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 - VRN" sheetId="2" r:id="rId2"/>
    <sheet name="ASŘ 01 - Stavební úpravy ..." sheetId="3" r:id="rId3"/>
    <sheet name="MO 01 - Mobiliář a vybavení" sheetId="4" r:id="rId4"/>
    <sheet name="TI 01 - Vzduchotechnika" sheetId="5" r:id="rId5"/>
    <sheet name="TI 02.1 - Zdravotechnické..." sheetId="6" r:id="rId6"/>
    <sheet name="TI 03 - Elektroinstalace" sheetId="7" r:id="rId7"/>
    <sheet name="E.1 - Jižní a východní fa..." sheetId="8" r:id="rId8"/>
    <sheet name="E.2 - Severní a západní f..." sheetId="9" r:id="rId9"/>
    <sheet name="ASŘ 01 - Stavební úpravy ..._01" sheetId="10" r:id="rId10"/>
    <sheet name="TI 02.2 - Venkovní kanali..." sheetId="11" r:id="rId11"/>
    <sheet name="SO 03 - Oprava chodníku" sheetId="12" r:id="rId12"/>
    <sheet name="SO 04 - Oplocení" sheetId="13" r:id="rId13"/>
    <sheet name="ASŘ 01 - Oprava přístřešk..." sheetId="14" r:id="rId14"/>
    <sheet name="TI 01 - Oprava zavlažování" sheetId="15" r:id="rId15"/>
    <sheet name="Pokyny pro vyplnění" sheetId="16" r:id="rId16"/>
  </sheets>
  <definedNames>
    <definedName name="_xlnm.Print_Area" localSheetId="0">'Rekapitulace stavby'!$D$4:$AO$33,'Rekapitulace stavby'!$C$39:$AQ$71</definedName>
    <definedName name="_xlnm._FilterDatabase" localSheetId="1" hidden="1">'SO 00 - VRN'!$C$82:$K$119</definedName>
    <definedName name="_xlnm.Print_Area" localSheetId="1">'SO 00 - VRN'!$C$4:$J$36,'SO 00 - VRN'!$C$42:$J$64,'SO 00 - VRN'!$C$70:$K$119</definedName>
    <definedName name="_xlnm._FilterDatabase" localSheetId="2" hidden="1">'ASŘ 01 - Stavební úpravy ...'!$C$102:$K$939</definedName>
    <definedName name="_xlnm.Print_Area" localSheetId="2">'ASŘ 01 - Stavební úpravy ...'!$C$4:$J$40,'ASŘ 01 - Stavební úpravy ...'!$C$46:$J$80,'ASŘ 01 - Stavební úpravy ...'!$C$86:$K$939</definedName>
    <definedName name="_xlnm._FilterDatabase" localSheetId="3" hidden="1">'MO 01 - Mobiliář a vybavení'!$C$92:$K$117</definedName>
    <definedName name="_xlnm.Print_Area" localSheetId="3">'MO 01 - Mobiliář a vybavení'!$C$4:$J$40,'MO 01 - Mobiliář a vybavení'!$C$46:$J$70,'MO 01 - Mobiliář a vybavení'!$C$76:$K$117</definedName>
    <definedName name="_xlnm._FilterDatabase" localSheetId="4" hidden="1">'TI 01 - Vzduchotechnika'!$C$96:$K$157</definedName>
    <definedName name="_xlnm.Print_Area" localSheetId="4">'TI 01 - Vzduchotechnika'!$C$4:$J$40,'TI 01 - Vzduchotechnika'!$C$46:$J$74,'TI 01 - Vzduchotechnika'!$C$80:$K$157</definedName>
    <definedName name="_xlnm._FilterDatabase" localSheetId="5" hidden="1">'TI 02.1 - Zdravotechnické...'!$C$105:$K$430</definedName>
    <definedName name="_xlnm.Print_Area" localSheetId="5">'TI 02.1 - Zdravotechnické...'!$C$4:$J$40,'TI 02.1 - Zdravotechnické...'!$C$46:$J$83,'TI 02.1 - Zdravotechnické...'!$C$89:$K$430</definedName>
    <definedName name="_xlnm._FilterDatabase" localSheetId="6" hidden="1">'TI 03 - Elektroinstalace'!$C$94:$K$186</definedName>
    <definedName name="_xlnm.Print_Area" localSheetId="6">'TI 03 - Elektroinstalace'!$C$4:$J$40,'TI 03 - Elektroinstalace'!$C$46:$J$72,'TI 03 - Elektroinstalace'!$C$78:$K$186</definedName>
    <definedName name="_xlnm._FilterDatabase" localSheetId="7" hidden="1">'E.1 - Jižní a východní fa...'!$C$96:$K$196</definedName>
    <definedName name="_xlnm.Print_Area" localSheetId="7">'E.1 - Jižní a východní fa...'!$C$4:$J$40,'E.1 - Jižní a východní fa...'!$C$46:$J$74,'E.1 - Jižní a východní fa...'!$C$80:$K$196</definedName>
    <definedName name="_xlnm._FilterDatabase" localSheetId="8" hidden="1">'E.2 - Severní a západní f...'!$C$96:$K$195</definedName>
    <definedName name="_xlnm.Print_Area" localSheetId="8">'E.2 - Severní a západní f...'!$C$4:$J$40,'E.2 - Severní a západní f...'!$C$46:$J$74,'E.2 - Severní a západní f...'!$C$80:$K$195</definedName>
    <definedName name="_xlnm._FilterDatabase" localSheetId="9" hidden="1">'ASŘ 01 - Stavební úpravy ..._01'!$C$99:$K$199</definedName>
    <definedName name="_xlnm.Print_Area" localSheetId="9">'ASŘ 01 - Stavební úpravy ..._01'!$C$4:$J$40,'ASŘ 01 - Stavební úpravy ..._01'!$C$46:$J$77,'ASŘ 01 - Stavební úpravy ..._01'!$C$83:$K$199</definedName>
    <definedName name="_xlnm._FilterDatabase" localSheetId="10" hidden="1">'TI 02.2 - Venkovní kanali...'!$C$96:$K$221</definedName>
    <definedName name="_xlnm.Print_Area" localSheetId="10">'TI 02.2 - Venkovní kanali...'!$C$4:$J$40,'TI 02.2 - Venkovní kanali...'!$C$46:$J$74,'TI 02.2 - Venkovní kanali...'!$C$80:$K$221</definedName>
    <definedName name="_xlnm._FilterDatabase" localSheetId="11" hidden="1">'SO 03 - Oprava chodníku'!$C$83:$K$137</definedName>
    <definedName name="_xlnm.Print_Area" localSheetId="11">'SO 03 - Oprava chodníku'!$C$4:$J$36,'SO 03 - Oprava chodníku'!$C$42:$J$65,'SO 03 - Oprava chodníku'!$C$71:$K$137</definedName>
    <definedName name="_xlnm._FilterDatabase" localSheetId="12" hidden="1">'SO 04 - Oplocení'!$C$85:$K$181</definedName>
    <definedName name="_xlnm.Print_Area" localSheetId="12">'SO 04 - Oplocení'!$C$4:$J$36,'SO 04 - Oplocení'!$C$42:$J$67,'SO 04 - Oplocení'!$C$73:$K$181</definedName>
    <definedName name="_xlnm._FilterDatabase" localSheetId="13" hidden="1">'ASŘ 01 - Oprava přístřešk...'!$C$89:$K$136</definedName>
    <definedName name="_xlnm.Print_Area" localSheetId="13">'ASŘ 01 - Oprava přístřešk...'!$C$4:$J$38,'ASŘ 01 - Oprava přístřešk...'!$C$44:$J$69,'ASŘ 01 - Oprava přístřešk...'!$C$75:$K$136</definedName>
    <definedName name="_xlnm._FilterDatabase" localSheetId="14" hidden="1">'TI 01 - Oprava zavlažování'!$C$95:$K$169</definedName>
    <definedName name="_xlnm.Print_Area" localSheetId="14">'TI 01 - Oprava zavlažování'!$C$4:$J$38,'TI 01 - Oprava zavlažování'!$C$44:$J$75,'TI 01 - Oprava zavlažování'!$C$81:$K$169</definedName>
    <definedName name="_xlnm.Print_Area" localSheetId="15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00 - VRN'!$82:$82</definedName>
    <definedName name="_xlnm.Print_Titles" localSheetId="2">'ASŘ 01 - Stavební úpravy ...'!$102:$102</definedName>
    <definedName name="_xlnm.Print_Titles" localSheetId="3">'MO 01 - Mobiliář a vybavení'!$92:$92</definedName>
    <definedName name="_xlnm.Print_Titles" localSheetId="4">'TI 01 - Vzduchotechnika'!$96:$96</definedName>
    <definedName name="_xlnm.Print_Titles" localSheetId="5">'TI 02.1 - Zdravotechnické...'!$105:$105</definedName>
    <definedName name="_xlnm.Print_Titles" localSheetId="6">'TI 03 - Elektroinstalace'!$94:$94</definedName>
    <definedName name="_xlnm.Print_Titles" localSheetId="7">'E.1 - Jižní a východní fa...'!$96:$96</definedName>
    <definedName name="_xlnm.Print_Titles" localSheetId="8">'E.2 - Severní a západní f...'!$96:$96</definedName>
    <definedName name="_xlnm.Print_Titles" localSheetId="9">'ASŘ 01 - Stavební úpravy ..._01'!$99:$99</definedName>
    <definedName name="_xlnm.Print_Titles" localSheetId="10">'TI 02.2 - Venkovní kanali...'!$96:$96</definedName>
    <definedName name="_xlnm.Print_Titles" localSheetId="11">'SO 03 - Oprava chodníku'!$83:$83</definedName>
    <definedName name="_xlnm.Print_Titles" localSheetId="12">'SO 04 - Oplocení'!$85:$85</definedName>
    <definedName name="_xlnm.Print_Titles" localSheetId="13">'ASŘ 01 - Oprava přístřešk...'!$89:$89</definedName>
    <definedName name="_xlnm.Print_Titles" localSheetId="14">'TI 01 - Oprava zavlažování'!$95:$95</definedName>
  </definedNames>
  <calcPr fullCalcOnLoad="1"/>
</workbook>
</file>

<file path=xl/sharedStrings.xml><?xml version="1.0" encoding="utf-8"?>
<sst xmlns="http://schemas.openxmlformats.org/spreadsheetml/2006/main" count="24985" uniqueCount="3417">
  <si>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</si>
  <si>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</si>
  <si>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</si>
  <si>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</si>
  <si>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</si>
  <si>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</si>
  <si>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</si>
  <si>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{7025536d-c4a7-4a06-b125-140aad2ed0fb}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</si>
  <si>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</si>
  <si>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</si>
  <si>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</si>
  <si>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</si>
  <si>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</si>
  <si>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</si>
  <si>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</si>
  <si>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</si>
  <si>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20180301-04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</si>
  <si>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</si>
  <si>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</si>
  <si>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zázemí fotbalu na hřišti v Neštěmicích vč.venkovního rozvodu vody a vstupních objektů</t>
  </si>
  <si>
    <t>KSO:</t>
  </si>
  <si>
    <t>801 59 13</t>
  </si>
  <si>
    <t>CC-CZ:</t>
  </si>
  <si>
    <t/>
  </si>
  <si>
    <t>Místo:</t>
  </si>
  <si>
    <t>Neštěmice</t>
  </si>
  <si>
    <t>Datum:</t>
  </si>
  <si>
    <t>24. 10. 2018</t>
  </si>
  <si>
    <t>Zadavatel:</t>
  </si>
  <si>
    <t>IČ:</t>
  </si>
  <si>
    <t>Městské služby Ústí nad Labem - p.o.</t>
  </si>
  <si>
    <t>DIČ:</t>
  </si>
  <si>
    <t>Uchazeč:</t>
  </si>
  <si>
    <t>Vyplň údaj</t>
  </si>
  <si>
    <t>Projektant:</t>
  </si>
  <si>
    <t>25028588</t>
  </si>
  <si>
    <t>Correct BC, s.r.o.</t>
  </si>
  <si>
    <t>CZ25028588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</si>
  <si>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</si>
  <si>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</si>
  <si>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</si>
  <si>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</si>
  <si>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</si>
  <si>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</si>
  <si>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</si>
  <si>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</si>
  <si>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</si>
  <si>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</si>
  <si>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</si>
  <si>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</si>
  <si>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</si>
  <si>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</si>
  <si>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</si>
  <si>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</si>
  <si>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</si>
  <si>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</si>
  <si>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</si>
  <si>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</si>
  <si>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</si>
  <si>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</si>
  <si>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</si>
  <si>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</si>
  <si>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</si>
  <si>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</si>
  <si>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</si>
  <si>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</si>
  <si>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</si>
  <si>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</si>
  <si>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</si>
  <si>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</si>
  <si>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</si>
  <si>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</si>
  <si>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</si>
  <si>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</si>
  <si>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</si>
  <si>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</si>
  <si>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</si>
  <si>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</si>
  <si>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</si>
  <si>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</si>
  <si>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</si>
  <si>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VRN</t>
  </si>
  <si>
    <t>STA</t>
  </si>
  <si>
    <t>1</t>
  </si>
  <si>
    <t>{ce5edeb8-ef61-40bb-a360-3b8f57bad4d8}</t>
  </si>
  <si>
    <t>2</t>
  </si>
  <si>
    <t>SO 02</t>
  </si>
  <si>
    <t>Budova fotbalového klubu</t>
  </si>
  <si>
    <t>{dc728200-753b-4347-a19b-6b16b98db58e}</t>
  </si>
  <si>
    <t>ASŘ 01</t>
  </si>
  <si>
    <t>Nová dispozice</t>
  </si>
  <si>
    <t>Soupis</t>
  </si>
  <si>
    <t>{2b1773aa-d546-4718-b4aa-e6e9df0efaeb}</t>
  </si>
  <si>
    <t>Stavební úpravy objektu</t>
  </si>
  <si>
    <t>3</t>
  </si>
  <si>
    <t>{2b56a8b4-2dfe-4895-a64a-11a08f052778}</t>
  </si>
  <si>
    <t>MO 01</t>
  </si>
  <si>
    <t>Mobiliář a vybavení</t>
  </si>
  <si>
    <t>{5221794e-8427-4676-a0d8-c5b79332eb91}</t>
  </si>
  <si>
    <t>TI 01</t>
  </si>
  <si>
    <t>Vzduchotechnika</t>
  </si>
  <si>
    <t>{7c7802d3-f2fd-4ebf-9efc-dd153809954f}</t>
  </si>
  <si>
    <t>TI 02.1</t>
  </si>
  <si>
    <t>Zdravotechnické instalace</t>
  </si>
  <si>
    <t>{605584aa-49bb-4c14-8f0b-f9ba2f08fde6}</t>
  </si>
  <si>
    <t>TI 03</t>
  </si>
  <si>
    <t>Elektroinstalace</t>
  </si>
  <si>
    <t>{bb036ca6-8c47-4e1f-92e2-dd04a99e2bd5}</t>
  </si>
  <si>
    <t>ASŘ 02</t>
  </si>
  <si>
    <t>Oprava fasády</t>
  </si>
  <si>
    <t>{70385756-7a5b-4e2c-ad41-6e0574616dde}</t>
  </si>
  <si>
    <t>E.1</t>
  </si>
  <si>
    <t>Jižní a východní fasáda</t>
  </si>
  <si>
    <t>{26ad9f0e-1f60-431b-bd00-dea9bcdd902d}</t>
  </si>
  <si>
    <t>E.2</t>
  </si>
  <si>
    <t>Severní a západní fasáda</t>
  </si>
  <si>
    <t>{abcbf002-6c2d-420f-bddd-c9d85bdaa4e3}</t>
  </si>
  <si>
    <t>ASŘ 03</t>
  </si>
  <si>
    <t>Oprava venkvního dvora</t>
  </si>
  <si>
    <t>{18d3ec8e-71a0-4fbb-b630-fdbf3f22e5ed}</t>
  </si>
  <si>
    <t>Stavební úpravy dvora</t>
  </si>
  <si>
    <t>{74a1b507-94bc-4265-b084-6825802e64ce}</t>
  </si>
  <si>
    <t>TI 02.2</t>
  </si>
  <si>
    <t>Venkovní kanalizace</t>
  </si>
  <si>
    <t>{2a3c4d09-bd85-497c-be70-6190c655efe3}</t>
  </si>
  <si>
    <t>SO 03</t>
  </si>
  <si>
    <t>Oprava chodníku</t>
  </si>
  <si>
    <t>{bc9ffb3d-1f18-4b96-b661-4b1a7b26f616}</t>
  </si>
  <si>
    <t>SO 04</t>
  </si>
  <si>
    <t>Oplocení</t>
  </si>
  <si>
    <t>{0391896b-7e9d-431c-bef5-4eabde5781ef}</t>
  </si>
  <si>
    <t>SO 05</t>
  </si>
  <si>
    <t>Oprava zavlažování fotbalového hřiště</t>
  </si>
  <si>
    <t>{fcd8215f-e371-46cc-8cd0-3596562acff9}</t>
  </si>
  <si>
    <t>Oprava přístřešku čerpadla</t>
  </si>
  <si>
    <t>{3fadcc15-1c79-4878-9ba9-6c7c27295267}</t>
  </si>
  <si>
    <t>Oprava zavlažování</t>
  </si>
  <si>
    <t>{4f7db40d-7499-4454-bc3f-997d5a3ea30e}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</si>
  <si>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</si>
  <si>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</si>
  <si>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</si>
  <si>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</si>
  <si>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</si>
  <si>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</si>
  <si>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</si>
  <si>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00 - VRN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</si>
  <si>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</si>
  <si>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</si>
  <si>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</si>
  <si>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</si>
  <si>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</si>
  <si>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</si>
  <si>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</si>
  <si>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</si>
  <si>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</si>
  <si>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</si>
  <si>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</si>
  <si>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</si>
  <si>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</si>
  <si>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</si>
  <si>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</si>
  <si>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</si>
  <si>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</si>
  <si>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</si>
  <si>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</si>
  <si>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</si>
  <si>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</si>
  <si>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</si>
  <si>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</si>
  <si>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</si>
  <si>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</si>
  <si>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</si>
  <si>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</si>
  <si>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</si>
  <si>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</si>
  <si>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</si>
  <si>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</si>
  <si>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</si>
  <si>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</si>
  <si>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Průzkumné, geodetické a projektové práce geodetické práce před výstavbou</t>
  </si>
  <si>
    <t>kus</t>
  </si>
  <si>
    <t>CS ÚRS 2017 02</t>
  </si>
  <si>
    <t>1024</t>
  </si>
  <si>
    <t>1035654761</t>
  </si>
  <si>
    <t>012403000</t>
  </si>
  <si>
    <t>Průzkumné, geodetické a projektové práce geodetické práce kartografické práce</t>
  </si>
  <si>
    <t>-897106247</t>
  </si>
  <si>
    <t>P</t>
  </si>
  <si>
    <t>Poznámka k položce:
komplexní zaměření pro změnu v Katastrrální mapě po provedení díla - přístavba</t>
  </si>
  <si>
    <t>013254000</t>
  </si>
  <si>
    <t>Průzkumné, geodetické a projektové práce projektové práce dokumentace stavby (výkresová a textová) skutečného provedení stavby</t>
  </si>
  <si>
    <t>-2500772</t>
  </si>
  <si>
    <t>Poznámka k položce:
1x CD s dokumentací v pdf
1x DvD s fotodokumentací stavby - min. 250 fotografií/měsíc
2x Paré - dokumentace skutečného provedení</t>
  </si>
  <si>
    <t>VRN2</t>
  </si>
  <si>
    <t>Příprava staveniště</t>
  </si>
  <si>
    <t>4</t>
  </si>
  <si>
    <t>023103000</t>
  </si>
  <si>
    <t>Příprava staveniště odstranění materiálů a konstrukcí neočekávané vyklizení objektů</t>
  </si>
  <si>
    <t>hod</t>
  </si>
  <si>
    <t>1840554886</t>
  </si>
  <si>
    <t>Poznámka k položce:
Neočekávané práce - Bude účtováno dle skutečně provedených prací zapsaných ve stavebním deníku a odsouhlasených TDI</t>
  </si>
  <si>
    <t>VRN3</t>
  </si>
  <si>
    <t>Zařízení staveniště</t>
  </si>
  <si>
    <t>031203000</t>
  </si>
  <si>
    <t>Zařízení staveniště související (přípravné) práce terénní úpravy pro zařízení staveniště</t>
  </si>
  <si>
    <t>m2</t>
  </si>
  <si>
    <t>-2080770242</t>
  </si>
  <si>
    <t>6</t>
  </si>
  <si>
    <t>032103000</t>
  </si>
  <si>
    <t>Zařízení staveniště vybavení staveniště náklady na stavební buňky</t>
  </si>
  <si>
    <t>měsíc</t>
  </si>
  <si>
    <t>-1234767913</t>
  </si>
  <si>
    <t>7</t>
  </si>
  <si>
    <t>032403000</t>
  </si>
  <si>
    <t>Zařízení staveniště vybavení staveniště provizorní komunikace</t>
  </si>
  <si>
    <t>-179357160</t>
  </si>
  <si>
    <t>8</t>
  </si>
  <si>
    <t>033203000</t>
  </si>
  <si>
    <t>Zařízení staveniště připojení a spotřeba energií pro zařízení staveniště energie pro zařízení staveniště</t>
  </si>
  <si>
    <t>721305</t>
  </si>
  <si>
    <t>9</t>
  </si>
  <si>
    <t>034103000</t>
  </si>
  <si>
    <t>Zařízení staveniště zabezpečení staveniště oplocení staveniště</t>
  </si>
  <si>
    <t>m</t>
  </si>
  <si>
    <t>1053750350</t>
  </si>
  <si>
    <t>Poznámka k položce:
zabezpečení staveniště pro zajištění realizace stavby v souladu s platnou legislativou</t>
  </si>
  <si>
    <t>10</t>
  </si>
  <si>
    <t>034503000</t>
  </si>
  <si>
    <t>Zařízení staveniště zabezpečení staveniště informační tabule</t>
  </si>
  <si>
    <t>-2000886957</t>
  </si>
  <si>
    <t>Poznámka k položce:
označení staveniště pro zajištění realizace stavby v souladu s platnou legislativou</t>
  </si>
  <si>
    <t>11</t>
  </si>
  <si>
    <t>039103000</t>
  </si>
  <si>
    <t>Zařízení staveniště zrušení zařízení staveniště rozebrání, bourání a odvoz</t>
  </si>
  <si>
    <t>-1111594968</t>
  </si>
  <si>
    <t>12</t>
  </si>
  <si>
    <t>039203000</t>
  </si>
  <si>
    <t>Zařízení staveniště zrušení zařízení staveniště úprava terénu</t>
  </si>
  <si>
    <t>-1063696196</t>
  </si>
  <si>
    <t>VRN4</t>
  </si>
  <si>
    <t>Inženýrská činnost</t>
  </si>
  <si>
    <t>13</t>
  </si>
  <si>
    <t>043114000</t>
  </si>
  <si>
    <t>Inženýrská činnost zkoušky a ostatní měření zkoušky tlakové</t>
  </si>
  <si>
    <t>-138252854</t>
  </si>
  <si>
    <t>Poznámka k položce:
Tlakové zkoušky zeminy</t>
  </si>
  <si>
    <t>14</t>
  </si>
  <si>
    <t>045203000</t>
  </si>
  <si>
    <t>Inženýrská činnost kompletační a koordinační činnost kompletační činnost</t>
  </si>
  <si>
    <t>288083790</t>
  </si>
  <si>
    <t>Poznámka k položce:
Kompletní sada dokladů pro předání stavby (předávací protokoly, prohlášení o shode, revize, certifikáty...) nutných ke kolaudaci stavby.</t>
  </si>
  <si>
    <t>049103000</t>
  </si>
  <si>
    <t>Inženýrská činnost inženýrská činnost ostatní náklady vzniklé v souvislosti s realizací stavby</t>
  </si>
  <si>
    <t>sada</t>
  </si>
  <si>
    <t>-830606576</t>
  </si>
  <si>
    <t>Poznámka k položce:
Kompletní Dopravně Inženírská Opatření spojená s realizací stavby.
Případná uzavírka, či dočasná úprava dopravního značení včetně zajištění objízdných tras a vyjádření dotčených orgánů.</t>
  </si>
  <si>
    <t>VRN7</t>
  </si>
  <si>
    <t>Provozní vlivy</t>
  </si>
  <si>
    <t>16</t>
  </si>
  <si>
    <t>075103000</t>
  </si>
  <si>
    <t>Provozní vlivy ochranná pásma elektrického vedení</t>
  </si>
  <si>
    <t>38384082</t>
  </si>
  <si>
    <t>Poznámka k položce:
Zjištění přítomnosti a případné zabezpečení dotčených sítí (např. cetin, O2, ČEZ..) před poškozením</t>
  </si>
  <si>
    <t>17</t>
  </si>
  <si>
    <t>075203000</t>
  </si>
  <si>
    <t>Provozní vlivy ochranná pásma vodárenská</t>
  </si>
  <si>
    <t>894073559</t>
  </si>
  <si>
    <t>Poznámka k položce:
Zjištění přítomnosti a případné zabezpečení dotčených sítí (SVČK...) před poškozením</t>
  </si>
  <si>
    <t>VRN9</t>
  </si>
  <si>
    <t>Ostatní náklady</t>
  </si>
  <si>
    <t>18</t>
  </si>
  <si>
    <t>091504000</t>
  </si>
  <si>
    <t>Ostatní náklady související s objektem náklady související s publikační činností</t>
  </si>
  <si>
    <t>252971833</t>
  </si>
  <si>
    <t>Poznámka k položce:
informačních a publikačních opatření při realizaci projektu dle předpisu dotačního titulu</t>
  </si>
  <si>
    <t>beton_783</t>
  </si>
  <si>
    <t>Nátěry bet. podlah</t>
  </si>
  <si>
    <t>19,07</t>
  </si>
  <si>
    <t>m2_dlažba</t>
  </si>
  <si>
    <t>celková plocha dlažeb</t>
  </si>
  <si>
    <t>180,655</t>
  </si>
  <si>
    <t>m2_malba</t>
  </si>
  <si>
    <t>1095,559</t>
  </si>
  <si>
    <t>m2_malba_omy</t>
  </si>
  <si>
    <t>omyvatelná malba</t>
  </si>
  <si>
    <t>360,255</t>
  </si>
  <si>
    <t>m2_malby_celkem</t>
  </si>
  <si>
    <t>1455,814</t>
  </si>
  <si>
    <t>m2_obklad</t>
  </si>
  <si>
    <t>242,41</t>
  </si>
  <si>
    <t>m2_PVC</t>
  </si>
  <si>
    <t xml:space="preserve">PVC podlahy </t>
  </si>
  <si>
    <t>246,63</t>
  </si>
  <si>
    <t>SO 02 - Budova fotbalového klubu</t>
  </si>
  <si>
    <t>m2_PVC_DMTZ</t>
  </si>
  <si>
    <t>116,36</t>
  </si>
  <si>
    <t>Soupis:</t>
  </si>
  <si>
    <t>m2_strop</t>
  </si>
  <si>
    <t>plocha stropů - celková</t>
  </si>
  <si>
    <t>472,6</t>
  </si>
  <si>
    <t>ASŘ 01 - Nová dispozice</t>
  </si>
  <si>
    <t>omítky_m2</t>
  </si>
  <si>
    <t>1225,624</t>
  </si>
  <si>
    <t>Úroveň 3:</t>
  </si>
  <si>
    <t>zarubně_783</t>
  </si>
  <si>
    <t>22,701</t>
  </si>
  <si>
    <t>ASŘ 01 - Stavební úpravy objektu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</si>
  <si>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</si>
  <si>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</si>
  <si>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</si>
  <si>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</si>
  <si>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</si>
  <si>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</si>
  <si>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</si>
  <si>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</si>
  <si>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</si>
  <si>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</si>
  <si>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</si>
  <si>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</si>
  <si>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</si>
  <si>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</si>
  <si>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</si>
  <si>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HSV</t>
  </si>
  <si>
    <t>Práce a dodávky HSV</t>
  </si>
  <si>
    <t>Svislé a kompletní konstrukce</t>
  </si>
  <si>
    <t>317142221</t>
  </si>
  <si>
    <t>Překlady nenosné prefabrikované z pórobetonu osazené do tenkého maltového lože, v příčkách přímé, světlost otvoru do 1010 mm tl. 100 mm</t>
  </si>
  <si>
    <t>1355791853</t>
  </si>
  <si>
    <t>VV</t>
  </si>
  <si>
    <t>"1.18"1</t>
  </si>
  <si>
    <t>"1.21"1</t>
  </si>
  <si>
    <t>Součet</t>
  </si>
  <si>
    <t>317168161</t>
  </si>
  <si>
    <t>Překlady keramické ploché osazené do maltového lože, výšky překladu 7,1 cm šířky 17,5 cm, délky 100 cm</t>
  </si>
  <si>
    <t>-408745574</t>
  </si>
  <si>
    <t>Poznámka k položce:
překlady k prostupům VZT</t>
  </si>
  <si>
    <t>"1.22/1.23"2</t>
  </si>
  <si>
    <t>"1.26/1.27"2</t>
  </si>
  <si>
    <t>"1.30/1.31"2</t>
  </si>
  <si>
    <t>340238236</t>
  </si>
  <si>
    <t>Zazdívka otvorů v příčkách nebo stěnách plochy přes 0,25 m2 do 1 m2 příčkovkami hladkými pórobetonovými , objemové hmotnosti 500 kg/m3, tl. příčky 200 mm</t>
  </si>
  <si>
    <t>-148725027</t>
  </si>
  <si>
    <t>"1.20/1.23"1</t>
  </si>
  <si>
    <t>"1.25/1.27"1</t>
  </si>
  <si>
    <t>"1.29/1.31"1</t>
  </si>
  <si>
    <t>342272323</t>
  </si>
  <si>
    <t>Příčky z pórobetonových přesných příčkovek hladkých, objemové hmotnosti 500 kg/m3 na tenké maltové lože, tloušťky příčky 100 mm</t>
  </si>
  <si>
    <t>1484038714</t>
  </si>
  <si>
    <t>"1.17"2,2*1</t>
  </si>
  <si>
    <t>"1.18"2,2*(1,19+0,8)-(0,8*2)</t>
  </si>
  <si>
    <t>"1.20"2,2*1</t>
  </si>
  <si>
    <t>"1.21"2,2*(1,19+0,8)-(0,8*2)</t>
  </si>
  <si>
    <t>"1.23"2,2*1</t>
  </si>
  <si>
    <t>"1.25"2,2*1</t>
  </si>
  <si>
    <t>"1.27"2,2*1</t>
  </si>
  <si>
    <t>"1.29"2,2*1</t>
  </si>
  <si>
    <t>"1.31"2,2*1</t>
  </si>
  <si>
    <t>Úpravy povrchů, podlahy a osazování výplní</t>
  </si>
  <si>
    <t>611325422</t>
  </si>
  <si>
    <t>Oprava vápenocementové nebo vápenné omítky vnitřních ploch štukové dvouvrstvé, tloušťky do 20 mm stropů, v rozsahu opravované plochy přes 10 do 30%</t>
  </si>
  <si>
    <t>922713260</t>
  </si>
  <si>
    <t>"1.01"27,8</t>
  </si>
  <si>
    <t>"1.02"10,13</t>
  </si>
  <si>
    <t>"1.03"6,35</t>
  </si>
  <si>
    <t>"1.04"3,47</t>
  </si>
  <si>
    <t>"1.05"59,2</t>
  </si>
  <si>
    <t>"1.06"4,42</t>
  </si>
  <si>
    <t>"1.07"33,89</t>
  </si>
  <si>
    <t>"1.08"5,48</t>
  </si>
  <si>
    <t>"1.09"3,63</t>
  </si>
  <si>
    <t>"1.10"1,13</t>
  </si>
  <si>
    <t>"1.11"8,59</t>
  </si>
  <si>
    <t>"1.12"18,52</t>
  </si>
  <si>
    <t>"1.13"19,07</t>
  </si>
  <si>
    <t>"1.14"9,01</t>
  </si>
  <si>
    <t>"1.15"19,6</t>
  </si>
  <si>
    <t>"1.16"19,38</t>
  </si>
  <si>
    <t>"1.17"7,64</t>
  </si>
  <si>
    <t>"1.18"0,85</t>
  </si>
  <si>
    <t>"1.19"18,97</t>
  </si>
  <si>
    <t>"1.20"7,63</t>
  </si>
  <si>
    <t>"1.21"0,91</t>
  </si>
  <si>
    <t>"1.22"22,35</t>
  </si>
  <si>
    <t>"1.23"9,46</t>
  </si>
  <si>
    <t>"1.24"13,87</t>
  </si>
  <si>
    <t>"1.25"9,07</t>
  </si>
  <si>
    <t>"1.26"18,8</t>
  </si>
  <si>
    <t>"1.27"9,01</t>
  </si>
  <si>
    <t>"1.28"18,85</t>
  </si>
  <si>
    <t>"1.29"9,11</t>
  </si>
  <si>
    <t>"1.30"18,91</t>
  </si>
  <si>
    <t>"1.31"8,96</t>
  </si>
  <si>
    <t>"1.32"10,76</t>
  </si>
  <si>
    <t>"1.33"18,81</t>
  </si>
  <si>
    <t>"1.34"18,97</t>
  </si>
  <si>
    <t>Mezisoučet</t>
  </si>
  <si>
    <t>611995102</t>
  </si>
  <si>
    <t>Příplatky k cenám oprav vnitřních povrchů za provádění omítek na pletivu rabicovém ve stropech, v rozsahu opravované plochy přes 10 do 30%</t>
  </si>
  <si>
    <t>877335618</t>
  </si>
  <si>
    <t>612142001</t>
  </si>
  <si>
    <t>Potažení vnitřních ploch pletivem v ploše nebo pruzích, na plném podkladu sklovláknitým vtlačením do tmelu stěn</t>
  </si>
  <si>
    <t>2050642088</t>
  </si>
  <si>
    <t>20,956*2 'Přepočtené koeficientem množství</t>
  </si>
  <si>
    <t>612311131</t>
  </si>
  <si>
    <t>Potažení vnitřních ploch štukem tloušťky do 3 mm svislých konstrukcí stěn</t>
  </si>
  <si>
    <t>374780707</t>
  </si>
  <si>
    <t>omítky_m2-m2_obklad-m2_malba_omy</t>
  </si>
  <si>
    <t>612325422</t>
  </si>
  <si>
    <t>Oprava vápenocementové nebo vápenné omítky vnitřních ploch štukové dvouvrstvé, tloušťky do 20 mm stěn, v rozsahu opravované plochy přes 10 do 30%</t>
  </si>
  <si>
    <t>-1393445135</t>
  </si>
  <si>
    <t>"1.01+1.07+1.32"2,79*(2*36,27+2*8,05)-(15*0,8*2+2*0,6*2+1,69*2+1,2*1,2)</t>
  </si>
  <si>
    <t>"1.05"2,79*(2*9,78+2*5,94)-(0,8*2+1,16*0,57+2*(2,08*1,48)+0,75*2)</t>
  </si>
  <si>
    <t>"1.08"2,98*(2*1,79+2*3,53)-(2*0,8*2+2*0,6*2)</t>
  </si>
  <si>
    <t>"1.09"2,98*(2*1,62+2*2,34)-(0,6*2)</t>
  </si>
  <si>
    <t>"1.10"2,98*(2*1,34+2*0,84)-(0,6*2)</t>
  </si>
  <si>
    <t>"1.12"2,96*(2*3,02+2*6,04)-(0,8*2+1,48*1,48)</t>
  </si>
  <si>
    <t>"1.13"2,96*(2*3,11+2*6,04)-(0,8*2+1,1*2,05+1,17*0,62)</t>
  </si>
  <si>
    <t>"1.14"2,95*(2*3,11+2*3,05)-(2*0,8*2)</t>
  </si>
  <si>
    <t>"1.15"2,95*(2*6,41+2*3,04)-(2*0,8*2+2*1,8*1,48)</t>
  </si>
  <si>
    <t>"1.16"2,93*(2*3,15+2*6,04)-(2*0,8*2+0,6*2+1,8*1,48)</t>
  </si>
  <si>
    <t>"1.17"2,92*(2*3,11+2*2,8)-(2*0,6*2)</t>
  </si>
  <si>
    <t>"1.18"2,92*(2*0,79+2*1,08)-(0,6*2)</t>
  </si>
  <si>
    <t>"1.19"2,93*(2*3,15+2*5,94)-(2*0,8*2+2*1,2*0,58)</t>
  </si>
  <si>
    <t>"1.20"2,82*(2*3,16+2*2,77+2*0,7)-(2*0,6*2+2*1,2*0,58)</t>
  </si>
  <si>
    <t>"1.21"2,82*(2*0,83+2*1,09)-(0,6*2)</t>
  </si>
  <si>
    <t>"1.22"2,97*(2*3,72+2*5,94)-(2*0,8*2+2*1,2*0,58)</t>
  </si>
  <si>
    <t>"1.23"2,87*(2*3,16+2*2,97)-(0,6*2)</t>
  </si>
  <si>
    <t>"1.24"2,97*(2*2,29+2*5,94)-(2*0,8*2+1,2*0,58)</t>
  </si>
  <si>
    <t>"1.25"2,87*(2*3,125+2*2,88)-(0,6*2+2*1,2*0,58)</t>
  </si>
  <si>
    <t>"1.26"2,97*(2*3,12+2*5,94)-(2*0,8*2+2*1,2*0,58)</t>
  </si>
  <si>
    <t>"1.27"2,87*(2*3,125+2*2,88)-(0,6*2)</t>
  </si>
  <si>
    <t>"1.28"2,97*(2*3,15+2*5,94)-(2*0,8*2+2*1,2*0,58)</t>
  </si>
  <si>
    <t>"1.29"2,87*(2*3,14+2*2,88)-(0,6*2+2*1,2*0,58)</t>
  </si>
  <si>
    <t>"1.30"2,97*(2*3,15+2*5,94)-(3*0,8*2+2*1,2*0,58)</t>
  </si>
  <si>
    <t>"1.31"2,87*(2*3,14+2*2,88+2*0,84)-(0,6*2)</t>
  </si>
  <si>
    <t>"1.33"2,97*(2*3,11+2*5,94)-(2*0,8*2+1,8*1,48)</t>
  </si>
  <si>
    <t>"1.34"2,97*(2*3,15+2*5,94)-(0,8*2+1,8*1,48)</t>
  </si>
  <si>
    <t>Mezisoučet - plocha omítek - celková</t>
  </si>
  <si>
    <t>612325452</t>
  </si>
  <si>
    <t>Oprava vápenocementové nebo vápenné omítky vnitřních ploch Příplatek k cenám za každých dalších 10 mm tloušťky omítky stěn, v rozsahu opravované plochy přes 10 do 30%</t>
  </si>
  <si>
    <t>-1509174866</t>
  </si>
  <si>
    <t>619995001</t>
  </si>
  <si>
    <t>Začištění omítek (s dodáním hmot) kolem oken, dveří, podlah, obkladů apod.</t>
  </si>
  <si>
    <t>1450773135</t>
  </si>
  <si>
    <t>"P1"17*(2*0,58+1,2)</t>
  </si>
  <si>
    <t>"P2"2*(1,8+2*1,48)</t>
  </si>
  <si>
    <t>"P3"1,2+2*1,48</t>
  </si>
  <si>
    <t>"D1"11*(0,9+2*2)</t>
  </si>
  <si>
    <t>"D2"1*(0,9+2*2)</t>
  </si>
  <si>
    <t>"D3"9*(0,9+2*2)</t>
  </si>
  <si>
    <t>"D4"1*(0,9+2*2)</t>
  </si>
  <si>
    <t>631311134</t>
  </si>
  <si>
    <t>Mazanina z betonu prostého bez zvýšených nároků na prostředí tl. přes 120 do 240 mm tř. C 16/20</t>
  </si>
  <si>
    <t>m3</t>
  </si>
  <si>
    <t>-1893464527</t>
  </si>
  <si>
    <t>"zvýšené podlahy"0,15*(3*(3,16*5,94)+3,16*2,8)</t>
  </si>
  <si>
    <t>631319013</t>
  </si>
  <si>
    <t>Příplatek k cenám mazanin za úpravu povrchu mazaniny přehlazením, mazanina tl. přes 120 do 240 mm</t>
  </si>
  <si>
    <t>-163175471</t>
  </si>
  <si>
    <t>631319175</t>
  </si>
  <si>
    <t>Příplatek k cenám mazanin za stržení povrchu spodní vrstvy mazaniny latí před vložením výztuže nebo pletiva pro tl. obou vrstev mazaniny přes 120 do 240 mm</t>
  </si>
  <si>
    <t>-1830918090</t>
  </si>
  <si>
    <t>631362021</t>
  </si>
  <si>
    <t>Výztuž mazanin ze svařovaných sítí z drátů typu KARI</t>
  </si>
  <si>
    <t>t</t>
  </si>
  <si>
    <t>-145237904</t>
  </si>
  <si>
    <t>Kari 6/150/150</t>
  </si>
  <si>
    <t>"zvýšené podlahy"3,03*(3*(3,16*5,94)+3,16*2,8)/1000</t>
  </si>
  <si>
    <t>642944121</t>
  </si>
  <si>
    <t>Osazení ocelových dveřních zárubní lisovaných nebo z úhelníků dodatečně s vybetonováním prahu, plochy do 2,5 m2</t>
  </si>
  <si>
    <t>1856165546</t>
  </si>
  <si>
    <t>"D1"11</t>
  </si>
  <si>
    <t>"D2"1+1</t>
  </si>
  <si>
    <t>"D3"9</t>
  </si>
  <si>
    <t>"D4"1</t>
  </si>
  <si>
    <t>M</t>
  </si>
  <si>
    <t>553311130</t>
  </si>
  <si>
    <t>zárubeň ocelová pro běžné zdění hranatý profil 110 600 L/P</t>
  </si>
  <si>
    <t>1028832731</t>
  </si>
  <si>
    <t>553311150</t>
  </si>
  <si>
    <t>zárubeň ocelová pro běžné zdění hranatý profil 110 700 L/P</t>
  </si>
  <si>
    <t>-860011203</t>
  </si>
  <si>
    <t>19</t>
  </si>
  <si>
    <t>553311170</t>
  </si>
  <si>
    <t>zárubeň ocelová pro běžné zdění hranatý profil 110 800 L/P</t>
  </si>
  <si>
    <t>-1820619407</t>
  </si>
  <si>
    <t>Ostatní konstrukce a práce, bourání</t>
  </si>
  <si>
    <t>20</t>
  </si>
  <si>
    <t>949101111</t>
  </si>
  <si>
    <t>Lešení pomocné pracovní pro objekty pozemních staveb pro zatížení do 150 kg/m2, o výšce lešeňové podlahy do 1,9 m</t>
  </si>
  <si>
    <t>832490755</t>
  </si>
  <si>
    <t>962031133</t>
  </si>
  <si>
    <t>Bourání příček z cihel, tvárnic nebo příčkovek z cihel pálených, plných nebo dutých na maltu vápennou nebo vápenocementovou, tl. do 150 mm</t>
  </si>
  <si>
    <t>-388537844</t>
  </si>
  <si>
    <t>"1.09"2,21*(0,99+1,48)-0,8*2</t>
  </si>
  <si>
    <t>22</t>
  </si>
  <si>
    <t>965043441</t>
  </si>
  <si>
    <t>Bourání mazanin betonových s potěrem nebo teracem tl. do 150 mm, plochy přes 4 m2</t>
  </si>
  <si>
    <t>-1502635331</t>
  </si>
  <si>
    <t>23</t>
  </si>
  <si>
    <t>965049114</t>
  </si>
  <si>
    <t>Bourání mazanin Příplatek k cenám za bourání mazanin betonových s rabicovým pletivem, tl. přes 100 mm</t>
  </si>
  <si>
    <t>109060592</t>
  </si>
  <si>
    <t>24</t>
  </si>
  <si>
    <t>968062374</t>
  </si>
  <si>
    <t>Vybourání dřevěných rámů oken s křídly, dveřních zárubní, vrat, stěn, ostění nebo obkladů rámů oken s křídly zdvojených, plochy do 1 m2</t>
  </si>
  <si>
    <t>1420486741</t>
  </si>
  <si>
    <t>"P1"17*(0,58*1,2)</t>
  </si>
  <si>
    <t>25</t>
  </si>
  <si>
    <t>968062375</t>
  </si>
  <si>
    <t>Vybourání dřevěných rámů oken s křídly, dveřních zárubní, vrat, stěn, ostění nebo obkladů rámů oken s křídly zdvojených, plochy do 2 m2</t>
  </si>
  <si>
    <t>-1880049950</t>
  </si>
  <si>
    <t>"P3"1,2*1,48</t>
  </si>
  <si>
    <t>26</t>
  </si>
  <si>
    <t>968062376</t>
  </si>
  <si>
    <t>Vybourání dřevěných rámů oken s křídly, dveřních zárubní, vrat, stěn, ostění nebo obkladů rámů oken s křídly zdvojených, plochy do 4 m2</t>
  </si>
  <si>
    <t>541411042</t>
  </si>
  <si>
    <t>"P2"2*(1,8*1,48)</t>
  </si>
  <si>
    <t>27</t>
  </si>
  <si>
    <t>968072455</t>
  </si>
  <si>
    <t>Vybourání kovových rámů oken s křídly, dveřních zárubní, vrat, stěn, ostění nebo obkladů dveřních zárubní, plochy do 2 m2</t>
  </si>
  <si>
    <t>446643791</t>
  </si>
  <si>
    <t>"D1"11*0,9*2</t>
  </si>
  <si>
    <t>"D2"1*0,9*2</t>
  </si>
  <si>
    <t>"D3"9*0,9*2</t>
  </si>
  <si>
    <t>"D4"1*0,9*2</t>
  </si>
  <si>
    <t>28</t>
  </si>
  <si>
    <t>973031324</t>
  </si>
  <si>
    <t>Vysekání výklenků nebo kapes ve zdivu z cihel na maltu vápennou nebo vápenocementovou kapes, plochy do 0,10 m2, hl. do 150 mm</t>
  </si>
  <si>
    <t>1429749257</t>
  </si>
  <si>
    <t>"1.22/1.23"2*2</t>
  </si>
  <si>
    <t>"1.26/1.27"2*2</t>
  </si>
  <si>
    <t>"1.30/1.31"2*2</t>
  </si>
  <si>
    <t>29</t>
  </si>
  <si>
    <t>978011141</t>
  </si>
  <si>
    <t>Otlučení vápenných nebo vápenocementových omítek vnitřních ploch stropů, v rozsahu přes 10 do 30 %</t>
  </si>
  <si>
    <t>-2014657339</t>
  </si>
  <si>
    <t>30</t>
  </si>
  <si>
    <t>978013141</t>
  </si>
  <si>
    <t>Otlučení vápenných nebo vápenocementových omítek vnitřních ploch stěn s vyškrabáním spar, s očištěním zdiva, v rozsahu přes 10 do 30 %</t>
  </si>
  <si>
    <t>-252953937</t>
  </si>
  <si>
    <t>997</t>
  </si>
  <si>
    <t>Přesun sutě</t>
  </si>
  <si>
    <t>31</t>
  </si>
  <si>
    <t>997013151</t>
  </si>
  <si>
    <t>Vnitrostaveništní doprava suti a vybouraných hmot vodorovně do 50 m svisle s omezením mechanizace pro budovy a haly výšky do 6 m</t>
  </si>
  <si>
    <t>-1260837482</t>
  </si>
  <si>
    <t>32</t>
  </si>
  <si>
    <t>997013219</t>
  </si>
  <si>
    <t>Vnitrostaveništní doprava suti a vybouraných hmot vodorovně do 50 m Příplatek k cenám -3111 až -3217 za zvětšenou vodorovnou dopravu přes vymezenou dopravní vzdálenost za každých dalších i započatých 10 m</t>
  </si>
  <si>
    <t>1890914655</t>
  </si>
  <si>
    <t>70,812*5 'Přepočtené koeficientem množství</t>
  </si>
  <si>
    <t>33</t>
  </si>
  <si>
    <t>997013501</t>
  </si>
  <si>
    <t>Odvoz suti a vybouraných hmot na skládku nebo meziskládku se složením, na vzdálenost do 1 km</t>
  </si>
  <si>
    <t>324115029</t>
  </si>
  <si>
    <t>34</t>
  </si>
  <si>
    <t>997013509</t>
  </si>
  <si>
    <t>Odvoz suti a vybouraných hmot na skládku nebo meziskládku se složením, na vzdálenost Příplatek k ceně za každý další i započatý 1 km přes 1 km</t>
  </si>
  <si>
    <t>1296568642</t>
  </si>
  <si>
    <t>70,812*10 'Přepočtené koeficientem množství</t>
  </si>
  <si>
    <t>35</t>
  </si>
  <si>
    <t>997013803</t>
  </si>
  <si>
    <t>Poplatek za uložení stavebního odpadu na skládce (skládkovné) cihelného</t>
  </si>
  <si>
    <t>-1551690751</t>
  </si>
  <si>
    <t>70,812*0,15 'Přepočtené koeficientem množství</t>
  </si>
  <si>
    <t>36</t>
  </si>
  <si>
    <t>997013811</t>
  </si>
  <si>
    <t>Poplatek za uložení stavebního odpadu na skládce (skládkovné) dřevěného</t>
  </si>
  <si>
    <t>1462708528</t>
  </si>
  <si>
    <t>70,812*0,2 'Přepočtené koeficientem množství</t>
  </si>
  <si>
    <t>37</t>
  </si>
  <si>
    <t>997013813</t>
  </si>
  <si>
    <t>Poplatek za uložení stavebního odpadu na skládce (skládkovné) z plastických hmot</t>
  </si>
  <si>
    <t>-922395385</t>
  </si>
  <si>
    <t>70,812*0,3 'Přepočtené koeficientem množství</t>
  </si>
  <si>
    <t>38</t>
  </si>
  <si>
    <t>997013814</t>
  </si>
  <si>
    <t>Poplatek za uložení stavebního odpadu na skládce (skládkovné) z izolačních materiálů</t>
  </si>
  <si>
    <t>90634669</t>
  </si>
  <si>
    <t>39</t>
  </si>
  <si>
    <t>997013831</t>
  </si>
  <si>
    <t>Poplatek za uložení stavebního odpadu na skládce (skládkovné) směsného</t>
  </si>
  <si>
    <t>1460099506</t>
  </si>
  <si>
    <t>998</t>
  </si>
  <si>
    <t>Přesun hmot</t>
  </si>
  <si>
    <t>40</t>
  </si>
  <si>
    <t>998017001</t>
  </si>
  <si>
    <t>Přesun hmot pro budovy občanské výstavby, bydlení, výrobu a služby s omezením mechanizace vodorovná dopravní vzdálenost do 100 m pro budovy s jakoukoliv nosnou konstrukcí výšky do 6 m</t>
  </si>
  <si>
    <t>-340651970</t>
  </si>
  <si>
    <t>PSV</t>
  </si>
  <si>
    <t>Práce a dodávky PSV</t>
  </si>
  <si>
    <t>711</t>
  </si>
  <si>
    <t>Izolace proti vodě, vlhkosti a plynům</t>
  </si>
  <si>
    <t>41</t>
  </si>
  <si>
    <t>711111001</t>
  </si>
  <si>
    <t>Provedení izolace proti zemní vlhkosti natěradly a tmely za studena na ploše vodorovné V nátěrem penetračním</t>
  </si>
  <si>
    <t>859280652</t>
  </si>
  <si>
    <t>Předpokládaná oprava poškozené izolace</t>
  </si>
  <si>
    <t>"zvýšené podlahy"(3*(3,16*5,94)+3,16*2,8)</t>
  </si>
  <si>
    <t>42</t>
  </si>
  <si>
    <t>111631510</t>
  </si>
  <si>
    <t>lak asfaltový (MJ kg) bal 9 kg</t>
  </si>
  <si>
    <t>kg</t>
  </si>
  <si>
    <t>-741430535</t>
  </si>
  <si>
    <t>65,159*0,3 'Přepočtené koeficientem množství</t>
  </si>
  <si>
    <t>43</t>
  </si>
  <si>
    <t>711141559</t>
  </si>
  <si>
    <t>Provedení izolace proti zemní vlhkosti pásy přitavením NAIP na ploše vodorovné V</t>
  </si>
  <si>
    <t>-707135512</t>
  </si>
  <si>
    <t>44</t>
  </si>
  <si>
    <t>628322820</t>
  </si>
  <si>
    <t>pás těžký asfaltovaný V 60 S 35</t>
  </si>
  <si>
    <t>1796050388</t>
  </si>
  <si>
    <t>65,159*1,15 'Přepočtené koeficientem množství</t>
  </si>
  <si>
    <t>45</t>
  </si>
  <si>
    <t>711191001</t>
  </si>
  <si>
    <t>Provedení nátěru adhezního můstku na ploše vodorovné V</t>
  </si>
  <si>
    <t>-1045974249</t>
  </si>
  <si>
    <t>46</t>
  </si>
  <si>
    <t>585812200</t>
  </si>
  <si>
    <t>můstek adhezní pod izolační a vyrovnávací lepící hmoty bal. 10 kg</t>
  </si>
  <si>
    <t>2058283231</t>
  </si>
  <si>
    <t>65,159*0,118 'Přepočtené koeficientem množství</t>
  </si>
  <si>
    <t>47</t>
  </si>
  <si>
    <t>998711101</t>
  </si>
  <si>
    <t>Přesun hmot pro izolace proti vodě, vlhkosti a plynům stanovený z hmotnosti přesunovaného materiálu vodorovná dopravní vzdálenost do 50 m v objektech výšky do 6 m</t>
  </si>
  <si>
    <t>-54424574</t>
  </si>
  <si>
    <t>48</t>
  </si>
  <si>
    <t>998711181</t>
  </si>
  <si>
    <t>Přesun hmot pro izolace proti vodě, vlhkosti a plynům stanovený z hmotnosti přesunovaného materiálu Příplatek k cenám za přesun prováděný bez použití mechanizace pro jakoukoliv výšku objektu</t>
  </si>
  <si>
    <t>2126555918</t>
  </si>
  <si>
    <t>49</t>
  </si>
  <si>
    <t>998711192</t>
  </si>
  <si>
    <t>Přesun hmot pro izolace proti vodě, vlhkosti a plynům stanovený z hmotnosti přesunovaného materiálu Příplatek k cenám za zvětšený přesun přes vymezenou největší dopravní vzdálenost do 100 m</t>
  </si>
  <si>
    <t>1214423111</t>
  </si>
  <si>
    <t>766</t>
  </si>
  <si>
    <t>Konstrukce truhlářské</t>
  </si>
  <si>
    <t>50</t>
  </si>
  <si>
    <t>766411811</t>
  </si>
  <si>
    <t>Demontáž obložení stěn panely, plochy do 1,5 m2</t>
  </si>
  <si>
    <t>1113903092</t>
  </si>
  <si>
    <t>"1.01+1.07+1.32"1,5*((2*36,27+2*8,05)-(15*0,8*+2*0,6))</t>
  </si>
  <si>
    <t>"1.09"2*((2*1,62+2*2,34)-(0,6))</t>
  </si>
  <si>
    <t>"1.22"1,5*((2*3,72+2*5,94)-(2*0,8))</t>
  </si>
  <si>
    <t>"1.26"1,5*((2*3,12+2*5,94)-(2*0,8))</t>
  </si>
  <si>
    <t>"1.28"1,5*((2*3,15+2*5,94)-(2*0,8))</t>
  </si>
  <si>
    <t>"1.30"1,5*((2*3,15+2*5,94)-(3*0,8))</t>
  </si>
  <si>
    <t>Mezisoučet - plocha obkladů</t>
  </si>
  <si>
    <t>51</t>
  </si>
  <si>
    <t>766411822</t>
  </si>
  <si>
    <t>Demontáž obložení stěn podkladových roštů</t>
  </si>
  <si>
    <t>-170721644</t>
  </si>
  <si>
    <t>52</t>
  </si>
  <si>
    <t>766621726</t>
  </si>
  <si>
    <t>Montáž okenních doplňků Montáž oken - pákového ovladače</t>
  </si>
  <si>
    <t>726772634</t>
  </si>
  <si>
    <t>"P1"17</t>
  </si>
  <si>
    <t>53</t>
  </si>
  <si>
    <t>pák. ovld.</t>
  </si>
  <si>
    <t>Pákový ovladač</t>
  </si>
  <si>
    <t>-1698004968</t>
  </si>
  <si>
    <t>54</t>
  </si>
  <si>
    <t>766622132</t>
  </si>
  <si>
    <t>Montáž oken plastových včetně montáže rámu na polyuretanovou pěnu plochy přes 1 m2 otevíravých nebo sklápěcích do zdiva, výšky přes 1,5 do 2,5 m</t>
  </si>
  <si>
    <t>275059296</t>
  </si>
  <si>
    <t>55</t>
  </si>
  <si>
    <t>P2400300</t>
  </si>
  <si>
    <t>okno plastové dvoukřídlé otvíravé a vyklápěcí 180 x 150 cm</t>
  </si>
  <si>
    <t>-429258630</t>
  </si>
  <si>
    <t>Poznámka k položce:
- Okno bude zaskleno izolačním bezpečnostním dvousklem min. tl.4-16-4 mm,
float-PTN+vč.Arg,
- Distanční rámeček použitý v izolačních sklech bude plastový (např. TGI-W,
Chromatec Ultra) nebo z nízkovodivého materiálu pro snížení vzniku kondenzace po
obvodu skla
- Minimální stavební hloubka 82 mm.
- Minimální hloubka zasklívací drážky 24 mm.
- Počet požadovaných těsnění: minimálně dvě
- barva rámů a prvků otvírání: bílá
Kování:
- Kování bude celoobvodové
- Klika bílé barvy stejné jako okenní rám
Parametry:
- Součinitel prostupu tepla celého okna max. Uw = 1,1 W/m2K.
- Součinitel prostupu tepla zasklení max. Ug=1,1 W/m2K.
- Průvzdušnost (dle ČSN EN 12207): minimálně třída 4.
- Vodotěsnost (dle ČSN EN 12208): minimálně třída 7A.
- Zatížení větrem (dle ČSN EN 12210): minimálně třída C3/B3.</t>
  </si>
  <si>
    <t>"P2"2</t>
  </si>
  <si>
    <t>56</t>
  </si>
  <si>
    <t>P3400180</t>
  </si>
  <si>
    <t>okno plastové jednokřídlé otvíravé a vyklápěcí pravé 120 x 150 cm</t>
  </si>
  <si>
    <t>-1812681715</t>
  </si>
  <si>
    <t>"P3"1</t>
  </si>
  <si>
    <t>57</t>
  </si>
  <si>
    <t>766622216</t>
  </si>
  <si>
    <t>Montáž oken plastových plochy do 1 m2 včetně montáže rámu na polyuretanovou pěnu otevíravých nebo sklápěcích do zdiva</t>
  </si>
  <si>
    <t>116965139</t>
  </si>
  <si>
    <t>58</t>
  </si>
  <si>
    <t>P1430510</t>
  </si>
  <si>
    <t>okno plastové jednodílné sklápěcí 120x60 cm</t>
  </si>
  <si>
    <t>244541506</t>
  </si>
  <si>
    <t>"P01"17,000</t>
  </si>
  <si>
    <t>59</t>
  </si>
  <si>
    <t>766660001</t>
  </si>
  <si>
    <t>Montáž dveřních křídel dřevěných nebo plastových otevíravých do ocelové zárubně povrchově upravených jednokřídlových, šířky do 800 mm</t>
  </si>
  <si>
    <t>516464414</t>
  </si>
  <si>
    <t>60</t>
  </si>
  <si>
    <t>611629340</t>
  </si>
  <si>
    <t>dveře vnitřní hladké laminované světlý dub plné 1křídlé 80x197 cm</t>
  </si>
  <si>
    <t>2061743159</t>
  </si>
  <si>
    <t>61</t>
  </si>
  <si>
    <t>611629300</t>
  </si>
  <si>
    <t>dveře vnitřní hladké laminované světlý dub plné 1křídlé 60x197 cm</t>
  </si>
  <si>
    <t>-1102210851</t>
  </si>
  <si>
    <t>"D2"1</t>
  </si>
  <si>
    <t>62</t>
  </si>
  <si>
    <t>611629300-B</t>
  </si>
  <si>
    <t>-1594099513</t>
  </si>
  <si>
    <t>Poznámka k položce:
HPL</t>
  </si>
  <si>
    <t>63</t>
  </si>
  <si>
    <t>611640830</t>
  </si>
  <si>
    <t>dveře vnitřní profilované plné 1křídlé 70x197 dub</t>
  </si>
  <si>
    <t>2069117621</t>
  </si>
  <si>
    <t>64</t>
  </si>
  <si>
    <t>766660720</t>
  </si>
  <si>
    <t>Montáž dveřních doplňků větrací mřížky s vyříznutím otvoru</t>
  </si>
  <si>
    <t>-823783193</t>
  </si>
  <si>
    <t>"D3"7</t>
  </si>
  <si>
    <t>65</t>
  </si>
  <si>
    <t>553414270-D</t>
  </si>
  <si>
    <t>mřížka větrací 150x400 se síťovinou</t>
  </si>
  <si>
    <t>1695913686</t>
  </si>
  <si>
    <t>66</t>
  </si>
  <si>
    <t>766660722</t>
  </si>
  <si>
    <t>Montáž dveřních doplňků dveřního kování zámku</t>
  </si>
  <si>
    <t>2109832863</t>
  </si>
  <si>
    <t>67</t>
  </si>
  <si>
    <t>549146200</t>
  </si>
  <si>
    <t>kování vrchní dveřní klika včetně rozet a montážního materiálu R PZ nerez PK</t>
  </si>
  <si>
    <t>1160524773</t>
  </si>
  <si>
    <t>68</t>
  </si>
  <si>
    <t>766694112</t>
  </si>
  <si>
    <t>Montáž ostatních truhlářských konstrukcí parapetních desek dřevěných nebo plastových šířky do 300 mm, délky přes 1000 do 1600 mm</t>
  </si>
  <si>
    <t>1123040943</t>
  </si>
  <si>
    <t>"P1"17-6</t>
  </si>
  <si>
    <t>69</t>
  </si>
  <si>
    <t>607941030</t>
  </si>
  <si>
    <t>parapetní desky z MDF a povrch HPL, tl. 19 mm s nosem</t>
  </si>
  <si>
    <t>1461194791</t>
  </si>
  <si>
    <t>"P1"(17-6)*(1,2)</t>
  </si>
  <si>
    <t>"P3"1,2</t>
  </si>
  <si>
    <t>70</t>
  </si>
  <si>
    <t>607941210</t>
  </si>
  <si>
    <t>koncovka PVC k parapetním dřevotřískovým deskám 600 mm</t>
  </si>
  <si>
    <t>128992913</t>
  </si>
  <si>
    <t>71</t>
  </si>
  <si>
    <t>766694113</t>
  </si>
  <si>
    <t>Montáž ostatních truhlářských konstrukcí parapetních desek dřevěných nebo plastových šířky do 300 mm, délky přes 1600 do 2600 mm</t>
  </si>
  <si>
    <t>2108740345</t>
  </si>
  <si>
    <t>72</t>
  </si>
  <si>
    <t>585537637</t>
  </si>
  <si>
    <t>"P2"2*(1,8)</t>
  </si>
  <si>
    <t>73</t>
  </si>
  <si>
    <t>1952696253</t>
  </si>
  <si>
    <t>74</t>
  </si>
  <si>
    <t>998766101</t>
  </si>
  <si>
    <t>Přesun hmot pro konstrukce truhlářské stanovený z hmotnosti přesunovaného materiálu vodorovná dopravní vzdálenost do 50 m v objektech výšky do 6 m</t>
  </si>
  <si>
    <t>798549075</t>
  </si>
  <si>
    <t>75</t>
  </si>
  <si>
    <t>998766181</t>
  </si>
  <si>
    <t>Přesun hmot pro konstrukce truhlářské stanovený z hmotnosti přesunovaného materiálu Příplatek k ceně za přesun prováděný bez použití mechanizace pro jakoukoliv výšku objektu</t>
  </si>
  <si>
    <t>-725079005</t>
  </si>
  <si>
    <t>76</t>
  </si>
  <si>
    <t>998766192</t>
  </si>
  <si>
    <t>Přesun hmot pro konstrukce truhlářské stanovený z hmotnosti přesunovaného materiálu Příplatek k ceně za zvětšený přesun přes vymezenou největší dopravní vzdálenost do 100 m</t>
  </si>
  <si>
    <t>-1684276548</t>
  </si>
  <si>
    <t>771</t>
  </si>
  <si>
    <t>Podlahy z dlaždic</t>
  </si>
  <si>
    <t>77</t>
  </si>
  <si>
    <t>771413113</t>
  </si>
  <si>
    <t>Montáž soklíků pórovinových lepených standardním lepidlem rovných výšky přes 90 do 120 mm</t>
  </si>
  <si>
    <t>-669610101</t>
  </si>
  <si>
    <t>"1.15"(2*6,41+2*3,04)-(0,8+1)</t>
  </si>
  <si>
    <t>"1.01+1.07+1.32"(2*36,27+2*8,05)-(16*0,8+1,69)</t>
  </si>
  <si>
    <t>78</t>
  </si>
  <si>
    <t>597614340</t>
  </si>
  <si>
    <t>dlaždice keramické slinuté neglazované mrazuvzdorné 29,8 x 29,8 x 0,9 cm</t>
  </si>
  <si>
    <t>-286841649</t>
  </si>
  <si>
    <t>Poznámka k položce:
Dle standartů a požadavků Investora/uživatele
Například: RAKO: Taurus - Rio Negro
před montáží bude předložen vzorek k odsouhlasení</t>
  </si>
  <si>
    <t>91,25*0,15 'Přepočtené koeficientem množství</t>
  </si>
  <si>
    <t>79</t>
  </si>
  <si>
    <t>771471810</t>
  </si>
  <si>
    <t>Demontáž soklíků z dlaždic keramických kladených do malty rovných</t>
  </si>
  <si>
    <t>1273879763</t>
  </si>
  <si>
    <t>80</t>
  </si>
  <si>
    <t>771571810</t>
  </si>
  <si>
    <t>Demontáž podlah z dlaždic keramických kladených do malty</t>
  </si>
  <si>
    <t>-1686741872</t>
  </si>
  <si>
    <t>"1.03"1,139+1,1</t>
  </si>
  <si>
    <t>"1.23"9,456</t>
  </si>
  <si>
    <t>"1.27"9,07</t>
  </si>
  <si>
    <t>m2_dlazba_dmtz</t>
  </si>
  <si>
    <t>81</t>
  </si>
  <si>
    <t>771574113</t>
  </si>
  <si>
    <t>Montáž podlah z dlaždic keramických lepených flexibilním lepidlem režných nebo glazovaných hladkých přes 9 do 12 ks/ m2</t>
  </si>
  <si>
    <t>871646108</t>
  </si>
  <si>
    <t>82</t>
  </si>
  <si>
    <t>846501249</t>
  </si>
  <si>
    <t>180,655*1,05 'Přepočtené koeficientem množství</t>
  </si>
  <si>
    <t>83</t>
  </si>
  <si>
    <t>771589191</t>
  </si>
  <si>
    <t>Montáž podlah z mozaikových lepenců Příplatek k cenám za plochu do 5 m2 jednotlivě</t>
  </si>
  <si>
    <t>-1547090372</t>
  </si>
  <si>
    <t>84</t>
  </si>
  <si>
    <t>771591111</t>
  </si>
  <si>
    <t>Podlahy - ostatní práce penetrace podkladu</t>
  </si>
  <si>
    <t>1611396456</t>
  </si>
  <si>
    <t>"1.15"0,1*((2*6,41+2*3,04)-(0,8+1))</t>
  </si>
  <si>
    <t>"1.01+1.07+1.32"0,1*((2*36,27+2*8,05)-(16*0,8+1,69))</t>
  </si>
  <si>
    <t>85</t>
  </si>
  <si>
    <t>771591185</t>
  </si>
  <si>
    <t>Podlahy - ostatní práce řezání dlaždic keramických rovné</t>
  </si>
  <si>
    <t>267668470</t>
  </si>
  <si>
    <t>152*2</t>
  </si>
  <si>
    <t>86</t>
  </si>
  <si>
    <t>771990112</t>
  </si>
  <si>
    <t>Vyrovnání podkladní vrstvy samonivelační stěrkou tl. 4 mm, min. pevnosti 30 MPa</t>
  </si>
  <si>
    <t>-682798250</t>
  </si>
  <si>
    <t>87</t>
  </si>
  <si>
    <t>771990192</t>
  </si>
  <si>
    <t>Vyrovnání podkladní vrstvy samonivelační stěrkou tl. 4 mm, min. pevnosti Příplatek k cenám za každý další 1 mm tloušťky, min. pevnosti 30 MPa</t>
  </si>
  <si>
    <t>1488177320</t>
  </si>
  <si>
    <t>88</t>
  </si>
  <si>
    <t>771991001</t>
  </si>
  <si>
    <t>Dvousložková hydroizolační stěrka vodorovná- podlah</t>
  </si>
  <si>
    <t>1637668723</t>
  </si>
  <si>
    <t>Sprchové kouty</t>
  </si>
  <si>
    <t>"1.17"2,21*1,19</t>
  </si>
  <si>
    <t>"1.20"2,22*0,885</t>
  </si>
  <si>
    <t>"1.23"3,16*1,23</t>
  </si>
  <si>
    <t>"1.25"3,125*1,015</t>
  </si>
  <si>
    <t>"1.27"3,125*1,015</t>
  </si>
  <si>
    <t>"1.29"3,14*1,015</t>
  </si>
  <si>
    <t>"1.31"3,14*1,095</t>
  </si>
  <si>
    <t>89</t>
  </si>
  <si>
    <t>771991002</t>
  </si>
  <si>
    <t>Dvousložková hydroizolační stěrka svislá - stěn a soklů</t>
  </si>
  <si>
    <t>806437448</t>
  </si>
  <si>
    <t>Sprchové kouty v. 2m</t>
  </si>
  <si>
    <t>"1.17"2*(2,21+2*1,19)</t>
  </si>
  <si>
    <t>"1.20"2*(2,22*2*0,885+0,7)</t>
  </si>
  <si>
    <t>"1.23"2*(3,16+2*1,23)</t>
  </si>
  <si>
    <t>"1.25"2*(3,125+2*1,015)</t>
  </si>
  <si>
    <t>"1.27"2*(3,125+2*1,015)</t>
  </si>
  <si>
    <t>"1.29"2*(3,14+2*1,015)</t>
  </si>
  <si>
    <t>"1.31"2*(3,14+2*1,095+0,9)</t>
  </si>
  <si>
    <t>90</t>
  </si>
  <si>
    <t>771991003</t>
  </si>
  <si>
    <t>Dvousložková hydroizolační stěrka - utěsnění spár v přechodové oblasti stěna/podlaha pogumovanou páskou</t>
  </si>
  <si>
    <t>-100557863</t>
  </si>
  <si>
    <t>"1.17"(2,21+2*1,19)</t>
  </si>
  <si>
    <t>"1.20"(2,22*2*0,885+0,7)</t>
  </si>
  <si>
    <t>"1.23"(3,16+2*1,23)</t>
  </si>
  <si>
    <t>"1.25"(3,125+2*1,015)</t>
  </si>
  <si>
    <t>"1.27"(3,125+2*1,015)</t>
  </si>
  <si>
    <t>"1.29"(3,14+2*1,015)</t>
  </si>
  <si>
    <t>"1.31"(3,14+2*1,095+0,9)</t>
  </si>
  <si>
    <t>91</t>
  </si>
  <si>
    <t>998771181</t>
  </si>
  <si>
    <t>Přesun hmot pro podlahy z dlaždic stanovený z hmotnosti přesunovaného materiálu Příplatek k ceně za přesun prováděný bez použití mechanizace pro jakoukoliv výšku objektu</t>
  </si>
  <si>
    <t>-1114219073</t>
  </si>
  <si>
    <t>92</t>
  </si>
  <si>
    <t>998771192</t>
  </si>
  <si>
    <t>Přesun hmot pro podlahy z dlaždic stanovený z hmotnosti přesunovaného materiálu Příplatek k ceně za zvětšený přesun přes vymezenou největší dopravní vzdálenost do 100 m</t>
  </si>
  <si>
    <t>-473498454</t>
  </si>
  <si>
    <t>776</t>
  </si>
  <si>
    <t>Podlahy povlakové</t>
  </si>
  <si>
    <t>93</t>
  </si>
  <si>
    <t>776111112</t>
  </si>
  <si>
    <t>Příprava podkladu broušení podlah nového podkladu betonového</t>
  </si>
  <si>
    <t>-124402210</t>
  </si>
  <si>
    <t>"-1.05"-59,2</t>
  </si>
  <si>
    <t>94</t>
  </si>
  <si>
    <t>776111116</t>
  </si>
  <si>
    <t>Příprava podkladu broušení podlah stávajícího podkladu pro odstranění lepidla (po starých krytinách)</t>
  </si>
  <si>
    <t>1112507280</t>
  </si>
  <si>
    <t>"1,33"18,81</t>
  </si>
  <si>
    <t>"1,34"18,97</t>
  </si>
  <si>
    <t>95</t>
  </si>
  <si>
    <t>776111311</t>
  </si>
  <si>
    <t>Příprava podkladu vysátí podlah</t>
  </si>
  <si>
    <t>-1457797983</t>
  </si>
  <si>
    <t>96</t>
  </si>
  <si>
    <t>776141112</t>
  </si>
  <si>
    <t>Příprava podkladu vyrovnání samonivelační stěrkou podlah min.pevnosti 20 MPa, tloušťky přes 3 do 5 mm</t>
  </si>
  <si>
    <t>1186248087</t>
  </si>
  <si>
    <t>97</t>
  </si>
  <si>
    <t>776201812</t>
  </si>
  <si>
    <t>Demontáž povlakových podlahovin lepených ručně s podložkou</t>
  </si>
  <si>
    <t>-608055027</t>
  </si>
  <si>
    <t>98</t>
  </si>
  <si>
    <t>776221111</t>
  </si>
  <si>
    <t>Montáž podlahovin z PVC lepením standardním lepidlem z pásů standardních</t>
  </si>
  <si>
    <t>-1462619949</t>
  </si>
  <si>
    <t>99</t>
  </si>
  <si>
    <t>284110120</t>
  </si>
  <si>
    <t>PVC heterogenní protiskluzné, nášlapná vrstva 0,70 mm, R 10, zátěž 34/43, otlak do 0,05 mm, hořlavost Bfl S1</t>
  </si>
  <si>
    <t>393338598</t>
  </si>
  <si>
    <t>Poznámka k položce:
nášlapná vrstva 0,70 mm, R 10, zátěž 34/43, otlak do 0,05 mm, hořlavost Bfl S1</t>
  </si>
  <si>
    <t>246,63*1,1 'Přepočtené koeficientem množství</t>
  </si>
  <si>
    <t>100</t>
  </si>
  <si>
    <t>776223111</t>
  </si>
  <si>
    <t>Montáž podlahovin z PVC spoj podlah svařováním za tepla (včetně frézování)</t>
  </si>
  <si>
    <t>572230729</t>
  </si>
  <si>
    <t>0,75m´/m2</t>
  </si>
  <si>
    <t>0,75*m2_PVC</t>
  </si>
  <si>
    <t>101</t>
  </si>
  <si>
    <t>776410811</t>
  </si>
  <si>
    <t>Demontáž soklíků nebo lišt pryžových nebo plastových</t>
  </si>
  <si>
    <t>1971979224</t>
  </si>
  <si>
    <t>"1.05"(2*9,78+2*5,94+2*0,51)-(2*0,8)</t>
  </si>
  <si>
    <t>"1.16"(2*3,15+2*6,04)-(2*0,8)</t>
  </si>
  <si>
    <t>"1.33"(2*3,11+2*5,94)-(2*0,8)</t>
  </si>
  <si>
    <t>"1.34"(2*3,15+2*5,94)-(0,8)</t>
  </si>
  <si>
    <t>102</t>
  </si>
  <si>
    <t>776411111</t>
  </si>
  <si>
    <t>Montáž soklíků lepením obvodových, výšky do 80 mm</t>
  </si>
  <si>
    <t>-632292431</t>
  </si>
  <si>
    <t>"1.12"(2*3,02+2*6,04)-(0,8)</t>
  </si>
  <si>
    <t>"1.19"(2*3,15+2*5,94)-(2*0,8)</t>
  </si>
  <si>
    <t>"1.22"(2*3,72+2*5,94)-(2*0,8)</t>
  </si>
  <si>
    <t>"1.24"(2*2,29+2*5,94)-(2*0,8)</t>
  </si>
  <si>
    <t>"1.26"(2*3,12+2*5,94)-(2*0,8)</t>
  </si>
  <si>
    <t>"1.28"(2*3,15+2*5,94)-(2*0,8)</t>
  </si>
  <si>
    <t>"1.30"(2*3,15+2*5,94)-(3*0,8)</t>
  </si>
  <si>
    <t>103</t>
  </si>
  <si>
    <t>284110090</t>
  </si>
  <si>
    <t>lišta speciální soklová PVC 18 x 80 mm role 50 m</t>
  </si>
  <si>
    <t>1334617950</t>
  </si>
  <si>
    <t>196,88*1,02 'Přepočtené koeficientem množství</t>
  </si>
  <si>
    <t>104</t>
  </si>
  <si>
    <t>998776102</t>
  </si>
  <si>
    <t>Přesun hmot pro podlahy povlakové stanovený z hmotnosti přesunovaného materiálu vodorovná dopravní vzdálenost do 50 m v objektech výšky přes 6 do 12 m</t>
  </si>
  <si>
    <t>-1149747885</t>
  </si>
  <si>
    <t>105</t>
  </si>
  <si>
    <t>998776181</t>
  </si>
  <si>
    <t>Přesun hmot pro podlahy povlakové stanovený z hmotnosti přesunovaného materiálu Příplatek k cenám za přesun prováděný bez použití mechanizace pro jakoukoliv výšku objektu</t>
  </si>
  <si>
    <t>-1529241052</t>
  </si>
  <si>
    <t>106</t>
  </si>
  <si>
    <t>998776192</t>
  </si>
  <si>
    <t>Přesun hmot pro podlahy povlakové stanovený z hmotnosti přesunovaného materiálu Příplatek k cenám za zvětšený přesun přes vymezenou největší dopravní vzdálenost do 100 m</t>
  </si>
  <si>
    <t>395774703</t>
  </si>
  <si>
    <t>781</t>
  </si>
  <si>
    <t>Dokončovací práce - obklady</t>
  </si>
  <si>
    <t>107</t>
  </si>
  <si>
    <t>781413810</t>
  </si>
  <si>
    <t>Demontáž obkladů z obkladaček pórovinových lepených</t>
  </si>
  <si>
    <t>-1750214260</t>
  </si>
  <si>
    <t>"1.03"2*((2*3,57+4*1,86)-(2*0,6))</t>
  </si>
  <si>
    <t>"1.09"2*(1,62+0,86+0,99)+2*((2*0,9+2*1,39)-(0,6))</t>
  </si>
  <si>
    <t>"1.10"2*((2*1,34+2*1,34)-(0,6))</t>
  </si>
  <si>
    <t>"1.14"1,5*((2*3,11+2*2,8)-(0,8+1))</t>
  </si>
  <si>
    <t>"1.17"2*((2*3,11+2*2,8)-(2*0,6))</t>
  </si>
  <si>
    <t>"1.18"2*((2*0,79+2*1,08)-(0,6))</t>
  </si>
  <si>
    <t>"1.20"2*((2*3,16+2*2,77+2*0,7)-(2*0,6))</t>
  </si>
  <si>
    <t>"1.21"2*((2*0,83+2*1,09)-(0,6))</t>
  </si>
  <si>
    <t>"1.23"2*((2*3,16+2*2,97)-(0,6))</t>
  </si>
  <si>
    <t>"1.25"2*((2*3,125+2*2,88)-(0,6))</t>
  </si>
  <si>
    <t>"1.27"2*((2*3,125+2*2,88)-(0,6))</t>
  </si>
  <si>
    <t>"1.29"2*((2*3,14+2*2,88)-(0,6))</t>
  </si>
  <si>
    <t>"1.31"2*((2*3,14+2*2,88+2*0,84)-(0,6))</t>
  </si>
  <si>
    <t>108</t>
  </si>
  <si>
    <t>781414111</t>
  </si>
  <si>
    <t>Montáž obkladů vnitřních stěn z obkladaček a dekorů (listel) pórovinových lepených flexibilním lepidlem z obkladaček pravoúhlých do 22 ks/m2</t>
  </si>
  <si>
    <t>-1543703103</t>
  </si>
  <si>
    <t>109</t>
  </si>
  <si>
    <t>597610260</t>
  </si>
  <si>
    <t>obkládačky keramické - koupelny  (barevné) 25 x 33 x 0,7 cm I. j.</t>
  </si>
  <si>
    <t>-858769644</t>
  </si>
  <si>
    <t>Poznámka k položce:
Dle standartů a požadavků Investora/uživatele
Například: RAKO: Concept
před montáží bude předložen vzorek k odsouhlasení</t>
  </si>
  <si>
    <t>242,41*1,05 'Přepočtené koeficientem množství</t>
  </si>
  <si>
    <t>110</t>
  </si>
  <si>
    <t>781414212</t>
  </si>
  <si>
    <t>Montáž obkladů vnitřních stěn z obkladaček a dekorů (listel) pórovinových lepených flexibilním lepidlem z dekorů, výšky přes 65 do 75 mm</t>
  </si>
  <si>
    <t>1814203674</t>
  </si>
  <si>
    <t>"1.02"((2*3,57+4*2,93+4*1,28)-(7*0,6))</t>
  </si>
  <si>
    <t>"1.03"((2*3,57+4*1,86)-(6*0,6))</t>
  </si>
  <si>
    <t>"1.04"((2*3,57+4*1,01)-(3*0,6))</t>
  </si>
  <si>
    <t>"1.09"(1,62+0,86+0,99)+2*((2*0,9+2*1,39)-(0,6))</t>
  </si>
  <si>
    <t>"1.10"((2*1,34+2*1,34)-(0,6))</t>
  </si>
  <si>
    <t>"1.14"((2*3,11+2*2,8)-(0,8+1))</t>
  </si>
  <si>
    <t>"1.17"((2*3,11+2*2,8)-(2*0,6))</t>
  </si>
  <si>
    <t>"1.18"((2*0,79+2*1,08)-(0,6))</t>
  </si>
  <si>
    <t>"1.20"((2*3,16+2*2,77+2*0,7)-(2*0,6))</t>
  </si>
  <si>
    <t>"1.21"((2*0,83+2*1,09)-(0,6))</t>
  </si>
  <si>
    <t>"1.23"((2*3,16+2*2,97)-(0,6))</t>
  </si>
  <si>
    <t>"1.25"((2*3,125+2*2,88)-(0,6))</t>
  </si>
  <si>
    <t>"1.27"((2*3,125+2*2,88)-(0,6))</t>
  </si>
  <si>
    <t>"1.29"((2*3,14+2*2,88)-(0,6))</t>
  </si>
  <si>
    <t>"1.31"((2*3,14+2*2,88+2*0,84)-(0,6))</t>
  </si>
  <si>
    <t>111</t>
  </si>
  <si>
    <t>597611675a</t>
  </si>
  <si>
    <t>listela reliéfní keramická - koupelny (barevná) 25 x 5 x 0,8 cm I. j.</t>
  </si>
  <si>
    <t>600225278</t>
  </si>
  <si>
    <t>Poznámka k položce:
Dle standartů a požadavků Investora/uživatele
Například: RAKO: Concept
před montáží bude předložen vzorek k odsouhlasen</t>
  </si>
  <si>
    <t>154,45*4,4 'Přepočtené koeficientem množství</t>
  </si>
  <si>
    <t>112</t>
  </si>
  <si>
    <t>781419191</t>
  </si>
  <si>
    <t>Montáž obkladů vnitřních stěn z obkladaček a dekorů (listel) pórovinových Příplatek k cenám obkladaček za plochu do 10 m2 jednotlivě</t>
  </si>
  <si>
    <t>-1266760710</t>
  </si>
  <si>
    <t>113</t>
  </si>
  <si>
    <t>781419194</t>
  </si>
  <si>
    <t>Montáž obkladů vnitřních stěn z obkladaček a dekorů (listel) pórovinových Příplatek k cenám obkladaček za vyrovnání nerovného povrchu</t>
  </si>
  <si>
    <t>-1457863568</t>
  </si>
  <si>
    <t>114</t>
  </si>
  <si>
    <t>781419294</t>
  </si>
  <si>
    <t>Montáž obkladů vnitřních stěn z obkladaček a dekorů (listel) pórovinových Příplatek k cenám dekorů za vyrovnání nerovného povrchu</t>
  </si>
  <si>
    <t>1213472715</t>
  </si>
  <si>
    <t>115</t>
  </si>
  <si>
    <t>781494111</t>
  </si>
  <si>
    <t>Ostatní prvky plastové profily ukončovací a dilatační lepené flexibilním lepidlem rohové</t>
  </si>
  <si>
    <t>-1036262965</t>
  </si>
  <si>
    <t>Vnější rohy v 2m</t>
  </si>
  <si>
    <t>"1.02"2*2</t>
  </si>
  <si>
    <t>"1.03"2*2</t>
  </si>
  <si>
    <t>"1.14"1,5*2</t>
  </si>
  <si>
    <t>"1.17"2*1</t>
  </si>
  <si>
    <t>"1.20"2*4</t>
  </si>
  <si>
    <t>"1.23"2*2</t>
  </si>
  <si>
    <t>"1.25"2*2</t>
  </si>
  <si>
    <t>"1.27"2*2</t>
  </si>
  <si>
    <t>"1.29"2*2</t>
  </si>
  <si>
    <t>"1.31"2*3</t>
  </si>
  <si>
    <t>116</t>
  </si>
  <si>
    <t>781494511</t>
  </si>
  <si>
    <t>Ostatní prvky plastové profily ukončovací a dilatační lepené flexibilním lepidlem ukončovací</t>
  </si>
  <si>
    <t>-1310943576</t>
  </si>
  <si>
    <t>Ukončení u zárubní 2m</t>
  </si>
  <si>
    <t>"1.02"2*2*7</t>
  </si>
  <si>
    <t>"1.03"2*2*5</t>
  </si>
  <si>
    <t>"1.04"2*2*3</t>
  </si>
  <si>
    <t>"1.10"2*2</t>
  </si>
  <si>
    <t>"1.14"1,5*4</t>
  </si>
  <si>
    <t>"1.17"2*2*2</t>
  </si>
  <si>
    <t>"1.18"2*2</t>
  </si>
  <si>
    <t>"1.21"2*2</t>
  </si>
  <si>
    <t>"1.31"2*2</t>
  </si>
  <si>
    <t>117</t>
  </si>
  <si>
    <t>781495111</t>
  </si>
  <si>
    <t>Penetrace podkladu vnitřních obkladů</t>
  </si>
  <si>
    <t>-982477919</t>
  </si>
  <si>
    <t>118</t>
  </si>
  <si>
    <t>781674113</t>
  </si>
  <si>
    <t>Montáž obkladů parapetů z dlaždic keramických lepených flexibilním lepidlem, šířky parapetu přes 150 do 200 mm</t>
  </si>
  <si>
    <t>718339856</t>
  </si>
  <si>
    <t>"P1"6*(1,2)</t>
  </si>
  <si>
    <t>119</t>
  </si>
  <si>
    <t>-1306139911</t>
  </si>
  <si>
    <t>7,2*0,24 'Přepočtené koeficientem množství</t>
  </si>
  <si>
    <t>120</t>
  </si>
  <si>
    <t>998781102</t>
  </si>
  <si>
    <t>Přesun hmot pro obklady keramické stanovený z hmotnosti přesunovaného materiálu vodorovná dopravní vzdálenost do 50 m v objektech výšky přes 6 do 12 m</t>
  </si>
  <si>
    <t>-725152746</t>
  </si>
  <si>
    <t>121</t>
  </si>
  <si>
    <t>998781181</t>
  </si>
  <si>
    <t>Přesun hmot pro obklady keramické stanovený z hmotnosti přesunovaného materiálu Příplatek k cenám za přesun prováděný bez použití mechanizace pro jakoukoliv výšku objektu</t>
  </si>
  <si>
    <t>1495783808</t>
  </si>
  <si>
    <t>122</t>
  </si>
  <si>
    <t>998781192</t>
  </si>
  <si>
    <t>Přesun hmot pro obklady keramické stanovený z hmotnosti přesunovaného materiálu Příplatek k cenám za zvětšený přesun přes vymezenou největší dopravní vzdálenost do 100 m</t>
  </si>
  <si>
    <t>-714800576</t>
  </si>
  <si>
    <t>783</t>
  </si>
  <si>
    <t>Dokončovací práce - nátěry</t>
  </si>
  <si>
    <t>123</t>
  </si>
  <si>
    <t>783301311</t>
  </si>
  <si>
    <t>Příprava podkladu zámečnických konstrukcí před provedením nátěru odmaštění odmašťovačem vodou ředitelným</t>
  </si>
  <si>
    <t>121578085</t>
  </si>
  <si>
    <t>P = (2v + š ) × (hloubka zárubně + 2z)</t>
  </si>
  <si>
    <t>"D1"11*(2*2+0,8)*(0,11+2*0,05)</t>
  </si>
  <si>
    <t>"D2"(1+1)*(2*2+0,6)*(0,11+2*0,05)</t>
  </si>
  <si>
    <t>"D3"9*(2*2+0,6)*(0,11+2*0,05)</t>
  </si>
  <si>
    <t>"D4"1*(2*2+0,7)*(0,11+2*0,05)</t>
  </si>
  <si>
    <t>124</t>
  </si>
  <si>
    <t>783315101</t>
  </si>
  <si>
    <t>Mezinátěr zámečnických konstrukcí jednonásobný syntetický standardní</t>
  </si>
  <si>
    <t>-1131833802</t>
  </si>
  <si>
    <t>125</t>
  </si>
  <si>
    <t>783317101</t>
  </si>
  <si>
    <t>Krycí nátěr (email) zámečnických konstrukcí jednonásobný syntetický standardní</t>
  </si>
  <si>
    <t>-1605399478</t>
  </si>
  <si>
    <t>126</t>
  </si>
  <si>
    <t>783601325</t>
  </si>
  <si>
    <t>Příprava podkladu otopných těles před provedením nátěrů článkových odmaštěním vodou ředitelným</t>
  </si>
  <si>
    <t>-1253862465</t>
  </si>
  <si>
    <t>radiátory - předpoklad</t>
  </si>
  <si>
    <t>"600x600"10*0,6*0,6</t>
  </si>
  <si>
    <t>"600x900"8*0,6*0,9</t>
  </si>
  <si>
    <t>"600x1200"6*0,6*1,2</t>
  </si>
  <si>
    <t>"900x1500"6*0,9*1,5</t>
  </si>
  <si>
    <t>127</t>
  </si>
  <si>
    <t>783601713</t>
  </si>
  <si>
    <t>Příprava podkladu armatur a kovových potrubí před provedením nátěru potrubí do DN 50 mm odmaštěním, odmašťovačem vodou ředitelným</t>
  </si>
  <si>
    <t>-1515457530</t>
  </si>
  <si>
    <t>"stávající potrubí UT - předpoklad"120</t>
  </si>
  <si>
    <t>128</t>
  </si>
  <si>
    <t>783601731</t>
  </si>
  <si>
    <t>Příprava podkladu armatur a kovových potrubí před provedením nátěru potrubí přes DN 50 do DN 100 mm odmaštěním, odmašťovačem vodou ředitelným</t>
  </si>
  <si>
    <t>310397583</t>
  </si>
  <si>
    <t>129</t>
  </si>
  <si>
    <t>783606813</t>
  </si>
  <si>
    <t>Odstranění nátěrů z otopných těles článkových odstraňovačem nátěrů s obroušením</t>
  </si>
  <si>
    <t>-808045951</t>
  </si>
  <si>
    <t>130</t>
  </si>
  <si>
    <t>783606863</t>
  </si>
  <si>
    <t>Odstranění nátěrů z armatur a kovových potrubí potrubí do DN 50 mm odstraňovačem nátěrů</t>
  </si>
  <si>
    <t>952368026</t>
  </si>
  <si>
    <t>131</t>
  </si>
  <si>
    <t>783606868</t>
  </si>
  <si>
    <t>Odstranění nátěrů z armatur a kovových potrubí potrubí přes DN 50 do DN 100 mm odstraňovačem nátěrů</t>
  </si>
  <si>
    <t>168582740</t>
  </si>
  <si>
    <t>132</t>
  </si>
  <si>
    <t>783614121</t>
  </si>
  <si>
    <t>Základní nátěr otopných těles jednonásobný deskových syntetický</t>
  </si>
  <si>
    <t>-1527777420</t>
  </si>
  <si>
    <t>133</t>
  </si>
  <si>
    <t>783615553</t>
  </si>
  <si>
    <t>Mezinátěr armatur a kovových potrubí potrubí do DN 50 mm syntetický samozákladující</t>
  </si>
  <si>
    <t>-608822743</t>
  </si>
  <si>
    <t>134</t>
  </si>
  <si>
    <t>783615563</t>
  </si>
  <si>
    <t>Mezinátěr armatur a kovových potrubí potrubí přes DN 50 do DN 100 mm syntetický samozákladující</t>
  </si>
  <si>
    <t>1554270331</t>
  </si>
  <si>
    <t>135</t>
  </si>
  <si>
    <t>783617117</t>
  </si>
  <si>
    <t>Krycí nátěr (email) otopných těles článkových dvojnásobný syntetický</t>
  </si>
  <si>
    <t>1994722500</t>
  </si>
  <si>
    <t>136</t>
  </si>
  <si>
    <t>783617611</t>
  </si>
  <si>
    <t>Krycí nátěr (email) armatur a kovových potrubí potrubí do DN 50 mm dvojnásobný syntetický standardní</t>
  </si>
  <si>
    <t>2043257304</t>
  </si>
  <si>
    <t>137</t>
  </si>
  <si>
    <t>783617631</t>
  </si>
  <si>
    <t>Krycí nátěr (email) armatur a kovových potrubí potrubí přes DN 50 do DN 100 mm dvojnásobný syntetický standardní</t>
  </si>
  <si>
    <t>-367760570</t>
  </si>
  <si>
    <t>138</t>
  </si>
  <si>
    <t>783806807</t>
  </si>
  <si>
    <t>Odstranění nátěrů z omítek odstraňovačem nátěrů s obroušením</t>
  </si>
  <si>
    <t>834514896</t>
  </si>
  <si>
    <t>"1.01+1.07+1.32"1,5*((2*36,27+2*8,05)-(16*0,8+1,69))</t>
  </si>
  <si>
    <t>"1.08"1,5*((2*1,79+2*3,53)-(2*0,8+2*0,6))</t>
  </si>
  <si>
    <t>"1.16"1,5*((2*3,15+2*6,04)-(2*0,8))</t>
  </si>
  <si>
    <t>"1.19"1,5*((2*3,15+2*5,94)-(2*0,8))</t>
  </si>
  <si>
    <t>"1.24"1,5*((2*2,29+2*5,94)-(2*0,8))</t>
  </si>
  <si>
    <t>"1.33"1,5*((2*3,11+2*5,94)-(2*0,8))</t>
  </si>
  <si>
    <t>Mezisoučet - odstranění - omyvatelný nátěr do 1,5m</t>
  </si>
  <si>
    <t>139</t>
  </si>
  <si>
    <t>783901451</t>
  </si>
  <si>
    <t>Příprava podkladu betonových podlah před provedením nátěru zametením</t>
  </si>
  <si>
    <t>1138348579</t>
  </si>
  <si>
    <t>140</t>
  </si>
  <si>
    <t>783901453</t>
  </si>
  <si>
    <t>Příprava podkladu betonových podlah před provedením nátěru vysátím</t>
  </si>
  <si>
    <t>1722929573</t>
  </si>
  <si>
    <t>141</t>
  </si>
  <si>
    <t>783932151</t>
  </si>
  <si>
    <t>Vyrovnání podkladu betonových podlah lokálně, tloušťky do 3 mm, tmelem epoxidovým, plochy jednotlivě do 0,1 m2</t>
  </si>
  <si>
    <t>-2136681578</t>
  </si>
  <si>
    <t>"1.13 - předpoklad"1</t>
  </si>
  <si>
    <t>142</t>
  </si>
  <si>
    <t>783932153</t>
  </si>
  <si>
    <t>Vyrovnání podkladu betonových podlah lokálně, tloušťky do 3 mm, tmelem epoxidovým, plochy jednotlivě přes 0,1 do 0,25 m2</t>
  </si>
  <si>
    <t>94381074</t>
  </si>
  <si>
    <t>143</t>
  </si>
  <si>
    <t>783932171</t>
  </si>
  <si>
    <t>Vyrovnání podkladu betonových podlah celoplošně, tloušťky do 3 mm modifikovanou cementovou stěrkou</t>
  </si>
  <si>
    <t>-1125490379</t>
  </si>
  <si>
    <t>144</t>
  </si>
  <si>
    <t>783932181</t>
  </si>
  <si>
    <t>Vyrovnání podkladu betonových podlah Příplatek k ceně-2171 za každý další 1 mm tloušťky</t>
  </si>
  <si>
    <t>-1684259120</t>
  </si>
  <si>
    <t>145</t>
  </si>
  <si>
    <t>783933151</t>
  </si>
  <si>
    <t>Penetrační nátěr betonových podlah hladkých (z pohledového nebo gletovaného betonu, stěrky apod.) epoxidový</t>
  </si>
  <si>
    <t>1613901304</t>
  </si>
  <si>
    <t>146</t>
  </si>
  <si>
    <t>783937163</t>
  </si>
  <si>
    <t>Krycí (uzavírací) nátěr betonových podlah dvojnásobný epoxidový rozpouštědlový</t>
  </si>
  <si>
    <t>129337644</t>
  </si>
  <si>
    <t>147</t>
  </si>
  <si>
    <t>783997151</t>
  </si>
  <si>
    <t>Krycí (uzavírací) nátěr betonových podlah Příplatek k cenám za provedení protiskluzné vrstvy prosypem křemičitým pískem nebo skleněnými kuličkami</t>
  </si>
  <si>
    <t>-737714304</t>
  </si>
  <si>
    <t>784</t>
  </si>
  <si>
    <t>Dokončovací práce - malby a tapety</t>
  </si>
  <si>
    <t>148</t>
  </si>
  <si>
    <t>784111001</t>
  </si>
  <si>
    <t>Oprášení (ometení) podkladu v místnostech výšky do 3,80 m</t>
  </si>
  <si>
    <t>-1773674537</t>
  </si>
  <si>
    <t>149</t>
  </si>
  <si>
    <t>784111031</t>
  </si>
  <si>
    <t>Omytí podkladu v místnostech výšky do 3,80 m</t>
  </si>
  <si>
    <t>-566382194</t>
  </si>
  <si>
    <t>150</t>
  </si>
  <si>
    <t>784161201</t>
  </si>
  <si>
    <t>Lokální vyrovnání podkladu sádrovou stěrkou plochy do 0,1 m2 v místnostech výšky do 3,80 m</t>
  </si>
  <si>
    <t>1958872682</t>
  </si>
  <si>
    <t>"Předpoklad"30</t>
  </si>
  <si>
    <t>151</t>
  </si>
  <si>
    <t>784161211</t>
  </si>
  <si>
    <t>Lokální vyrovnání podkladu sádrovou stěrkou, tloušťky do 3 mm, plochy přes 0,1 do 0,25 m2 v místnostech výšky do 3,80 m</t>
  </si>
  <si>
    <t>2141007274</t>
  </si>
  <si>
    <t>"Předpoklad"20</t>
  </si>
  <si>
    <t>152</t>
  </si>
  <si>
    <t>784161221</t>
  </si>
  <si>
    <t>Lokální vyrovnání podkladu sádrovou stěrkou, tloušťky do 3 mm, plochy přes 0,25 do 0,5 m2 v místnostech výšky do 3,80 m</t>
  </si>
  <si>
    <t>-336202789</t>
  </si>
  <si>
    <t>"Předpoklad"10</t>
  </si>
  <si>
    <t>153</t>
  </si>
  <si>
    <t>784161231</t>
  </si>
  <si>
    <t>Lokální vyrovnání podkladu sádrovou stěrkou, tloušťky do 3 mm, plochy přes 0,5 do 1,0 m2 v místnostech výšky do 3,80 m</t>
  </si>
  <si>
    <t>-753318920</t>
  </si>
  <si>
    <t>"předpoklad"5</t>
  </si>
  <si>
    <t>154</t>
  </si>
  <si>
    <t>784161401</t>
  </si>
  <si>
    <t>Celoplošné vyrovnání podkladu sádrovou stěrkou, tloušťky do 3 mm vyhlazením v místnostech výšky do 3,80 m</t>
  </si>
  <si>
    <t>543570632</t>
  </si>
  <si>
    <t>1455,814*0,25 'Přepočtené koeficientem množství</t>
  </si>
  <si>
    <t>155</t>
  </si>
  <si>
    <t>784161431</t>
  </si>
  <si>
    <t>Celoplošné vyrovnání podkladu sádrovou stěrkou, tloušťky do 3 mm příplatek za každý další 1 mm tloušťky přes 3 mm v místnostech výšky do 3,80 m</t>
  </si>
  <si>
    <t>-1904725310</t>
  </si>
  <si>
    <t>156</t>
  </si>
  <si>
    <t>784171101</t>
  </si>
  <si>
    <t>Zakrytí nemalovaných ploch (materiál ve specifikaci) včetně pozdějšího odkrytí podlah</t>
  </si>
  <si>
    <t>-1502559519</t>
  </si>
  <si>
    <t>157</t>
  </si>
  <si>
    <t>581248440</t>
  </si>
  <si>
    <t>fólie pro malířské potřeby zakrývací,  25µ,  4 x 5 m</t>
  </si>
  <si>
    <t>-2122440224</t>
  </si>
  <si>
    <t>446,355*1,05 'Přepočtené koeficientem množství</t>
  </si>
  <si>
    <t>158</t>
  </si>
  <si>
    <t>784171111</t>
  </si>
  <si>
    <t>Zakrytí nemalovaných ploch (materiál ve specifikaci) včetně pozdějšího odkrytí svislých ploch např. stěn, oken, dveří v místnostech výšky do 3,80</t>
  </si>
  <si>
    <t>1462263199</t>
  </si>
  <si>
    <t>"1.01+1.07+1.32"(15*0,8*2+2*0,6*2+1,69*2+1,2*1,2)</t>
  </si>
  <si>
    <t>"1.05"(0,8*2+1,16*0,57+2*(2,08*1,48)+0,75*2)</t>
  </si>
  <si>
    <t>"1.08"(2*0,8*2+2*0,6*2)</t>
  </si>
  <si>
    <t>"1.09"(0,6*2)</t>
  </si>
  <si>
    <t>"1.10"(0,6*2)</t>
  </si>
  <si>
    <t>"1.12"(0,8*2+1,48*1,48)</t>
  </si>
  <si>
    <t>"1.13"(0,8*2+1,1*2,05+1,17*0,62)</t>
  </si>
  <si>
    <t>"1.14"(2*0,8*2)</t>
  </si>
  <si>
    <t>"1.15"(2*0,8*2+2*1,8*1,48)</t>
  </si>
  <si>
    <t>"1.16"(2*0,8*2+0,6*2+1,8*1,48)</t>
  </si>
  <si>
    <t>"1.17"(2*0,6*2)</t>
  </si>
  <si>
    <t>"1.18"(0,6*2)</t>
  </si>
  <si>
    <t>"1.19"(2*0,8*2+2*1,2*0,58)</t>
  </si>
  <si>
    <t>"1.20"(2*0,6*2+2*1,2*0,58)</t>
  </si>
  <si>
    <t>"1.21"(0,6*2)</t>
  </si>
  <si>
    <t>"1.22"(2*0,8*2+2*1,2*0,58)</t>
  </si>
  <si>
    <t>"1.23"(0,6*2)</t>
  </si>
  <si>
    <t>"1.24"(2*0,8*2+1,2*0,58)</t>
  </si>
  <si>
    <t>"1.25"(0,6*2+2*1,2*0,58)</t>
  </si>
  <si>
    <t>"1.26"(2*0,8*2+2*1,2*0,58)</t>
  </si>
  <si>
    <t>"1.27"(0,6*2)</t>
  </si>
  <si>
    <t>"1.28"(2*0,8*2+2*1,2*0,58)</t>
  </si>
  <si>
    <t>"1.29"(0,6*2+2*1,2*0,58)</t>
  </si>
  <si>
    <t>"1.30"(3*0,8*2+2*1,2*0,58)</t>
  </si>
  <si>
    <t>"1.31"(0,6*2)</t>
  </si>
  <si>
    <t>"1.33"(2*0,8*2+1,8*1,48)</t>
  </si>
  <si>
    <t>"1.34"(0,8*2+1,8*1,48)</t>
  </si>
  <si>
    <t>159</t>
  </si>
  <si>
    <t>2034494859</t>
  </si>
  <si>
    <t>132,26*1,05 'Přepočtené koeficientem množství</t>
  </si>
  <si>
    <t>160</t>
  </si>
  <si>
    <t>784181101</t>
  </si>
  <si>
    <t>Penetrace podkladu jednonásobná základní akrylátová v místnostech výšky do 3,80 m</t>
  </si>
  <si>
    <t>1998481602</t>
  </si>
  <si>
    <t>m2_malba+m2_malba_omy</t>
  </si>
  <si>
    <t>Mezisoučet - celkové malby</t>
  </si>
  <si>
    <t>161</t>
  </si>
  <si>
    <t>784191003</t>
  </si>
  <si>
    <t>Čištění vnitřních ploch hrubý úklid po provedení malířských prací omytím oken dvojitých nebo zdvojených</t>
  </si>
  <si>
    <t>1376578635</t>
  </si>
  <si>
    <t>162</t>
  </si>
  <si>
    <t>784191007</t>
  </si>
  <si>
    <t>Čištění vnitřních ploch hrubý úklid po provedení malířských prací omytím podlah</t>
  </si>
  <si>
    <t>1636644237</t>
  </si>
  <si>
    <t>163</t>
  </si>
  <si>
    <t>784211011</t>
  </si>
  <si>
    <t>Malby z malířských směsí otěruvzdorných za mokra jednonásobné, bílé za mokra otěruvzdorné velmi dobře v místnostech výšky do 3,80 m</t>
  </si>
  <si>
    <t>973121293</t>
  </si>
  <si>
    <t>"1.12"1,5*((2*3,02+2*6,04)-(0,8))</t>
  </si>
  <si>
    <t>"1.34"1,5*((2*3,15+2*5,94)-(0,8))</t>
  </si>
  <si>
    <t>Mezisoučet - omyvatelný nátěr do 1,5m</t>
  </si>
  <si>
    <t>164</t>
  </si>
  <si>
    <t>784211021</t>
  </si>
  <si>
    <t>Malby z malířských směsí otěruvzdorných za mokra jednonásobné, bílé za mokra otěruvzdorné středně v místnostech výšky do 3,80 m</t>
  </si>
  <si>
    <t>1504052893</t>
  </si>
  <si>
    <t>Mezisoučet - podkladní nátěr - omyvatelné malby</t>
  </si>
  <si>
    <t>165</t>
  </si>
  <si>
    <t>784211143</t>
  </si>
  <si>
    <t>Malby z malířských směsí otěruvzdorných za mokra Příplatek k cenám dvojnásobných maleb za zvýšenou pracnost při provádění styku 2 barev</t>
  </si>
  <si>
    <t>1413361981</t>
  </si>
  <si>
    <t>166</t>
  </si>
  <si>
    <t>784211167</t>
  </si>
  <si>
    <t>Malby z malířských směsí otěruvzdorných za mokra Příplatek k cenám dvojnásobných maleb za provádění barevné malby tónované na tónovacích automatech, v odstínu náročném</t>
  </si>
  <si>
    <t>1726244527</t>
  </si>
  <si>
    <t>167</t>
  </si>
  <si>
    <t>784221101</t>
  </si>
  <si>
    <t>Malby z malířských směsí otěruvzdorných za sucha dvojnásobné, bílé za sucha otěruvzdorné dobře v místnostech výšky do 3,80 m</t>
  </si>
  <si>
    <t>-530977166</t>
  </si>
  <si>
    <t>Mezisoučet - malba standartní</t>
  </si>
  <si>
    <t>168</t>
  </si>
  <si>
    <t>784221131</t>
  </si>
  <si>
    <t>Malby z malířských směsí otěruvzdorných za sucha Příplatek k cenám dvojnásobných maleb za zvýšenou pracnost při provádění malého rozsahu plochy do 5 m2</t>
  </si>
  <si>
    <t>1829917617</t>
  </si>
  <si>
    <t>169</t>
  </si>
  <si>
    <t>784221151</t>
  </si>
  <si>
    <t>Malby z malířských směsí otěruvzdorných za sucha Příplatek k cenám dvojnásobných maleb na tónovacích automatech, v odstínu světlém</t>
  </si>
  <si>
    <t>1334364133</t>
  </si>
  <si>
    <t>HZS</t>
  </si>
  <si>
    <t>Hodinové zúčtovací sazby</t>
  </si>
  <si>
    <t>170</t>
  </si>
  <si>
    <t>HZS1311</t>
  </si>
  <si>
    <t>Hodinové zúčtovací sazby profesí HSV provádění konstrukcí omítkář</t>
  </si>
  <si>
    <t>512</t>
  </si>
  <si>
    <t>153165139</t>
  </si>
  <si>
    <t>171</t>
  </si>
  <si>
    <t>HZS1341</t>
  </si>
  <si>
    <t>Hodinové zúčtovací sazby profesí HSV provádění konstrukcí lešenář</t>
  </si>
  <si>
    <t>480200227</t>
  </si>
  <si>
    <t>172</t>
  </si>
  <si>
    <t>HZS2131</t>
  </si>
  <si>
    <t>Hodinové zúčtovací sazby profesí PSV provádění stavebních konstrukcí zámečník</t>
  </si>
  <si>
    <t>-1535064831</t>
  </si>
  <si>
    <t>173</t>
  </si>
  <si>
    <t>HZS2171</t>
  </si>
  <si>
    <t>Hodinové zúčtovací sazby profesí PSV provádění stavebních konstrukcí sádrokartonář</t>
  </si>
  <si>
    <t>-510527068</t>
  </si>
  <si>
    <t>174</t>
  </si>
  <si>
    <t>HZS2311</t>
  </si>
  <si>
    <t>Hodinové zúčtovací sazby profesí PSV úpravy povrchů a podlahy malíř, natěrač, lakýrník</t>
  </si>
  <si>
    <t>477964263</t>
  </si>
  <si>
    <t>175</t>
  </si>
  <si>
    <t>HZS2321</t>
  </si>
  <si>
    <t>Hodinové zúčtovací sazby profesí PSV úpravy povrchů a podlahy obkladač</t>
  </si>
  <si>
    <t>-1629923029</t>
  </si>
  <si>
    <t>176</t>
  </si>
  <si>
    <t>HZS2331</t>
  </si>
  <si>
    <t>Hodinové zúčtovací sazby profesí PSV úpravy povrchů a podlahy podlahář</t>
  </si>
  <si>
    <t>2098275850</t>
  </si>
  <si>
    <t>177</t>
  </si>
  <si>
    <t>HZS2491</t>
  </si>
  <si>
    <t>Hodinové zúčtovací sazby profesí PSV zednické výpomoci a pomocné práce PSV dělník zednických výpomocí</t>
  </si>
  <si>
    <t>240752250</t>
  </si>
  <si>
    <t>178</t>
  </si>
  <si>
    <t>HZS2492</t>
  </si>
  <si>
    <t>Hodinové zúčtovací sazby profesí PSV zednické výpomoci a pomocné práce PSV pomocný dělník PSV</t>
  </si>
  <si>
    <t>1151723630</t>
  </si>
  <si>
    <t>MO 01 - Mobiliář a vybavení</t>
  </si>
  <si>
    <t>OST -  Ostatní</t>
  </si>
  <si>
    <t xml:space="preserve">    OST-002 - Ostatní náklady</t>
  </si>
  <si>
    <t>T.01</t>
  </si>
  <si>
    <t>FOTBALOVÝ ŠATNÍ BOX 1880 x 500 x 2000 mm</t>
  </si>
  <si>
    <t>-1785701018</t>
  </si>
  <si>
    <t>Poznámka k položce:
Šatní fotbalový box pro tři hráče se spodním otevřeným úložným
prostorem s policí, které zároveň tvoří sedící plochu. Záda se 2 ks
kovových věšáků a horní otevřenou policí.Každý box je oddělen
od sebe mezi příčkou hlubokou 200 mm.
Rozměry: 1880 x 500 x 2000 mm
Materiál: HPL deska
Barevnost: červeno-šedá - přesný návrh řešení bude
odsouhlasen investorem dle návrhu dodavatele nábytku.</t>
  </si>
  <si>
    <t>T.02</t>
  </si>
  <si>
    <t>FOTBALOVÝ ŠATNÍ BOX 1260 x 500 x 2000 mm</t>
  </si>
  <si>
    <t>469520143</t>
  </si>
  <si>
    <t>Poznámka k položce:
Šatní fotbalový box pro tři hráče se spodním otevřeným úložným
prostorem s policí, které zároveň tvoří sedící plochu. Záda se 2 ks
kovových věšáků a horní otevřenou policí.Každý box je oddělen
od sebe mezi příčkou hlubokou 200 mm.
Rozměry: 1260 x 500 x 2000 mm
Materiál: HPL deska
Barevnost: červeno-šedá - přesný návrh řešení bude
odsouhlasen investorem dle návrhu dodavatele nábytku.</t>
  </si>
  <si>
    <t>T.03</t>
  </si>
  <si>
    <t>FOTBALOVÝ ŠATNÍ BOX 630 x 500 x 2000 mm</t>
  </si>
  <si>
    <t>-1795171370</t>
  </si>
  <si>
    <t>Poznámka k položce:
Šatní fotbalový box pro tři hráče se spodním otevřeným úložným
prostorem s policí, které zároveň tvoří sedící plochu. Záda se 2 ks
kovových věšáků a horní otevřenou policí.Každý box je oddělen
od sebe mezi příčkou hlubokou 200 mm.
Rozměry: 630 x 500 x 2000 mm
Materiál: HPL deska
Barevnost: červeno-šedá - přesný návrh řešení bude
odsouhlasen investorem dle návrhu dodavatele nábytku.</t>
  </si>
  <si>
    <t>T.04</t>
  </si>
  <si>
    <t>SPRCHOVÝ ZÁVĚS S TYČÍ</t>
  </si>
  <si>
    <t>-228676933</t>
  </si>
  <si>
    <t>Poznámka k položce:
Materiál tyče: nerez
Závěs: vinilový s plastovými kroužky
Barva: dle výběru investora
Upevnění : pomocí šroubů do omítky
Umístění: nad vyzděný práh při vstupu do sprchovacího
prostoru. Tyč bude ukotvená do stěn 80 mm pod horní
hranu polopříčky.
Počet plastových kroužků bude dodán dodavatelem dle
délek tyčí.</t>
  </si>
  <si>
    <t>"1.17" 1,150</t>
  </si>
  <si>
    <t>"1.20" 1,160</t>
  </si>
  <si>
    <t>"1.23" 2,100</t>
  </si>
  <si>
    <t>"1.25" 2,070</t>
  </si>
  <si>
    <t>"1.27" 2,070</t>
  </si>
  <si>
    <t>"1.29" 2,080</t>
  </si>
  <si>
    <t>"1.31" 2,080</t>
  </si>
  <si>
    <t>HZS2121</t>
  </si>
  <si>
    <t>Hodinové zúčtovací sazby profesí PSV provádění stavebních konstrukcí truhlář</t>
  </si>
  <si>
    <t>675762996</t>
  </si>
  <si>
    <t>"montáž nábytku a vybavení"32</t>
  </si>
  <si>
    <t>OST</t>
  </si>
  <si>
    <t xml:space="preserve"> Ostatní</t>
  </si>
  <si>
    <t>OST-002</t>
  </si>
  <si>
    <t>Pol1.1</t>
  </si>
  <si>
    <t>doprava dodávek</t>
  </si>
  <si>
    <t>%</t>
  </si>
  <si>
    <t>262144</t>
  </si>
  <si>
    <t>567245159</t>
  </si>
  <si>
    <t>TI 01 - Vzduchotechnika</t>
  </si>
  <si>
    <t xml:space="preserve">    751 - Vzduchotechnika</t>
  </si>
  <si>
    <t>971033441</t>
  </si>
  <si>
    <t>Vybourání otvorů ve zdivu základovém nebo nadzákladovém z cihel, tvárnic, příčkovek z cihel pálených na maltu vápennou nebo vápenocementovou plochy do 0,25 m2, tl. do 300 mm</t>
  </si>
  <si>
    <t>-843092563</t>
  </si>
  <si>
    <t>"1.23-D2"2</t>
  </si>
  <si>
    <t>"1.27-D2"2</t>
  </si>
  <si>
    <t>"1.31-D2"2</t>
  </si>
  <si>
    <t>971042361</t>
  </si>
  <si>
    <t>Vybourání otvorů v betonových příčkách a zdech základových nebo nadzákladových plochy do 0,09 m2, tl. do 600 mm</t>
  </si>
  <si>
    <t>1391581458</t>
  </si>
  <si>
    <t>"1.20-D1"2</t>
  </si>
  <si>
    <t>"1.25-D1"2</t>
  </si>
  <si>
    <t>"1.29-D1"2</t>
  </si>
  <si>
    <t>1606420107</t>
  </si>
  <si>
    <t>1309415349</t>
  </si>
  <si>
    <t>1,542*5 'Přepočtené koeficientem množství</t>
  </si>
  <si>
    <t>1904842119</t>
  </si>
  <si>
    <t>240658857</t>
  </si>
  <si>
    <t>1,542*10 'Přepočtené koeficientem množství</t>
  </si>
  <si>
    <t>997013801</t>
  </si>
  <si>
    <t>Poplatek za uložení stavebního odpadu na skládce (skládkovné) betonového</t>
  </si>
  <si>
    <t>687990938</t>
  </si>
  <si>
    <t>1,542*0,4 'Přepočtené koeficientem množství</t>
  </si>
  <si>
    <t>997013802</t>
  </si>
  <si>
    <t>Poplatek za uložení stavebního odpadu na skládce (skládkovné) železobetonového</t>
  </si>
  <si>
    <t>-1974786001</t>
  </si>
  <si>
    <t>1,542*0,1 'Přepočtené koeficientem množství</t>
  </si>
  <si>
    <t>1182893730</t>
  </si>
  <si>
    <t>-1310065000</t>
  </si>
  <si>
    <t>751</t>
  </si>
  <si>
    <t>751111013</t>
  </si>
  <si>
    <t>Montáž ventilátoru axiálního nízkotlakého nástěnného základního, průměru přes 200 do 300 mm</t>
  </si>
  <si>
    <t>1867431369</t>
  </si>
  <si>
    <t>"D1"6</t>
  </si>
  <si>
    <t>751-O1</t>
  </si>
  <si>
    <t>nástěnný axiální ventilátor</t>
  </si>
  <si>
    <t>1313079334</t>
  </si>
  <si>
    <t>Poznámka k položce:
Otáčky [min-1] 2800
Průtok [m3/hod] 1560
Napětí 230V
Výkon [W] 112
Proud [A] 0.55
Max. teplota [°C] 60
Průměr [cm] 200
Krytí IP IP44
Hlučnost [dB(A)] 61</t>
  </si>
  <si>
    <t>751398023</t>
  </si>
  <si>
    <t>Montáž ostatních zařízení větrací mřížky stěnové, průřezu přes 0,100 do 0,150 m2</t>
  </si>
  <si>
    <t>-1821858284</t>
  </si>
  <si>
    <t>"O3"12</t>
  </si>
  <si>
    <t>751-O3</t>
  </si>
  <si>
    <t>Větrací mřížka z vysoce kvalitního extrudovaného hliníku - 600x200 mm</t>
  </si>
  <si>
    <t>1570646482</t>
  </si>
  <si>
    <t>Poznámka k položce:
Teplota max [°C] -40 až +60
Tloušťka [mm] 6
Zapuštěná část [mm] 24
Barva Bílá (RAL 9016)
Materiál Extrudovaný hliník s polymerovým nástřikem
Použití: Vnitřní/Venkovní</t>
  </si>
  <si>
    <t>751398041</t>
  </si>
  <si>
    <t>Montáž ostatních zařízení protidešťové žaluzie nebo žaluziové klapky na kruhové potrubí, průměru do 300 mm</t>
  </si>
  <si>
    <t>-2144198639</t>
  </si>
  <si>
    <t>"O2"6</t>
  </si>
  <si>
    <t>751-O2</t>
  </si>
  <si>
    <t>Zpětná žaluziová klapka 210x244</t>
  </si>
  <si>
    <t>-897969145</t>
  </si>
  <si>
    <t>Poznámka k položce:
rám a lamely z plastu
barva šedá RAL 7035
maximální teplota okolí +70 °C
maximální rychlost 12 m/s</t>
  </si>
  <si>
    <t>998751101</t>
  </si>
  <si>
    <t>Přesun hmot pro vzduchotechniku stanovený z hmotnosti přesunovaného materiálu vodorovná dopravní vzdálenost do 100 m v objektech výšky do 12 m</t>
  </si>
  <si>
    <t>81899763</t>
  </si>
  <si>
    <t>998751181</t>
  </si>
  <si>
    <t>Přesun hmot pro vzduchotechniku stanovený z hmotnosti přesunovaného materiálu Příplatek k cenám za přesun prováděný bez použití mechanizace pro jakoukoliv výšku objektu</t>
  </si>
  <si>
    <t>1053716924</t>
  </si>
  <si>
    <t>103799776</t>
  </si>
  <si>
    <t>-1245702398</t>
  </si>
  <si>
    <t>HZS3212</t>
  </si>
  <si>
    <t>Hodinové zúčtovací sazby montáží technologických zařízení na stavebních objektech montér vzduchotechniky odborný</t>
  </si>
  <si>
    <t>-126535927</t>
  </si>
  <si>
    <t>"Zaškolení obsluhy"1</t>
  </si>
  <si>
    <t>1676913311</t>
  </si>
  <si>
    <t>Poznámka k položce:
Technické práce (doklady-přejímka-ostat.)</t>
  </si>
  <si>
    <t>VRN001</t>
  </si>
  <si>
    <t>Podíl přidružených výkonů</t>
  </si>
  <si>
    <t>-1558759001</t>
  </si>
  <si>
    <t>VRN002</t>
  </si>
  <si>
    <t>Doprava náklady, spojené</t>
  </si>
  <si>
    <t>-93653724</t>
  </si>
  <si>
    <t>VRN003</t>
  </si>
  <si>
    <t>Zednické přípomoce</t>
  </si>
  <si>
    <t>-1185379103</t>
  </si>
  <si>
    <t>Poznámka k položce:
zednické přípomoce včetně začištění</t>
  </si>
  <si>
    <t>TI 02.1 - Zdravotechnické instalace</t>
  </si>
  <si>
    <t xml:space="preserve">    1 - Zemní práce</t>
  </si>
  <si>
    <t xml:space="preserve">    4 - Vodorovné konstrukce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</si>
  <si>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</si>
  <si>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</si>
  <si>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</si>
  <si>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</si>
  <si>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732 - Ústřední vytápění - strojovny</t>
  </si>
  <si>
    <t xml:space="preserve">    734 - Ústřední vytápění - armatury</t>
  </si>
  <si>
    <t xml:space="preserve">    763 - Konstrukce suché výstavby</t>
  </si>
  <si>
    <t xml:space="preserve">    764 - Konstrukce klempířské</t>
  </si>
  <si>
    <t>Zemní práce</t>
  </si>
  <si>
    <t>139711101</t>
  </si>
  <si>
    <t>Vykopávka v uzavřených prostorách s naložením výkopku na dopravní prostředek v hornině tř. 1 až 4</t>
  </si>
  <si>
    <t>-191656224</t>
  </si>
  <si>
    <t>"R1" 36,9*0,6*(0,95-0,1)</t>
  </si>
  <si>
    <t>"R2" 3,2*0,6*(0,55-0,1)</t>
  </si>
  <si>
    <t>"R3" 13,0*0,6*(0,7-0,1)</t>
  </si>
  <si>
    <t>"R4" 27,0*0,6*(0,75-0,1)</t>
  </si>
  <si>
    <t>"R5" 10,5*0,6*(0,7-0,1)</t>
  </si>
  <si>
    <t>"R6" 13,0*0,6*(0,7-0,1)</t>
  </si>
  <si>
    <t>"R7" 11,8*0,6*(0,8-0,1)</t>
  </si>
  <si>
    <t>"R8" 6,7*0,6*(0,7-0,1)</t>
  </si>
  <si>
    <t>"R9" 13,0*0,6*(0,7-0,1)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</si>
  <si>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</si>
  <si>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</si>
  <si>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407404475</t>
  </si>
  <si>
    <t>162201219</t>
  </si>
  <si>
    <t>Vodorovné přemístění výkopku nebo sypaniny stavebním kolečkem s naložením a vyprázdněním kolečka na hromady nebo do dopravního prostředku na vzdálenost do 10 m z horniny Příplatek k ceně za každých dalších 10 m</t>
  </si>
  <si>
    <t>1248850412</t>
  </si>
  <si>
    <t>55,401*5 'Přepočtené koeficientem množství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</si>
  <si>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</si>
  <si>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</si>
  <si>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-997117197</t>
  </si>
  <si>
    <t>"R1" 36,9*0,6*(0,1+0,3)</t>
  </si>
  <si>
    <t>"R2" 3,2*0,6*(0,1+0,3)</t>
  </si>
  <si>
    <t>"R3" 13,0*0,6*(0,1+0,3)</t>
  </si>
  <si>
    <t>"R4" 27,0*0,6*(0,1+0,3)</t>
  </si>
  <si>
    <t>"R5" 10,5*0,6*(0,1+0,3)</t>
  </si>
  <si>
    <t>"R6" 13,0*0,6*(0,1+0,3)</t>
  </si>
  <si>
    <t>"R7" 11,8*0,6*(0,1+0,3)</t>
  </si>
  <si>
    <t>"R8" 6,7*0,6*(0,1+0,3)</t>
  </si>
  <si>
    <t>"R9" 13,0*0,6*(0,1+0,3)</t>
  </si>
  <si>
    <t>167101101</t>
  </si>
  <si>
    <t>Nakládání, skládání a překládání neulehlého výkopku nebo sypaniny nakládání, množství do 100 m3, z hornin tř. 1 až 4</t>
  </si>
  <si>
    <t>-1554451039</t>
  </si>
  <si>
    <t>171201201</t>
  </si>
  <si>
    <t>Uložení sypaniny na skládky</t>
  </si>
  <si>
    <t>-539803478</t>
  </si>
  <si>
    <t>171201211</t>
  </si>
  <si>
    <t>Uložení sypaniny poplatek za uložení sypaniny na skládce (skládkovné)</t>
  </si>
  <si>
    <t>505542470</t>
  </si>
  <si>
    <t>32,424*2 "Přepočtené koeficientem množství</t>
  </si>
  <si>
    <t>174101102</t>
  </si>
  <si>
    <t>Zásyp sypaninou z jakékoliv horniny s uložením výkopku ve vrstvách se zhutněním v uzavřených prostorách s urovnáním povrchu zásypu</t>
  </si>
  <si>
    <t>-1372202387</t>
  </si>
  <si>
    <t>"R1" 36,9*0,6*(0,95-0,1-0,1-0,3)</t>
  </si>
  <si>
    <t>"R2" 3,2*0,6*(0,55-0,1-0,1-0,3)</t>
  </si>
  <si>
    <t>"R3" 13,0*0,6*(0,7-0,1-0,1-0,3)</t>
  </si>
  <si>
    <t>"R4" 27,0*0,6*(0,75-0,1-0,1-0,3)</t>
  </si>
  <si>
    <t>"R5" 10,5*0,6*(0,7-0,1-0,1-0,3)</t>
  </si>
  <si>
    <t>"R6" 13,0*0,6*(0,7-0,1-0,1-0,3)</t>
  </si>
  <si>
    <t>"R7" 11,8*0,6*(0,8-0,1-0,1-0,3)</t>
  </si>
  <si>
    <t>"R8" 6,7*0,6*(0,7-0,1-0,1-0,3)</t>
  </si>
  <si>
    <t>"R9" 13,0*0,6*(0,7-0,1-0,1-0,3)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</si>
  <si>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</si>
  <si>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</si>
  <si>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534606851</t>
  </si>
  <si>
    <t>"R1" 36,9*0,6*0,3</t>
  </si>
  <si>
    <t>"R2" 3,2*0,6*0,3</t>
  </si>
  <si>
    <t>"R3" 13,0*0,6*0,3</t>
  </si>
  <si>
    <t>"R4" 27,0*0,6*0,3</t>
  </si>
  <si>
    <t>"R5" 10,5*0,6*0,3</t>
  </si>
  <si>
    <t>"R6" 13,0*0,6*0,3</t>
  </si>
  <si>
    <t>"R7" 11,8*0,6*0,3</t>
  </si>
  <si>
    <t>"R8" 6,7*0,6*0,3</t>
  </si>
  <si>
    <t>"R9" 13,0*0,6*0,3</t>
  </si>
  <si>
    <t>583312001</t>
  </si>
  <si>
    <t>štěrkopísek netříděný zásypový materiál</t>
  </si>
  <si>
    <t>-422556353</t>
  </si>
  <si>
    <t>24,318*2 "Přepočtené koeficientem množství</t>
  </si>
  <si>
    <t>Vodorovné konstrukce</t>
  </si>
  <si>
    <t>451573111</t>
  </si>
  <si>
    <t>Lože pod potrubí, stoky a drobné objekty v otevřeném výkopu z písku a štěrkopísku do 63 mm</t>
  </si>
  <si>
    <t>-543488103</t>
  </si>
  <si>
    <t>"R1" 36,9*0,6*0,1</t>
  </si>
  <si>
    <t>"R2" 3,2*0,6*0,1</t>
  </si>
  <si>
    <t xml:space="preserve">"R3" 13,0*0,6*0,1 </t>
  </si>
  <si>
    <t>"R4" 27,0*0,6*0,1</t>
  </si>
  <si>
    <t>"R5" 10,5*0,6*0,1</t>
  </si>
  <si>
    <t>"R6" 13,0*0,6*0,1</t>
  </si>
  <si>
    <t>"R7" 11,8*0,6*0,1</t>
  </si>
  <si>
    <t>"R8" 6,7*0,6*0,1</t>
  </si>
  <si>
    <t>"R9" 13,0*0,6*0,1</t>
  </si>
  <si>
    <t>946111111</t>
  </si>
  <si>
    <t>Montáž pojízdných věží trubkových nebo dílcových s maximálním zatížením podlahy do 200 kg/m2 šířky od 0,6 do 0,9 m, délky do 3,2 m, výšky do 1,5 m</t>
  </si>
  <si>
    <t>-514610578</t>
  </si>
  <si>
    <t>952505400</t>
  </si>
  <si>
    <t>nájem za den věže pojízdné, šířka od 0,6 do 0,9 m, délka do 3,2 m, výška do 1,5 m</t>
  </si>
  <si>
    <t>1557467850</t>
  </si>
  <si>
    <t>3*30 "Přepočtené koeficientem množství</t>
  </si>
  <si>
    <t>946111811</t>
  </si>
  <si>
    <t>Demontáž pojízdných věží trubkových nebo dílcových s maximálním zatížením podlahy do 200 kg/m2 šířky od 0,6 do 0,9 m, délky do 3,2 m, výšky do 1,5 m</t>
  </si>
  <si>
    <t>137342309</t>
  </si>
  <si>
    <t>971033231</t>
  </si>
  <si>
    <t>Vybourání otvorů ve zdivu základovém nebo nadzákladovém z cihel, tvárnic, příčkovek z cihel pálených na maltu vápennou nebo vápenocementovou plochy do 0,0225 m2, tl. do 150 mm</t>
  </si>
  <si>
    <t>836238390</t>
  </si>
  <si>
    <t>971033241</t>
  </si>
  <si>
    <t>Vybourání otvorů ve zdivu základovém nebo nadzákladovém z cihel, tvárnic, příčkovek z cihel pálených na maltu vápennou nebo vápenocementovou plochy do 0,0225 m2, tl. do 300 mm</t>
  </si>
  <si>
    <t>22973729</t>
  </si>
  <si>
    <t>971033351</t>
  </si>
  <si>
    <t>Vybourání otvorů ve zdivu základovém nebo nadzákladovém z cihel, tvárnic, příčkovek z cihel pálených na maltu vápennou nebo vápenocementovou plochy do 0,09 m2, tl. do 450 mm</t>
  </si>
  <si>
    <t>323256457</t>
  </si>
  <si>
    <t>892588638</t>
  </si>
  <si>
    <t>974031154</t>
  </si>
  <si>
    <t>Vysekání rýh ve zdivu cihelném na maltu vápennou nebo vápenocementovou do hl. 100 mm a šířky do 150 mm</t>
  </si>
  <si>
    <t>-1057567343</t>
  </si>
  <si>
    <t>125+38,5</t>
  </si>
  <si>
    <t>974031155</t>
  </si>
  <si>
    <t>Vysekání rýh ve zdivu cihelném na maltu vápennou nebo vápenocementovou do hl. 100 mm a šířky do 200 mm</t>
  </si>
  <si>
    <t>1931047791</t>
  </si>
  <si>
    <t>974031165</t>
  </si>
  <si>
    <t>Vysekání rýh ve zdivu cihelném na maltu vápennou nebo vápenocementovou do hl. 150 mm a šířky do 200 mm</t>
  </si>
  <si>
    <t>1080685564</t>
  </si>
  <si>
    <t>-446372586</t>
  </si>
  <si>
    <t>-1782605393</t>
  </si>
  <si>
    <t>7,628*9 "Přepočtené koeficientem množství</t>
  </si>
  <si>
    <t>1020538683</t>
  </si>
  <si>
    <t>713</t>
  </si>
  <si>
    <t>Izolace tepelné</t>
  </si>
  <si>
    <t>713463311</t>
  </si>
  <si>
    <t>Montáž izolace tepelné potrubí a ohybů tvarovkami nebo deskami potrubními pouzdry s povrchovou úpravou hliníkovou fólií se samolepícím přesahem (izolační materiál ve specifikaci) přelepenými samolepící hliníkovou páskou potrubí D do 50 mm jednovrstvá</t>
  </si>
  <si>
    <t>-2049600860</t>
  </si>
  <si>
    <t>40+25+12+31</t>
  </si>
  <si>
    <t>631545100</t>
  </si>
  <si>
    <t>pouzdro izolační potrubní s jednostrannou Al fólií max. 250/100 °C 22/25 mm</t>
  </si>
  <si>
    <t>-450456533</t>
  </si>
  <si>
    <t>631545310</t>
  </si>
  <si>
    <t>pouzdro izolační potrubní s jednostrannou Al fólií max. 250/100 °C 28/30 mm</t>
  </si>
  <si>
    <t>-1588763107</t>
  </si>
  <si>
    <t>631545330</t>
  </si>
  <si>
    <t>pouzdro izolační potrubní s jednostrannou Al fólií max. 250/100 °C 42/30 mm</t>
  </si>
  <si>
    <t>-1290580689</t>
  </si>
  <si>
    <t>631545740</t>
  </si>
  <si>
    <t>pouzdro izolační potrubní s jednostrannou Al fólií max. 250/100 °C 49/40 mm</t>
  </si>
  <si>
    <t>-1879479140</t>
  </si>
  <si>
    <t>631546200</t>
  </si>
  <si>
    <t>páska samolepící hliníková šířka 50 mm, délka 50 m</t>
  </si>
  <si>
    <t>783659813</t>
  </si>
  <si>
    <t>713463312</t>
  </si>
  <si>
    <t>Montáž izolace tepelné potrubí a ohybů tvarovkami nebo deskami potrubními pouzdry s povrchovou úpravou hliníkovou fólií se samolepícím přesahem (izolační materiál ve specifikaci) přelepenými samolepící hliníkovou páskou potrubí D přes 50 do 100 mm jednovrstvá</t>
  </si>
  <si>
    <t>-1980831592</t>
  </si>
  <si>
    <t>631546070</t>
  </si>
  <si>
    <t>pouzdro izolační potrubní s jednostrannou Al fólií max. 250/100 °C 76/50 mm</t>
  </si>
  <si>
    <t>-1141001864</t>
  </si>
  <si>
    <t>713463411</t>
  </si>
  <si>
    <t>Montáž izolace tepelné potrubí a ohybů tvarovkami nebo deskami potrubními pouzdry návlekovými izolačními hadicemi potrubí a ohybů</t>
  </si>
  <si>
    <t>-446715115</t>
  </si>
  <si>
    <t>61+68+19+12+24+31+16+102+33+8</t>
  </si>
  <si>
    <t>283771030</t>
  </si>
  <si>
    <t>izolace tepelná potrubí z pěnového polyetylenu 22 x 9 mm</t>
  </si>
  <si>
    <t>-415969876</t>
  </si>
  <si>
    <t>283771110</t>
  </si>
  <si>
    <t>izolace tepelná potrubí z pěnového polyetylenu 28 x 9 mm</t>
  </si>
  <si>
    <t>-2050953189</t>
  </si>
  <si>
    <t>283771150</t>
  </si>
  <si>
    <t>izolace tepelná potrubí z pěnového polyetylenu 35 x 9 mm</t>
  </si>
  <si>
    <t>1416329528</t>
  </si>
  <si>
    <t>283770570</t>
  </si>
  <si>
    <t>izolace tepelná potrubí z pěnového polyetylenu 40 x 9 mm</t>
  </si>
  <si>
    <t>-287086881</t>
  </si>
  <si>
    <t>283771210</t>
  </si>
  <si>
    <t>izolace tepelná potrubí z pěnového polyetylenu 54 x 9 mm</t>
  </si>
  <si>
    <t>-1598539570</t>
  </si>
  <si>
    <t>283771220</t>
  </si>
  <si>
    <t>izolace tepelná potrubí z pěnového polyetylenu 63 x 13 mm</t>
  </si>
  <si>
    <t>1637867430</t>
  </si>
  <si>
    <t>283770710</t>
  </si>
  <si>
    <t>izolace tepelná potrubí z pěnového polyetylenu 76 x 13 mm</t>
  </si>
  <si>
    <t>-1414464582</t>
  </si>
  <si>
    <t>283770450</t>
  </si>
  <si>
    <t>izolace tepelná potrubí z pěnového polyetylenu 22 x 20 mm</t>
  </si>
  <si>
    <t>678912055</t>
  </si>
  <si>
    <t>283770480</t>
  </si>
  <si>
    <t>izolace tepelná potrubí z pěnového polyetylenu 28 x 20 mm</t>
  </si>
  <si>
    <t>-1677641946</t>
  </si>
  <si>
    <t>283770550</t>
  </si>
  <si>
    <t>izolace tepelná potrubí z pěnového polyetylenu 35 x 20 mm</t>
  </si>
  <si>
    <t>-841321518</t>
  </si>
  <si>
    <t>998713101</t>
  </si>
  <si>
    <t>Přesun hmot pro izolace tepelné stanovený z hmotnosti přesunovaného materiálu vodorovná dopravní vzdálenost do 50 m v objektech výšky do 6 m</t>
  </si>
  <si>
    <t>-1690426232</t>
  </si>
  <si>
    <t>721</t>
  </si>
  <si>
    <t>Zdravotechnika - vnitřní kanalizace</t>
  </si>
  <si>
    <t>721173401</t>
  </si>
  <si>
    <t>Potrubí z plastových trub PVC SN4 svodné (ležaté) DN 110</t>
  </si>
  <si>
    <t>-840005915</t>
  </si>
  <si>
    <t>721173402</t>
  </si>
  <si>
    <t>Potrubí z plastových trub PVC SN4 svodné (ležaté) DN 125</t>
  </si>
  <si>
    <t>-1187684948</t>
  </si>
  <si>
    <t>721173403</t>
  </si>
  <si>
    <t>Potrubí z plastových trub PVC SN4 svodné (ležaté) DN 160</t>
  </si>
  <si>
    <t>-1651023283</t>
  </si>
  <si>
    <t>721174024</t>
  </si>
  <si>
    <t>Potrubí z plastových trub polypropylenové odpadní (svislé) DN 70</t>
  </si>
  <si>
    <t>-1605958746</t>
  </si>
  <si>
    <t>721174025</t>
  </si>
  <si>
    <t>Potrubí z plastových trub polypropylenové odpadní (svislé) DN 100</t>
  </si>
  <si>
    <t>1575475150</t>
  </si>
  <si>
    <t>721174042</t>
  </si>
  <si>
    <t>Potrubí z plastových trub polypropylenové připojovací DN 40</t>
  </si>
  <si>
    <t>1424009994</t>
  </si>
  <si>
    <t>721174043</t>
  </si>
  <si>
    <t>Potrubí z plastových trub polypropylenové připojovací DN 50</t>
  </si>
  <si>
    <t>989355923</t>
  </si>
  <si>
    <t>286156030</t>
  </si>
  <si>
    <t>čistící tvarovka HTRE, DN 100</t>
  </si>
  <si>
    <t>1524101267</t>
  </si>
  <si>
    <t>286116200</t>
  </si>
  <si>
    <t>čistící kus kanalizace plastové KG DN 150 se 4 šrouby</t>
  </si>
  <si>
    <t>-1578605171</t>
  </si>
  <si>
    <t>721194104</t>
  </si>
  <si>
    <t>Vyměření přípojek na potrubí vyvedení a upevnění odpadních výpustek DN 40</t>
  </si>
  <si>
    <t>-741133771</t>
  </si>
  <si>
    <t>721194105</t>
  </si>
  <si>
    <t>Vyměření přípojek na potrubí vyvedení a upevnění odpadních výpustek DN 50</t>
  </si>
  <si>
    <t>-47360302</t>
  </si>
  <si>
    <t>721194107</t>
  </si>
  <si>
    <t>Vyměření přípojek na potrubí vyvedení a upevnění odpadních výpustek DN 70</t>
  </si>
  <si>
    <t>746400504</t>
  </si>
  <si>
    <t>721194109</t>
  </si>
  <si>
    <t>Vyměření přípojek na potrubí vyvedení a upevnění odpadních výpustek DN 100</t>
  </si>
  <si>
    <t>1271476208</t>
  </si>
  <si>
    <t>721211913</t>
  </si>
  <si>
    <t>Podlahové vpusti montáž podlahových vpustí DN 110</t>
  </si>
  <si>
    <t>19840881</t>
  </si>
  <si>
    <t>551617093</t>
  </si>
  <si>
    <t>podlahová vpusť HL310NPr DN40/50 se svislým odtokem s prvnopu izolační přírubou, ZU Primus nerez 115x115 mm</t>
  </si>
  <si>
    <t>-235503193</t>
  </si>
  <si>
    <t>721212114</t>
  </si>
  <si>
    <t>Odtokové sprchové žlaby se zápachovou uzávěrkou a krycím roštem délky 1000 mm</t>
  </si>
  <si>
    <t>1955031744</t>
  </si>
  <si>
    <t>721226511</t>
  </si>
  <si>
    <t xml:space="preserve">Zápachové uzávěrky podomítkové (Pe) s krycí deskou pro pračku a myčku DN 40 </t>
  </si>
  <si>
    <t>-1123882389</t>
  </si>
  <si>
    <t>721273153</t>
  </si>
  <si>
    <t xml:space="preserve">Ventilační hlavice z polypropylenu (PP) DN 110 </t>
  </si>
  <si>
    <t>-1163391417</t>
  </si>
  <si>
    <t>721274125R</t>
  </si>
  <si>
    <t>Montáž vnitřního přivzdušňovacího ventilu DN50/75/110</t>
  </si>
  <si>
    <t>465613788</t>
  </si>
  <si>
    <t>562312561</t>
  </si>
  <si>
    <t>přivzdušňovací ventil odpadní HL905 DN50/75, AL, 13 l/s</t>
  </si>
  <si>
    <t>568257078</t>
  </si>
  <si>
    <t>562312553</t>
  </si>
  <si>
    <t>přivzdušňovací ventil odpadní HL901 DN75/110 s tepelnou izolací a těsněním, AL32 l/s</t>
  </si>
  <si>
    <t>131119482</t>
  </si>
  <si>
    <t>721290111</t>
  </si>
  <si>
    <t>Zkouška těsnosti kanalizace v objektech vodou do DN 125</t>
  </si>
  <si>
    <t>-1315495805</t>
  </si>
  <si>
    <t>12+36+51+23+29+82</t>
  </si>
  <si>
    <t>721290112</t>
  </si>
  <si>
    <t>Zkouška těsnosti kanalizace v objektech vodou DN 150 nebo DN 200</t>
  </si>
  <si>
    <t>1741168351</t>
  </si>
  <si>
    <t>998721101</t>
  </si>
  <si>
    <t>Přesun hmot pro vnitřní kanalizace stanovený z hmotnosti přesunovaného materiálu vodorovná dopravní vzdálenost do 50 m v objektech výšky do 6 m</t>
  </si>
  <si>
    <t>1915270827</t>
  </si>
  <si>
    <t>722</t>
  </si>
  <si>
    <t>Zdravotechnika - vnitřní vodovod</t>
  </si>
  <si>
    <t>722174002</t>
  </si>
  <si>
    <t>Potrubí z plastových trubek z polypropylenu (PPR) svařovaných polyfuzně PN 16 (SDR 7,4) D 20 x 2,8</t>
  </si>
  <si>
    <t>1668666966</t>
  </si>
  <si>
    <t>722174003</t>
  </si>
  <si>
    <t>Potrubí z plastových trubek z polypropylenu (PPR) svařovaných polyfuzně PN 16 (SDR 7,4) D 25 x 3,5</t>
  </si>
  <si>
    <t>-812239326</t>
  </si>
  <si>
    <t>722174004</t>
  </si>
  <si>
    <t>Potrubí z plastových trubek z polypropylenu (PPR) svařovaných polyfuzně PN 16 (SDR 7,4) D 32 x 4,4</t>
  </si>
  <si>
    <t>-89016873</t>
  </si>
  <si>
    <t>722174005</t>
  </si>
  <si>
    <t>Potrubí z plastových trubek z polypropylenu (PPR) svařovaných polyfuzně PN 16 (SDR 7,4) D 40 x 5,5</t>
  </si>
  <si>
    <t>1630234359</t>
  </si>
  <si>
    <t>722174006</t>
  </si>
  <si>
    <t>Potrubí z plastových trubek z polypropylenu (PPR) svařovaných polyfuzně PN 16 (SDR 7,4) D 50 x 6,9</t>
  </si>
  <si>
    <t>-1638110819</t>
  </si>
  <si>
    <t>722174007</t>
  </si>
  <si>
    <t>Potrubí z plastových trubek z polypropylenu (PPR) svařovaných polyfuzně PN 16 (SDR 7,4) D 63 x 8,6</t>
  </si>
  <si>
    <t>-1036768391</t>
  </si>
  <si>
    <t>722174008R</t>
  </si>
  <si>
    <t>Potrubí z plastových trubek z polypropylenu (PPR) svařovaných polyfuzně PN 16 (SDR 7,4) D 75 x 10,5</t>
  </si>
  <si>
    <t>994455309</t>
  </si>
  <si>
    <t>722174022</t>
  </si>
  <si>
    <t>Potrubí z plastových trubek z polypropylenu (PPR) svařovaných polyfuzně PN 20 (SDR 6) D 20 x 3,4</t>
  </si>
  <si>
    <t>443463007</t>
  </si>
  <si>
    <t>722174023</t>
  </si>
  <si>
    <t>Potrubí z plastových trubek z polypropylenu (PPR) svařovaných polyfuzně PN 20 (SDR 6) D 25 x 4,2</t>
  </si>
  <si>
    <t>838260161</t>
  </si>
  <si>
    <t>722174024</t>
  </si>
  <si>
    <t>Potrubí z plastových trubek z polypropylenu (PPR) svařovaných polyfuzně PN 20 (SDR 6) D 32 x 5,4</t>
  </si>
  <si>
    <t>886457940</t>
  </si>
  <si>
    <t>722174025</t>
  </si>
  <si>
    <t>Potrubí z plastových trubek z polypropylenu (PPR) svařovaných polyfuzně PN 20 (SDR 6) D 40 x 6,7</t>
  </si>
  <si>
    <t>-1818190016</t>
  </si>
  <si>
    <t>722174026</t>
  </si>
  <si>
    <t>Potrubí z plastových trubek z polypropylenu (PPR) svařovaných polyfuzně PN 20 (SDR 6) D 50 x 8,4</t>
  </si>
  <si>
    <t>-1524708578</t>
  </si>
  <si>
    <t>722174027</t>
  </si>
  <si>
    <t>Potrubí z plastových trubek z polypropylenu (PPR) svařovaných polyfuzně PN 20 (SDR 6) D 63 x 10,5</t>
  </si>
  <si>
    <t>680253343</t>
  </si>
  <si>
    <t>722174072</t>
  </si>
  <si>
    <t>Potrubí z plastových trubek z polypropylenu (PPR) svařovaných polyfuzně kompenzační smyčky na potrubí (PPR) D 20 x 3,4</t>
  </si>
  <si>
    <t>1020811024</t>
  </si>
  <si>
    <t>722174073</t>
  </si>
  <si>
    <t>Potrubí z plastových trubek z polypropylenu (PPR) svařovaných polyfuzně kompenzační smyčky na potrubí (PPR) D 25 x 4,2</t>
  </si>
  <si>
    <t>-657516926</t>
  </si>
  <si>
    <t>722182011</t>
  </si>
  <si>
    <t>Podpůrný žlab pro potrubí průměru D 20</t>
  </si>
  <si>
    <t>184168180</t>
  </si>
  <si>
    <t>722182012</t>
  </si>
  <si>
    <t>Podpůrný žlab pro potrubí průměru D 25</t>
  </si>
  <si>
    <t>1757574454</t>
  </si>
  <si>
    <t>722182014</t>
  </si>
  <si>
    <t>Podpůrný žlab pro potrubí průměru D 40</t>
  </si>
  <si>
    <t>1614201310</t>
  </si>
  <si>
    <t>722182015</t>
  </si>
  <si>
    <t>Podpůrný žlab pro potrubí průměru D 50</t>
  </si>
  <si>
    <t>-1720848643</t>
  </si>
  <si>
    <t>722182016</t>
  </si>
  <si>
    <t>Podpůrný žlab pro potrubí průměru D 63</t>
  </si>
  <si>
    <t>217479303</t>
  </si>
  <si>
    <t>722182017</t>
  </si>
  <si>
    <t>Podpůrný žlab pro potrubí průměru D 75</t>
  </si>
  <si>
    <t>847102313</t>
  </si>
  <si>
    <t>722212440</t>
  </si>
  <si>
    <t>Armatury přírubové šoupátka orientační štítky na zeď</t>
  </si>
  <si>
    <t>soubor</t>
  </si>
  <si>
    <t>1792079576</t>
  </si>
  <si>
    <t>722220152</t>
  </si>
  <si>
    <t>Armatury s jedním závitem plastové (PPR) PN 20 (SDR 6) DN 20 x G 1/2</t>
  </si>
  <si>
    <t>-1835583526</t>
  </si>
  <si>
    <t>722220153</t>
  </si>
  <si>
    <t>Armatury s jedním závitem plastové (PPR) PN 20 (SDR 6) DN 25 x G 3/4</t>
  </si>
  <si>
    <t>-422646509</t>
  </si>
  <si>
    <t>722220161</t>
  </si>
  <si>
    <t>Armatury s jedním závitem plastové (PPR) PN 20 (SDR 6) DN 20 x G 1/2 (nástěnný komplet)</t>
  </si>
  <si>
    <t>1470311447</t>
  </si>
  <si>
    <t>722220231</t>
  </si>
  <si>
    <t>Armatury s jedním závitem přechodové tvarovky PPR, PN 20 (SDR 6) s kovovým závitem vnitřním přechodky dGK D 20 x G 1/2</t>
  </si>
  <si>
    <t>297694681</t>
  </si>
  <si>
    <t>722220232</t>
  </si>
  <si>
    <t>Armatury s jedním závitem přechodové tvarovky PPR, PN 20 (SDR 6) s kovovým závitem vnitřním přechodky dGK D 25 x G 3/4</t>
  </si>
  <si>
    <t>1876120021</t>
  </si>
  <si>
    <t>722220233</t>
  </si>
  <si>
    <t>Armatury s jedním závitem přechodové tvarovky PPR, PN 20 (SDR 6) s kovovým závitem vnitřním přechodky dGK D 32 x G 1</t>
  </si>
  <si>
    <t>-239877737</t>
  </si>
  <si>
    <t>722220234</t>
  </si>
  <si>
    <t>Armatury s jedním závitem přechodové tvarovky PPR, PN 20 (SDR 6) s kovovým závitem vnitřním přechodky dGK D 40 x G 5/4</t>
  </si>
  <si>
    <t>-1160422378</t>
  </si>
  <si>
    <t>722220235</t>
  </si>
  <si>
    <t>Armatury s jedním závitem přechodové tvarovky PPR, PN 20 (SDR 6) s kovovým závitem vnitřním přechodky dGK D 50 x G 6/4</t>
  </si>
  <si>
    <t>1970842778</t>
  </si>
  <si>
    <t>722220236</t>
  </si>
  <si>
    <t>Armatury s jedním závitem přechodové tvarovky PPR, PN 20 (SDR 6) s kovovým závitem vnitřním přechodky dGK D 63 x G 2</t>
  </si>
  <si>
    <t>1205377034</t>
  </si>
  <si>
    <t>722220237</t>
  </si>
  <si>
    <t>Armatury s jedním závitem přechodové tvarovky PPR, PN 20 (SDR 6) s kovovým závitem vnitřním přechodky dGK D 75 x G 2 1/2</t>
  </si>
  <si>
    <t>-2010580791</t>
  </si>
  <si>
    <t>722229101</t>
  </si>
  <si>
    <t>Armatury s jedním závitem montáž vodovodních armatur s jedním závitem ostatních typů G 1/2</t>
  </si>
  <si>
    <t>398400117</t>
  </si>
  <si>
    <t>551243890</t>
  </si>
  <si>
    <t>kohout vypouštěcí  kulový, s hadicovou vývodkou a zátkou, PN 10, T 110°C 1/2"</t>
  </si>
  <si>
    <t>1727095147</t>
  </si>
  <si>
    <t>551212890</t>
  </si>
  <si>
    <t>ventil automatický odvzdušňovací svislý s horní kuželkou + zpětný ventil, mosaz 1/2"</t>
  </si>
  <si>
    <t>1521531479</t>
  </si>
  <si>
    <t>722229102</t>
  </si>
  <si>
    <t>Armatury s jedním závitem montáž vodovodních armatur s jedním závitem ostatních typů G 3/4</t>
  </si>
  <si>
    <t>-104959107</t>
  </si>
  <si>
    <t>551243810</t>
  </si>
  <si>
    <t>kohout vypouštěcí  kulový, s hadicovou vývodkou a zátkou, PN 10, T 110°C 3/4"</t>
  </si>
  <si>
    <t>1669680099</t>
  </si>
  <si>
    <t>722239101</t>
  </si>
  <si>
    <t>Armatury se dvěma závity montáž vodovodních armatur se dvěma závity ostatních typů G 1/2</t>
  </si>
  <si>
    <t>1124501045</t>
  </si>
  <si>
    <t>551141240</t>
  </si>
  <si>
    <t>kulový kohout, PN 42, T 185 C, chromovaný 1/2" červený</t>
  </si>
  <si>
    <t>-2134894222</t>
  </si>
  <si>
    <t>551211960</t>
  </si>
  <si>
    <t>závitový zpětný ventil 1/2"</t>
  </si>
  <si>
    <t>-171407472</t>
  </si>
  <si>
    <t>551119811</t>
  </si>
  <si>
    <t>ventil cirkulační termostatický pro teplou vodu MTCV 15</t>
  </si>
  <si>
    <t>1103039462</t>
  </si>
  <si>
    <t>551119813</t>
  </si>
  <si>
    <t>teploměr k cirkulačnímu ventilu MTCV</t>
  </si>
  <si>
    <t>-1999432990</t>
  </si>
  <si>
    <t>722239102</t>
  </si>
  <si>
    <t>Armatury se dvěma závity montáž vodovodních armatur se dvěma závity ostatních typů G 3/4</t>
  </si>
  <si>
    <t>-1887442821</t>
  </si>
  <si>
    <t>551142120</t>
  </si>
  <si>
    <t>kulový kohout s vypouštěním PN 42, T 185 C, chromovaný R250DS 3/4"</t>
  </si>
  <si>
    <t>1605989728</t>
  </si>
  <si>
    <t>551212502</t>
  </si>
  <si>
    <t>ventil pojistný pro systémy TV, závitový DUCO DN15/20</t>
  </si>
  <si>
    <t>-912374510</t>
  </si>
  <si>
    <t>722239103</t>
  </si>
  <si>
    <t>Armatury se dvěma závity montáž vodovodních armatur se dvěma závity ostatních typů G 1</t>
  </si>
  <si>
    <t>505566101</t>
  </si>
  <si>
    <t>551141280</t>
  </si>
  <si>
    <t>kulový kohout, PN 35, T 185 C, chromovaný 1" červený</t>
  </si>
  <si>
    <t>-1256618037</t>
  </si>
  <si>
    <t>722239104</t>
  </si>
  <si>
    <t>Armatury se dvěma závity montáž vodovodních armatur se dvěma závity ostatních typů G 5/4</t>
  </si>
  <si>
    <t>1406161398</t>
  </si>
  <si>
    <t>551142160</t>
  </si>
  <si>
    <t>kulový kohout s vypouštěním PN 35, T 185 C, chromovaný R250DS 1"1/4</t>
  </si>
  <si>
    <t>1493977380</t>
  </si>
  <si>
    <t>551212000</t>
  </si>
  <si>
    <t>závitový zpětný ventil 1"1/4</t>
  </si>
  <si>
    <t>-964619343</t>
  </si>
  <si>
    <t>722239105</t>
  </si>
  <si>
    <t>Armatury se dvěma závity montáž vodovodních armatur se dvěma závity ostatních typů G 6/4</t>
  </si>
  <si>
    <t>-1213801688</t>
  </si>
  <si>
    <t>551141320</t>
  </si>
  <si>
    <t>kulový kohout, PN 35, T 185 C, chromovaný 1"1/2 červený</t>
  </si>
  <si>
    <t>-250081230</t>
  </si>
  <si>
    <t>551212010</t>
  </si>
  <si>
    <t>závitový zpětný ventil 1"1/2</t>
  </si>
  <si>
    <t>815045978</t>
  </si>
  <si>
    <t>722239106</t>
  </si>
  <si>
    <t>Armatury se dvěma závity montáž vodovodních armatur se dvěma závity ostatních typů G 2</t>
  </si>
  <si>
    <t>825523848</t>
  </si>
  <si>
    <t>551142200</t>
  </si>
  <si>
    <t>kulový kohout s vypouštěním PN 35, T 185 C, chromovaný R250DS 2"</t>
  </si>
  <si>
    <t>870300518</t>
  </si>
  <si>
    <t>551212020</t>
  </si>
  <si>
    <t>závitový zpětný ventil 2"</t>
  </si>
  <si>
    <t>-965609727</t>
  </si>
  <si>
    <t>436332094</t>
  </si>
  <si>
    <t>filtr domácí na studenou vodu 2" se zpětným manuálním proplachem</t>
  </si>
  <si>
    <t>71906745</t>
  </si>
  <si>
    <t>722239116R</t>
  </si>
  <si>
    <t>Armatury se dvěma závity montáž vodovodních armatur se dvěma závity ostatních typů DN 40</t>
  </si>
  <si>
    <t>-497335277</t>
  </si>
  <si>
    <t>551119851</t>
  </si>
  <si>
    <t>ventil směšovací termostatický pro pinou vodu R156-2 DN 40</t>
  </si>
  <si>
    <t>-889901389</t>
  </si>
  <si>
    <t>722262211</t>
  </si>
  <si>
    <t>Vodoměry pro vodu do 40 st.C závitové horizontální jednovtokové suchoběžné G 1/2 x 80 mm Qn 1,5</t>
  </si>
  <si>
    <t>513284492</t>
  </si>
  <si>
    <t>722263205</t>
  </si>
  <si>
    <t>Vodoměry pro vodu do 100 st.C závitové horizontální jednovtokové suchoběžné G 1/2 x 80 mm Qn 1,5</t>
  </si>
  <si>
    <t>-1655549851</t>
  </si>
  <si>
    <t>722290226</t>
  </si>
  <si>
    <t>Zkoušky, proplach a desinfekce vodovodního potrubí zkoušky těsnosti vodovodního potrubí závitového do DN 50</t>
  </si>
  <si>
    <t>243499259</t>
  </si>
  <si>
    <t>61+68+19+12+24+31+142+58+8+12+31+14</t>
  </si>
  <si>
    <t>722290229</t>
  </si>
  <si>
    <t>Zkoušky, proplach a desinfekce vodovodního potrubí zkoušky těsnosti vodovodního potrubí závitového přes DN 50 do DN 100</t>
  </si>
  <si>
    <t>-9755228</t>
  </si>
  <si>
    <t>998722101</t>
  </si>
  <si>
    <t>Přesun hmot pro vnitřní vodovod stanovený z hmotnosti přesunovaného materiálu vodorovná dopravní vzdálenost do 50 m v objektech výšky do 6 m</t>
  </si>
  <si>
    <t>-1433156211</t>
  </si>
  <si>
    <t>725</t>
  </si>
  <si>
    <t>Zdravotechnika - zařizovací předměty</t>
  </si>
  <si>
    <t>725119101</t>
  </si>
  <si>
    <t>Zařízení záchodů montáž splachovačů ostatních typů nádržkových plastových vysokopoložených</t>
  </si>
  <si>
    <t>-1902358993</t>
  </si>
  <si>
    <t>551470472</t>
  </si>
  <si>
    <t>nádržka splachovací plastová pro volně stojící klozety/výlevky MIRA 9371.0</t>
  </si>
  <si>
    <t>-386325122</t>
  </si>
  <si>
    <t>725119122</t>
  </si>
  <si>
    <t>Zařízení záchodů montáž klozetových mís kombi</t>
  </si>
  <si>
    <t>-1333411453</t>
  </si>
  <si>
    <t>642320510</t>
  </si>
  <si>
    <t>klozet kombinovaný keramický hluboké splachování odpad vodorovný bílý 630x360x770 mm</t>
  </si>
  <si>
    <t>1768552876</t>
  </si>
  <si>
    <t>642320610</t>
  </si>
  <si>
    <t>klozet kombinovaný keramický hluboké splachování odpad svislý bílý 630x360x770 mm</t>
  </si>
  <si>
    <t>1285603621</t>
  </si>
  <si>
    <t>551673812</t>
  </si>
  <si>
    <t>sedátko klozetové s poklopem duroplastové - LYRA 9338.0 bílé</t>
  </si>
  <si>
    <t>1153459293</t>
  </si>
  <si>
    <t>725129101</t>
  </si>
  <si>
    <t>Pisoárové záchodky montáž ostatních typů keramických</t>
  </si>
  <si>
    <t>642250533</t>
  </si>
  <si>
    <t>642509010</t>
  </si>
  <si>
    <t>urinál keramický bílý</t>
  </si>
  <si>
    <t>-83061579</t>
  </si>
  <si>
    <t>725219102</t>
  </si>
  <si>
    <t>Umyvadla montáž umyvadel ostatních typů na šrouby do zdiva</t>
  </si>
  <si>
    <t>-336857588</t>
  </si>
  <si>
    <t>642110460</t>
  </si>
  <si>
    <t>umyvadlo keramické závěsné 60 x 49 cm bílé</t>
  </si>
  <si>
    <t>-1371092827</t>
  </si>
  <si>
    <t>642110480</t>
  </si>
  <si>
    <t>kryt sifonu keramický bílý 275x235x370 mm</t>
  </si>
  <si>
    <t>474716104</t>
  </si>
  <si>
    <t>725249101</t>
  </si>
  <si>
    <t>Sprchové vaničky, boxy, kouty a zástěny montáž sprchových vaniček</t>
  </si>
  <si>
    <t>-529852063</t>
  </si>
  <si>
    <t>554230432</t>
  </si>
  <si>
    <t>vanička sprchová akrylátová čtvrkruhová RONDA 90-LA</t>
  </si>
  <si>
    <t>-585435540</t>
  </si>
  <si>
    <t>554230442</t>
  </si>
  <si>
    <t>universální BASE 650 pro vaničky LA-90</t>
  </si>
  <si>
    <t>-653534023</t>
  </si>
  <si>
    <t>725249103</t>
  </si>
  <si>
    <t>Sprchové vaničky, boxy, kouty a zástěny montáž sprchových koutů</t>
  </si>
  <si>
    <t>1934185218</t>
  </si>
  <si>
    <t>554840094</t>
  </si>
  <si>
    <t>sprchový kout kruhový posuvný čtyřdílný SKCP4-90</t>
  </si>
  <si>
    <t>1598802977</t>
  </si>
  <si>
    <t>725339111</t>
  </si>
  <si>
    <t>Výlevky montáž výlevky</t>
  </si>
  <si>
    <t>1501524882</t>
  </si>
  <si>
    <t>642711011</t>
  </si>
  <si>
    <t>výlevka keramická</t>
  </si>
  <si>
    <t>2137963188</t>
  </si>
  <si>
    <t>725813111</t>
  </si>
  <si>
    <t>Ventily rohové bez připojovací trubičky nebo flexi hadičky G 1/2</t>
  </si>
  <si>
    <t>-1757960860</t>
  </si>
  <si>
    <t>725813112</t>
  </si>
  <si>
    <t xml:space="preserve">Ventily rohové bez připojovací trubičky nebo flexi hadičky pračkové G 3/4 </t>
  </si>
  <si>
    <t>586597194</t>
  </si>
  <si>
    <t>725819201</t>
  </si>
  <si>
    <t>Ventily montáž ventilů ostatních typů nástěnných G 1/2</t>
  </si>
  <si>
    <t>759271864</t>
  </si>
  <si>
    <t>551456612</t>
  </si>
  <si>
    <t>kompletní nástěnný ventil na urinal s regulací času VC0004/1  DN 15</t>
  </si>
  <si>
    <t>-1100885765</t>
  </si>
  <si>
    <t>725819202</t>
  </si>
  <si>
    <t>Ventily montáž ventilů ostatních typů nástěnných G 3/4</t>
  </si>
  <si>
    <t>77660638</t>
  </si>
  <si>
    <t>551456398</t>
  </si>
  <si>
    <t>výtokový kulový kohout s přípojkou na hadici R620 DN 20</t>
  </si>
  <si>
    <t>55884397</t>
  </si>
  <si>
    <t>725829101</t>
  </si>
  <si>
    <t>Baterie dřezové montáž ostatních typů nástěnných pákových nebo klasických</t>
  </si>
  <si>
    <t>-1560365323</t>
  </si>
  <si>
    <t>551439752</t>
  </si>
  <si>
    <t>baterie dřezová páková POLAR PL04A s plochým ústím 300 mm</t>
  </si>
  <si>
    <t>864776565</t>
  </si>
  <si>
    <t>725829111</t>
  </si>
  <si>
    <t>Baterie dřezové montáž ostatních typů stojánkových G 1/2</t>
  </si>
  <si>
    <t>627763181</t>
  </si>
  <si>
    <t>551439740</t>
  </si>
  <si>
    <t>baterie dřezová páková stojánková otáčivá</t>
  </si>
  <si>
    <t>589463013</t>
  </si>
  <si>
    <t>725829131</t>
  </si>
  <si>
    <t>Baterie umyvadlové montáž ostatních typů stojánkových G 1/2</t>
  </si>
  <si>
    <t>2043659141</t>
  </si>
  <si>
    <t>551440480</t>
  </si>
  <si>
    <t>baterie umyvadlová páková</t>
  </si>
  <si>
    <t>-1360691388</t>
  </si>
  <si>
    <t>725849411</t>
  </si>
  <si>
    <t>Baterie sprchové montáž nástěnných baterií s nastavitelnou výškou sprchy</t>
  </si>
  <si>
    <t>834863520</t>
  </si>
  <si>
    <t>551455880</t>
  </si>
  <si>
    <t>baterie sprchová bez příslušenství</t>
  </si>
  <si>
    <t>264382828</t>
  </si>
  <si>
    <t>551456743</t>
  </si>
  <si>
    <t>sprchový komplet SK508, pohyblivý držák 80 cm, hadice, masážní sprcha, mýdlenka, chrom</t>
  </si>
  <si>
    <t>-981944255</t>
  </si>
  <si>
    <t>725849415R</t>
  </si>
  <si>
    <t>Baterie sprchové montáž nástěnných baterií Montáž baterie sprchové podomítkové (zápustné) vč. sprchové růžice</t>
  </si>
  <si>
    <t>471921541</t>
  </si>
  <si>
    <t>551456691</t>
  </si>
  <si>
    <t>baterie sprchová podomítková páková nadomítková část chrom</t>
  </si>
  <si>
    <t>2033026184</t>
  </si>
  <si>
    <t>551456762</t>
  </si>
  <si>
    <t>-971540092</t>
  </si>
  <si>
    <t>551456774</t>
  </si>
  <si>
    <t>-1536583138</t>
  </si>
  <si>
    <t>725851305</t>
  </si>
  <si>
    <t xml:space="preserve">Ventily odpadní pro zařizovací předměty dřezové bez přepadu G 6/4 </t>
  </si>
  <si>
    <t>-523070701</t>
  </si>
  <si>
    <t>725851307</t>
  </si>
  <si>
    <t>Ventily odpadní pro zařizovací předměty dřezové bez přepadu G 6/4 pro dvojdřez</t>
  </si>
  <si>
    <t>-553037285</t>
  </si>
  <si>
    <t>725859101</t>
  </si>
  <si>
    <t>Ventily odpadní pro zařizovací předměty montáž ventilů do DN 32</t>
  </si>
  <si>
    <t>473050772</t>
  </si>
  <si>
    <t>551618111</t>
  </si>
  <si>
    <t>uzávěrka pisoárová zápachová DN40</t>
  </si>
  <si>
    <t>2020973542</t>
  </si>
  <si>
    <t>725865312</t>
  </si>
  <si>
    <t>Zápachové uzávěrky zařizovacích předmětů pro vany sprchových koutů s kulovým kloubem na odtoku DN 40/50 a odpadním ventilem</t>
  </si>
  <si>
    <t>-102006412</t>
  </si>
  <si>
    <t>725869101</t>
  </si>
  <si>
    <t>Zápachové uzávěrky zařizovacích předmětů montáž zápachových uzávěrek umyvadlových do DN 40</t>
  </si>
  <si>
    <t>633301816</t>
  </si>
  <si>
    <t>551613246</t>
  </si>
  <si>
    <t>sifon umyvadlový A41 DN 40 s nerezovou mřížkou</t>
  </si>
  <si>
    <t>-528411982</t>
  </si>
  <si>
    <t>551613249</t>
  </si>
  <si>
    <t>-366669391</t>
  </si>
  <si>
    <t>725980124R</t>
  </si>
  <si>
    <t>Dvířka Dvířka krycí ocel.lakovaná, bílá 150x300 mm</t>
  </si>
  <si>
    <t>-1541670389</t>
  </si>
  <si>
    <t>179</t>
  </si>
  <si>
    <t>998725101</t>
  </si>
  <si>
    <t>Přesun hmot pro zařizovací předměty stanovený z hmotnosti přesunovaného materiálu vodorovná dopravní vzdálenost do 50 m v objektech výšky do 6 m</t>
  </si>
  <si>
    <t>1528363188</t>
  </si>
  <si>
    <t>732</t>
  </si>
  <si>
    <t>Ústřední vytápění - strojovny</t>
  </si>
  <si>
    <t>180</t>
  </si>
  <si>
    <t>732219315</t>
  </si>
  <si>
    <t>Montáž ohříváků vody zásobníkových stojatých PN 0,6/0,6, PN 1,6/0,6 o obsahu 1 000 l</t>
  </si>
  <si>
    <t>1727102225</t>
  </si>
  <si>
    <t>181</t>
  </si>
  <si>
    <t>484388256</t>
  </si>
  <si>
    <t>zásobník stacionární nepřímotopný s jedním výměníkem OKC 500 NTR/BP o obsahu 500 litrů</t>
  </si>
  <si>
    <t>1296179486</t>
  </si>
  <si>
    <t>182</t>
  </si>
  <si>
    <t>541521091</t>
  </si>
  <si>
    <t>topná jednotka šroubovací  G 6/4" 9 kW</t>
  </si>
  <si>
    <t>124658182</t>
  </si>
  <si>
    <t>183</t>
  </si>
  <si>
    <t>732331727R</t>
  </si>
  <si>
    <t>Montáž nádoby tlakové expanzní s membránou do objemu 33 litrů</t>
  </si>
  <si>
    <t>720306696</t>
  </si>
  <si>
    <t>184</t>
  </si>
  <si>
    <t>426901515</t>
  </si>
  <si>
    <t>lnádoba expanzní tlaková pro pitnou vodu Refix DD 33/10 70°C</t>
  </si>
  <si>
    <t>-1500943324</t>
  </si>
  <si>
    <t>185</t>
  </si>
  <si>
    <t>732331771</t>
  </si>
  <si>
    <t>Nádoby expanzní tlakové příslušenství k expanzním nádobám souprava s upínací páskou</t>
  </si>
  <si>
    <t>-1923978177</t>
  </si>
  <si>
    <t>186</t>
  </si>
  <si>
    <t>732331777</t>
  </si>
  <si>
    <t>Nádoby expanzní tlakové příslušenství k expanzním nádobám bezpečnostní uzávěr k měření tlaku G 3/4</t>
  </si>
  <si>
    <t>-429855863</t>
  </si>
  <si>
    <t>187</t>
  </si>
  <si>
    <t>732421201</t>
  </si>
  <si>
    <t xml:space="preserve">Čerpadla teplovodní závitová mokroběžná cirkulační pro TUV (elektronicky řízená) PN 10, do 80 st.C DN přípojky/dopravní výška H (m) - čerpací výkon Q (m3/h) DN 15 / do 0,9 m / 0,35 m3/h </t>
  </si>
  <si>
    <t>117823928</t>
  </si>
  <si>
    <t>188</t>
  </si>
  <si>
    <t>998732101</t>
  </si>
  <si>
    <t>Přesun hmot pro strojovny stanovený z hmotnosti přesunovaného materiálu vodorovná dopravní vzdálenost do 50 m v objektech výšky do 6 m</t>
  </si>
  <si>
    <t>-709679392</t>
  </si>
  <si>
    <t>734</t>
  </si>
  <si>
    <t>Ústřední vytápění - armatury</t>
  </si>
  <si>
    <t>189</t>
  </si>
  <si>
    <t>734421102</t>
  </si>
  <si>
    <t>Tlakoměry s pevným stonkem a zpětnou klapkou spodní připojení (radiální) tlaku 0–16 bar průměru 63 mm</t>
  </si>
  <si>
    <t>1706575727</t>
  </si>
  <si>
    <t>190</t>
  </si>
  <si>
    <t>734424102</t>
  </si>
  <si>
    <t>Tlakoměry kondenzační smyčky k přivaření, PN 250 do 300 st.C stočené</t>
  </si>
  <si>
    <t>-10224382</t>
  </si>
  <si>
    <t>191</t>
  </si>
  <si>
    <t>734424912</t>
  </si>
  <si>
    <t>Příslušenství tlakoměrů kohouty čepové s nátrubkovou přípojkou PN 25 do 50 st.C M 20 x 1,5</t>
  </si>
  <si>
    <t>285892502</t>
  </si>
  <si>
    <t>763</t>
  </si>
  <si>
    <t>Konstrukce suché výstavby</t>
  </si>
  <si>
    <t>192</t>
  </si>
  <si>
    <t>763121714</t>
  </si>
  <si>
    <t>Stěna předsazená ze sádrokartonových desek ostatní konstrukce a práce na předsazených stěnách ze sádrokartonových desek základní penetrační nátěr</t>
  </si>
  <si>
    <t>1611028185</t>
  </si>
  <si>
    <t>0,20*0,20*3,0</t>
  </si>
  <si>
    <t>193</t>
  </si>
  <si>
    <t>763121751</t>
  </si>
  <si>
    <t>Stěna předsazená ze sádrokartonových desek Příplatek k cenám za plochu do 6 m2 jednotlivě</t>
  </si>
  <si>
    <t>-1069930453</t>
  </si>
  <si>
    <t>194</t>
  </si>
  <si>
    <t>763122423</t>
  </si>
  <si>
    <t>Stěna šachtová ze sádrokartonových desek s nosnou konstrukcí z ocelových profilů CW, UW dvojitě opláštěná deskami protipožárními impregnovanými H2DF tl. 2 x 12,5 mm, bez TI, EI 30, stěna tl. 100 mm, profil 75</t>
  </si>
  <si>
    <t>464533423</t>
  </si>
  <si>
    <t>195</t>
  </si>
  <si>
    <t>998763100</t>
  </si>
  <si>
    <t>Přesun hmot pro dřevostavby stanovený z hmotnosti přesunovaného materiálu vodorovná dopravní vzdálenost do 50 m v objektech výšky do 6 m</t>
  </si>
  <si>
    <t>545951180</t>
  </si>
  <si>
    <t>764</t>
  </si>
  <si>
    <t>Konstrukce klempířské</t>
  </si>
  <si>
    <t>196</t>
  </si>
  <si>
    <t>764511418R</t>
  </si>
  <si>
    <t>Nosný žlab hranatý z Pz plechu rš 400 mm pro uložení potrubí vč. závěsných tyčí</t>
  </si>
  <si>
    <t>-1426746724</t>
  </si>
  <si>
    <t>197</t>
  </si>
  <si>
    <t>764511419R</t>
  </si>
  <si>
    <t>Nosný žlab hranatý z Pz plechu rš 500 mm pro uložení potrubí vč. závěsných tyčí</t>
  </si>
  <si>
    <t>-22964951</t>
  </si>
  <si>
    <t>198</t>
  </si>
  <si>
    <t>998764101</t>
  </si>
  <si>
    <t>Přesun hmot pro konstrukce klempířské stanovený z hmotnosti přesunovaného materiálu vodorovná dopravní vzdálenost do 50 m v objektech výšky do 6 m</t>
  </si>
  <si>
    <t>388809029</t>
  </si>
  <si>
    <t>199</t>
  </si>
  <si>
    <t>HZS2211</t>
  </si>
  <si>
    <t>Hodinové zúčtovací sazby profesí PSV provádění stavebních instalací instalatér</t>
  </si>
  <si>
    <t>-432108526</t>
  </si>
  <si>
    <t>200</t>
  </si>
  <si>
    <t>HZS2212</t>
  </si>
  <si>
    <t>Hodinové zúčtovací sazby profesí PSV provádění stavebních instalací instalatér odborný</t>
  </si>
  <si>
    <t>2073820956</t>
  </si>
  <si>
    <t>201</t>
  </si>
  <si>
    <t>175599500</t>
  </si>
  <si>
    <t>202</t>
  </si>
  <si>
    <t>-1036793222</t>
  </si>
  <si>
    <t>203</t>
  </si>
  <si>
    <t>043194010</t>
  </si>
  <si>
    <t>Inženýrská činnost zkoušky a ostatní měření zkoušky Rozbor pitné vody /(krácený) dle vyhl. č. 252/2004 Sb.</t>
  </si>
  <si>
    <t>Kč</t>
  </si>
  <si>
    <t>1638808228</t>
  </si>
  <si>
    <t>204</t>
  </si>
  <si>
    <t>-2001750853</t>
  </si>
  <si>
    <t>205</t>
  </si>
  <si>
    <t>-809645694</t>
  </si>
  <si>
    <t>206</t>
  </si>
  <si>
    <t>1284718940</t>
  </si>
  <si>
    <t>207</t>
  </si>
  <si>
    <t>614045624</t>
  </si>
  <si>
    <t>TI 03 - Elektroinstalace</t>
  </si>
  <si>
    <t xml:space="preserve">    741 - Elektroinstalace - silnoproud</t>
  </si>
  <si>
    <t xml:space="preserve">      Rozpis rozvaděče R1 - Doplnění Rozvaděče</t>
  </si>
  <si>
    <t>OST - Ostatní</t>
  </si>
  <si>
    <t>741</t>
  </si>
  <si>
    <t>Elektroinstalace - silnoproud</t>
  </si>
  <si>
    <t>741110511</t>
  </si>
  <si>
    <t>Montáž lišt a kanálků elektroinstalačních se spojkami, ohyby a rohy a s nasunutím do krabic vkládacích s víčkem, šířky do 60 mm</t>
  </si>
  <si>
    <t>1465568195</t>
  </si>
  <si>
    <t>345718210</t>
  </si>
  <si>
    <t>lišta elektroinstalační hranatá 60 x 40</t>
  </si>
  <si>
    <t>898024775</t>
  </si>
  <si>
    <t>60*1,05 'Přepočtené koeficientem množství</t>
  </si>
  <si>
    <t>741112001</t>
  </si>
  <si>
    <t>Montáž krabic elektroinstalačních bez napojení na trubky a lišty, demontáže a montáže víčka a přístroje protahovacích nebo odbočných zapuštěných plastových kruhových</t>
  </si>
  <si>
    <t>1579079438</t>
  </si>
  <si>
    <t>345715110</t>
  </si>
  <si>
    <t>krabice přístrojová instalační 500 V, D 69 mm x 30mm</t>
  </si>
  <si>
    <t>1746652061</t>
  </si>
  <si>
    <t>741112061</t>
  </si>
  <si>
    <t>Montáž krabic elektroinstalačních bez napojení na trubky a lišty, demontáže a montáže víčka a přístroje přístrojových zapuštěných plastových kruhových</t>
  </si>
  <si>
    <t>-556369078</t>
  </si>
  <si>
    <t>345715210</t>
  </si>
  <si>
    <t>krabice univerzální rozvodná z PH s víčkem a svorkovnicí krabicovou šroubovací s vodiči 12x4 mm2, D 73,5 mm x 43 mm</t>
  </si>
  <si>
    <t>1777126210</t>
  </si>
  <si>
    <t>741120201</t>
  </si>
  <si>
    <t>Montáž vodičů izolovaných měděných bez ukončení uložených volně plných a laněných s PVC pláštěm, bezhalogenových, ohniodolných (CY, CHAH-R(V)) průřezu žíly 1,5 až 16 mm2</t>
  </si>
  <si>
    <t>-1688537561</t>
  </si>
  <si>
    <t>341408260</t>
  </si>
  <si>
    <t>vodič silový s Cu jádrem CY H07 V-U 6 mm2</t>
  </si>
  <si>
    <t>-1166180585</t>
  </si>
  <si>
    <t>10*1,05 'Přepočtené koeficientem množství</t>
  </si>
  <si>
    <t>741122211</t>
  </si>
  <si>
    <t>Montáž kabelů měděných bez ukončení uložených volně nebo v liště plných kulatých (CYKY) počtu a průřezu žil 3x1,5 až 6 mm2</t>
  </si>
  <si>
    <t>1455303997</t>
  </si>
  <si>
    <t>160+50</t>
  </si>
  <si>
    <t>341110300</t>
  </si>
  <si>
    <t>kabel silový s Cu jádrem CYKY 3x1,5 mm2</t>
  </si>
  <si>
    <t>1733178916</t>
  </si>
  <si>
    <t>160*1,05 'Přepočtené koeficientem množství</t>
  </si>
  <si>
    <t>341095150</t>
  </si>
  <si>
    <t>kabel silový s Cu jádrem, oválný CYKYLo 3x1,5 mm2</t>
  </si>
  <si>
    <t>-1268302100</t>
  </si>
  <si>
    <t>50*1,05 'Přepočtené koeficientem množství</t>
  </si>
  <si>
    <t>741122231</t>
  </si>
  <si>
    <t>Montáž kabelů měděných bez ukončení uložených volně nebo v liště plných kulatých (CYKY) počtu a průřezu žil 5x1,5 až 2,5 mm2</t>
  </si>
  <si>
    <t>-1367194911</t>
  </si>
  <si>
    <t>341110060</t>
  </si>
  <si>
    <t>kabel silový s Cu jádrem CYKY 2x2,5 mm2</t>
  </si>
  <si>
    <t>2147099361</t>
  </si>
  <si>
    <t>30*1,05 'Přepočtené koeficientem množství</t>
  </si>
  <si>
    <t>741310031</t>
  </si>
  <si>
    <t>Montáž spínačů jedno nebo dvoupólových nástěnných se zapojením vodičů, pro prostředí venkovní nebo mokré vypínačů, řazení 1-jednopólových</t>
  </si>
  <si>
    <t>1121418280</t>
  </si>
  <si>
    <t>JPD1103</t>
  </si>
  <si>
    <t>Spínač/odpínač 1F, 16A, So1, včetně krytu a instalační krabice, IP44</t>
  </si>
  <si>
    <t>-44820650</t>
  </si>
  <si>
    <t>Poznámka k položce:
- materiál odolný UV záření a nepodléhající stárnutí
- montáž i do náročných povětrnostvích podmínek
- prachotěsný kryt bránící průniku nečistoty
- bezpečnostní zamknutí ovládací páky
- jednoduchá a inteligentní konstrukce
- součát - dvě kabelové průchodky M20
VYPÍNAČ: I-0 3-PÓL
JMENOVITÉ NAPĚTÍ/PROUD: 415V/20A
SPÍNACÍ VÝKON MOTORŮ: 7,5kW</t>
  </si>
  <si>
    <t>741310104</t>
  </si>
  <si>
    <t>Montáž spínačů jedno nebo dvoupólových polozapuštěných nebo zapuštěných se zapojením vodičů bezšroubové připojení vypínačů, řazení 2-dvoupólových</t>
  </si>
  <si>
    <t>-104983653</t>
  </si>
  <si>
    <t>345355150b</t>
  </si>
  <si>
    <t>spínač jednopólový 10A bílý, slonová kost</t>
  </si>
  <si>
    <t>1213145365</t>
  </si>
  <si>
    <t>741310412</t>
  </si>
  <si>
    <t>Montáž spínačů tří nebo čtyřpólových nástěnných se zapojením vodičů, pro prostředí venkovní nebo mokré do 25 A</t>
  </si>
  <si>
    <t>325876458</t>
  </si>
  <si>
    <t>ONE20M3G</t>
  </si>
  <si>
    <t>Odpínač 20A 3P v krytu IP67</t>
  </si>
  <si>
    <t>-572914511</t>
  </si>
  <si>
    <t>741331051</t>
  </si>
  <si>
    <t>Montáž měřicích přístrojů bez zapojení vodičů spínače časového</t>
  </si>
  <si>
    <t>27014933</t>
  </si>
  <si>
    <t>345359CS3-1B</t>
  </si>
  <si>
    <t>Časový spínač CS3-1B pro ventilátory se zpožděním</t>
  </si>
  <si>
    <t>1229194240</t>
  </si>
  <si>
    <t>741370003</t>
  </si>
  <si>
    <t>Montáž svítidel žárovkových se zapojením vodičů bytových nebo společenských místností stropních přisazených 2 zdroje</t>
  </si>
  <si>
    <t>770389890</t>
  </si>
  <si>
    <t>"V3218"14</t>
  </si>
  <si>
    <t>"V3236"2</t>
  </si>
  <si>
    <t>348144370-V3218</t>
  </si>
  <si>
    <t>svítidlo zářivkové stropní přímé, mřížka parabolická, indukční předřadník s kompenzací, 2x18W</t>
  </si>
  <si>
    <t>-1895222419</t>
  </si>
  <si>
    <t xml:space="preserve">Poznámka k položce:
Veškerá svítidla budou dodána včetně ostatního
příslušenství za dodržení parametrů dle ČSN EN 1246-1
Veškerá svítidla nutno odsouhlasit investorem
Zářivková svítidla budou vybavena elektronickými předřadníky.
Typ zdroje LT-ES 36W
Typ V3218EP
Patice G5
Příkon 36 W
Napětí V 220 - 240 V
Délka v mm 660 mm
Výška 90 mm
Šířka 136 mm
Hmotnost 1600 g
Krytí IP 65 </t>
  </si>
  <si>
    <t>347510100</t>
  </si>
  <si>
    <t>zářivka lineární 18W G13 denní bílá</t>
  </si>
  <si>
    <t>-302932951</t>
  </si>
  <si>
    <t>14*2 'Přepočtené koeficientem množství</t>
  </si>
  <si>
    <t>348144390-V3236</t>
  </si>
  <si>
    <t>svítidlo zářivkové stropní přímé, mřížka parabolická, indukční předřadník s kompenzací, 2x36W</t>
  </si>
  <si>
    <t>-918363359</t>
  </si>
  <si>
    <t xml:space="preserve">Poznámka k položce:
Veškerá svítidla budou dodána včetně ostatního
příslušenství za dodržení parametrů dle ČSN EN 1246-1
Veškerá svítidla nutno odsouhlasit investorem
Zářivková svítidla budou vybavena elektronickými předřadníky.
Typ zdroje LT-ES 36W
Typ V3236EP/P
Patice G5
Příkon 72 W
Napětí V 220 - 240 V
Délka v mm 1270 mm
Výška 90 mm
Šířka 136 mm
Hmotnost 2300 g
Krytí IP 65 </t>
  </si>
  <si>
    <t>347510140</t>
  </si>
  <si>
    <t>zářivka lineární 36W G13 denní bílá</t>
  </si>
  <si>
    <t>-1426363643</t>
  </si>
  <si>
    <t>2*2 'Přepočtené koeficientem množství</t>
  </si>
  <si>
    <t>741371031</t>
  </si>
  <si>
    <t>Montáž svítidel zářivkových se zapojením vodičů bytových nebo společenských místností nástěnných přisazených 1 zdroj</t>
  </si>
  <si>
    <t>-116610315</t>
  </si>
  <si>
    <t>"B1"5,000</t>
  </si>
  <si>
    <t>"B2"9</t>
  </si>
  <si>
    <t>Triplex44 300</t>
  </si>
  <si>
    <t>Stropní a nástěnné svítidlo - 1 x LED modul L13B07, 15W, d-300mm, sklo triplex opál mat IP44</t>
  </si>
  <si>
    <t>-671626340</t>
  </si>
  <si>
    <t xml:space="preserve">Poznámka k položce:
Veškerá svítidla budou dodána včetně ostatního
příslušenství za dodržení parametrů dle ČSN EN 1246-1
Veškerá svítidla nutno odsouhlasit investorem
Energetická třída A++/E
Příkon 100 W 
Napětí 230 V 
Stupeň krytí IP44
Šířka 300 mm 
Výška 300 mm 
Hloubka 130 mm 
Průměr 300 mm 
</t>
  </si>
  <si>
    <t>347741030</t>
  </si>
  <si>
    <t>žárovka LED E27 15W</t>
  </si>
  <si>
    <t>-775535963</t>
  </si>
  <si>
    <t>94712GITA2</t>
  </si>
  <si>
    <t>Stropní a nástěnné svítidlo - Interiérové, Koupelnové - Chróm 4000, Bílá, 1xLED 8,3W, IP44</t>
  </si>
  <si>
    <t>-305812272</t>
  </si>
  <si>
    <t>Poznámka k položce:
Veškerá svítidla budou dodána včetně ostatního
příslušenství za dodržení parametrů dle ČSN EN 1246-1
Veškerá svítidla nutno odsouhlasit investorem
Druh patice: LED
Zdroj světla: LED
Světelný tok (lm): 900
Max. výkon: 8,3W
Barva LED: neutrální bílá
Energetická třída: A++ - A
Materiál těla: kovová slitina
Barva těla: chrom
Materiál stínidla: plast
Barva stínidla: bílá
Stupeň krytí: IP44
Délka: 350
Šířka: 75
Výška: 75
Hmotnost: 0.850</t>
  </si>
  <si>
    <t>347741025</t>
  </si>
  <si>
    <t>žárovka LED Patice-LED 8,3W</t>
  </si>
  <si>
    <t>-680138815</t>
  </si>
  <si>
    <t>741810001</t>
  </si>
  <si>
    <t>Zkoušky a prohlídky elektrických rozvodů a zařízení celková prohlídka a vyhotovení revizní zprávy pro objem montážních prací do 100 tis. Kč</t>
  </si>
  <si>
    <t>100818265</t>
  </si>
  <si>
    <t>Rozpis rozvaděče R1</t>
  </si>
  <si>
    <t>Doplnění Rozvaděče</t>
  </si>
  <si>
    <t>montáž rozvaděče</t>
  </si>
  <si>
    <t>ks</t>
  </si>
  <si>
    <t>1644273856</t>
  </si>
  <si>
    <t>revize rozvaděče</t>
  </si>
  <si>
    <t>-2141778507</t>
  </si>
  <si>
    <t>podružný materiál</t>
  </si>
  <si>
    <t>-1034551612</t>
  </si>
  <si>
    <t>434004</t>
  </si>
  <si>
    <t>jistič LPN 1pól/ch.A/B 10A</t>
  </si>
  <si>
    <t>-687635623</t>
  </si>
  <si>
    <t>434014</t>
  </si>
  <si>
    <t>jistič LPN 1pól/ch.A/C 10A</t>
  </si>
  <si>
    <t>-1923206221</t>
  </si>
  <si>
    <t>435104</t>
  </si>
  <si>
    <t>jistič LPN 3pól/ch.A/B 16A</t>
  </si>
  <si>
    <t>-1622875351</t>
  </si>
  <si>
    <t>435107</t>
  </si>
  <si>
    <t>jistič LPN 3pól/ch.A/B 25A</t>
  </si>
  <si>
    <t>72360925</t>
  </si>
  <si>
    <t>438503</t>
  </si>
  <si>
    <t>proudový chránič 40/4/0,03A</t>
  </si>
  <si>
    <t>327181849</t>
  </si>
  <si>
    <t>210990011.1</t>
  </si>
  <si>
    <t>Demontáže elektro - viz. stavební dokumentace, včetně stavebního zapravení</t>
  </si>
  <si>
    <t>-1125665972</t>
  </si>
  <si>
    <t>HZS2221</t>
  </si>
  <si>
    <t>Hodinové zúčtovací sazby profesí PSV provádění stavebních instalací elektrikář</t>
  </si>
  <si>
    <t>-2038019088</t>
  </si>
  <si>
    <t>Poznámka k položce:
Nepředvídatelné práce spojené s rekonstrukcí objektu - bude účtováno dle skutečně provedených prací odsouhlasených TDI a zápisem v SD</t>
  </si>
  <si>
    <t>429242892</t>
  </si>
  <si>
    <t>"Zednické přípomoce"8</t>
  </si>
  <si>
    <t>2141028866</t>
  </si>
  <si>
    <t>Ostatní</t>
  </si>
  <si>
    <t>218009001</t>
  </si>
  <si>
    <t>poplatek za recyklaci svítidla</t>
  </si>
  <si>
    <t>2136469652</t>
  </si>
  <si>
    <t>-2141773659</t>
  </si>
  <si>
    <t>47999206</t>
  </si>
  <si>
    <t>-1609288715</t>
  </si>
  <si>
    <t>900001.1</t>
  </si>
  <si>
    <t>Dokumentace skutečného provedení</t>
  </si>
  <si>
    <t>1612729285</t>
  </si>
  <si>
    <t>900001.2</t>
  </si>
  <si>
    <t>měření umělého/sdruženého/denního osvětlení vč.vyhotovení protokolu</t>
  </si>
  <si>
    <t>823931179</t>
  </si>
  <si>
    <t>900001.3</t>
  </si>
  <si>
    <t>1294229409</t>
  </si>
  <si>
    <t>Poznámka k položce:
Z celkové částky bez ostatních nákladů a HZS</t>
  </si>
  <si>
    <t>900001.4</t>
  </si>
  <si>
    <t>materiál podružný</t>
  </si>
  <si>
    <t>-1018438856</t>
  </si>
  <si>
    <t>900001.5</t>
  </si>
  <si>
    <t>PPV pro elektromontáže</t>
  </si>
  <si>
    <t>781418521</t>
  </si>
  <si>
    <t>Poznámka k položce:
Z celkové částky bez ostatních nákladů a HZS
PPV - Pomocné práce a výroba</t>
  </si>
  <si>
    <t>-2006302320</t>
  </si>
  <si>
    <t>lešení</t>
  </si>
  <si>
    <t>224,781</t>
  </si>
  <si>
    <t>m2_plocha</t>
  </si>
  <si>
    <t>179,72</t>
  </si>
  <si>
    <t>m2_sokl</t>
  </si>
  <si>
    <t>22,614</t>
  </si>
  <si>
    <t>míže_783</t>
  </si>
  <si>
    <t>19,456</t>
  </si>
  <si>
    <t>natěr_762</t>
  </si>
  <si>
    <t>29,438</t>
  </si>
  <si>
    <t>ASŘ 02 - Oprava fasády</t>
  </si>
  <si>
    <t>E.1 - Jižní a východní fasáda</t>
  </si>
  <si>
    <t>621325103</t>
  </si>
  <si>
    <t>Oprava vápenocementové omítky vnějších ploch stupně členitosti 1 hladké podhledů, v rozsahu opravované plochy přes 30 do 50%</t>
  </si>
  <si>
    <t>249157032</t>
  </si>
  <si>
    <t>m2_plocha+m2_sokl</t>
  </si>
  <si>
    <t>622131121</t>
  </si>
  <si>
    <t>Podkladní a spojovací vrstva vnějších omítaných ploch penetrace akrylát-silikonová nanášená ručně stěn</t>
  </si>
  <si>
    <t>906930807</t>
  </si>
  <si>
    <t>0,4*(m2_plocha+m2_sokl)</t>
  </si>
  <si>
    <t>622142001</t>
  </si>
  <si>
    <t>Potažení vnějších ploch pletivem v ploše nebo pruzích, na plném podkladu sklovláknitým vtlačením do tmelu stěn</t>
  </si>
  <si>
    <t>559627461</t>
  </si>
  <si>
    <t>622325103</t>
  </si>
  <si>
    <t>Oprava vápenocementové omítky vnějších ploch stupně členitosti 1 hladké stěn, v rozsahu opravované plochy přes 30 do 50%</t>
  </si>
  <si>
    <t>-650628151</t>
  </si>
  <si>
    <t>622511011</t>
  </si>
  <si>
    <t>Omítka tenkovrstvá akrylátová vnějších ploch probarvená, včetně penetrace podkladu zrnitá, tloušťky 1,5 mm stěn</t>
  </si>
  <si>
    <t>1524577270</t>
  </si>
  <si>
    <t>0,4*m2_plocha</t>
  </si>
  <si>
    <t>622511111</t>
  </si>
  <si>
    <t>Omítka tenkovrstvá akrylátová vnějších ploch probarvená, včetně penetrace podkladu mozaiková střednězrnná stěn</t>
  </si>
  <si>
    <t>-838371995</t>
  </si>
  <si>
    <t>0,40*m2_sokl</t>
  </si>
  <si>
    <t>941311111</t>
  </si>
  <si>
    <t>Montáž lešení řadového modulového lehkého pracovního s podlahami s provozním zatížením tř. 3 do 200 kg/m2 šířky tř. SW06 přes 0,6 do 0,9 m, výšky do 10 m</t>
  </si>
  <si>
    <t>561847985</t>
  </si>
  <si>
    <t>"Jižní strana celková plocha el. odměřeno - 142,057"142,057</t>
  </si>
  <si>
    <t>"Východní strana el. odměřeno - 63,657"63,657</t>
  </si>
  <si>
    <t>"JS sokl"13,437</t>
  </si>
  <si>
    <t>"VS sokl"4,05+1,58</t>
  </si>
  <si>
    <t>941311211</t>
  </si>
  <si>
    <t>Montáž lešení řadového modulového lehkého pracovního s podlahami s provozním zatížením tř. 3 do 200 kg/m2 Příplatek za první a každý další den použití lešení k ceně -1111 nebo -1112</t>
  </si>
  <si>
    <t>-115636891</t>
  </si>
  <si>
    <t>224,781*30 'Přepočtené koeficientem množství</t>
  </si>
  <si>
    <t>941311811</t>
  </si>
  <si>
    <t>Demontáž lešení řadového modulového lehkého pracovního s podlahami s provozním zatížením tř. 3 do 200 kg/m2 šířky SW06 přes 0,6 do 0,9 m, výšky do 10 m</t>
  </si>
  <si>
    <t>-745167260</t>
  </si>
  <si>
    <t>944511111</t>
  </si>
  <si>
    <t>Montáž ochranné sítě zavěšené na konstrukci lešení z textilie z umělých vláken</t>
  </si>
  <si>
    <t>-977416812</t>
  </si>
  <si>
    <t>944511211</t>
  </si>
  <si>
    <t>Montáž ochranné sítě Příplatek za první a každý další den použití sítě k ceně -1111</t>
  </si>
  <si>
    <t>1601493017</t>
  </si>
  <si>
    <t>944511811</t>
  </si>
  <si>
    <t>Demontáž ochranné sítě zavěšené na konstrukci lešení z textilie z umělých vláken</t>
  </si>
  <si>
    <t>-338980743</t>
  </si>
  <si>
    <t>978015361</t>
  </si>
  <si>
    <t>Otlučení vápenných nebo vápenocementových omítek vnějších ploch s vyškrabáním spar a s očištěním zdiva stupně členitosti 1 a 2, v rozsahu přes 30 do 50 %</t>
  </si>
  <si>
    <t>-1689781676</t>
  </si>
  <si>
    <t>"Jižní strana celková plocha el. odměřeno - 142,057"142,057-(7*1,48*2,08+4*1,16*0,57+0,9*2)</t>
  </si>
  <si>
    <t>"JS sokl"13,437-0,45*(0,8+1,7)+4,672</t>
  </si>
  <si>
    <t>1957019757</t>
  </si>
  <si>
    <t>-1587471741</t>
  </si>
  <si>
    <t>5,944*5 'Přepočtené koeficientem množství</t>
  </si>
  <si>
    <t>-1910966141</t>
  </si>
  <si>
    <t>-2121602805</t>
  </si>
  <si>
    <t>5,944*10 'Přepočtené koeficientem množství</t>
  </si>
  <si>
    <t>1201402242</t>
  </si>
  <si>
    <t>5,944*0,9 'Přepočtené koeficientem množství</t>
  </si>
  <si>
    <t>-1514993966</t>
  </si>
  <si>
    <t>5,944*0,1 'Přepočtené koeficientem množství</t>
  </si>
  <si>
    <t>-724358222</t>
  </si>
  <si>
    <t>764002851</t>
  </si>
  <si>
    <t>Demontáž klempířských konstrukcí oplechování parapetů do suti</t>
  </si>
  <si>
    <t>-2011931129</t>
  </si>
  <si>
    <t>764004861</t>
  </si>
  <si>
    <t>Demontáž klempířských konstrukcí svodu do suti</t>
  </si>
  <si>
    <t>-1806759046</t>
  </si>
  <si>
    <t>"K9"13</t>
  </si>
  <si>
    <t>764216603</t>
  </si>
  <si>
    <t>Oplechování parapetů z pozinkovaného plechu s povrchovou úpravou rovných mechanicky kotvené, bez rohů rš 250 mm</t>
  </si>
  <si>
    <t>1562961796</t>
  </si>
  <si>
    <t>7*1,5</t>
  </si>
  <si>
    <t>4*1,2</t>
  </si>
  <si>
    <t>764518623</t>
  </si>
  <si>
    <t>Svod z pozinkovaného plechu s upraveným povrchem včetně objímek, kolen a odskoků kruhový, průměru 120 mm</t>
  </si>
  <si>
    <t>-1322470666</t>
  </si>
  <si>
    <t>1762043800</t>
  </si>
  <si>
    <t>998764181</t>
  </si>
  <si>
    <t>Přesun hmot pro konstrukce klempířské stanovený z hmotnosti přesunovaného materiálu Příplatek k cenám za přesun prováděný bez použití mechanizace pro jakoukoliv výšku objektu</t>
  </si>
  <si>
    <t>-93639860</t>
  </si>
  <si>
    <t>998764192</t>
  </si>
  <si>
    <t>Přesun hmot pro konstrukce klempířské stanovený z hmotnosti přesunovaného materiálu Příplatek k cenám za zvětšený přesun přes vymezenou největší dopravní vzdálenost do 100 m</t>
  </si>
  <si>
    <t>-1139842536</t>
  </si>
  <si>
    <t>783101203</t>
  </si>
  <si>
    <t>Příprava podkladu truhlářských konstrukcí před provedením nátěru broušení smirkovým papírem nebo plátnem jemné</t>
  </si>
  <si>
    <t>1913004942</t>
  </si>
  <si>
    <t>"Podbytí"0,75*39,25</t>
  </si>
  <si>
    <t>783106807</t>
  </si>
  <si>
    <t>Odstranění nátěrů z truhlářských konstrukcí odstraňovačem nátěrů s obroušením</t>
  </si>
  <si>
    <t>1948423622</t>
  </si>
  <si>
    <t>783114101</t>
  </si>
  <si>
    <t>Základní nátěr truhlářských konstrukcí jednonásobný syntetický</t>
  </si>
  <si>
    <t>-542630383</t>
  </si>
  <si>
    <t>783118211</t>
  </si>
  <si>
    <t>Lakovací nátěr truhlářských konstrukcí dvojnásobný s mezibroušením syntetický</t>
  </si>
  <si>
    <t>-686422317</t>
  </si>
  <si>
    <t>783132101</t>
  </si>
  <si>
    <t>Tmelení truhlářských konstrukcí lokální, včetně přebroušení tmelených míst rozsahu do 10% plochy, tmelem epoxidovým</t>
  </si>
  <si>
    <t>477845968</t>
  </si>
  <si>
    <t>-2029919688</t>
  </si>
  <si>
    <t>783306807</t>
  </si>
  <si>
    <t>Odstranění nátěrů ze zámečnických konstrukcí odstraňovačem nátěrů s obroušením</t>
  </si>
  <si>
    <t>1115174696</t>
  </si>
  <si>
    <t>mříže</t>
  </si>
  <si>
    <t>7*(1,6*1,48)+4*(1,2*0,6)</t>
  </si>
  <si>
    <t>783314203</t>
  </si>
  <si>
    <t>Základní antikorozní nátěr zámečnických konstrukcí jednonásobný syntetický samozákladující</t>
  </si>
  <si>
    <t>639503024</t>
  </si>
  <si>
    <t>-33752017</t>
  </si>
  <si>
    <t>334966369</t>
  </si>
  <si>
    <t>-270907546</t>
  </si>
  <si>
    <t>69409793</t>
  </si>
  <si>
    <t>-1856045463</t>
  </si>
  <si>
    <t>155,198</t>
  </si>
  <si>
    <t>18,67</t>
  </si>
  <si>
    <t>18,776</t>
  </si>
  <si>
    <t>E.2 - Severní a západní fasáda</t>
  </si>
  <si>
    <t>-501613423</t>
  </si>
  <si>
    <t>354542419</t>
  </si>
  <si>
    <t>622325109</t>
  </si>
  <si>
    <t>Oprava vápenocementové omítky vnějších ploch stupně členitosti 1 hladké stěn, v rozsahu opravované plochy přes 80 do 100%</t>
  </si>
  <si>
    <t>-500665593</t>
  </si>
  <si>
    <t>49898834</t>
  </si>
  <si>
    <t>1579535556</t>
  </si>
  <si>
    <t>1052741282</t>
  </si>
  <si>
    <t>-1576770119</t>
  </si>
  <si>
    <t>-1496027959</t>
  </si>
  <si>
    <t>-388880161</t>
  </si>
  <si>
    <t>67094429</t>
  </si>
  <si>
    <t>1436473015</t>
  </si>
  <si>
    <t>978015391</t>
  </si>
  <si>
    <t>Otlučení vápenných nebo vápenocementových omítek vnějších ploch s vyškrabáním spar a s očištěním zdiva stupně členitosti 1 a 2, v rozsahu přes 80 do 100 %</t>
  </si>
  <si>
    <t>1708824028</t>
  </si>
  <si>
    <t>"Severní strana celková plocha el. odměřeno - 117,491"117,491-(2*1,48*2,08+17*1,16*0,57)</t>
  </si>
  <si>
    <t>"Západní strana el. odměřeno - 56,88"56,88-(1,2*1,48)</t>
  </si>
  <si>
    <t>"SS sokl"14,84</t>
  </si>
  <si>
    <t>"ZS sokl"3,83</t>
  </si>
  <si>
    <t>1240716999</t>
  </si>
  <si>
    <t>-760745036</t>
  </si>
  <si>
    <t>10,335*5 'Přepočtené koeficientem množství</t>
  </si>
  <si>
    <t>-441066610</t>
  </si>
  <si>
    <t>-1031068026</t>
  </si>
  <si>
    <t>10,335*10 'Přepočtené koeficientem množství</t>
  </si>
  <si>
    <t>-1352710882</t>
  </si>
  <si>
    <t>10,335*0,9 'Přepočtené koeficientem množství</t>
  </si>
  <si>
    <t>-377132980</t>
  </si>
  <si>
    <t>10,335*0,1 'Přepočtené koeficientem množství</t>
  </si>
  <si>
    <t>892691671</t>
  </si>
  <si>
    <t>2063624456</t>
  </si>
  <si>
    <t>2*(1,6)+17*(1,2)+1,2</t>
  </si>
  <si>
    <t>-1078073341</t>
  </si>
  <si>
    <t>922293351</t>
  </si>
  <si>
    <t>-2054756991</t>
  </si>
  <si>
    <t>1867180104</t>
  </si>
  <si>
    <t>-1275011629</t>
  </si>
  <si>
    <t>-137262088</t>
  </si>
  <si>
    <t>1523720368</t>
  </si>
  <si>
    <t>-1484894204</t>
  </si>
  <si>
    <t>1593982522</t>
  </si>
  <si>
    <t>-590062862</t>
  </si>
  <si>
    <t>-1608092654</t>
  </si>
  <si>
    <t>-381241187</t>
  </si>
  <si>
    <t>1349711452</t>
  </si>
  <si>
    <t>2*(1,6*1,48)+17*(1,2*0,6)+1,2*1,5</t>
  </si>
  <si>
    <t>-1496961073</t>
  </si>
  <si>
    <t>-148008920</t>
  </si>
  <si>
    <t>-2112910423</t>
  </si>
  <si>
    <t>2025970055</t>
  </si>
  <si>
    <t>612476591</t>
  </si>
  <si>
    <t>1106389038</t>
  </si>
  <si>
    <t>ASŘ 03 - Oprava venkvního dvora</t>
  </si>
  <si>
    <t>ASŘ 01 - Stavební úpravy dvora</t>
  </si>
  <si>
    <t xml:space="preserve">    2 - Zakládání</t>
  </si>
  <si>
    <t xml:space="preserve">    5 - Komunikace pozemní</t>
  </si>
  <si>
    <t>113107112</t>
  </si>
  <si>
    <t>Odstranění podkladů nebo krytů s přemístěním hmot na skládku na vzdálenost do 3 m nebo s naložením na dopravní prostředek v ploše jednotlivě do 50 m2 z kameniva těženého, o tl. vrstvy přes 100 do 200 mm</t>
  </si>
  <si>
    <t>1810682805</t>
  </si>
  <si>
    <t>0,2*(46,8*0,6)</t>
  </si>
  <si>
    <t>113107132</t>
  </si>
  <si>
    <t>Odstranění podkladů nebo krytů s přemístěním hmot na skládku na vzdálenost do 3 m nebo s naložením na dopravní prostředek v ploše jednotlivě do 50 m2 z betonu prostého, o tl. vrstvy přes 150 do 300 mm</t>
  </si>
  <si>
    <t>1898104779</t>
  </si>
  <si>
    <t>0,3*(46,8*0,6)</t>
  </si>
  <si>
    <t>Zakládání</t>
  </si>
  <si>
    <t>273313511</t>
  </si>
  <si>
    <t>Základy z betonu prostého desky z betonu kamenem neprokládaného tř. C 12/15</t>
  </si>
  <si>
    <t>712244110</t>
  </si>
  <si>
    <t>"Podklad 100mm"0,1*46,8*0,6</t>
  </si>
  <si>
    <t>Komunikace pozemní</t>
  </si>
  <si>
    <t>564730011</t>
  </si>
  <si>
    <t>Podklad nebo kryt z kameniva hrubého drceného vel. 8-16 mm s rozprostřením a zhutněním, po zhutnění tl. 100 mm</t>
  </si>
  <si>
    <t>-1767521387</t>
  </si>
  <si>
    <t>46,8*0,6</t>
  </si>
  <si>
    <t>564730111</t>
  </si>
  <si>
    <t>Podklad nebo kryt z kameniva hrubého drceného vel. 16-32 mm s rozprostřením a zhutněním, po zhutnění tl. 100 mm</t>
  </si>
  <si>
    <t>-350172257</t>
  </si>
  <si>
    <t>581114113</t>
  </si>
  <si>
    <t>Kryt z prostého betonu komunikací pro pěší tl. 100 mm</t>
  </si>
  <si>
    <t>75152961</t>
  </si>
  <si>
    <t>622135001</t>
  </si>
  <si>
    <t>Vyrovnání nerovností podkladu vnějších omítaných ploch maltou, tloušťky do 10 mm vápenocementovou stěn</t>
  </si>
  <si>
    <t>238489168</t>
  </si>
  <si>
    <t>"Vyrovnávka pod nopovou folii"1,2*46,8</t>
  </si>
  <si>
    <t>919735125</t>
  </si>
  <si>
    <t>Řezání stávajícího betonového krytu nebo podkladu hloubky přes 200 do 250 mm</t>
  </si>
  <si>
    <t>1110214386</t>
  </si>
  <si>
    <t>2*46,8+2*0,6</t>
  </si>
  <si>
    <t>997221141</t>
  </si>
  <si>
    <t>Vodorovná doprava suti stavebním kolečkem s naložením a se složením ze sypkých materiálů, na vzdálenost do 50 m</t>
  </si>
  <si>
    <t>553745057</t>
  </si>
  <si>
    <t>6,95*0,5 'Přepočtené koeficientem množství</t>
  </si>
  <si>
    <t>997221149</t>
  </si>
  <si>
    <t>Vodorovná doprava suti stavebním kolečkem s naložením a se složením ze sypkých materiálů, na vzdálenost Příplatek k ceně za každých dalších i započatých 10 m přes 50 m</t>
  </si>
  <si>
    <t>-1251300846</t>
  </si>
  <si>
    <t>997221151</t>
  </si>
  <si>
    <t>Vodorovná doprava suti stavebním kolečkem s naložením a se složením z kusových materiálů, na vzdálenost do 50 m</t>
  </si>
  <si>
    <t>876548080</t>
  </si>
  <si>
    <t>997221159</t>
  </si>
  <si>
    <t>Vodorovná doprava suti stavebním kolečkem s naložením a se složením z kusových materiálů, na vzdálenost Příplatek k ceně za každých dalších i započatých 10 m přes 50 m</t>
  </si>
  <si>
    <t>-333269735</t>
  </si>
  <si>
    <t>997221571</t>
  </si>
  <si>
    <t>Vodorovná doprava vybouraných hmot bez naložení, ale se složením a s hrubým urovnáním na vzdálenost do 1 km</t>
  </si>
  <si>
    <t>-586750707</t>
  </si>
  <si>
    <t>997221579</t>
  </si>
  <si>
    <t>Vodorovná doprava vybouraných hmot bez naložení, ale se složením a s hrubým urovnáním na vzdálenost Příplatek k ceně za každý další i započatý 1 km přes 1 km</t>
  </si>
  <si>
    <t>-850996634</t>
  </si>
  <si>
    <t>6,95*10 'Přepočtené koeficientem množství</t>
  </si>
  <si>
    <t>997221611</t>
  </si>
  <si>
    <t>Nakládání na dopravní prostředky pro vodorovnou dopravu suti</t>
  </si>
  <si>
    <t>-491783593</t>
  </si>
  <si>
    <t>997221815</t>
  </si>
  <si>
    <t>-392895649</t>
  </si>
  <si>
    <t>6,95*0,6 'Přepočtené koeficientem množství</t>
  </si>
  <si>
    <t>997221825</t>
  </si>
  <si>
    <t>481144563</t>
  </si>
  <si>
    <t>6,95*0,2 'Přepočtené koeficientem množství</t>
  </si>
  <si>
    <t>997221855</t>
  </si>
  <si>
    <t>Poplatek za uložení stavebního odpadu na skládce (skládkovné) zeminy a kameniva</t>
  </si>
  <si>
    <t>-640109021</t>
  </si>
  <si>
    <t>998225111</t>
  </si>
  <si>
    <t>Přesun hmot pro komunikace s krytem z kameniva, monolitickým betonovým nebo živičným dopravní vzdálenost do 200 m jakékoliv délky objektu</t>
  </si>
  <si>
    <t>1038170557</t>
  </si>
  <si>
    <t>495356339</t>
  </si>
  <si>
    <t>-1391929783</t>
  </si>
  <si>
    <t>28,08*0,3 'Přepočtené koeficientem množství</t>
  </si>
  <si>
    <t>711112001</t>
  </si>
  <si>
    <t>Provedení izolace proti zemní vlhkosti natěradly a tmely za studena na ploše svislé S nátěrem penetračním</t>
  </si>
  <si>
    <t>1887656888</t>
  </si>
  <si>
    <t>0,5*(2*46,8+2*0,6)</t>
  </si>
  <si>
    <t>1192322284</t>
  </si>
  <si>
    <t>47,4*0,35 'Přepočtené koeficientem množství</t>
  </si>
  <si>
    <t>-334548598</t>
  </si>
  <si>
    <t>1637426245</t>
  </si>
  <si>
    <t>28,08*1,15 'Přepočtené koeficientem množství</t>
  </si>
  <si>
    <t>711142559</t>
  </si>
  <si>
    <t>Provedení izolace proti zemní vlhkosti pásy přitavením NAIP na ploše svislé S</t>
  </si>
  <si>
    <t>520113971</t>
  </si>
  <si>
    <t>-1151079671</t>
  </si>
  <si>
    <t>47,4*1,2 'Přepočtené koeficientem množství</t>
  </si>
  <si>
    <t>711161306</t>
  </si>
  <si>
    <t>Izolace proti zemní vlhkosti nopovými foliemi základů nebo stěn pro běžné podmínky tloušťky 0,5 mm, šířky 1,0 m</t>
  </si>
  <si>
    <t>-297915571</t>
  </si>
  <si>
    <t>46,8*1</t>
  </si>
  <si>
    <t>711161382</t>
  </si>
  <si>
    <t>Izolace proti zemní vlhkosti nopovými foliemi ukončení izolace lištou provětrávací</t>
  </si>
  <si>
    <t>391037865</t>
  </si>
  <si>
    <t>46,8</t>
  </si>
  <si>
    <t>2036376834</t>
  </si>
  <si>
    <t>-1981052233</t>
  </si>
  <si>
    <t>47,4*0,118 'Přepočtené koeficientem množství</t>
  </si>
  <si>
    <t>711191011</t>
  </si>
  <si>
    <t>Provedení nátěru adhezního můstku na ploše svislé S</t>
  </si>
  <si>
    <t>-650509677</t>
  </si>
  <si>
    <t>-1751973260</t>
  </si>
  <si>
    <t>711491272</t>
  </si>
  <si>
    <t>Provedení izolace proti povrchové a podpovrchové tlakové vodě ostatní na ploše svislé S z textilií, vrstvy ochranné</t>
  </si>
  <si>
    <t>473114197</t>
  </si>
  <si>
    <t>693110620</t>
  </si>
  <si>
    <t>geotextilie z polyesterových vláken netkaná, 300 g/m2, šíře 200 cm</t>
  </si>
  <si>
    <t>-1226502727</t>
  </si>
  <si>
    <t>28,08*1,05 'Přepočtené koeficientem množství</t>
  </si>
  <si>
    <t>-1218766314</t>
  </si>
  <si>
    <t>1474830647</t>
  </si>
  <si>
    <t>-1381104470</t>
  </si>
  <si>
    <t>713121111</t>
  </si>
  <si>
    <t>Montáž tepelné izolace podlah rohožemi, pásy, deskami, dílci, bloky (izolační materiál ve specifikaci) kladenými volně jednovrstvá</t>
  </si>
  <si>
    <t>-126003440</t>
  </si>
  <si>
    <t>283758850</t>
  </si>
  <si>
    <t>deska z pěnového polystyrenu pro vysoce zatížené konstrukce 1000 x 500 x 100 mm</t>
  </si>
  <si>
    <t>859553474</t>
  </si>
  <si>
    <t>28,08*1,02 'Přepočtené koeficientem množství</t>
  </si>
  <si>
    <t>713191132</t>
  </si>
  <si>
    <t>Montáž tepelné izolace stavebních konstrukcí - doplňky a konstrukční součásti podlah, stropů vrchem nebo střech překrytím fólií separační z PE</t>
  </si>
  <si>
    <t>-174895813</t>
  </si>
  <si>
    <t>283231500</t>
  </si>
  <si>
    <t>fólie separační PE bal. 100 m2</t>
  </si>
  <si>
    <t>-1314388158</t>
  </si>
  <si>
    <t>28,08*1,1 'Přepočtené koeficientem množství</t>
  </si>
  <si>
    <t>-1868973499</t>
  </si>
  <si>
    <t>998713181</t>
  </si>
  <si>
    <t>Přesun hmot pro izolace tepelné stanovený z hmotnosti přesunovaného materiálu Příplatek k cenám za přesun prováděný bez použití mechanizace pro jakoukoliv výšku objektu</t>
  </si>
  <si>
    <t>-1669845240</t>
  </si>
  <si>
    <t>998713192</t>
  </si>
  <si>
    <t>Přesun hmot pro izolace tepelné stanovený z hmotnosti přesunovaného materiálu Příplatek k cenám za zvětšený přesun přes vymezenou největší dopravní vzdálenost do 100 m</t>
  </si>
  <si>
    <t>855161886</t>
  </si>
  <si>
    <t>HZS1212</t>
  </si>
  <si>
    <t>Hodinové zúčtovací sazby profesí HSV zemní a pomocné práce kopáč</t>
  </si>
  <si>
    <t>-1587949023</t>
  </si>
  <si>
    <t>HZS1292</t>
  </si>
  <si>
    <t>Hodinové zúčtovací sazby profesí HSV zemní a pomocné práce stavební dělník</t>
  </si>
  <si>
    <t>2147003062</t>
  </si>
  <si>
    <t>HZS1422</t>
  </si>
  <si>
    <t>Hodinové zúčtovací sazby profesí HSV provádění konstrukcí inženýrských a dopravních staveb silničář</t>
  </si>
  <si>
    <t>1552465247</t>
  </si>
  <si>
    <t>HZS4112</t>
  </si>
  <si>
    <t>Hodinové zúčtovací sazby ostatních profesí obsluha stavebních strojů a zařízení řidič speciálních vozidel</t>
  </si>
  <si>
    <t>1302303992</t>
  </si>
  <si>
    <t>TI 02.2 - Venkovní kanalizace</t>
  </si>
  <si>
    <t xml:space="preserve">    8 - Trubní vedení</t>
  </si>
  <si>
    <t>132212101</t>
  </si>
  <si>
    <t>Hloubení zapažených i nezapažených rýh šířky do 600 mm ručním nebo pneumatickým nářadím s urovnáním dna do předepsaného profilu a spádu v horninách tř. 3 soudržných</t>
  </si>
  <si>
    <t>-1139712436</t>
  </si>
  <si>
    <t>"R1" 46,8*0,6*(1,55-0,1)</t>
  </si>
  <si>
    <t>132212109</t>
  </si>
  <si>
    <t>Hloubení zapažených i nezapažených rýh šířky do 600 mm ručním nebo pneumatickým nářadím s urovnáním dna do předepsaného profilu a spádu v horninách tř. 3 Příplatek k cenám za lepivost horniny tř. 3</t>
  </si>
  <si>
    <t>-284994348</t>
  </si>
  <si>
    <t>132212201</t>
  </si>
  <si>
    <t>Hloubení zapažených i nezapažených rýh šířky přes 600 do 2 000 mm ručním nebo pneumatickým nářadím s urovnáním dna do předepsaného profilu a spádu v horninách tř. 3 soudržných</t>
  </si>
  <si>
    <t>601326094</t>
  </si>
  <si>
    <t>"R2" 3,0*1,0*1,6</t>
  </si>
  <si>
    <t>"R3" 1,2*1,0*(2,15-0,1)</t>
  </si>
  <si>
    <t>"R4" 3,5*1,0*1,1</t>
  </si>
  <si>
    <t>132212209</t>
  </si>
  <si>
    <t>Hloubení zapažených i nezapažených rýh šířky přes 600 do 2 000 mm ručním nebo pneumatickým nářadím s urovnáním dna do předepsaného profilu a spádu v horninách tř. 3 Příplatek k cenám za lepivost horniny tř. 3</t>
  </si>
  <si>
    <t>-554200478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</si>
  <si>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</si>
  <si>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</si>
  <si>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861933271</t>
  </si>
  <si>
    <t>"132212201" 11,110</t>
  </si>
  <si>
    <t>"132212101" 40,716</t>
  </si>
  <si>
    <t>517281011</t>
  </si>
  <si>
    <t>"R2" 3,0*1,0*(0,4+0,1)</t>
  </si>
  <si>
    <t>"R3" 1,2*1,0*(0,4+0,1)</t>
  </si>
  <si>
    <t>"R4" 3,5*1,0*(0,4+0,1)</t>
  </si>
  <si>
    <t>-1720516547</t>
  </si>
  <si>
    <t>"162701105" 44,566</t>
  </si>
  <si>
    <t>1472798847</t>
  </si>
  <si>
    <t>-396751804</t>
  </si>
  <si>
    <t>174101101</t>
  </si>
  <si>
    <t>Zásyp sypaninou z jakékoliv horniny s uložením výkopku ve vrstvách se zhutněním jam, šachet, rýh nebo kolem objektů v těchto vykopávkách</t>
  </si>
  <si>
    <t>-1286223974</t>
  </si>
  <si>
    <t>"R2" 3,0*1,0*(1,6-0,1-0,4)</t>
  </si>
  <si>
    <t>"R3" 1,2*1,0*(2,15-0,1-0,4)</t>
  </si>
  <si>
    <t>"R4" 3,5*1,0*(1,1-0,1-0,4)</t>
  </si>
  <si>
    <t>"ŠS" -0,311</t>
  </si>
  <si>
    <t>250143424</t>
  </si>
  <si>
    <t>"R1" 46,8*0,6*0,4</t>
  </si>
  <si>
    <t>"R2" 3,0*1,0*0,4</t>
  </si>
  <si>
    <t>"R3" 1,2*1,0*0,4</t>
  </si>
  <si>
    <t>"R4" 3,5*1,0*0,4</t>
  </si>
  <si>
    <t>-1220402524</t>
  </si>
  <si>
    <t>14,312*2 "Přepočtené koeficientem množství</t>
  </si>
  <si>
    <t>181411141</t>
  </si>
  <si>
    <t>Založení trávníku na půdě předem připravené plochy do 1000 m2 výsevem včetně utažení parterového v rovině nebo na svahu do 1:5</t>
  </si>
  <si>
    <t>-278564267</t>
  </si>
  <si>
    <t>005724150</t>
  </si>
  <si>
    <t>osivo směs travní parková směs exclusive</t>
  </si>
  <si>
    <t>2138158935</t>
  </si>
  <si>
    <t>30*0,015 "Přepočtené koeficientem množství</t>
  </si>
  <si>
    <t>-191170850</t>
  </si>
  <si>
    <t>"R1" 46,8*0,6*0,1</t>
  </si>
  <si>
    <t>"R2" 3,0*1,0*0,1</t>
  </si>
  <si>
    <t>"R3" 1,2*1,0*0,1</t>
  </si>
  <si>
    <t>"R4" 3,5*1,0*0,1</t>
  </si>
  <si>
    <t>452313151</t>
  </si>
  <si>
    <t>Podkladní a zajišťovací konstrukce z betonu prostého v otevřeném výkopu bloky pro potrubí z betonu tř. C 20/25</t>
  </si>
  <si>
    <t>-2043307292</t>
  </si>
  <si>
    <t>0,4*0,4*0,3</t>
  </si>
  <si>
    <t>Trubní vedení</t>
  </si>
  <si>
    <t>871263121</t>
  </si>
  <si>
    <t>Montáž kanalizačního potrubí z plastů z tvrdého PVC těsněných gumovým kroužkem v otevřeném výkopu ve sklonu do 20 % DN 110</t>
  </si>
  <si>
    <t>1140895188</t>
  </si>
  <si>
    <t>286113010</t>
  </si>
  <si>
    <t>trubka kanalizační plastová KG - DN 110x500 mm SN4</t>
  </si>
  <si>
    <t>690805235</t>
  </si>
  <si>
    <t>286113020</t>
  </si>
  <si>
    <t>trubka kanalizační plastová KG - DN 110x1000 mm SN4</t>
  </si>
  <si>
    <t>376998146</t>
  </si>
  <si>
    <t>871273121</t>
  </si>
  <si>
    <t>Montáž kanalizačního potrubí z plastů z tvrdého PVC těsněných gumovým kroužkem v otevřeném výkopu ve sklonu do 20 % DN 125</t>
  </si>
  <si>
    <t>-1682032498</t>
  </si>
  <si>
    <t>286113060</t>
  </si>
  <si>
    <t>trubka kanalizační plastová KG - DN 125x500 mm SN4</t>
  </si>
  <si>
    <t>1833680051</t>
  </si>
  <si>
    <t>286113070</t>
  </si>
  <si>
    <t>trubka kanalizační plastová KG - DN 125x1000 mm SN4</t>
  </si>
  <si>
    <t>1603424644</t>
  </si>
  <si>
    <t>286113080</t>
  </si>
  <si>
    <t>trubka kanalizační plastová KG - DN 125x2000 mm SN4</t>
  </si>
  <si>
    <t>-1574611327</t>
  </si>
  <si>
    <t>871313121</t>
  </si>
  <si>
    <t>Montáž kanalizačního potrubí z plastů z tvrdého PVC těsněných gumovým kroužkem v otevřeném výkopu ve sklonu do 20 % DN 160</t>
  </si>
  <si>
    <t>-199429143</t>
  </si>
  <si>
    <t>286113120</t>
  </si>
  <si>
    <t>trubka kanalizační plastová KG - DN 160x1000 mm SN4</t>
  </si>
  <si>
    <t>-1039030768</t>
  </si>
  <si>
    <t>286113130</t>
  </si>
  <si>
    <t>trubka kanalizační plastová KG - DN 160x2000 mm SN4</t>
  </si>
  <si>
    <t>1652334855</t>
  </si>
  <si>
    <t>286113150</t>
  </si>
  <si>
    <t>trubka kanalizační plastová KG - DN 160x5000 mm SN4</t>
  </si>
  <si>
    <t>1059659091</t>
  </si>
  <si>
    <t>877265211</t>
  </si>
  <si>
    <t>Montáž tvarovek na kanalizačním potrubí z trub z plastu z tvrdého PVC nebo z polypropylenu v otevřeném výkopu jednoosých DN 100</t>
  </si>
  <si>
    <t>-420352474</t>
  </si>
  <si>
    <t>286113530</t>
  </si>
  <si>
    <t>koleno kanalizace plastové KG 110x87°</t>
  </si>
  <si>
    <t>1724499142</t>
  </si>
  <si>
    <t>286618380</t>
  </si>
  <si>
    <t>spojka navrtávané kanalizace DN 100 mm do korugovaného potrubí</t>
  </si>
  <si>
    <t>1836804305</t>
  </si>
  <si>
    <t>877265271</t>
  </si>
  <si>
    <t>Montáž tvarovek na kanalizačním potrubí z trub z plastu z tvrdého PVC nebo z polypropylenu v otevřeném výkopu lapačů střešních splavenin DN 100</t>
  </si>
  <si>
    <t>-1132675393</t>
  </si>
  <si>
    <t>562311632</t>
  </si>
  <si>
    <t>lapač střešních splavenin se zápachovou klapkou a lapacím košem DN 125/110</t>
  </si>
  <si>
    <t>650841647</t>
  </si>
  <si>
    <t>877275211</t>
  </si>
  <si>
    <t>Montáž tvarovek na kanalizačním potrubí z trub z plastu z tvrdého PVC nebo z polypropylenu v otevřeném výkopu jednoosých DN 125</t>
  </si>
  <si>
    <t>-546807589</t>
  </si>
  <si>
    <t>286113580</t>
  </si>
  <si>
    <t>koleno kanalizace plastové KG 125x87°</t>
  </si>
  <si>
    <t>888230010</t>
  </si>
  <si>
    <t>286113560</t>
  </si>
  <si>
    <t>koleno kanalizace plastové KG 125x45°</t>
  </si>
  <si>
    <t>972653784</t>
  </si>
  <si>
    <t>286115660</t>
  </si>
  <si>
    <t>objímka převlečná kanalizace plastové KG DN 125</t>
  </si>
  <si>
    <t>-1652155716</t>
  </si>
  <si>
    <t>877315211</t>
  </si>
  <si>
    <t>Montáž tvarovek na kanalizačním potrubí z trub z plastu z tvrdého PVC nebo z polypropylenu v otevřeném výkopu jednoosých DN 150</t>
  </si>
  <si>
    <t>1052570854</t>
  </si>
  <si>
    <t>286113610</t>
  </si>
  <si>
    <t>koleno kanalizace plastové KG 150x45°</t>
  </si>
  <si>
    <t>-1447787957</t>
  </si>
  <si>
    <t>286115060</t>
  </si>
  <si>
    <t>redukce kanalizace plastová KG 160/125</t>
  </si>
  <si>
    <t>-1646633474</t>
  </si>
  <si>
    <t>286115680</t>
  </si>
  <si>
    <t>objímka převlečná kanalizace plastové KG DN 150</t>
  </si>
  <si>
    <t>-1306212704</t>
  </si>
  <si>
    <t>877315221</t>
  </si>
  <si>
    <t>Montáž tvarovek na kanalizačním potrubí z trub z plastu z tvrdého PVC nebo z polypropylenu v otevřeném výkopu dvouosých DN 150</t>
  </si>
  <si>
    <t>1516970988</t>
  </si>
  <si>
    <t>286113910</t>
  </si>
  <si>
    <t>odbočka kanalizační plastová s hrdlem KG 150/125/45°</t>
  </si>
  <si>
    <t>-2116475826</t>
  </si>
  <si>
    <t>892271111</t>
  </si>
  <si>
    <t>Tlakové zkoušky vodou na potrubí DN 100 nebo 125</t>
  </si>
  <si>
    <t>-1468284670</t>
  </si>
  <si>
    <t>892351111</t>
  </si>
  <si>
    <t>Tlakové zkoušky vodou na potrubí DN 150 nebo 200</t>
  </si>
  <si>
    <t>40151355</t>
  </si>
  <si>
    <t>894812201</t>
  </si>
  <si>
    <t>Revizní a čistící šachta z polypropylenu PP pro hladké trouby DN 425 šachtové dno (DN šachty / DN trubního vedení) DN 425/150 průtočné</t>
  </si>
  <si>
    <t>-1919244314</t>
  </si>
  <si>
    <t>894812231</t>
  </si>
  <si>
    <t>Revizní a čistící šachta z polypropylenu PP pro hladké trouby DN 425 roura šachtová korugovaná bez hrdla, světlé hloubky 1500 mm</t>
  </si>
  <si>
    <t>518346016</t>
  </si>
  <si>
    <t>894812241</t>
  </si>
  <si>
    <t>Revizní a čistící šachta z polypropylenu PP pro hladké trouby DN 425 roura šachtová korugovaná teleskopická (včetně těsnění) 375 mm</t>
  </si>
  <si>
    <t>351706223</t>
  </si>
  <si>
    <t>894812249</t>
  </si>
  <si>
    <t>Revizní a čistící šachta z polypropylenu PP pro hladké trouby DN 425 roura šachtová korugovaná Příplatek k cenám 2231 - 2242 za uříznutí šachtové roury</t>
  </si>
  <si>
    <t>2097793650</t>
  </si>
  <si>
    <t>894812268</t>
  </si>
  <si>
    <t>Revizní a čistící šachta z polypropylenu PP pro hladké trouby DN 425 mříž do teleskopu (pro zatížení) kruhová (12,5 t)</t>
  </si>
  <si>
    <t>-617632771</t>
  </si>
  <si>
    <t>894812311</t>
  </si>
  <si>
    <t>Revizní a čistící šachta z polypropylenu PP pro hladké trouby DN 600 šachtové dno (DN šachty / DN trubního vedení) DN 600/160 průtočné</t>
  </si>
  <si>
    <t>1408967880</t>
  </si>
  <si>
    <t>894812332</t>
  </si>
  <si>
    <t>Revizní a čistící šachta z polypropylenu PP pro hladké trouby DN 600 roura šachtová korugovaná, světlé hloubky 2 000 mm</t>
  </si>
  <si>
    <t>563310916</t>
  </si>
  <si>
    <t>894812339</t>
  </si>
  <si>
    <t>Revizní a čistící šachta z polypropylenu PP pro hladké trouby DN 600 Příplatek k cenám 2331 - 2334 za uříznutí šachtové roury</t>
  </si>
  <si>
    <t>-794110631</t>
  </si>
  <si>
    <t>894812377</t>
  </si>
  <si>
    <t>Revizní a čistící šachta z polypropylenu PP pro hladké trouby DN 600 poklop (mříž) litinový pro zatížení od 25 t do 40 t s teleskopickým adaptérem</t>
  </si>
  <si>
    <t>2033483080</t>
  </si>
  <si>
    <t>894812611</t>
  </si>
  <si>
    <t>Revizní a čistící šachta z polypropylenu PP vyříznutí a utěsnění otvoru ve stěně šachty DN 110</t>
  </si>
  <si>
    <t>-1611352241</t>
  </si>
  <si>
    <t>899102111</t>
  </si>
  <si>
    <t>Osazení poklopů litinových a ocelových včetně rámů hmotnosti jednotlivě přes 50 do 100 kg</t>
  </si>
  <si>
    <t>498702857</t>
  </si>
  <si>
    <t>552410140</t>
  </si>
  <si>
    <t>poklop šachtový třída D 400, kruhový rám 785, vstup 600 mm, bez ventilace</t>
  </si>
  <si>
    <t>-1500452258</t>
  </si>
  <si>
    <t>899202111</t>
  </si>
  <si>
    <t>Osazení mříží litinových včetně rámů a košů na bahno hmotnosti jednotlivě přes 50 do 100 kg</t>
  </si>
  <si>
    <t>1351539979</t>
  </si>
  <si>
    <t>286617880</t>
  </si>
  <si>
    <t>mříž litinová dešťová  425/12,5T kruhová</t>
  </si>
  <si>
    <t>683841198</t>
  </si>
  <si>
    <t>899722113</t>
  </si>
  <si>
    <t>Krytí potrubí z plastů výstražnou fólií z PVC šířky 34cm</t>
  </si>
  <si>
    <t>202225878</t>
  </si>
  <si>
    <t>56*1,2 "Přepočtené koeficientem množství</t>
  </si>
  <si>
    <t>998276101</t>
  </si>
  <si>
    <t>Přesun hmot pro trubní vedení hloubené z trub z plastických hmot nebo sklolaminátových pro vodovody nebo kanalizace v otevřeném výkopu dopravní vzdálenost do 15 m</t>
  </si>
  <si>
    <t>-816561419</t>
  </si>
  <si>
    <t>-478866844</t>
  </si>
  <si>
    <t>196377946</t>
  </si>
  <si>
    <t>1048479005</t>
  </si>
  <si>
    <t>1319215871</t>
  </si>
  <si>
    <t>361013962</t>
  </si>
  <si>
    <t>872781909</t>
  </si>
  <si>
    <t>-13922458</t>
  </si>
  <si>
    <t>1083976283</t>
  </si>
  <si>
    <t>SO 03 - Oprava chodníku</t>
  </si>
  <si>
    <t>572243111-A</t>
  </si>
  <si>
    <t>Provizorní vyspravení neupravených výtluků s očištěním, zaplněním směsí a se zhutněním betonem</t>
  </si>
  <si>
    <t>-1151020164</t>
  </si>
  <si>
    <t>Poznámka k položce:
2,4t/m3</t>
  </si>
  <si>
    <t xml:space="preserve">Předpoklad 10% - tl. 75mm </t>
  </si>
  <si>
    <t>0,1*2,4*(0,075*350)</t>
  </si>
  <si>
    <t>572404111</t>
  </si>
  <si>
    <t>Posyp živičného podkladu nebo krytu kamenivem drobným těženým nebo drceným bez zhutnění, v množství do 5 kg/m2</t>
  </si>
  <si>
    <t>1096202122</t>
  </si>
  <si>
    <t>"v místě trhlin a opravovaných ploch"35+0,25*(87,5+35)</t>
  </si>
  <si>
    <t>572531121</t>
  </si>
  <si>
    <t>Vyspravení trhlin dosavadního krytu asfaltovou sanační hmotou ošetření trhlin šířky do 20 mm</t>
  </si>
  <si>
    <t>-1479590396</t>
  </si>
  <si>
    <t>Předpoklad 0,25m/m2</t>
  </si>
  <si>
    <t>0,25*350</t>
  </si>
  <si>
    <t>572531131</t>
  </si>
  <si>
    <t>Vyspravení trhlin dosavadního krytu asfaltovou sanační hmotou oprava trhlin šířky přes 30 do 40 mm</t>
  </si>
  <si>
    <t>-253848424</t>
  </si>
  <si>
    <t>Předpoklad 0,1m/m2</t>
  </si>
  <si>
    <t>0,1*350</t>
  </si>
  <si>
    <t>573211107</t>
  </si>
  <si>
    <t>Postřik spojovací PS bez posypu kamenivem z asfaltu silničního, v množství 0,30 kg/m2</t>
  </si>
  <si>
    <t>-182215603</t>
  </si>
  <si>
    <t>985142112</t>
  </si>
  <si>
    <t>Vysekání spojovací hmoty ze spár zdiva včetně vyčištění hloubky spáry do 40 mm délky spáry na 1 m2 upravované plochy přes 6 do 12 m</t>
  </si>
  <si>
    <t>-430758491</t>
  </si>
  <si>
    <t>0,25*15</t>
  </si>
  <si>
    <t>985142912</t>
  </si>
  <si>
    <t>Vysekání spojovací hmoty ze spár zdiva včetně vyčištění Příplatek k cenám za plochu do 10 m2 jednotlivě</t>
  </si>
  <si>
    <t>247009594</t>
  </si>
  <si>
    <t>985231112</t>
  </si>
  <si>
    <t>Spárování zdiva hloubky do 40 mm aktivovanou maltou délky spáry na 1 m2 upravované plochy přes 6 do 12 m</t>
  </si>
  <si>
    <t>-1722927935</t>
  </si>
  <si>
    <t>985231192</t>
  </si>
  <si>
    <t>Spárování zdiva hloubky do 40 mm aktivovanou maltou Příplatek k cenám za plochu do 10 m2 jednotlivě</t>
  </si>
  <si>
    <t>-176403091</t>
  </si>
  <si>
    <t>1652554443</t>
  </si>
  <si>
    <t>-1280220296</t>
  </si>
  <si>
    <t>0,461*5 'Přepočtené koeficientem množství</t>
  </si>
  <si>
    <t>-939810165</t>
  </si>
  <si>
    <t>-1454972443</t>
  </si>
  <si>
    <t>0,461*10 'Přepočtené koeficientem množství</t>
  </si>
  <si>
    <t>-764619734</t>
  </si>
  <si>
    <t>0,461*0,65 'Přepočtené koeficientem množství</t>
  </si>
  <si>
    <t>-1984432523</t>
  </si>
  <si>
    <t>0,461*0,35 'Přepočtené koeficientem množství</t>
  </si>
  <si>
    <t>1936611499</t>
  </si>
  <si>
    <t>998225191</t>
  </si>
  <si>
    <t>Přesun hmot pro komunikace s krytem z kameniva, monolitickým betonovým nebo živičným Příplatek k ceně za zvětšený přesun přes vymezenou největší dopravní vzdálenost do 1000 m</t>
  </si>
  <si>
    <t>1961252271</t>
  </si>
  <si>
    <t>781441921</t>
  </si>
  <si>
    <t>Opravy obkladů z obkladaček hutných nebo polohutných kladených do malty, při velikosti obkladaček do 19 ks/ m2</t>
  </si>
  <si>
    <t>-619911831</t>
  </si>
  <si>
    <t>Poznámka k položce:
Použtí stávajícího materiálu</t>
  </si>
  <si>
    <t>"Oprava odpadlých kusů podezdívky - předpoklad"100</t>
  </si>
  <si>
    <t>998781101</t>
  </si>
  <si>
    <t>Přesun hmot pro obklady keramické stanovený z hmotnosti přesunovaného materiálu vodorovná dopravní vzdálenost do 50 m v objektech výšky do 6 m</t>
  </si>
  <si>
    <t>-2065634027</t>
  </si>
  <si>
    <t>-354075532</t>
  </si>
  <si>
    <t>998781193</t>
  </si>
  <si>
    <t>Přesun hmot pro obklady keramické stanovený z hmotnosti přesunovaného materiálu Příplatek k cenám za zvětšený přesun přes vymezenou největší dopravní vzdálenost do 500 m</t>
  </si>
  <si>
    <t>-798955852</t>
  </si>
  <si>
    <t>2135274084</t>
  </si>
  <si>
    <t>-1161574163</t>
  </si>
  <si>
    <t>HZS2161</t>
  </si>
  <si>
    <t>Hodinové zúčtovací sazby profesí PSV provádění stavebních konstrukcí izolatér</t>
  </si>
  <si>
    <t>962067099</t>
  </si>
  <si>
    <t>SO 04 - Oplocení</t>
  </si>
  <si>
    <t>131203101</t>
  </si>
  <si>
    <t>Hloubení zapažených i nezapažených jam ručním nebo pneumatickým nářadím s urovnáním dna do předepsaného profilu a spádu v horninách tř. 3 soudržných</t>
  </si>
  <si>
    <t>-1324792971</t>
  </si>
  <si>
    <t>"Slopky"(17+15)*(0,75*0,75*1)</t>
  </si>
  <si>
    <t>"Vzpěra"10*(0,75+0,75*1)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</si>
  <si>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</si>
  <si>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</si>
  <si>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2028266733</t>
  </si>
  <si>
    <t>Poznámka k položce:
vnitrostaveništní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</si>
  <si>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</si>
  <si>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</si>
  <si>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-542626809</t>
  </si>
  <si>
    <t>Poznámka k položce:
deponie</t>
  </si>
  <si>
    <t>-1239900898</t>
  </si>
  <si>
    <t>Poznámka k položce:
skládka</t>
  </si>
  <si>
    <t>-442003862</t>
  </si>
  <si>
    <t>-547735389</t>
  </si>
  <si>
    <t>-1408087949</t>
  </si>
  <si>
    <t>33*1,9 'Přepočtené koeficientem množství</t>
  </si>
  <si>
    <t>275313711</t>
  </si>
  <si>
    <t>Základy z betonu prostého patky a bloky z betonu kamenem neprokládaného tř. C 20/25</t>
  </si>
  <si>
    <t>-527077192</t>
  </si>
  <si>
    <t>338171133</t>
  </si>
  <si>
    <t>Osazování sloupků a vzpěr plotových ocelových trubkových nebo profilovaných výšky přes 2,60 m se zabetonováním (tř. C 25/30) do 0,08 m3 do připravených jamek</t>
  </si>
  <si>
    <t>1323968694</t>
  </si>
  <si>
    <t>140110360</t>
  </si>
  <si>
    <t>trubka ocelová bezešvá hladká jakost 11 353, 60,3 x 4,0 mm</t>
  </si>
  <si>
    <t>754575691</t>
  </si>
  <si>
    <t>"Slopky"5,7*(17+15)</t>
  </si>
  <si>
    <t>"Vzpěra"4,56*(4+6)</t>
  </si>
  <si>
    <t>"Branka"(2*2+3*0,9)</t>
  </si>
  <si>
    <t>348101210</t>
  </si>
  <si>
    <t>Montáž vrat a vrátek k oplocení na sloupky ocelové, plochy jednotlivě do 2 m2</t>
  </si>
  <si>
    <t>-1246268156</t>
  </si>
  <si>
    <t>348401130</t>
  </si>
  <si>
    <t>Osazení oplocení ze strojového pletiva s napínacími dráty do 15 st. sklonu svahu, výšky přes 1,6 do 2,0 m</t>
  </si>
  <si>
    <t>860041905</t>
  </si>
  <si>
    <t>3*(49+42,5)</t>
  </si>
  <si>
    <t>313275020</t>
  </si>
  <si>
    <t>pletivo drátěné plastifikované se čtvercovými oky 50 mm/2,2 mm, 150 cm</t>
  </si>
  <si>
    <t>-459807234</t>
  </si>
  <si>
    <t>2*(49+42,5)</t>
  </si>
  <si>
    <t>183*1,05 'Přepočtené koeficientem množství</t>
  </si>
  <si>
    <t>313275030</t>
  </si>
  <si>
    <t>pletivo drátěné plastifikované se čtvercovými oky 50 mm/2,2 mm, 175 cm</t>
  </si>
  <si>
    <t>-35497106</t>
  </si>
  <si>
    <t>(49+42,5)</t>
  </si>
  <si>
    <t>91,5*1,05 'Přepočtené koeficientem množství</t>
  </si>
  <si>
    <t>156191000</t>
  </si>
  <si>
    <t>drát poplastovaný kruhový napínací 2,5/3,5 mm bal. 78 m</t>
  </si>
  <si>
    <t>-1014658998</t>
  </si>
  <si>
    <t>2*3*(49+42,5)</t>
  </si>
  <si>
    <t>549*1,05 'Přepočtené koeficientem množství</t>
  </si>
  <si>
    <t>156192000</t>
  </si>
  <si>
    <t>drát poplastovaný kruhový vázací 1,10/1,50 mm bal. 30 m</t>
  </si>
  <si>
    <t>1510472384</t>
  </si>
  <si>
    <t>234,7*2,5 'Přepočtené koeficientem množství</t>
  </si>
  <si>
    <t>949101112</t>
  </si>
  <si>
    <t>Lešení pomocné pracovní pro objekty pozemních staveb pro zatížení do 150 kg/m2, o výšce lešeňové podlahy přes 1,9 do 3,5 m</t>
  </si>
  <si>
    <t>-609138247</t>
  </si>
  <si>
    <t>961044111</t>
  </si>
  <si>
    <t>Bourání základů z betonu prostého</t>
  </si>
  <si>
    <t>504741944</t>
  </si>
  <si>
    <t>"stávající oplocení"</t>
  </si>
  <si>
    <t>966071711</t>
  </si>
  <si>
    <t>Bourání plotových sloupků a vzpěr ocelových trubkových nebo profilovaných výšky do 2,50 m zabetonovaných</t>
  </si>
  <si>
    <t>868546467</t>
  </si>
  <si>
    <t>30+14+5</t>
  </si>
  <si>
    <t>966071822</t>
  </si>
  <si>
    <t>Rozebrání oplocení z pletiva drátěného se čtvercovými oky, výšky přes 1,6 do 2,0 m</t>
  </si>
  <si>
    <t>-351729210</t>
  </si>
  <si>
    <t>966071823</t>
  </si>
  <si>
    <t>Rozebrání oplocení z pletiva drátěného se čtvercovými oky, výšky přes 2,0 do 4,0 m</t>
  </si>
  <si>
    <t>978735832</t>
  </si>
  <si>
    <t>966073811</t>
  </si>
  <si>
    <t>Rozebrání vrat a vrátek k oplocení plochy jednotlivě přes 2 do 6 m2</t>
  </si>
  <si>
    <t>1377508184</t>
  </si>
  <si>
    <t>-1945371614</t>
  </si>
  <si>
    <t>-1929840463</t>
  </si>
  <si>
    <t>69,698*5 'Přepočtené koeficientem množství</t>
  </si>
  <si>
    <t>-1844425526</t>
  </si>
  <si>
    <t>301160759</t>
  </si>
  <si>
    <t>69,698*10 'Přepočtené koeficientem množství</t>
  </si>
  <si>
    <t>-1837556134</t>
  </si>
  <si>
    <t>69,698*0,4 'Přepočtené koeficientem množství</t>
  </si>
  <si>
    <t>1795368936</t>
  </si>
  <si>
    <t>69,698*0,3 'Přepočtené koeficientem množství</t>
  </si>
  <si>
    <t>-563549458</t>
  </si>
  <si>
    <t>998232111</t>
  </si>
  <si>
    <t>Přesun hmot pro oplocení se svislou nosnou konstrukcí zděnou z cihel, tvárnic, bloků, popř. kovovou nebo dřevěnou vodorovná dopravní vzdálenost do 50 m, pro oplocení výšky přes 3 do 10 m</t>
  </si>
  <si>
    <t>-964682379</t>
  </si>
  <si>
    <t>998232121</t>
  </si>
  <si>
    <t>Přesun hmot pro oplocení se svislou nosnou konstrukcí zděnou z cihel, tvárnic, bloků, popř. kovovou nebo dřevěnou Příplatek k ceně za zvětšený přesun přes vymezenou největší dopravní vzdálenost do 1000 m</t>
  </si>
  <si>
    <t>389778483</t>
  </si>
  <si>
    <t>783301313</t>
  </si>
  <si>
    <t>Příprava podkladu zámečnických konstrukcí před provedením nátěru odmaštění odmašťovačem ředidlovým</t>
  </si>
  <si>
    <t>-1890888356</t>
  </si>
  <si>
    <t>(2*Pi*0,03)*234,7</t>
  </si>
  <si>
    <t>783314201</t>
  </si>
  <si>
    <t>Základní antikorozní nátěr zámečnických konstrukcí jednonásobný syntetický standardní</t>
  </si>
  <si>
    <t>-1693613666</t>
  </si>
  <si>
    <t>56135496</t>
  </si>
  <si>
    <t>759034504</t>
  </si>
  <si>
    <t>-2095682291</t>
  </si>
  <si>
    <t>1329927192</t>
  </si>
  <si>
    <t>-400803612</t>
  </si>
  <si>
    <t>-1654424966</t>
  </si>
  <si>
    <t>-1853844226</t>
  </si>
  <si>
    <t>SO 05 - Oprava zavlažování fotbalového hřiště</t>
  </si>
  <si>
    <t>ASŘ 01 - Oprava přístřešku čerpadla</t>
  </si>
  <si>
    <t>612131102</t>
  </si>
  <si>
    <t>Podkladní a spojovací vrstva vnitřních omítaných ploch cementový postřik nanášený ručně síťovitě (pokrytí plochy 50 až 75 %) stěn</t>
  </si>
  <si>
    <t>1421626174</t>
  </si>
  <si>
    <t>1,3*(2*1,04+2,18)</t>
  </si>
  <si>
    <t>612321141</t>
  </si>
  <si>
    <t>Omítka vápenocementová vnitřních ploch nanášená ručně dvouvrstvá, tloušťky jádrové omítky do 10 mm a tloušťky štuku do 3 mm štuková svislých konstrukcí stěn</t>
  </si>
  <si>
    <t>364225107</t>
  </si>
  <si>
    <t>1693776163</t>
  </si>
  <si>
    <t>985221101</t>
  </si>
  <si>
    <t>Doplnění zdiva ručně do aktivované malty cihlami</t>
  </si>
  <si>
    <t>1060140737</t>
  </si>
  <si>
    <t>"50%"0,5*(0,15*1,3*(2*1,04+2,18))</t>
  </si>
  <si>
    <t>596100090</t>
  </si>
  <si>
    <t>cihla pálená plná 29x14x6,5 cm P15</t>
  </si>
  <si>
    <t>tis kus</t>
  </si>
  <si>
    <t>-160022970</t>
  </si>
  <si>
    <t>0,415*0,365 'Přepočtené koeficientem množství</t>
  </si>
  <si>
    <t>985221119</t>
  </si>
  <si>
    <t>Doplnění zdiva ručně do aktivované malty Příplatek k cenám za práci ve stísněném prostoru</t>
  </si>
  <si>
    <t>523444435</t>
  </si>
  <si>
    <t>-2037975251</t>
  </si>
  <si>
    <t>307161326</t>
  </si>
  <si>
    <t>-897898050</t>
  </si>
  <si>
    <t>0,161*10 'Přepočtené koeficientem množství</t>
  </si>
  <si>
    <t>-1689974048</t>
  </si>
  <si>
    <t>504423154</t>
  </si>
  <si>
    <t>998018011</t>
  </si>
  <si>
    <t>Přesun hmot pro budovy občanské výstavby, bydlení, výrobu a služby ruční - bez užití mechanizace Příplatek k cenám za ruční zvětšený přesun přes vymezenou největší dopravní vzdálenost za každých dalších i započatých 100 m</t>
  </si>
  <si>
    <t>-683748652</t>
  </si>
  <si>
    <t>-781258563</t>
  </si>
  <si>
    <t>783301401</t>
  </si>
  <si>
    <t>Příprava podkladu zámečnických konstrukcí před provedením nátěru odmaštění ometení</t>
  </si>
  <si>
    <t>-1965270458</t>
  </si>
  <si>
    <t>-1493196074</t>
  </si>
  <si>
    <t>2,36*1,24</t>
  </si>
  <si>
    <t>630547719</t>
  </si>
  <si>
    <t>614684397</t>
  </si>
  <si>
    <t>783322101</t>
  </si>
  <si>
    <t>Tmelení zámečnických konstrukcí včetně přebroušení tmelených míst, tmelem disperzním akrylátovým nebo latexovým</t>
  </si>
  <si>
    <t>-1716735232</t>
  </si>
  <si>
    <t>783801401</t>
  </si>
  <si>
    <t>Příprava podkladu omítek před provedením nátěru ometení</t>
  </si>
  <si>
    <t>-104264881</t>
  </si>
  <si>
    <t>783823131</t>
  </si>
  <si>
    <t>Penetrační nátěr omítek hladkých omítek hladkých, zrnitých tenkovrstvých nebo štukových stupně členitosti 1 a 2 akrylátový</t>
  </si>
  <si>
    <t>-2116353639</t>
  </si>
  <si>
    <t>783827421</t>
  </si>
  <si>
    <t>Krycí (ochranný ) nátěr omítek dvojnásobný hladkých omítek hladkých, zrnitých tenkovrstvých nebo štukových stupně členitosti 1 a 2 akrylátový</t>
  </si>
  <si>
    <t>345101520</t>
  </si>
  <si>
    <t>783827429</t>
  </si>
  <si>
    <t>Krycí (ochranný ) nátěr omítek dvojnásobný hladkých omítek hladkých, zrnitých tenkovrstvých nebo štukových stupně členitosti 1 a 2 biocidní přísada</t>
  </si>
  <si>
    <t>-1446756254</t>
  </si>
  <si>
    <t>783897607</t>
  </si>
  <si>
    <t>Krycí (ochranný ) nátěr omítek Příplatek k cenám za provádění barevného nátěru v odstínu světlém dvojnásobného</t>
  </si>
  <si>
    <t>808887583</t>
  </si>
  <si>
    <t>-1574346833</t>
  </si>
  <si>
    <t>-676900754</t>
  </si>
  <si>
    <t>191483114</t>
  </si>
  <si>
    <t>TI 01 - Oprava zavlažování</t>
  </si>
  <si>
    <t xml:space="preserve">    733 - Ústřední vytápění - rozvodné potrubí</t>
  </si>
  <si>
    <t>310236241</t>
  </si>
  <si>
    <t>Zazdívka otvorů ve zdivu nadzákladovém cihlami pálenými plochy přes 0,0225 m2 do 0,09 m2, ve zdi tl. do 300 mm</t>
  </si>
  <si>
    <t>701712983</t>
  </si>
  <si>
    <t>612325201</t>
  </si>
  <si>
    <t>Vápenocementová nebo vápenná omítka jednotlivých malých ploch hrubá na stěnách, plochy jednotlivě do 0,09 m2</t>
  </si>
  <si>
    <t>-714930355</t>
  </si>
  <si>
    <t>871161211</t>
  </si>
  <si>
    <t>Montáž vodovodního potrubí z plastů v otevřeném výkopu z polyetylenu PE 100 svařovaných elektrotvarovkou SDR 11/PN16 D 32 x 3,0 mm</t>
  </si>
  <si>
    <t>296865990</t>
  </si>
  <si>
    <t>286131100</t>
  </si>
  <si>
    <t>potrubí vodovodní PE100 PN16 SDR11 6 m, 100 m, 32 x 3,0 mm</t>
  </si>
  <si>
    <t>-1190479566</t>
  </si>
  <si>
    <t>6*1,2 "Přepočtené koeficientem množství</t>
  </si>
  <si>
    <t>871181211</t>
  </si>
  <si>
    <t>Montáž vodovodního potrubí z plastů v otevřeném výkopu z polyetylenu PE 100 svařovaných elektrotvarovkou SDR 11/PN16 D 50 x 4,6 mm</t>
  </si>
  <si>
    <t>-1319907060</t>
  </si>
  <si>
    <t>286131120</t>
  </si>
  <si>
    <t>potrubí vodovodní PE100 PN16 SDR11 6 m, 100 m, 50 x 4,6 mm</t>
  </si>
  <si>
    <t>1891108568</t>
  </si>
  <si>
    <t>60*1,2 "Přepočtené koeficientem množství</t>
  </si>
  <si>
    <t>877161112</t>
  </si>
  <si>
    <t>Montáž tvarovek na vodovodním plastovém potrubí z polyetylenu PE 100 elektrotvarovek SDR 11/PN16 kolen 90 st. d 32</t>
  </si>
  <si>
    <t>-1176947400</t>
  </si>
  <si>
    <t>286112860</t>
  </si>
  <si>
    <t>elektrokoleno 90°, PE 100, PN 16, d 32</t>
  </si>
  <si>
    <t>-681795715</t>
  </si>
  <si>
    <t>877181101</t>
  </si>
  <si>
    <t>Montáž tvarovek na vodovodním plastovém potrubí z polyetylenu PE 100 elektrotvarovek SDR 11/PN16 spojek, oblouků nebo redukcí d 50</t>
  </si>
  <si>
    <t>1420417935</t>
  </si>
  <si>
    <t>286149720</t>
  </si>
  <si>
    <t>elektroredukce, PE 100, PN 16, d 50-32</t>
  </si>
  <si>
    <t>-1847720638</t>
  </si>
  <si>
    <t>286150256</t>
  </si>
  <si>
    <t>přechodová vložka PE100/Ms58, d32-DN 25</t>
  </si>
  <si>
    <t>-1162995644</t>
  </si>
  <si>
    <t>286150265</t>
  </si>
  <si>
    <t>přechodová vložka PE100/Ms58, d50-DN 40</t>
  </si>
  <si>
    <t>-364530336</t>
  </si>
  <si>
    <t>286159710</t>
  </si>
  <si>
    <t>elektrospojka SDR 11, PE 100, PN 16 d 50</t>
  </si>
  <si>
    <t>-1452436785</t>
  </si>
  <si>
    <t>877181113</t>
  </si>
  <si>
    <t>Montáž tvarovek na vodovodním plastovém potrubí z polyetylenu PE 100 elektrotvarovek SDR 11/PN16 T-kusů d 50</t>
  </si>
  <si>
    <t>1341296770</t>
  </si>
  <si>
    <t>286149570</t>
  </si>
  <si>
    <t>elektro tvarovka T-kus rovnoramenný, PE 100, PN 16, d 50</t>
  </si>
  <si>
    <t>-2051915367</t>
  </si>
  <si>
    <t>877181118</t>
  </si>
  <si>
    <t>Montáž tvarovek na vodovodním plastovém potrubí z polyetylenu PE 100 elektrotvarovek SDR 11/PN16 záslepek d 50</t>
  </si>
  <si>
    <t>667240625</t>
  </si>
  <si>
    <t>286150220</t>
  </si>
  <si>
    <t>elektrozáslepka, PE 100, d 50</t>
  </si>
  <si>
    <t>-1521542218</t>
  </si>
  <si>
    <t>892233122</t>
  </si>
  <si>
    <t>Proplach a dezinfekce vodovodního potrubí DN od 40 do 70</t>
  </si>
  <si>
    <t>-1569295221</t>
  </si>
  <si>
    <t>60+6+6</t>
  </si>
  <si>
    <t>892241111</t>
  </si>
  <si>
    <t>Tlakové zkoušky vodou na potrubí DN do 80</t>
  </si>
  <si>
    <t>-1358643712</t>
  </si>
  <si>
    <t>971033331</t>
  </si>
  <si>
    <t>Vybourání otvorů ve zdivu základovém nebo nadzákladovém z cihel, tvárnic, příčkovek z cihel pálených na maltu vápennou nebo vápenocementovou plochy do 0,09 m2, tl. do 150 mm</t>
  </si>
  <si>
    <t>-269585428</t>
  </si>
  <si>
    <t>722253131</t>
  </si>
  <si>
    <t>Požární příslušenství a armatury hadicové spojky požární D 25</t>
  </si>
  <si>
    <t>211758638</t>
  </si>
  <si>
    <t>733</t>
  </si>
  <si>
    <t>Ústřední vytápění - rozvodné potrubí</t>
  </si>
  <si>
    <t>733120826</t>
  </si>
  <si>
    <t>Demontáž potrubí z trubek ocelových hladkých D přes 60,3 do 89</t>
  </si>
  <si>
    <t>278207877</t>
  </si>
  <si>
    <t>733121125</t>
  </si>
  <si>
    <t>Potrubí z trubek ocelových hladkých bezešvých tvářených za tepla nízkotlakých D 89/3,6</t>
  </si>
  <si>
    <t>1577150059</t>
  </si>
  <si>
    <t>733193925</t>
  </si>
  <si>
    <t>Opravy rozvodů potrubí z trubek ocelových hladkých zaslepení potrubí dýnkem D 89</t>
  </si>
  <si>
    <t>1289996914</t>
  </si>
  <si>
    <t>998733101</t>
  </si>
  <si>
    <t>Přesun hmot pro rozvody potrubí stanovený z hmotnosti přesunovaného materiálu vodorovná dopravní vzdálenost do 50 m v objektech výšky do 6 m</t>
  </si>
  <si>
    <t>378419560</t>
  </si>
  <si>
    <t>734173417</t>
  </si>
  <si>
    <t>Mezikusy, přírubové spoje přírubové spoje PN 16/I, 200 st.C DN 80</t>
  </si>
  <si>
    <t>-1867347578</t>
  </si>
  <si>
    <t>734190818</t>
  </si>
  <si>
    <t>Demontáž přírub rozpojení přírubového spoje přes 50 do DN 100</t>
  </si>
  <si>
    <t>1312425534</t>
  </si>
  <si>
    <t>734200812</t>
  </si>
  <si>
    <t>Demontáž armatur závitových s jedním závitem přes 1/2 do G 1</t>
  </si>
  <si>
    <t>-1847720500</t>
  </si>
  <si>
    <t>734209115</t>
  </si>
  <si>
    <t>Montáž závitových armatur se 2 závity G 1 (DN 25)</t>
  </si>
  <si>
    <t>-313252003</t>
  </si>
  <si>
    <t>-1504210834</t>
  </si>
  <si>
    <t>734494217</t>
  </si>
  <si>
    <t>Měřicí armatury návarky s trubkovým závitem G 6/4</t>
  </si>
  <si>
    <t>604010954</t>
  </si>
  <si>
    <t>998734101</t>
  </si>
  <si>
    <t>Přesun hmot pro armatury stanovený z hmotnosti přesunovaného materiálu vodorovná dopravní vzdálenost do 50 m v objektech výšky do 6 m</t>
  </si>
  <si>
    <t>-1949348044</t>
  </si>
  <si>
    <t>783601729</t>
  </si>
  <si>
    <t>Příprava podkladu armatur a kovových potrubí před provedením nátěru potrubí přes DN 50 do DN 100 mm odrezivěním, odrezovačem bezoplachovým</t>
  </si>
  <si>
    <t>-1138007870</t>
  </si>
  <si>
    <t>783614661</t>
  </si>
  <si>
    <t>Základní antikorozní nátěr armatur a kovových potrubí jednonásobný potrubí přes DN 50 do DN 100 mm syntetický standardní</t>
  </si>
  <si>
    <t>780064716</t>
  </si>
  <si>
    <t>783627613</t>
  </si>
  <si>
    <t>Krycí nátěr (email) armatur a kovových potrubí potrubí do DN 50 mm dvojnásobný syntetický silikonový</t>
  </si>
  <si>
    <t>1954542098</t>
  </si>
  <si>
    <t>-343904539</t>
  </si>
  <si>
    <t>1505960656</t>
  </si>
  <si>
    <t>-1162045770</t>
  </si>
  <si>
    <t>2100526277</t>
  </si>
  <si>
    <t>619702154</t>
  </si>
  <si>
    <t>1590789272</t>
  </si>
  <si>
    <t>639688605</t>
  </si>
  <si>
    <t>-373161079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</si>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</sst>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sz val="8"/>
      <color rgb="FF000000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9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17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3" fillId="0" borderId="22" xfId="0" applyNumberFormat="1" applyFont="1" applyBorder="1" applyAlignment="1" applyProtection="1">
      <alignment vertical="center"/>
      <protection/>
    </xf>
    <xf numFmtId="4" fontId="33" fillId="0" borderId="23" xfId="0" applyNumberFormat="1" applyFont="1" applyBorder="1" applyAlignment="1" applyProtection="1">
      <alignment vertical="center"/>
      <protection/>
    </xf>
    <xf numFmtId="166" fontId="33" fillId="0" borderId="23" xfId="0" applyNumberFormat="1" applyFont="1" applyBorder="1" applyAlignment="1" applyProtection="1">
      <alignment vertical="center"/>
      <protection/>
    </xf>
    <xf numFmtId="4" fontId="33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5" xfId="0" applyNumberFormat="1" applyFont="1" applyBorder="1" applyAlignment="1" applyProtection="1">
      <alignment/>
      <protection/>
    </xf>
    <xf numFmtId="166" fontId="36" fillId="0" borderId="16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40" fillId="0" borderId="0" xfId="0" applyFont="1" applyAlignment="1">
      <alignment horizontal="left" vertical="center"/>
    </xf>
    <xf numFmtId="0" fontId="0" fillId="0" borderId="0" xfId="0" applyProtection="1">
      <protection/>
    </xf>
    <xf numFmtId="0" fontId="0" fillId="0" borderId="4" xfId="0" applyBorder="1"/>
    <xf numFmtId="0" fontId="2" fillId="0" borderId="0" xfId="0" applyFont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7" xfId="0" applyFont="1" applyBorder="1" applyAlignment="1" applyProtection="1">
      <alignment horizontal="center" vertical="center"/>
      <protection/>
    </xf>
    <xf numFmtId="49" fontId="41" fillId="0" borderId="27" xfId="0" applyNumberFormat="1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center" vertical="center" wrapText="1"/>
      <protection/>
    </xf>
    <xf numFmtId="167" fontId="41" fillId="0" borderId="27" xfId="0" applyNumberFormat="1" applyFont="1" applyBorder="1" applyAlignment="1" applyProtection="1">
      <alignment vertical="center"/>
      <protection/>
    </xf>
    <xf numFmtId="4" fontId="41" fillId="3" borderId="27" xfId="0" applyNumberFormat="1" applyFont="1" applyFill="1" applyBorder="1" applyAlignment="1" applyProtection="1">
      <alignment vertical="center"/>
      <protection locked="0"/>
    </xf>
    <xf numFmtId="4" fontId="41" fillId="0" borderId="27" xfId="0" applyNumberFormat="1" applyFont="1" applyBorder="1" applyAlignment="1" applyProtection="1">
      <alignment vertical="center"/>
      <protection/>
    </xf>
    <xf numFmtId="0" fontId="41" fillId="0" borderId="4" xfId="0" applyFont="1" applyBorder="1" applyAlignment="1">
      <alignment vertical="center"/>
    </xf>
    <xf numFmtId="0" fontId="41" fillId="3" borderId="27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2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" t="s">
        <v>16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17</v>
      </c>
      <c r="BS5" s="25" t="s">
        <v>8</v>
      </c>
    </row>
    <row r="6" spans="2:71" ht="36.95" customHeight="1">
      <c r="B6" s="29"/>
      <c r="C6" s="30"/>
      <c r="D6" s="38" t="s">
        <v>18</v>
      </c>
      <c r="E6" s="30"/>
      <c r="F6" s="30"/>
      <c r="G6" s="30"/>
      <c r="H6" s="30"/>
      <c r="I6" s="30"/>
      <c r="J6" s="30"/>
      <c r="K6" s="39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8</v>
      </c>
    </row>
    <row r="7" spans="2:71" ht="14.4" customHeight="1">
      <c r="B7" s="29"/>
      <c r="C7" s="30"/>
      <c r="D7" s="41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22</v>
      </c>
      <c r="AL7" s="30"/>
      <c r="AM7" s="30"/>
      <c r="AN7" s="36" t="s">
        <v>23</v>
      </c>
      <c r="AO7" s="30"/>
      <c r="AP7" s="30"/>
      <c r="AQ7" s="32"/>
      <c r="BE7" s="40"/>
      <c r="BS7" s="25" t="s">
        <v>8</v>
      </c>
    </row>
    <row r="8" spans="2:71" ht="14.4" customHeight="1">
      <c r="B8" s="29"/>
      <c r="C8" s="30"/>
      <c r="D8" s="41" t="s">
        <v>24</v>
      </c>
      <c r="E8" s="30"/>
      <c r="F8" s="30"/>
      <c r="G8" s="30"/>
      <c r="H8" s="30"/>
      <c r="I8" s="30"/>
      <c r="J8" s="30"/>
      <c r="K8" s="36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26</v>
      </c>
      <c r="AL8" s="30"/>
      <c r="AM8" s="30"/>
      <c r="AN8" s="42" t="s">
        <v>27</v>
      </c>
      <c r="AO8" s="30"/>
      <c r="AP8" s="30"/>
      <c r="AQ8" s="32"/>
      <c r="BE8" s="40"/>
      <c r="BS8" s="25" t="s">
        <v>8</v>
      </c>
    </row>
    <row r="9" spans="2:71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8</v>
      </c>
    </row>
    <row r="10" spans="2:71" ht="14.4" customHeight="1">
      <c r="B10" s="29"/>
      <c r="C10" s="30"/>
      <c r="D10" s="41" t="s">
        <v>28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29</v>
      </c>
      <c r="AL10" s="30"/>
      <c r="AM10" s="30"/>
      <c r="AN10" s="36" t="s">
        <v>23</v>
      </c>
      <c r="AO10" s="30"/>
      <c r="AP10" s="30"/>
      <c r="AQ10" s="32"/>
      <c r="BE10" s="40"/>
      <c r="BS10" s="25" t="s">
        <v>8</v>
      </c>
    </row>
    <row r="11" spans="2:71" ht="18.45" customHeight="1">
      <c r="B11" s="29"/>
      <c r="C11" s="30"/>
      <c r="D11" s="30"/>
      <c r="E11" s="36" t="s">
        <v>30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31</v>
      </c>
      <c r="AL11" s="30"/>
      <c r="AM11" s="30"/>
      <c r="AN11" s="36" t="s">
        <v>23</v>
      </c>
      <c r="AO11" s="30"/>
      <c r="AP11" s="30"/>
      <c r="AQ11" s="32"/>
      <c r="BE11" s="40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8</v>
      </c>
    </row>
    <row r="13" spans="2:71" ht="14.4" customHeight="1">
      <c r="B13" s="29"/>
      <c r="C13" s="30"/>
      <c r="D13" s="41" t="s">
        <v>32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29</v>
      </c>
      <c r="AL13" s="30"/>
      <c r="AM13" s="30"/>
      <c r="AN13" s="43" t="s">
        <v>33</v>
      </c>
      <c r="AO13" s="30"/>
      <c r="AP13" s="30"/>
      <c r="AQ13" s="32"/>
      <c r="BE13" s="40"/>
      <c r="BS13" s="25" t="s">
        <v>8</v>
      </c>
    </row>
    <row r="14" spans="2:71" ht="13.5">
      <c r="B14" s="29"/>
      <c r="C14" s="30"/>
      <c r="D14" s="30"/>
      <c r="E14" s="43" t="s">
        <v>33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31</v>
      </c>
      <c r="AL14" s="30"/>
      <c r="AM14" s="30"/>
      <c r="AN14" s="43" t="s">
        <v>33</v>
      </c>
      <c r="AO14" s="30"/>
      <c r="AP14" s="30"/>
      <c r="AQ14" s="32"/>
      <c r="BE14" s="40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spans="2:71" ht="14.4" customHeight="1">
      <c r="B16" s="29"/>
      <c r="C16" s="30"/>
      <c r="D16" s="41" t="s">
        <v>34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29</v>
      </c>
      <c r="AL16" s="30"/>
      <c r="AM16" s="30"/>
      <c r="AN16" s="36" t="s">
        <v>35</v>
      </c>
      <c r="AO16" s="30"/>
      <c r="AP16" s="30"/>
      <c r="AQ16" s="32"/>
      <c r="BE16" s="40"/>
      <c r="BS16" s="25" t="s">
        <v>6</v>
      </c>
    </row>
    <row r="17" spans="2:71" ht="18.45" customHeight="1">
      <c r="B17" s="29"/>
      <c r="C17" s="30"/>
      <c r="D17" s="30"/>
      <c r="E17" s="36" t="s">
        <v>36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31</v>
      </c>
      <c r="AL17" s="30"/>
      <c r="AM17" s="30"/>
      <c r="AN17" s="36" t="s">
        <v>37</v>
      </c>
      <c r="AO17" s="30"/>
      <c r="AP17" s="30"/>
      <c r="AQ17" s="32"/>
      <c r="BE17" s="40"/>
      <c r="BS17" s="25" t="s">
        <v>38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8</v>
      </c>
    </row>
    <row r="19" spans="2:71" ht="14.4" customHeight="1">
      <c r="B19" s="29"/>
      <c r="C19" s="30"/>
      <c r="D19" s="41" t="s">
        <v>39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8</v>
      </c>
    </row>
    <row r="20" spans="2:71" ht="57" customHeight="1">
      <c r="B20" s="29"/>
      <c r="C20" s="30"/>
      <c r="D20" s="30"/>
      <c r="E20" s="45" t="s">
        <v>40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spans="2:57" ht="6.95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pans="2:57" s="1" customFormat="1" ht="25.9" customHeight="1">
      <c r="B23" s="47"/>
      <c r="C23" s="48"/>
      <c r="D23" s="49" t="s">
        <v>41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pans="2:57" s="1" customFormat="1" ht="6.95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pans="2:57" s="1" customFormat="1" ht="13.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42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43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44</v>
      </c>
      <c r="AL25" s="53"/>
      <c r="AM25" s="53"/>
      <c r="AN25" s="53"/>
      <c r="AO25" s="53"/>
      <c r="AP25" s="48"/>
      <c r="AQ25" s="52"/>
      <c r="BE25" s="40"/>
    </row>
    <row r="26" spans="2:57" s="2" customFormat="1" ht="14.4" customHeight="1">
      <c r="B26" s="54"/>
      <c r="C26" s="55"/>
      <c r="D26" s="56" t="s">
        <v>45</v>
      </c>
      <c r="E26" s="55"/>
      <c r="F26" s="56" t="s">
        <v>46</v>
      </c>
      <c r="G26" s="55"/>
      <c r="H26" s="55"/>
      <c r="I26" s="55"/>
      <c r="J26" s="55"/>
      <c r="K26" s="55"/>
      <c r="L26" s="57">
        <v>0.21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pans="2:57" s="2" customFormat="1" ht="14.4" customHeight="1">
      <c r="B27" s="54"/>
      <c r="C27" s="55"/>
      <c r="D27" s="55"/>
      <c r="E27" s="55"/>
      <c r="F27" s="56" t="s">
        <v>47</v>
      </c>
      <c r="G27" s="55"/>
      <c r="H27" s="55"/>
      <c r="I27" s="55"/>
      <c r="J27" s="55"/>
      <c r="K27" s="55"/>
      <c r="L27" s="57">
        <v>0.15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spans="2:57" s="2" customFormat="1" ht="14.4" customHeight="1" hidden="1">
      <c r="B28" s="54"/>
      <c r="C28" s="55"/>
      <c r="D28" s="55"/>
      <c r="E28" s="55"/>
      <c r="F28" s="56" t="s">
        <v>48</v>
      </c>
      <c r="G28" s="55"/>
      <c r="H28" s="55"/>
      <c r="I28" s="55"/>
      <c r="J28" s="55"/>
      <c r="K28" s="55"/>
      <c r="L28" s="57">
        <v>0.21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spans="2:57" s="2" customFormat="1" ht="14.4" customHeight="1" hidden="1">
      <c r="B29" s="54"/>
      <c r="C29" s="55"/>
      <c r="D29" s="55"/>
      <c r="E29" s="55"/>
      <c r="F29" s="56" t="s">
        <v>49</v>
      </c>
      <c r="G29" s="55"/>
      <c r="H29" s="55"/>
      <c r="I29" s="55"/>
      <c r="J29" s="55"/>
      <c r="K29" s="55"/>
      <c r="L29" s="57">
        <v>0.15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spans="2:57" s="2" customFormat="1" ht="14.4" customHeight="1" hidden="1">
      <c r="B30" s="54"/>
      <c r="C30" s="55"/>
      <c r="D30" s="55"/>
      <c r="E30" s="55"/>
      <c r="F30" s="56" t="s">
        <v>50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pans="2:57" s="1" customFormat="1" ht="6.95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pans="2:57" s="1" customFormat="1" ht="25.9" customHeight="1">
      <c r="B32" s="47"/>
      <c r="C32" s="60"/>
      <c r="D32" s="61" t="s">
        <v>51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52</v>
      </c>
      <c r="U32" s="62"/>
      <c r="V32" s="62"/>
      <c r="W32" s="62"/>
      <c r="X32" s="64" t="s">
        <v>53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pans="2:43" s="1" customFormat="1" ht="6.95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pans="2:43" s="1" customFormat="1" ht="6.95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pans="2:44" s="1" customFormat="1" ht="6.95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pans="2:44" s="1" customFormat="1" ht="36.95" customHeight="1">
      <c r="B39" s="47"/>
      <c r="C39" s="74" t="s">
        <v>54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pans="2:44" s="1" customFormat="1" ht="6.95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pans="2:44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20180301-04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pans="2:44" s="4" customFormat="1" ht="36.95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Stavební úpravy zázemí fotbalu na hřišti v Neštěmicích vč.venkovního rozvodu vody a vstupních objektů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pans="2:44" s="1" customFormat="1" ht="6.95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pans="2:44" s="1" customFormat="1" ht="13.5">
      <c r="B44" s="47"/>
      <c r="C44" s="77" t="s">
        <v>24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>Neštěmice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26</v>
      </c>
      <c r="AJ44" s="75"/>
      <c r="AK44" s="75"/>
      <c r="AL44" s="75"/>
      <c r="AM44" s="86" t="str">
        <f>IF(AN8="","",AN8)</f>
        <v>24. 10. 2018</v>
      </c>
      <c r="AN44" s="86"/>
      <c r="AO44" s="75"/>
      <c r="AP44" s="75"/>
      <c r="AQ44" s="75"/>
      <c r="AR44" s="73"/>
    </row>
    <row r="45" spans="2:44" s="1" customFormat="1" ht="6.95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pans="2:56" s="1" customFormat="1" ht="13.5">
      <c r="B46" s="47"/>
      <c r="C46" s="77" t="s">
        <v>28</v>
      </c>
      <c r="D46" s="75"/>
      <c r="E46" s="75"/>
      <c r="F46" s="75"/>
      <c r="G46" s="75"/>
      <c r="H46" s="75"/>
      <c r="I46" s="75"/>
      <c r="J46" s="75"/>
      <c r="K46" s="75"/>
      <c r="L46" s="78" t="str">
        <f>IF(E11="","",E11)</f>
        <v>Městské služby Ústí nad Labem - p.o.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34</v>
      </c>
      <c r="AJ46" s="75"/>
      <c r="AK46" s="75"/>
      <c r="AL46" s="75"/>
      <c r="AM46" s="78" t="str">
        <f>IF(E17="","",E17)</f>
        <v>Correct BC, s.r.o.</v>
      </c>
      <c r="AN46" s="78"/>
      <c r="AO46" s="78"/>
      <c r="AP46" s="78"/>
      <c r="AQ46" s="75"/>
      <c r="AR46" s="73"/>
      <c r="AS46" s="87" t="s">
        <v>55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pans="2:56" s="1" customFormat="1" ht="13.5">
      <c r="B47" s="47"/>
      <c r="C47" s="77" t="s">
        <v>32</v>
      </c>
      <c r="D47" s="75"/>
      <c r="E47" s="75"/>
      <c r="F47" s="75"/>
      <c r="G47" s="75"/>
      <c r="H47" s="75"/>
      <c r="I47" s="75"/>
      <c r="J47" s="75"/>
      <c r="K47" s="75"/>
      <c r="L47" s="78" t="str">
        <f>IF(E14="Vyplň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pans="2:56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pans="2:56" s="1" customFormat="1" ht="29.25" customHeight="1">
      <c r="B49" s="47"/>
      <c r="C49" s="97" t="s">
        <v>56</v>
      </c>
      <c r="D49" s="98"/>
      <c r="E49" s="98"/>
      <c r="F49" s="98"/>
      <c r="G49" s="98"/>
      <c r="H49" s="99"/>
      <c r="I49" s="100" t="s">
        <v>57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58</v>
      </c>
      <c r="AH49" s="98"/>
      <c r="AI49" s="98"/>
      <c r="AJ49" s="98"/>
      <c r="AK49" s="98"/>
      <c r="AL49" s="98"/>
      <c r="AM49" s="98"/>
      <c r="AN49" s="100" t="s">
        <v>59</v>
      </c>
      <c r="AO49" s="98"/>
      <c r="AP49" s="98"/>
      <c r="AQ49" s="102" t="s">
        <v>60</v>
      </c>
      <c r="AR49" s="73"/>
      <c r="AS49" s="103" t="s">
        <v>61</v>
      </c>
      <c r="AT49" s="104" t="s">
        <v>62</v>
      </c>
      <c r="AU49" s="104" t="s">
        <v>63</v>
      </c>
      <c r="AV49" s="104" t="s">
        <v>64</v>
      </c>
      <c r="AW49" s="104" t="s">
        <v>65</v>
      </c>
      <c r="AX49" s="104" t="s">
        <v>66</v>
      </c>
      <c r="AY49" s="104" t="s">
        <v>67</v>
      </c>
      <c r="AZ49" s="104" t="s">
        <v>68</v>
      </c>
      <c r="BA49" s="104" t="s">
        <v>69</v>
      </c>
      <c r="BB49" s="104" t="s">
        <v>70</v>
      </c>
      <c r="BC49" s="104" t="s">
        <v>71</v>
      </c>
      <c r="BD49" s="105" t="s">
        <v>72</v>
      </c>
    </row>
    <row r="50" spans="2:56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pans="2:90" s="4" customFormat="1" ht="32.4" customHeight="1">
      <c r="B51" s="80"/>
      <c r="C51" s="109" t="s">
        <v>73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ROUND(AG52+AG53+SUM(AG66:AG68),2)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23</v>
      </c>
      <c r="AR51" s="84"/>
      <c r="AS51" s="114">
        <f>ROUND(AS52+AS53+SUM(AS66:AS68),2)</f>
        <v>0</v>
      </c>
      <c r="AT51" s="115">
        <f>ROUND(SUM(AV51:AW51),2)</f>
        <v>0</v>
      </c>
      <c r="AU51" s="116">
        <f>ROUND(AU52+AU53+SUM(AU66:AU68),5)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ROUND(AZ52+AZ53+SUM(AZ66:AZ68),2)</f>
        <v>0</v>
      </c>
      <c r="BA51" s="115">
        <f>ROUND(BA52+BA53+SUM(BA66:BA68),2)</f>
        <v>0</v>
      </c>
      <c r="BB51" s="115">
        <f>ROUND(BB52+BB53+SUM(BB66:BB68),2)</f>
        <v>0</v>
      </c>
      <c r="BC51" s="115">
        <f>ROUND(BC52+BC53+SUM(BC66:BC68),2)</f>
        <v>0</v>
      </c>
      <c r="BD51" s="117">
        <f>ROUND(BD52+BD53+SUM(BD66:BD68),2)</f>
        <v>0</v>
      </c>
      <c r="BS51" s="118" t="s">
        <v>74</v>
      </c>
      <c r="BT51" s="118" t="s">
        <v>75</v>
      </c>
      <c r="BU51" s="119" t="s">
        <v>76</v>
      </c>
      <c r="BV51" s="118" t="s">
        <v>77</v>
      </c>
      <c r="BW51" s="118" t="s">
        <v>7</v>
      </c>
      <c r="BX51" s="118" t="s">
        <v>78</v>
      </c>
      <c r="CL51" s="118" t="s">
        <v>21</v>
      </c>
    </row>
    <row r="52" spans="1:91" s="5" customFormat="1" ht="16.5" customHeight="1">
      <c r="A52" s="120" t="s">
        <v>79</v>
      </c>
      <c r="B52" s="121"/>
      <c r="C52" s="122"/>
      <c r="D52" s="123" t="s">
        <v>80</v>
      </c>
      <c r="E52" s="123"/>
      <c r="F52" s="123"/>
      <c r="G52" s="123"/>
      <c r="H52" s="123"/>
      <c r="I52" s="124"/>
      <c r="J52" s="123" t="s">
        <v>81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5">
        <f>'SO 00 - VRN'!J27</f>
        <v>0</v>
      </c>
      <c r="AH52" s="124"/>
      <c r="AI52" s="124"/>
      <c r="AJ52" s="124"/>
      <c r="AK52" s="124"/>
      <c r="AL52" s="124"/>
      <c r="AM52" s="124"/>
      <c r="AN52" s="125">
        <f>SUM(AG52,AT52)</f>
        <v>0</v>
      </c>
      <c r="AO52" s="124"/>
      <c r="AP52" s="124"/>
      <c r="AQ52" s="126" t="s">
        <v>82</v>
      </c>
      <c r="AR52" s="127"/>
      <c r="AS52" s="128">
        <v>0</v>
      </c>
      <c r="AT52" s="129">
        <f>ROUND(SUM(AV52:AW52),2)</f>
        <v>0</v>
      </c>
      <c r="AU52" s="130">
        <f>'SO 00 - VRN'!P83</f>
        <v>0</v>
      </c>
      <c r="AV52" s="129">
        <f>'SO 00 - VRN'!J30</f>
        <v>0</v>
      </c>
      <c r="AW52" s="129">
        <f>'SO 00 - VRN'!J31</f>
        <v>0</v>
      </c>
      <c r="AX52" s="129">
        <f>'SO 00 - VRN'!J32</f>
        <v>0</v>
      </c>
      <c r="AY52" s="129">
        <f>'SO 00 - VRN'!J33</f>
        <v>0</v>
      </c>
      <c r="AZ52" s="129">
        <f>'SO 00 - VRN'!F30</f>
        <v>0</v>
      </c>
      <c r="BA52" s="129">
        <f>'SO 00 - VRN'!F31</f>
        <v>0</v>
      </c>
      <c r="BB52" s="129">
        <f>'SO 00 - VRN'!F32</f>
        <v>0</v>
      </c>
      <c r="BC52" s="129">
        <f>'SO 00 - VRN'!F33</f>
        <v>0</v>
      </c>
      <c r="BD52" s="131">
        <f>'SO 00 - VRN'!F34</f>
        <v>0</v>
      </c>
      <c r="BT52" s="132" t="s">
        <v>83</v>
      </c>
      <c r="BV52" s="132" t="s">
        <v>77</v>
      </c>
      <c r="BW52" s="132" t="s">
        <v>84</v>
      </c>
      <c r="BX52" s="132" t="s">
        <v>7</v>
      </c>
      <c r="CL52" s="132" t="s">
        <v>21</v>
      </c>
      <c r="CM52" s="132" t="s">
        <v>85</v>
      </c>
    </row>
    <row r="53" spans="2:91" s="5" customFormat="1" ht="16.5" customHeight="1">
      <c r="B53" s="121"/>
      <c r="C53" s="122"/>
      <c r="D53" s="123" t="s">
        <v>86</v>
      </c>
      <c r="E53" s="123"/>
      <c r="F53" s="123"/>
      <c r="G53" s="123"/>
      <c r="H53" s="123"/>
      <c r="I53" s="124"/>
      <c r="J53" s="123" t="s">
        <v>87</v>
      </c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33">
        <f>ROUND(AG54+AG60+AG63,2)</f>
        <v>0</v>
      </c>
      <c r="AH53" s="124"/>
      <c r="AI53" s="124"/>
      <c r="AJ53" s="124"/>
      <c r="AK53" s="124"/>
      <c r="AL53" s="124"/>
      <c r="AM53" s="124"/>
      <c r="AN53" s="125">
        <f>SUM(AG53,AT53)</f>
        <v>0</v>
      </c>
      <c r="AO53" s="124"/>
      <c r="AP53" s="124"/>
      <c r="AQ53" s="126" t="s">
        <v>82</v>
      </c>
      <c r="AR53" s="127"/>
      <c r="AS53" s="128">
        <f>ROUND(AS54+AS60+AS63,2)</f>
        <v>0</v>
      </c>
      <c r="AT53" s="129">
        <f>ROUND(SUM(AV53:AW53),2)</f>
        <v>0</v>
      </c>
      <c r="AU53" s="130">
        <f>ROUND(AU54+AU60+AU63,5)</f>
        <v>0</v>
      </c>
      <c r="AV53" s="129">
        <f>ROUND(AZ53*L26,2)</f>
        <v>0</v>
      </c>
      <c r="AW53" s="129">
        <f>ROUND(BA53*L27,2)</f>
        <v>0</v>
      </c>
      <c r="AX53" s="129">
        <f>ROUND(BB53*L26,2)</f>
        <v>0</v>
      </c>
      <c r="AY53" s="129">
        <f>ROUND(BC53*L27,2)</f>
        <v>0</v>
      </c>
      <c r="AZ53" s="129">
        <f>ROUND(AZ54+AZ60+AZ63,2)</f>
        <v>0</v>
      </c>
      <c r="BA53" s="129">
        <f>ROUND(BA54+BA60+BA63,2)</f>
        <v>0</v>
      </c>
      <c r="BB53" s="129">
        <f>ROUND(BB54+BB60+BB63,2)</f>
        <v>0</v>
      </c>
      <c r="BC53" s="129">
        <f>ROUND(BC54+BC60+BC63,2)</f>
        <v>0</v>
      </c>
      <c r="BD53" s="131">
        <f>ROUND(BD54+BD60+BD63,2)</f>
        <v>0</v>
      </c>
      <c r="BS53" s="132" t="s">
        <v>74</v>
      </c>
      <c r="BT53" s="132" t="s">
        <v>83</v>
      </c>
      <c r="BU53" s="132" t="s">
        <v>76</v>
      </c>
      <c r="BV53" s="132" t="s">
        <v>77</v>
      </c>
      <c r="BW53" s="132" t="s">
        <v>88</v>
      </c>
      <c r="BX53" s="132" t="s">
        <v>7</v>
      </c>
      <c r="CL53" s="132" t="s">
        <v>21</v>
      </c>
      <c r="CM53" s="132" t="s">
        <v>85</v>
      </c>
    </row>
    <row r="54" spans="2:90" s="6" customFormat="1" ht="16.5" customHeight="1">
      <c r="B54" s="134"/>
      <c r="C54" s="135"/>
      <c r="D54" s="135"/>
      <c r="E54" s="136" t="s">
        <v>89</v>
      </c>
      <c r="F54" s="136"/>
      <c r="G54" s="136"/>
      <c r="H54" s="136"/>
      <c r="I54" s="136"/>
      <c r="J54" s="135"/>
      <c r="K54" s="136" t="s">
        <v>90</v>
      </c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7">
        <f>ROUND(SUM(AG55:AG59),2)</f>
        <v>0</v>
      </c>
      <c r="AH54" s="135"/>
      <c r="AI54" s="135"/>
      <c r="AJ54" s="135"/>
      <c r="AK54" s="135"/>
      <c r="AL54" s="135"/>
      <c r="AM54" s="135"/>
      <c r="AN54" s="138">
        <f>SUM(AG54,AT54)</f>
        <v>0</v>
      </c>
      <c r="AO54" s="135"/>
      <c r="AP54" s="135"/>
      <c r="AQ54" s="139" t="s">
        <v>91</v>
      </c>
      <c r="AR54" s="140"/>
      <c r="AS54" s="141">
        <f>ROUND(SUM(AS55:AS59),2)</f>
        <v>0</v>
      </c>
      <c r="AT54" s="142">
        <f>ROUND(SUM(AV54:AW54),2)</f>
        <v>0</v>
      </c>
      <c r="AU54" s="143">
        <f>ROUND(SUM(AU55:AU59),5)</f>
        <v>0</v>
      </c>
      <c r="AV54" s="142">
        <f>ROUND(AZ54*L26,2)</f>
        <v>0</v>
      </c>
      <c r="AW54" s="142">
        <f>ROUND(BA54*L27,2)</f>
        <v>0</v>
      </c>
      <c r="AX54" s="142">
        <f>ROUND(BB54*L26,2)</f>
        <v>0</v>
      </c>
      <c r="AY54" s="142">
        <f>ROUND(BC54*L27,2)</f>
        <v>0</v>
      </c>
      <c r="AZ54" s="142">
        <f>ROUND(SUM(AZ55:AZ59),2)</f>
        <v>0</v>
      </c>
      <c r="BA54" s="142">
        <f>ROUND(SUM(BA55:BA59),2)</f>
        <v>0</v>
      </c>
      <c r="BB54" s="142">
        <f>ROUND(SUM(BB55:BB59),2)</f>
        <v>0</v>
      </c>
      <c r="BC54" s="142">
        <f>ROUND(SUM(BC55:BC59),2)</f>
        <v>0</v>
      </c>
      <c r="BD54" s="144">
        <f>ROUND(SUM(BD55:BD59),2)</f>
        <v>0</v>
      </c>
      <c r="BS54" s="145" t="s">
        <v>74</v>
      </c>
      <c r="BT54" s="145" t="s">
        <v>85</v>
      </c>
      <c r="BU54" s="145" t="s">
        <v>76</v>
      </c>
      <c r="BV54" s="145" t="s">
        <v>77</v>
      </c>
      <c r="BW54" s="145" t="s">
        <v>92</v>
      </c>
      <c r="BX54" s="145" t="s">
        <v>88</v>
      </c>
      <c r="CL54" s="145" t="s">
        <v>21</v>
      </c>
    </row>
    <row r="55" spans="1:90" s="6" customFormat="1" ht="16.5" customHeight="1">
      <c r="A55" s="120" t="s">
        <v>79</v>
      </c>
      <c r="B55" s="134"/>
      <c r="C55" s="135"/>
      <c r="D55" s="135"/>
      <c r="E55" s="135"/>
      <c r="F55" s="136" t="s">
        <v>89</v>
      </c>
      <c r="G55" s="136"/>
      <c r="H55" s="136"/>
      <c r="I55" s="136"/>
      <c r="J55" s="136"/>
      <c r="K55" s="135"/>
      <c r="L55" s="136" t="s">
        <v>93</v>
      </c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8">
        <f>'ASŘ 01 - Stavební úpravy ...'!J31</f>
        <v>0</v>
      </c>
      <c r="AH55" s="135"/>
      <c r="AI55" s="135"/>
      <c r="AJ55" s="135"/>
      <c r="AK55" s="135"/>
      <c r="AL55" s="135"/>
      <c r="AM55" s="135"/>
      <c r="AN55" s="138">
        <f>SUM(AG55,AT55)</f>
        <v>0</v>
      </c>
      <c r="AO55" s="135"/>
      <c r="AP55" s="135"/>
      <c r="AQ55" s="139" t="s">
        <v>91</v>
      </c>
      <c r="AR55" s="140"/>
      <c r="AS55" s="141">
        <v>0</v>
      </c>
      <c r="AT55" s="142">
        <f>ROUND(SUM(AV55:AW55),2)</f>
        <v>0</v>
      </c>
      <c r="AU55" s="143">
        <f>'ASŘ 01 - Stavební úpravy ...'!P103</f>
        <v>0</v>
      </c>
      <c r="AV55" s="142">
        <f>'ASŘ 01 - Stavební úpravy ...'!J34</f>
        <v>0</v>
      </c>
      <c r="AW55" s="142">
        <f>'ASŘ 01 - Stavební úpravy ...'!J35</f>
        <v>0</v>
      </c>
      <c r="AX55" s="142">
        <f>'ASŘ 01 - Stavební úpravy ...'!J36</f>
        <v>0</v>
      </c>
      <c r="AY55" s="142">
        <f>'ASŘ 01 - Stavební úpravy ...'!J37</f>
        <v>0</v>
      </c>
      <c r="AZ55" s="142">
        <f>'ASŘ 01 - Stavební úpravy ...'!F34</f>
        <v>0</v>
      </c>
      <c r="BA55" s="142">
        <f>'ASŘ 01 - Stavební úpravy ...'!F35</f>
        <v>0</v>
      </c>
      <c r="BB55" s="142">
        <f>'ASŘ 01 - Stavební úpravy ...'!F36</f>
        <v>0</v>
      </c>
      <c r="BC55" s="142">
        <f>'ASŘ 01 - Stavební úpravy ...'!F37</f>
        <v>0</v>
      </c>
      <c r="BD55" s="144">
        <f>'ASŘ 01 - Stavební úpravy ...'!F38</f>
        <v>0</v>
      </c>
      <c r="BT55" s="145" t="s">
        <v>94</v>
      </c>
      <c r="BV55" s="145" t="s">
        <v>77</v>
      </c>
      <c r="BW55" s="145" t="s">
        <v>95</v>
      </c>
      <c r="BX55" s="145" t="s">
        <v>92</v>
      </c>
      <c r="CL55" s="145" t="s">
        <v>21</v>
      </c>
    </row>
    <row r="56" spans="1:90" s="6" customFormat="1" ht="16.5" customHeight="1">
      <c r="A56" s="120" t="s">
        <v>79</v>
      </c>
      <c r="B56" s="134"/>
      <c r="C56" s="135"/>
      <c r="D56" s="135"/>
      <c r="E56" s="135"/>
      <c r="F56" s="136" t="s">
        <v>96</v>
      </c>
      <c r="G56" s="136"/>
      <c r="H56" s="136"/>
      <c r="I56" s="136"/>
      <c r="J56" s="136"/>
      <c r="K56" s="135"/>
      <c r="L56" s="136" t="s">
        <v>97</v>
      </c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8">
        <f>'MO 01 - Mobiliář a vybavení'!J31</f>
        <v>0</v>
      </c>
      <c r="AH56" s="135"/>
      <c r="AI56" s="135"/>
      <c r="AJ56" s="135"/>
      <c r="AK56" s="135"/>
      <c r="AL56" s="135"/>
      <c r="AM56" s="135"/>
      <c r="AN56" s="138">
        <f>SUM(AG56,AT56)</f>
        <v>0</v>
      </c>
      <c r="AO56" s="135"/>
      <c r="AP56" s="135"/>
      <c r="AQ56" s="139" t="s">
        <v>91</v>
      </c>
      <c r="AR56" s="140"/>
      <c r="AS56" s="141">
        <v>0</v>
      </c>
      <c r="AT56" s="142">
        <f>ROUND(SUM(AV56:AW56),2)</f>
        <v>0</v>
      </c>
      <c r="AU56" s="143">
        <f>'MO 01 - Mobiliář a vybavení'!P93</f>
        <v>0</v>
      </c>
      <c r="AV56" s="142">
        <f>'MO 01 - Mobiliář a vybavení'!J34</f>
        <v>0</v>
      </c>
      <c r="AW56" s="142">
        <f>'MO 01 - Mobiliář a vybavení'!J35</f>
        <v>0</v>
      </c>
      <c r="AX56" s="142">
        <f>'MO 01 - Mobiliář a vybavení'!J36</f>
        <v>0</v>
      </c>
      <c r="AY56" s="142">
        <f>'MO 01 - Mobiliář a vybavení'!J37</f>
        <v>0</v>
      </c>
      <c r="AZ56" s="142">
        <f>'MO 01 - Mobiliář a vybavení'!F34</f>
        <v>0</v>
      </c>
      <c r="BA56" s="142">
        <f>'MO 01 - Mobiliář a vybavení'!F35</f>
        <v>0</v>
      </c>
      <c r="BB56" s="142">
        <f>'MO 01 - Mobiliář a vybavení'!F36</f>
        <v>0</v>
      </c>
      <c r="BC56" s="142">
        <f>'MO 01 - Mobiliář a vybavení'!F37</f>
        <v>0</v>
      </c>
      <c r="BD56" s="144">
        <f>'MO 01 - Mobiliář a vybavení'!F38</f>
        <v>0</v>
      </c>
      <c r="BT56" s="145" t="s">
        <v>94</v>
      </c>
      <c r="BV56" s="145" t="s">
        <v>77</v>
      </c>
      <c r="BW56" s="145" t="s">
        <v>98</v>
      </c>
      <c r="BX56" s="145" t="s">
        <v>92</v>
      </c>
      <c r="CL56" s="145" t="s">
        <v>21</v>
      </c>
    </row>
    <row r="57" spans="1:90" s="6" customFormat="1" ht="16.5" customHeight="1">
      <c r="A57" s="120" t="s">
        <v>79</v>
      </c>
      <c r="B57" s="134"/>
      <c r="C57" s="135"/>
      <c r="D57" s="135"/>
      <c r="E57" s="135"/>
      <c r="F57" s="136" t="s">
        <v>99</v>
      </c>
      <c r="G57" s="136"/>
      <c r="H57" s="136"/>
      <c r="I57" s="136"/>
      <c r="J57" s="136"/>
      <c r="K57" s="135"/>
      <c r="L57" s="136" t="s">
        <v>100</v>
      </c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8">
        <f>'TI 01 - Vzduchotechnika'!J31</f>
        <v>0</v>
      </c>
      <c r="AH57" s="135"/>
      <c r="AI57" s="135"/>
      <c r="AJ57" s="135"/>
      <c r="AK57" s="135"/>
      <c r="AL57" s="135"/>
      <c r="AM57" s="135"/>
      <c r="AN57" s="138">
        <f>SUM(AG57,AT57)</f>
        <v>0</v>
      </c>
      <c r="AO57" s="135"/>
      <c r="AP57" s="135"/>
      <c r="AQ57" s="139" t="s">
        <v>91</v>
      </c>
      <c r="AR57" s="140"/>
      <c r="AS57" s="141">
        <v>0</v>
      </c>
      <c r="AT57" s="142">
        <f>ROUND(SUM(AV57:AW57),2)</f>
        <v>0</v>
      </c>
      <c r="AU57" s="143">
        <f>'TI 01 - Vzduchotechnika'!P97</f>
        <v>0</v>
      </c>
      <c r="AV57" s="142">
        <f>'TI 01 - Vzduchotechnika'!J34</f>
        <v>0</v>
      </c>
      <c r="AW57" s="142">
        <f>'TI 01 - Vzduchotechnika'!J35</f>
        <v>0</v>
      </c>
      <c r="AX57" s="142">
        <f>'TI 01 - Vzduchotechnika'!J36</f>
        <v>0</v>
      </c>
      <c r="AY57" s="142">
        <f>'TI 01 - Vzduchotechnika'!J37</f>
        <v>0</v>
      </c>
      <c r="AZ57" s="142">
        <f>'TI 01 - Vzduchotechnika'!F34</f>
        <v>0</v>
      </c>
      <c r="BA57" s="142">
        <f>'TI 01 - Vzduchotechnika'!F35</f>
        <v>0</v>
      </c>
      <c r="BB57" s="142">
        <f>'TI 01 - Vzduchotechnika'!F36</f>
        <v>0</v>
      </c>
      <c r="BC57" s="142">
        <f>'TI 01 - Vzduchotechnika'!F37</f>
        <v>0</v>
      </c>
      <c r="BD57" s="144">
        <f>'TI 01 - Vzduchotechnika'!F38</f>
        <v>0</v>
      </c>
      <c r="BT57" s="145" t="s">
        <v>94</v>
      </c>
      <c r="BV57" s="145" t="s">
        <v>77</v>
      </c>
      <c r="BW57" s="145" t="s">
        <v>101</v>
      </c>
      <c r="BX57" s="145" t="s">
        <v>92</v>
      </c>
      <c r="CL57" s="145" t="s">
        <v>21</v>
      </c>
    </row>
    <row r="58" spans="1:90" s="6" customFormat="1" ht="16.5" customHeight="1">
      <c r="A58" s="120" t="s">
        <v>79</v>
      </c>
      <c r="B58" s="134"/>
      <c r="C58" s="135"/>
      <c r="D58" s="135"/>
      <c r="E58" s="135"/>
      <c r="F58" s="136" t="s">
        <v>102</v>
      </c>
      <c r="G58" s="136"/>
      <c r="H58" s="136"/>
      <c r="I58" s="136"/>
      <c r="J58" s="136"/>
      <c r="K58" s="135"/>
      <c r="L58" s="136" t="s">
        <v>103</v>
      </c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8">
        <f>'TI 02.1 - Zdravotechnické...'!J31</f>
        <v>0</v>
      </c>
      <c r="AH58" s="135"/>
      <c r="AI58" s="135"/>
      <c r="AJ58" s="135"/>
      <c r="AK58" s="135"/>
      <c r="AL58" s="135"/>
      <c r="AM58" s="135"/>
      <c r="AN58" s="138">
        <f>SUM(AG58,AT58)</f>
        <v>0</v>
      </c>
      <c r="AO58" s="135"/>
      <c r="AP58" s="135"/>
      <c r="AQ58" s="139" t="s">
        <v>91</v>
      </c>
      <c r="AR58" s="140"/>
      <c r="AS58" s="141">
        <v>0</v>
      </c>
      <c r="AT58" s="142">
        <f>ROUND(SUM(AV58:AW58),2)</f>
        <v>0</v>
      </c>
      <c r="AU58" s="143">
        <f>'TI 02.1 - Zdravotechnické...'!P106</f>
        <v>0</v>
      </c>
      <c r="AV58" s="142">
        <f>'TI 02.1 - Zdravotechnické...'!J34</f>
        <v>0</v>
      </c>
      <c r="AW58" s="142">
        <f>'TI 02.1 - Zdravotechnické...'!J35</f>
        <v>0</v>
      </c>
      <c r="AX58" s="142">
        <f>'TI 02.1 - Zdravotechnické...'!J36</f>
        <v>0</v>
      </c>
      <c r="AY58" s="142">
        <f>'TI 02.1 - Zdravotechnické...'!J37</f>
        <v>0</v>
      </c>
      <c r="AZ58" s="142">
        <f>'TI 02.1 - Zdravotechnické...'!F34</f>
        <v>0</v>
      </c>
      <c r="BA58" s="142">
        <f>'TI 02.1 - Zdravotechnické...'!F35</f>
        <v>0</v>
      </c>
      <c r="BB58" s="142">
        <f>'TI 02.1 - Zdravotechnické...'!F36</f>
        <v>0</v>
      </c>
      <c r="BC58" s="142">
        <f>'TI 02.1 - Zdravotechnické...'!F37</f>
        <v>0</v>
      </c>
      <c r="BD58" s="144">
        <f>'TI 02.1 - Zdravotechnické...'!F38</f>
        <v>0</v>
      </c>
      <c r="BT58" s="145" t="s">
        <v>94</v>
      </c>
      <c r="BV58" s="145" t="s">
        <v>77</v>
      </c>
      <c r="BW58" s="145" t="s">
        <v>104</v>
      </c>
      <c r="BX58" s="145" t="s">
        <v>92</v>
      </c>
      <c r="CL58" s="145" t="s">
        <v>21</v>
      </c>
    </row>
    <row r="59" spans="1:90" s="6" customFormat="1" ht="16.5" customHeight="1">
      <c r="A59" s="120" t="s">
        <v>79</v>
      </c>
      <c r="B59" s="134"/>
      <c r="C59" s="135"/>
      <c r="D59" s="135"/>
      <c r="E59" s="135"/>
      <c r="F59" s="136" t="s">
        <v>105</v>
      </c>
      <c r="G59" s="136"/>
      <c r="H59" s="136"/>
      <c r="I59" s="136"/>
      <c r="J59" s="136"/>
      <c r="K59" s="135"/>
      <c r="L59" s="136" t="s">
        <v>106</v>
      </c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8">
        <f>'TI 03 - Elektroinstalace'!J31</f>
        <v>0</v>
      </c>
      <c r="AH59" s="135"/>
      <c r="AI59" s="135"/>
      <c r="AJ59" s="135"/>
      <c r="AK59" s="135"/>
      <c r="AL59" s="135"/>
      <c r="AM59" s="135"/>
      <c r="AN59" s="138">
        <f>SUM(AG59,AT59)</f>
        <v>0</v>
      </c>
      <c r="AO59" s="135"/>
      <c r="AP59" s="135"/>
      <c r="AQ59" s="139" t="s">
        <v>91</v>
      </c>
      <c r="AR59" s="140"/>
      <c r="AS59" s="141">
        <v>0</v>
      </c>
      <c r="AT59" s="142">
        <f>ROUND(SUM(AV59:AW59),2)</f>
        <v>0</v>
      </c>
      <c r="AU59" s="143">
        <f>'TI 03 - Elektroinstalace'!P95</f>
        <v>0</v>
      </c>
      <c r="AV59" s="142">
        <f>'TI 03 - Elektroinstalace'!J34</f>
        <v>0</v>
      </c>
      <c r="AW59" s="142">
        <f>'TI 03 - Elektroinstalace'!J35</f>
        <v>0</v>
      </c>
      <c r="AX59" s="142">
        <f>'TI 03 - Elektroinstalace'!J36</f>
        <v>0</v>
      </c>
      <c r="AY59" s="142">
        <f>'TI 03 - Elektroinstalace'!J37</f>
        <v>0</v>
      </c>
      <c r="AZ59" s="142">
        <f>'TI 03 - Elektroinstalace'!F34</f>
        <v>0</v>
      </c>
      <c r="BA59" s="142">
        <f>'TI 03 - Elektroinstalace'!F35</f>
        <v>0</v>
      </c>
      <c r="BB59" s="142">
        <f>'TI 03 - Elektroinstalace'!F36</f>
        <v>0</v>
      </c>
      <c r="BC59" s="142">
        <f>'TI 03 - Elektroinstalace'!F37</f>
        <v>0</v>
      </c>
      <c r="BD59" s="144">
        <f>'TI 03 - Elektroinstalace'!F38</f>
        <v>0</v>
      </c>
      <c r="BT59" s="145" t="s">
        <v>94</v>
      </c>
      <c r="BV59" s="145" t="s">
        <v>77</v>
      </c>
      <c r="BW59" s="145" t="s">
        <v>107</v>
      </c>
      <c r="BX59" s="145" t="s">
        <v>92</v>
      </c>
      <c r="CL59" s="145" t="s">
        <v>21</v>
      </c>
    </row>
    <row r="60" spans="2:90" s="6" customFormat="1" ht="16.5" customHeight="1">
      <c r="B60" s="134"/>
      <c r="C60" s="135"/>
      <c r="D60" s="135"/>
      <c r="E60" s="136" t="s">
        <v>108</v>
      </c>
      <c r="F60" s="136"/>
      <c r="G60" s="136"/>
      <c r="H60" s="136"/>
      <c r="I60" s="136"/>
      <c r="J60" s="135"/>
      <c r="K60" s="136" t="s">
        <v>109</v>
      </c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7">
        <f>ROUND(SUM(AG61:AG62),2)</f>
        <v>0</v>
      </c>
      <c r="AH60" s="135"/>
      <c r="AI60" s="135"/>
      <c r="AJ60" s="135"/>
      <c r="AK60" s="135"/>
      <c r="AL60" s="135"/>
      <c r="AM60" s="135"/>
      <c r="AN60" s="138">
        <f>SUM(AG60,AT60)</f>
        <v>0</v>
      </c>
      <c r="AO60" s="135"/>
      <c r="AP60" s="135"/>
      <c r="AQ60" s="139" t="s">
        <v>91</v>
      </c>
      <c r="AR60" s="140"/>
      <c r="AS60" s="141">
        <f>ROUND(SUM(AS61:AS62),2)</f>
        <v>0</v>
      </c>
      <c r="AT60" s="142">
        <f>ROUND(SUM(AV60:AW60),2)</f>
        <v>0</v>
      </c>
      <c r="AU60" s="143">
        <f>ROUND(SUM(AU61:AU62),5)</f>
        <v>0</v>
      </c>
      <c r="AV60" s="142">
        <f>ROUND(AZ60*L26,2)</f>
        <v>0</v>
      </c>
      <c r="AW60" s="142">
        <f>ROUND(BA60*L27,2)</f>
        <v>0</v>
      </c>
      <c r="AX60" s="142">
        <f>ROUND(BB60*L26,2)</f>
        <v>0</v>
      </c>
      <c r="AY60" s="142">
        <f>ROUND(BC60*L27,2)</f>
        <v>0</v>
      </c>
      <c r="AZ60" s="142">
        <f>ROUND(SUM(AZ61:AZ62),2)</f>
        <v>0</v>
      </c>
      <c r="BA60" s="142">
        <f>ROUND(SUM(BA61:BA62),2)</f>
        <v>0</v>
      </c>
      <c r="BB60" s="142">
        <f>ROUND(SUM(BB61:BB62),2)</f>
        <v>0</v>
      </c>
      <c r="BC60" s="142">
        <f>ROUND(SUM(BC61:BC62),2)</f>
        <v>0</v>
      </c>
      <c r="BD60" s="144">
        <f>ROUND(SUM(BD61:BD62),2)</f>
        <v>0</v>
      </c>
      <c r="BS60" s="145" t="s">
        <v>74</v>
      </c>
      <c r="BT60" s="145" t="s">
        <v>85</v>
      </c>
      <c r="BU60" s="145" t="s">
        <v>76</v>
      </c>
      <c r="BV60" s="145" t="s">
        <v>77</v>
      </c>
      <c r="BW60" s="145" t="s">
        <v>110</v>
      </c>
      <c r="BX60" s="145" t="s">
        <v>88</v>
      </c>
      <c r="CL60" s="145" t="s">
        <v>21</v>
      </c>
    </row>
    <row r="61" spans="1:90" s="6" customFormat="1" ht="16.5" customHeight="1">
      <c r="A61" s="120" t="s">
        <v>79</v>
      </c>
      <c r="B61" s="134"/>
      <c r="C61" s="135"/>
      <c r="D61" s="135"/>
      <c r="E61" s="135"/>
      <c r="F61" s="136" t="s">
        <v>111</v>
      </c>
      <c r="G61" s="136"/>
      <c r="H61" s="136"/>
      <c r="I61" s="136"/>
      <c r="J61" s="136"/>
      <c r="K61" s="135"/>
      <c r="L61" s="136" t="s">
        <v>112</v>
      </c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8">
        <f>'E.1 - Jižní a východní fa...'!J31</f>
        <v>0</v>
      </c>
      <c r="AH61" s="135"/>
      <c r="AI61" s="135"/>
      <c r="AJ61" s="135"/>
      <c r="AK61" s="135"/>
      <c r="AL61" s="135"/>
      <c r="AM61" s="135"/>
      <c r="AN61" s="138">
        <f>SUM(AG61,AT61)</f>
        <v>0</v>
      </c>
      <c r="AO61" s="135"/>
      <c r="AP61" s="135"/>
      <c r="AQ61" s="139" t="s">
        <v>91</v>
      </c>
      <c r="AR61" s="140"/>
      <c r="AS61" s="141">
        <v>0</v>
      </c>
      <c r="AT61" s="142">
        <f>ROUND(SUM(AV61:AW61),2)</f>
        <v>0</v>
      </c>
      <c r="AU61" s="143">
        <f>'E.1 - Jižní a východní fa...'!P97</f>
        <v>0</v>
      </c>
      <c r="AV61" s="142">
        <f>'E.1 - Jižní a východní fa...'!J34</f>
        <v>0</v>
      </c>
      <c r="AW61" s="142">
        <f>'E.1 - Jižní a východní fa...'!J35</f>
        <v>0</v>
      </c>
      <c r="AX61" s="142">
        <f>'E.1 - Jižní a východní fa...'!J36</f>
        <v>0</v>
      </c>
      <c r="AY61" s="142">
        <f>'E.1 - Jižní a východní fa...'!J37</f>
        <v>0</v>
      </c>
      <c r="AZ61" s="142">
        <f>'E.1 - Jižní a východní fa...'!F34</f>
        <v>0</v>
      </c>
      <c r="BA61" s="142">
        <f>'E.1 - Jižní a východní fa...'!F35</f>
        <v>0</v>
      </c>
      <c r="BB61" s="142">
        <f>'E.1 - Jižní a východní fa...'!F36</f>
        <v>0</v>
      </c>
      <c r="BC61" s="142">
        <f>'E.1 - Jižní a východní fa...'!F37</f>
        <v>0</v>
      </c>
      <c r="BD61" s="144">
        <f>'E.1 - Jižní a východní fa...'!F38</f>
        <v>0</v>
      </c>
      <c r="BT61" s="145" t="s">
        <v>94</v>
      </c>
      <c r="BV61" s="145" t="s">
        <v>77</v>
      </c>
      <c r="BW61" s="145" t="s">
        <v>113</v>
      </c>
      <c r="BX61" s="145" t="s">
        <v>110</v>
      </c>
      <c r="CL61" s="145" t="s">
        <v>21</v>
      </c>
    </row>
    <row r="62" spans="1:90" s="6" customFormat="1" ht="16.5" customHeight="1">
      <c r="A62" s="120" t="s">
        <v>79</v>
      </c>
      <c r="B62" s="134"/>
      <c r="C62" s="135"/>
      <c r="D62" s="135"/>
      <c r="E62" s="135"/>
      <c r="F62" s="136" t="s">
        <v>114</v>
      </c>
      <c r="G62" s="136"/>
      <c r="H62" s="136"/>
      <c r="I62" s="136"/>
      <c r="J62" s="136"/>
      <c r="K62" s="135"/>
      <c r="L62" s="136" t="s">
        <v>115</v>
      </c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8">
        <f>'E.2 - Severní a západní f...'!J31</f>
        <v>0</v>
      </c>
      <c r="AH62" s="135"/>
      <c r="AI62" s="135"/>
      <c r="AJ62" s="135"/>
      <c r="AK62" s="135"/>
      <c r="AL62" s="135"/>
      <c r="AM62" s="135"/>
      <c r="AN62" s="138">
        <f>SUM(AG62,AT62)</f>
        <v>0</v>
      </c>
      <c r="AO62" s="135"/>
      <c r="AP62" s="135"/>
      <c r="AQ62" s="139" t="s">
        <v>91</v>
      </c>
      <c r="AR62" s="140"/>
      <c r="AS62" s="141">
        <v>0</v>
      </c>
      <c r="AT62" s="142">
        <f>ROUND(SUM(AV62:AW62),2)</f>
        <v>0</v>
      </c>
      <c r="AU62" s="143">
        <f>'E.2 - Severní a západní f...'!P97</f>
        <v>0</v>
      </c>
      <c r="AV62" s="142">
        <f>'E.2 - Severní a západní f...'!J34</f>
        <v>0</v>
      </c>
      <c r="AW62" s="142">
        <f>'E.2 - Severní a západní f...'!J35</f>
        <v>0</v>
      </c>
      <c r="AX62" s="142">
        <f>'E.2 - Severní a západní f...'!J36</f>
        <v>0</v>
      </c>
      <c r="AY62" s="142">
        <f>'E.2 - Severní a západní f...'!J37</f>
        <v>0</v>
      </c>
      <c r="AZ62" s="142">
        <f>'E.2 - Severní a západní f...'!F34</f>
        <v>0</v>
      </c>
      <c r="BA62" s="142">
        <f>'E.2 - Severní a západní f...'!F35</f>
        <v>0</v>
      </c>
      <c r="BB62" s="142">
        <f>'E.2 - Severní a západní f...'!F36</f>
        <v>0</v>
      </c>
      <c r="BC62" s="142">
        <f>'E.2 - Severní a západní f...'!F37</f>
        <v>0</v>
      </c>
      <c r="BD62" s="144">
        <f>'E.2 - Severní a západní f...'!F38</f>
        <v>0</v>
      </c>
      <c r="BT62" s="145" t="s">
        <v>94</v>
      </c>
      <c r="BV62" s="145" t="s">
        <v>77</v>
      </c>
      <c r="BW62" s="145" t="s">
        <v>116</v>
      </c>
      <c r="BX62" s="145" t="s">
        <v>110</v>
      </c>
      <c r="CL62" s="145" t="s">
        <v>21</v>
      </c>
    </row>
    <row r="63" spans="2:90" s="6" customFormat="1" ht="16.5" customHeight="1">
      <c r="B63" s="134"/>
      <c r="C63" s="135"/>
      <c r="D63" s="135"/>
      <c r="E63" s="136" t="s">
        <v>117</v>
      </c>
      <c r="F63" s="136"/>
      <c r="G63" s="136"/>
      <c r="H63" s="136"/>
      <c r="I63" s="136"/>
      <c r="J63" s="135"/>
      <c r="K63" s="136" t="s">
        <v>118</v>
      </c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7">
        <f>ROUND(SUM(AG64:AG65),2)</f>
        <v>0</v>
      </c>
      <c r="AH63" s="135"/>
      <c r="AI63" s="135"/>
      <c r="AJ63" s="135"/>
      <c r="AK63" s="135"/>
      <c r="AL63" s="135"/>
      <c r="AM63" s="135"/>
      <c r="AN63" s="138">
        <f>SUM(AG63,AT63)</f>
        <v>0</v>
      </c>
      <c r="AO63" s="135"/>
      <c r="AP63" s="135"/>
      <c r="AQ63" s="139" t="s">
        <v>91</v>
      </c>
      <c r="AR63" s="140"/>
      <c r="AS63" s="141">
        <f>ROUND(SUM(AS64:AS65),2)</f>
        <v>0</v>
      </c>
      <c r="AT63" s="142">
        <f>ROUND(SUM(AV63:AW63),2)</f>
        <v>0</v>
      </c>
      <c r="AU63" s="143">
        <f>ROUND(SUM(AU64:AU65),5)</f>
        <v>0</v>
      </c>
      <c r="AV63" s="142">
        <f>ROUND(AZ63*L26,2)</f>
        <v>0</v>
      </c>
      <c r="AW63" s="142">
        <f>ROUND(BA63*L27,2)</f>
        <v>0</v>
      </c>
      <c r="AX63" s="142">
        <f>ROUND(BB63*L26,2)</f>
        <v>0</v>
      </c>
      <c r="AY63" s="142">
        <f>ROUND(BC63*L27,2)</f>
        <v>0</v>
      </c>
      <c r="AZ63" s="142">
        <f>ROUND(SUM(AZ64:AZ65),2)</f>
        <v>0</v>
      </c>
      <c r="BA63" s="142">
        <f>ROUND(SUM(BA64:BA65),2)</f>
        <v>0</v>
      </c>
      <c r="BB63" s="142">
        <f>ROUND(SUM(BB64:BB65),2)</f>
        <v>0</v>
      </c>
      <c r="BC63" s="142">
        <f>ROUND(SUM(BC64:BC65),2)</f>
        <v>0</v>
      </c>
      <c r="BD63" s="144">
        <f>ROUND(SUM(BD64:BD65),2)</f>
        <v>0</v>
      </c>
      <c r="BS63" s="145" t="s">
        <v>74</v>
      </c>
      <c r="BT63" s="145" t="s">
        <v>85</v>
      </c>
      <c r="BU63" s="145" t="s">
        <v>76</v>
      </c>
      <c r="BV63" s="145" t="s">
        <v>77</v>
      </c>
      <c r="BW63" s="145" t="s">
        <v>119</v>
      </c>
      <c r="BX63" s="145" t="s">
        <v>88</v>
      </c>
      <c r="CL63" s="145" t="s">
        <v>21</v>
      </c>
    </row>
    <row r="64" spans="1:90" s="6" customFormat="1" ht="16.5" customHeight="1">
      <c r="A64" s="120" t="s">
        <v>79</v>
      </c>
      <c r="B64" s="134"/>
      <c r="C64" s="135"/>
      <c r="D64" s="135"/>
      <c r="E64" s="135"/>
      <c r="F64" s="136" t="s">
        <v>89</v>
      </c>
      <c r="G64" s="136"/>
      <c r="H64" s="136"/>
      <c r="I64" s="136"/>
      <c r="J64" s="136"/>
      <c r="K64" s="135"/>
      <c r="L64" s="136" t="s">
        <v>120</v>
      </c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8">
        <f>'ASŘ 01 - Stavební úpravy ..._01'!J31</f>
        <v>0</v>
      </c>
      <c r="AH64" s="135"/>
      <c r="AI64" s="135"/>
      <c r="AJ64" s="135"/>
      <c r="AK64" s="135"/>
      <c r="AL64" s="135"/>
      <c r="AM64" s="135"/>
      <c r="AN64" s="138">
        <f>SUM(AG64,AT64)</f>
        <v>0</v>
      </c>
      <c r="AO64" s="135"/>
      <c r="AP64" s="135"/>
      <c r="AQ64" s="139" t="s">
        <v>91</v>
      </c>
      <c r="AR64" s="140"/>
      <c r="AS64" s="141">
        <v>0</v>
      </c>
      <c r="AT64" s="142">
        <f>ROUND(SUM(AV64:AW64),2)</f>
        <v>0</v>
      </c>
      <c r="AU64" s="143">
        <f>'ASŘ 01 - Stavební úpravy ..._01'!P100</f>
        <v>0</v>
      </c>
      <c r="AV64" s="142">
        <f>'ASŘ 01 - Stavební úpravy ..._01'!J34</f>
        <v>0</v>
      </c>
      <c r="AW64" s="142">
        <f>'ASŘ 01 - Stavební úpravy ..._01'!J35</f>
        <v>0</v>
      </c>
      <c r="AX64" s="142">
        <f>'ASŘ 01 - Stavební úpravy ..._01'!J36</f>
        <v>0</v>
      </c>
      <c r="AY64" s="142">
        <f>'ASŘ 01 - Stavební úpravy ..._01'!J37</f>
        <v>0</v>
      </c>
      <c r="AZ64" s="142">
        <f>'ASŘ 01 - Stavební úpravy ..._01'!F34</f>
        <v>0</v>
      </c>
      <c r="BA64" s="142">
        <f>'ASŘ 01 - Stavební úpravy ..._01'!F35</f>
        <v>0</v>
      </c>
      <c r="BB64" s="142">
        <f>'ASŘ 01 - Stavební úpravy ..._01'!F36</f>
        <v>0</v>
      </c>
      <c r="BC64" s="142">
        <f>'ASŘ 01 - Stavební úpravy ..._01'!F37</f>
        <v>0</v>
      </c>
      <c r="BD64" s="144">
        <f>'ASŘ 01 - Stavební úpravy ..._01'!F38</f>
        <v>0</v>
      </c>
      <c r="BT64" s="145" t="s">
        <v>94</v>
      </c>
      <c r="BV64" s="145" t="s">
        <v>77</v>
      </c>
      <c r="BW64" s="145" t="s">
        <v>121</v>
      </c>
      <c r="BX64" s="145" t="s">
        <v>119</v>
      </c>
      <c r="CL64" s="145" t="s">
        <v>21</v>
      </c>
    </row>
    <row r="65" spans="1:90" s="6" customFormat="1" ht="16.5" customHeight="1">
      <c r="A65" s="120" t="s">
        <v>79</v>
      </c>
      <c r="B65" s="134"/>
      <c r="C65" s="135"/>
      <c r="D65" s="135"/>
      <c r="E65" s="135"/>
      <c r="F65" s="136" t="s">
        <v>122</v>
      </c>
      <c r="G65" s="136"/>
      <c r="H65" s="136"/>
      <c r="I65" s="136"/>
      <c r="J65" s="136"/>
      <c r="K65" s="135"/>
      <c r="L65" s="136" t="s">
        <v>123</v>
      </c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8">
        <f>'TI 02.2 - Venkovní kanali...'!J31</f>
        <v>0</v>
      </c>
      <c r="AH65" s="135"/>
      <c r="AI65" s="135"/>
      <c r="AJ65" s="135"/>
      <c r="AK65" s="135"/>
      <c r="AL65" s="135"/>
      <c r="AM65" s="135"/>
      <c r="AN65" s="138">
        <f>SUM(AG65,AT65)</f>
        <v>0</v>
      </c>
      <c r="AO65" s="135"/>
      <c r="AP65" s="135"/>
      <c r="AQ65" s="139" t="s">
        <v>91</v>
      </c>
      <c r="AR65" s="140"/>
      <c r="AS65" s="141">
        <v>0</v>
      </c>
      <c r="AT65" s="142">
        <f>ROUND(SUM(AV65:AW65),2)</f>
        <v>0</v>
      </c>
      <c r="AU65" s="143">
        <f>'TI 02.2 - Venkovní kanali...'!P97</f>
        <v>0</v>
      </c>
      <c r="AV65" s="142">
        <f>'TI 02.2 - Venkovní kanali...'!J34</f>
        <v>0</v>
      </c>
      <c r="AW65" s="142">
        <f>'TI 02.2 - Venkovní kanali...'!J35</f>
        <v>0</v>
      </c>
      <c r="AX65" s="142">
        <f>'TI 02.2 - Venkovní kanali...'!J36</f>
        <v>0</v>
      </c>
      <c r="AY65" s="142">
        <f>'TI 02.2 - Venkovní kanali...'!J37</f>
        <v>0</v>
      </c>
      <c r="AZ65" s="142">
        <f>'TI 02.2 - Venkovní kanali...'!F34</f>
        <v>0</v>
      </c>
      <c r="BA65" s="142">
        <f>'TI 02.2 - Venkovní kanali...'!F35</f>
        <v>0</v>
      </c>
      <c r="BB65" s="142">
        <f>'TI 02.2 - Venkovní kanali...'!F36</f>
        <v>0</v>
      </c>
      <c r="BC65" s="142">
        <f>'TI 02.2 - Venkovní kanali...'!F37</f>
        <v>0</v>
      </c>
      <c r="BD65" s="144">
        <f>'TI 02.2 - Venkovní kanali...'!F38</f>
        <v>0</v>
      </c>
      <c r="BT65" s="145" t="s">
        <v>94</v>
      </c>
      <c r="BV65" s="145" t="s">
        <v>77</v>
      </c>
      <c r="BW65" s="145" t="s">
        <v>124</v>
      </c>
      <c r="BX65" s="145" t="s">
        <v>119</v>
      </c>
      <c r="CL65" s="145" t="s">
        <v>21</v>
      </c>
    </row>
    <row r="66" spans="1:91" s="5" customFormat="1" ht="16.5" customHeight="1">
      <c r="A66" s="120" t="s">
        <v>79</v>
      </c>
      <c r="B66" s="121"/>
      <c r="C66" s="122"/>
      <c r="D66" s="123" t="s">
        <v>125</v>
      </c>
      <c r="E66" s="123"/>
      <c r="F66" s="123"/>
      <c r="G66" s="123"/>
      <c r="H66" s="123"/>
      <c r="I66" s="124"/>
      <c r="J66" s="123" t="s">
        <v>126</v>
      </c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5">
        <f>'SO 03 - Oprava chodníku'!J27</f>
        <v>0</v>
      </c>
      <c r="AH66" s="124"/>
      <c r="AI66" s="124"/>
      <c r="AJ66" s="124"/>
      <c r="AK66" s="124"/>
      <c r="AL66" s="124"/>
      <c r="AM66" s="124"/>
      <c r="AN66" s="125">
        <f>SUM(AG66,AT66)</f>
        <v>0</v>
      </c>
      <c r="AO66" s="124"/>
      <c r="AP66" s="124"/>
      <c r="AQ66" s="126" t="s">
        <v>82</v>
      </c>
      <c r="AR66" s="127"/>
      <c r="AS66" s="128">
        <v>0</v>
      </c>
      <c r="AT66" s="129">
        <f>ROUND(SUM(AV66:AW66),2)</f>
        <v>0</v>
      </c>
      <c r="AU66" s="130">
        <f>'SO 03 - Oprava chodníku'!P84</f>
        <v>0</v>
      </c>
      <c r="AV66" s="129">
        <f>'SO 03 - Oprava chodníku'!J30</f>
        <v>0</v>
      </c>
      <c r="AW66" s="129">
        <f>'SO 03 - Oprava chodníku'!J31</f>
        <v>0</v>
      </c>
      <c r="AX66" s="129">
        <f>'SO 03 - Oprava chodníku'!J32</f>
        <v>0</v>
      </c>
      <c r="AY66" s="129">
        <f>'SO 03 - Oprava chodníku'!J33</f>
        <v>0</v>
      </c>
      <c r="AZ66" s="129">
        <f>'SO 03 - Oprava chodníku'!F30</f>
        <v>0</v>
      </c>
      <c r="BA66" s="129">
        <f>'SO 03 - Oprava chodníku'!F31</f>
        <v>0</v>
      </c>
      <c r="BB66" s="129">
        <f>'SO 03 - Oprava chodníku'!F32</f>
        <v>0</v>
      </c>
      <c r="BC66" s="129">
        <f>'SO 03 - Oprava chodníku'!F33</f>
        <v>0</v>
      </c>
      <c r="BD66" s="131">
        <f>'SO 03 - Oprava chodníku'!F34</f>
        <v>0</v>
      </c>
      <c r="BT66" s="132" t="s">
        <v>83</v>
      </c>
      <c r="BV66" s="132" t="s">
        <v>77</v>
      </c>
      <c r="BW66" s="132" t="s">
        <v>127</v>
      </c>
      <c r="BX66" s="132" t="s">
        <v>7</v>
      </c>
      <c r="CL66" s="132" t="s">
        <v>21</v>
      </c>
      <c r="CM66" s="132" t="s">
        <v>85</v>
      </c>
    </row>
    <row r="67" spans="1:91" s="5" customFormat="1" ht="16.5" customHeight="1">
      <c r="A67" s="120" t="s">
        <v>79</v>
      </c>
      <c r="B67" s="121"/>
      <c r="C67" s="122"/>
      <c r="D67" s="123" t="s">
        <v>128</v>
      </c>
      <c r="E67" s="123"/>
      <c r="F67" s="123"/>
      <c r="G67" s="123"/>
      <c r="H67" s="123"/>
      <c r="I67" s="124"/>
      <c r="J67" s="123" t="s">
        <v>129</v>
      </c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5">
        <f>'SO 04 - Oplocení'!J27</f>
        <v>0</v>
      </c>
      <c r="AH67" s="124"/>
      <c r="AI67" s="124"/>
      <c r="AJ67" s="124"/>
      <c r="AK67" s="124"/>
      <c r="AL67" s="124"/>
      <c r="AM67" s="124"/>
      <c r="AN67" s="125">
        <f>SUM(AG67,AT67)</f>
        <v>0</v>
      </c>
      <c r="AO67" s="124"/>
      <c r="AP67" s="124"/>
      <c r="AQ67" s="126" t="s">
        <v>82</v>
      </c>
      <c r="AR67" s="127"/>
      <c r="AS67" s="128">
        <v>0</v>
      </c>
      <c r="AT67" s="129">
        <f>ROUND(SUM(AV67:AW67),2)</f>
        <v>0</v>
      </c>
      <c r="AU67" s="130">
        <f>'SO 04 - Oplocení'!P86</f>
        <v>0</v>
      </c>
      <c r="AV67" s="129">
        <f>'SO 04 - Oplocení'!J30</f>
        <v>0</v>
      </c>
      <c r="AW67" s="129">
        <f>'SO 04 - Oplocení'!J31</f>
        <v>0</v>
      </c>
      <c r="AX67" s="129">
        <f>'SO 04 - Oplocení'!J32</f>
        <v>0</v>
      </c>
      <c r="AY67" s="129">
        <f>'SO 04 - Oplocení'!J33</f>
        <v>0</v>
      </c>
      <c r="AZ67" s="129">
        <f>'SO 04 - Oplocení'!F30</f>
        <v>0</v>
      </c>
      <c r="BA67" s="129">
        <f>'SO 04 - Oplocení'!F31</f>
        <v>0</v>
      </c>
      <c r="BB67" s="129">
        <f>'SO 04 - Oplocení'!F32</f>
        <v>0</v>
      </c>
      <c r="BC67" s="129">
        <f>'SO 04 - Oplocení'!F33</f>
        <v>0</v>
      </c>
      <c r="BD67" s="131">
        <f>'SO 04 - Oplocení'!F34</f>
        <v>0</v>
      </c>
      <c r="BT67" s="132" t="s">
        <v>83</v>
      </c>
      <c r="BV67" s="132" t="s">
        <v>77</v>
      </c>
      <c r="BW67" s="132" t="s">
        <v>130</v>
      </c>
      <c r="BX67" s="132" t="s">
        <v>7</v>
      </c>
      <c r="CL67" s="132" t="s">
        <v>21</v>
      </c>
      <c r="CM67" s="132" t="s">
        <v>85</v>
      </c>
    </row>
    <row r="68" spans="2:91" s="5" customFormat="1" ht="16.5" customHeight="1">
      <c r="B68" s="121"/>
      <c r="C68" s="122"/>
      <c r="D68" s="123" t="s">
        <v>131</v>
      </c>
      <c r="E68" s="123"/>
      <c r="F68" s="123"/>
      <c r="G68" s="123"/>
      <c r="H68" s="123"/>
      <c r="I68" s="124"/>
      <c r="J68" s="123" t="s">
        <v>132</v>
      </c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33">
        <f>ROUND(SUM(AG69:AG70),2)</f>
        <v>0</v>
      </c>
      <c r="AH68" s="124"/>
      <c r="AI68" s="124"/>
      <c r="AJ68" s="124"/>
      <c r="AK68" s="124"/>
      <c r="AL68" s="124"/>
      <c r="AM68" s="124"/>
      <c r="AN68" s="125">
        <f>SUM(AG68,AT68)</f>
        <v>0</v>
      </c>
      <c r="AO68" s="124"/>
      <c r="AP68" s="124"/>
      <c r="AQ68" s="126" t="s">
        <v>82</v>
      </c>
      <c r="AR68" s="127"/>
      <c r="AS68" s="128">
        <f>ROUND(SUM(AS69:AS70),2)</f>
        <v>0</v>
      </c>
      <c r="AT68" s="129">
        <f>ROUND(SUM(AV68:AW68),2)</f>
        <v>0</v>
      </c>
      <c r="AU68" s="130">
        <f>ROUND(SUM(AU69:AU70),5)</f>
        <v>0</v>
      </c>
      <c r="AV68" s="129">
        <f>ROUND(AZ68*L26,2)</f>
        <v>0</v>
      </c>
      <c r="AW68" s="129">
        <f>ROUND(BA68*L27,2)</f>
        <v>0</v>
      </c>
      <c r="AX68" s="129">
        <f>ROUND(BB68*L26,2)</f>
        <v>0</v>
      </c>
      <c r="AY68" s="129">
        <f>ROUND(BC68*L27,2)</f>
        <v>0</v>
      </c>
      <c r="AZ68" s="129">
        <f>ROUND(SUM(AZ69:AZ70),2)</f>
        <v>0</v>
      </c>
      <c r="BA68" s="129">
        <f>ROUND(SUM(BA69:BA70),2)</f>
        <v>0</v>
      </c>
      <c r="BB68" s="129">
        <f>ROUND(SUM(BB69:BB70),2)</f>
        <v>0</v>
      </c>
      <c r="BC68" s="129">
        <f>ROUND(SUM(BC69:BC70),2)</f>
        <v>0</v>
      </c>
      <c r="BD68" s="131">
        <f>ROUND(SUM(BD69:BD70),2)</f>
        <v>0</v>
      </c>
      <c r="BS68" s="132" t="s">
        <v>74</v>
      </c>
      <c r="BT68" s="132" t="s">
        <v>83</v>
      </c>
      <c r="BU68" s="132" t="s">
        <v>76</v>
      </c>
      <c r="BV68" s="132" t="s">
        <v>77</v>
      </c>
      <c r="BW68" s="132" t="s">
        <v>133</v>
      </c>
      <c r="BX68" s="132" t="s">
        <v>7</v>
      </c>
      <c r="CL68" s="132" t="s">
        <v>21</v>
      </c>
      <c r="CM68" s="132" t="s">
        <v>85</v>
      </c>
    </row>
    <row r="69" spans="1:90" s="6" customFormat="1" ht="16.5" customHeight="1">
      <c r="A69" s="120" t="s">
        <v>79</v>
      </c>
      <c r="B69" s="134"/>
      <c r="C69" s="135"/>
      <c r="D69" s="135"/>
      <c r="E69" s="136" t="s">
        <v>89</v>
      </c>
      <c r="F69" s="136"/>
      <c r="G69" s="136"/>
      <c r="H69" s="136"/>
      <c r="I69" s="136"/>
      <c r="J69" s="135"/>
      <c r="K69" s="136" t="s">
        <v>134</v>
      </c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8">
        <f>'ASŘ 01 - Oprava přístřešk...'!J29</f>
        <v>0</v>
      </c>
      <c r="AH69" s="135"/>
      <c r="AI69" s="135"/>
      <c r="AJ69" s="135"/>
      <c r="AK69" s="135"/>
      <c r="AL69" s="135"/>
      <c r="AM69" s="135"/>
      <c r="AN69" s="138">
        <f>SUM(AG69,AT69)</f>
        <v>0</v>
      </c>
      <c r="AO69" s="135"/>
      <c r="AP69" s="135"/>
      <c r="AQ69" s="139" t="s">
        <v>91</v>
      </c>
      <c r="AR69" s="140"/>
      <c r="AS69" s="141">
        <v>0</v>
      </c>
      <c r="AT69" s="142">
        <f>ROUND(SUM(AV69:AW69),2)</f>
        <v>0</v>
      </c>
      <c r="AU69" s="143">
        <f>'ASŘ 01 - Oprava přístřešk...'!P90</f>
        <v>0</v>
      </c>
      <c r="AV69" s="142">
        <f>'ASŘ 01 - Oprava přístřešk...'!J32</f>
        <v>0</v>
      </c>
      <c r="AW69" s="142">
        <f>'ASŘ 01 - Oprava přístřešk...'!J33</f>
        <v>0</v>
      </c>
      <c r="AX69" s="142">
        <f>'ASŘ 01 - Oprava přístřešk...'!J34</f>
        <v>0</v>
      </c>
      <c r="AY69" s="142">
        <f>'ASŘ 01 - Oprava přístřešk...'!J35</f>
        <v>0</v>
      </c>
      <c r="AZ69" s="142">
        <f>'ASŘ 01 - Oprava přístřešk...'!F32</f>
        <v>0</v>
      </c>
      <c r="BA69" s="142">
        <f>'ASŘ 01 - Oprava přístřešk...'!F33</f>
        <v>0</v>
      </c>
      <c r="BB69" s="142">
        <f>'ASŘ 01 - Oprava přístřešk...'!F34</f>
        <v>0</v>
      </c>
      <c r="BC69" s="142">
        <f>'ASŘ 01 - Oprava přístřešk...'!F35</f>
        <v>0</v>
      </c>
      <c r="BD69" s="144">
        <f>'ASŘ 01 - Oprava přístřešk...'!F36</f>
        <v>0</v>
      </c>
      <c r="BT69" s="145" t="s">
        <v>85</v>
      </c>
      <c r="BV69" s="145" t="s">
        <v>77</v>
      </c>
      <c r="BW69" s="145" t="s">
        <v>135</v>
      </c>
      <c r="BX69" s="145" t="s">
        <v>133</v>
      </c>
      <c r="CL69" s="145" t="s">
        <v>21</v>
      </c>
    </row>
    <row r="70" spans="1:90" s="6" customFormat="1" ht="16.5" customHeight="1">
      <c r="A70" s="120" t="s">
        <v>79</v>
      </c>
      <c r="B70" s="134"/>
      <c r="C70" s="135"/>
      <c r="D70" s="135"/>
      <c r="E70" s="136" t="s">
        <v>99</v>
      </c>
      <c r="F70" s="136"/>
      <c r="G70" s="136"/>
      <c r="H70" s="136"/>
      <c r="I70" s="136"/>
      <c r="J70" s="135"/>
      <c r="K70" s="136" t="s">
        <v>136</v>
      </c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8">
        <f>'TI 01 - Oprava zavlažování'!J29</f>
        <v>0</v>
      </c>
      <c r="AH70" s="135"/>
      <c r="AI70" s="135"/>
      <c r="AJ70" s="135"/>
      <c r="AK70" s="135"/>
      <c r="AL70" s="135"/>
      <c r="AM70" s="135"/>
      <c r="AN70" s="138">
        <f>SUM(AG70,AT70)</f>
        <v>0</v>
      </c>
      <c r="AO70" s="135"/>
      <c r="AP70" s="135"/>
      <c r="AQ70" s="139" t="s">
        <v>91</v>
      </c>
      <c r="AR70" s="140"/>
      <c r="AS70" s="146">
        <v>0</v>
      </c>
      <c r="AT70" s="147">
        <f>ROUND(SUM(AV70:AW70),2)</f>
        <v>0</v>
      </c>
      <c r="AU70" s="148">
        <f>'TI 01 - Oprava zavlažování'!P96</f>
        <v>0</v>
      </c>
      <c r="AV70" s="147">
        <f>'TI 01 - Oprava zavlažování'!J32</f>
        <v>0</v>
      </c>
      <c r="AW70" s="147">
        <f>'TI 01 - Oprava zavlažování'!J33</f>
        <v>0</v>
      </c>
      <c r="AX70" s="147">
        <f>'TI 01 - Oprava zavlažování'!J34</f>
        <v>0</v>
      </c>
      <c r="AY70" s="147">
        <f>'TI 01 - Oprava zavlažování'!J35</f>
        <v>0</v>
      </c>
      <c r="AZ70" s="147">
        <f>'TI 01 - Oprava zavlažování'!F32</f>
        <v>0</v>
      </c>
      <c r="BA70" s="147">
        <f>'TI 01 - Oprava zavlažování'!F33</f>
        <v>0</v>
      </c>
      <c r="BB70" s="147">
        <f>'TI 01 - Oprava zavlažování'!F34</f>
        <v>0</v>
      </c>
      <c r="BC70" s="147">
        <f>'TI 01 - Oprava zavlažování'!F35</f>
        <v>0</v>
      </c>
      <c r="BD70" s="149">
        <f>'TI 01 - Oprava zavlažování'!F36</f>
        <v>0</v>
      </c>
      <c r="BT70" s="145" t="s">
        <v>85</v>
      </c>
      <c r="BV70" s="145" t="s">
        <v>77</v>
      </c>
      <c r="BW70" s="145" t="s">
        <v>137</v>
      </c>
      <c r="BX70" s="145" t="s">
        <v>133</v>
      </c>
      <c r="CL70" s="145" t="s">
        <v>21</v>
      </c>
    </row>
    <row r="71" spans="2:44" s="1" customFormat="1" ht="30" customHeight="1">
      <c r="B71" s="47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3"/>
    </row>
    <row r="72" spans="2:44" s="1" customFormat="1" ht="6.95" customHeight="1">
      <c r="B72" s="68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73"/>
    </row>
  </sheetData>
  <sheetProtection password="CC35" sheet="1" objects="1" scenarios="1" formatColumns="0" formatRows="0"/>
  <mergeCells count="11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E54:I54"/>
    <mergeCell ref="K54:AF54"/>
    <mergeCell ref="AN55:AP55"/>
    <mergeCell ref="AG55:AM55"/>
    <mergeCell ref="F55:J55"/>
    <mergeCell ref="L55:AF55"/>
    <mergeCell ref="AN56:AP56"/>
    <mergeCell ref="AG56:AM56"/>
    <mergeCell ref="F56:J56"/>
    <mergeCell ref="L56:AF56"/>
    <mergeCell ref="AN57:AP57"/>
    <mergeCell ref="AG57:AM57"/>
    <mergeCell ref="F57:J57"/>
    <mergeCell ref="L57:AF57"/>
    <mergeCell ref="AN58:AP58"/>
    <mergeCell ref="AG58:AM58"/>
    <mergeCell ref="F58:J58"/>
    <mergeCell ref="L58:AF58"/>
    <mergeCell ref="AN59:AP59"/>
    <mergeCell ref="AG59:AM59"/>
    <mergeCell ref="F59:J59"/>
    <mergeCell ref="L59:AF59"/>
    <mergeCell ref="AN60:AP60"/>
    <mergeCell ref="AG60:AM60"/>
    <mergeCell ref="E60:I60"/>
    <mergeCell ref="K60:AF60"/>
    <mergeCell ref="AN61:AP61"/>
    <mergeCell ref="AG61:AM61"/>
    <mergeCell ref="F61:J61"/>
    <mergeCell ref="L61:AF61"/>
    <mergeCell ref="AN62:AP62"/>
    <mergeCell ref="AG62:AM62"/>
    <mergeCell ref="F62:J62"/>
    <mergeCell ref="L62:AF62"/>
    <mergeCell ref="AN63:AP63"/>
    <mergeCell ref="AG63:AM63"/>
    <mergeCell ref="E63:I63"/>
    <mergeCell ref="K63:AF63"/>
    <mergeCell ref="AN64:AP64"/>
    <mergeCell ref="AG64:AM64"/>
    <mergeCell ref="F64:J64"/>
    <mergeCell ref="L64:AF64"/>
    <mergeCell ref="AN65:AP65"/>
    <mergeCell ref="AG65:AM65"/>
    <mergeCell ref="F65:J65"/>
    <mergeCell ref="L65:AF65"/>
    <mergeCell ref="AN66:AP66"/>
    <mergeCell ref="AG66:AM66"/>
    <mergeCell ref="D66:H66"/>
    <mergeCell ref="J66:AF66"/>
    <mergeCell ref="AN67:AP67"/>
    <mergeCell ref="AG67:AM67"/>
    <mergeCell ref="D67:H67"/>
    <mergeCell ref="J67:AF67"/>
    <mergeCell ref="AN68:AP68"/>
    <mergeCell ref="AG68:AM68"/>
    <mergeCell ref="D68:H68"/>
    <mergeCell ref="J68:AF68"/>
    <mergeCell ref="AN69:AP69"/>
    <mergeCell ref="AG69:AM69"/>
    <mergeCell ref="E69:I69"/>
    <mergeCell ref="K69:AF69"/>
    <mergeCell ref="AN70:AP70"/>
    <mergeCell ref="AG70:AM70"/>
    <mergeCell ref="E70:I70"/>
    <mergeCell ref="K70:AF70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 00 - VRN'!C2" display="/"/>
    <hyperlink ref="A55" location="'ASŘ 01 - Stavební úpravy ...'!C2" display="/"/>
    <hyperlink ref="A56" location="'MO 01 - Mobiliář a vybavení'!C2" display="/"/>
    <hyperlink ref="A57" location="'TI 01 - Vzduchotechnika'!C2" display="/"/>
    <hyperlink ref="A58" location="'TI 02.1 - Zdravotechnické...'!C2" display="/"/>
    <hyperlink ref="A59" location="'TI 03 - Elektroinstalace'!C2" display="/"/>
    <hyperlink ref="A61" location="'E.1 - Jižní a východní fa...'!C2" display="/"/>
    <hyperlink ref="A62" location="'E.2 - Severní a západní f...'!C2" display="/"/>
    <hyperlink ref="A64" location="'ASŘ 01 - Stavební úpravy ..._01'!C2" display="/"/>
    <hyperlink ref="A65" location="'TI 02.2 - Venkovní kanali...'!C2" display="/"/>
    <hyperlink ref="A66" location="'SO 03 - Oprava chodníku'!C2" display="/"/>
    <hyperlink ref="A67" location="'SO 04 - Oplocení'!C2" display="/"/>
    <hyperlink ref="A69" location="'ASŘ 01 - Oprava přístřešk...'!C2" display="/"/>
    <hyperlink ref="A70" location="'TI 01 - Oprava zavlažován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138</v>
      </c>
      <c r="G1" s="153" t="s">
        <v>139</v>
      </c>
      <c r="H1" s="153"/>
      <c r="I1" s="154"/>
      <c r="J1" s="153" t="s">
        <v>140</v>
      </c>
      <c r="K1" s="152" t="s">
        <v>141</v>
      </c>
      <c r="L1" s="153" t="s">
        <v>142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121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143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Stavební úpravy zázemí fotbalu na hřišti v Neštěmicích vč.venkovního rozvodu vody a vstupních objektů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144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293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296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2534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303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2535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23</v>
      </c>
      <c r="K15" s="52"/>
    </row>
    <row r="16" spans="2:11" s="1" customFormat="1" ht="14.4" customHeight="1">
      <c r="B16" s="47"/>
      <c r="C16" s="48"/>
      <c r="D16" s="41" t="s">
        <v>24</v>
      </c>
      <c r="E16" s="48"/>
      <c r="F16" s="36" t="s">
        <v>25</v>
      </c>
      <c r="G16" s="48"/>
      <c r="H16" s="48"/>
      <c r="I16" s="160" t="s">
        <v>26</v>
      </c>
      <c r="J16" s="161" t="str">
        <f>'Rekapitulace stavby'!AN8</f>
        <v>24. 10. 2018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28</v>
      </c>
      <c r="E18" s="48"/>
      <c r="F18" s="48"/>
      <c r="G18" s="48"/>
      <c r="H18" s="48"/>
      <c r="I18" s="160" t="s">
        <v>29</v>
      </c>
      <c r="J18" s="36" t="s">
        <v>23</v>
      </c>
      <c r="K18" s="52"/>
    </row>
    <row r="19" spans="2:11" s="1" customFormat="1" ht="18" customHeight="1">
      <c r="B19" s="47"/>
      <c r="C19" s="48"/>
      <c r="D19" s="48"/>
      <c r="E19" s="36" t="s">
        <v>30</v>
      </c>
      <c r="F19" s="48"/>
      <c r="G19" s="48"/>
      <c r="H19" s="48"/>
      <c r="I19" s="160" t="s">
        <v>31</v>
      </c>
      <c r="J19" s="36" t="s">
        <v>23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32</v>
      </c>
      <c r="E21" s="48"/>
      <c r="F21" s="48"/>
      <c r="G21" s="48"/>
      <c r="H21" s="48"/>
      <c r="I21" s="160" t="s">
        <v>29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31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34</v>
      </c>
      <c r="E24" s="48"/>
      <c r="F24" s="48"/>
      <c r="G24" s="48"/>
      <c r="H24" s="48"/>
      <c r="I24" s="160" t="s">
        <v>29</v>
      </c>
      <c r="J24" s="36" t="s">
        <v>35</v>
      </c>
      <c r="K24" s="52"/>
    </row>
    <row r="25" spans="2:11" s="1" customFormat="1" ht="18" customHeight="1">
      <c r="B25" s="47"/>
      <c r="C25" s="48"/>
      <c r="D25" s="48"/>
      <c r="E25" s="36" t="s">
        <v>36</v>
      </c>
      <c r="F25" s="48"/>
      <c r="G25" s="48"/>
      <c r="H25" s="48"/>
      <c r="I25" s="160" t="s">
        <v>31</v>
      </c>
      <c r="J25" s="36" t="s">
        <v>37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39</v>
      </c>
      <c r="E27" s="48"/>
      <c r="F27" s="48"/>
      <c r="G27" s="48"/>
      <c r="H27" s="48"/>
      <c r="I27" s="158"/>
      <c r="J27" s="48"/>
      <c r="K27" s="52"/>
    </row>
    <row r="28" spans="2:11" s="7" customFormat="1" ht="16.5" customHeight="1">
      <c r="B28" s="162"/>
      <c r="C28" s="163"/>
      <c r="D28" s="163"/>
      <c r="E28" s="45" t="s">
        <v>23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41</v>
      </c>
      <c r="E31" s="48"/>
      <c r="F31" s="48"/>
      <c r="G31" s="48"/>
      <c r="H31" s="48"/>
      <c r="I31" s="158"/>
      <c r="J31" s="169">
        <f>ROUND(J100,2)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43</v>
      </c>
      <c r="G33" s="48"/>
      <c r="H33" s="48"/>
      <c r="I33" s="170" t="s">
        <v>42</v>
      </c>
      <c r="J33" s="53" t="s">
        <v>44</v>
      </c>
      <c r="K33" s="52"/>
    </row>
    <row r="34" spans="2:11" s="1" customFormat="1" ht="14.4" customHeight="1">
      <c r="B34" s="47"/>
      <c r="C34" s="48"/>
      <c r="D34" s="56" t="s">
        <v>45</v>
      </c>
      <c r="E34" s="56" t="s">
        <v>46</v>
      </c>
      <c r="F34" s="171">
        <f>ROUND(SUM(BE100:BE199),2)</f>
        <v>0</v>
      </c>
      <c r="G34" s="48"/>
      <c r="H34" s="48"/>
      <c r="I34" s="172">
        <v>0.21</v>
      </c>
      <c r="J34" s="171">
        <f>ROUND(ROUND((SUM(BE100:BE199)),2)*I34,2)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47</v>
      </c>
      <c r="F35" s="171">
        <f>ROUND(SUM(BF100:BF199),2)</f>
        <v>0</v>
      </c>
      <c r="G35" s="48"/>
      <c r="H35" s="48"/>
      <c r="I35" s="172">
        <v>0.15</v>
      </c>
      <c r="J35" s="171">
        <f>ROUND(ROUND((SUM(BF100:BF199)),2)*I35,2)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48</v>
      </c>
      <c r="F36" s="171">
        <f>ROUND(SUM(BG100:BG199),2)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49</v>
      </c>
      <c r="F37" s="171">
        <f>ROUND(SUM(BH100:BH199),2)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50</v>
      </c>
      <c r="F38" s="171">
        <f>ROUND(SUM(BI100:BI199),2)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51</v>
      </c>
      <c r="E40" s="99"/>
      <c r="F40" s="99"/>
      <c r="G40" s="175" t="s">
        <v>52</v>
      </c>
      <c r="H40" s="176" t="s">
        <v>53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146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Stavební úpravy zázemí fotbalu na hřišti v Neštěmicích vč.venkovního rozvodu vody a vstupních objektů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144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293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296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2534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303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ASŘ 01 - Stavební úpravy dvora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24</v>
      </c>
      <c r="D57" s="48"/>
      <c r="E57" s="48"/>
      <c r="F57" s="36" t="str">
        <f>F16</f>
        <v>Neštěmice</v>
      </c>
      <c r="G57" s="48"/>
      <c r="H57" s="48"/>
      <c r="I57" s="160" t="s">
        <v>26</v>
      </c>
      <c r="J57" s="161" t="str">
        <f>IF(J16="","",J16)</f>
        <v>24. 10. 2018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28</v>
      </c>
      <c r="D59" s="48"/>
      <c r="E59" s="48"/>
      <c r="F59" s="36" t="str">
        <f>E19</f>
        <v>Městské služby Ústí nad Labem - p.o.</v>
      </c>
      <c r="G59" s="48"/>
      <c r="H59" s="48"/>
      <c r="I59" s="160" t="s">
        <v>34</v>
      </c>
      <c r="J59" s="45" t="str">
        <f>E25</f>
        <v>Correct BC, s.r.o.</v>
      </c>
      <c r="K59" s="52"/>
    </row>
    <row r="60" spans="2:11" s="1" customFormat="1" ht="14.4" customHeight="1">
      <c r="B60" s="47"/>
      <c r="C60" s="41" t="s">
        <v>32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147</v>
      </c>
      <c r="D62" s="173"/>
      <c r="E62" s="173"/>
      <c r="F62" s="173"/>
      <c r="G62" s="173"/>
      <c r="H62" s="173"/>
      <c r="I62" s="187"/>
      <c r="J62" s="188" t="s">
        <v>148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149</v>
      </c>
      <c r="D64" s="48"/>
      <c r="E64" s="48"/>
      <c r="F64" s="48"/>
      <c r="G64" s="48"/>
      <c r="H64" s="48"/>
      <c r="I64" s="158"/>
      <c r="J64" s="169">
        <f>J100</f>
        <v>0</v>
      </c>
      <c r="K64" s="52"/>
      <c r="AU64" s="25" t="s">
        <v>150</v>
      </c>
    </row>
    <row r="65" spans="2:11" s="8" customFormat="1" ht="24.95" customHeight="1">
      <c r="B65" s="191"/>
      <c r="C65" s="192"/>
      <c r="D65" s="193" t="s">
        <v>307</v>
      </c>
      <c r="E65" s="194"/>
      <c r="F65" s="194"/>
      <c r="G65" s="194"/>
      <c r="H65" s="194"/>
      <c r="I65" s="195"/>
      <c r="J65" s="196">
        <f>J101</f>
        <v>0</v>
      </c>
      <c r="K65" s="197"/>
    </row>
    <row r="66" spans="2:11" s="9" customFormat="1" ht="19.9" customHeight="1">
      <c r="B66" s="198"/>
      <c r="C66" s="199"/>
      <c r="D66" s="200" t="s">
        <v>1462</v>
      </c>
      <c r="E66" s="201"/>
      <c r="F66" s="201"/>
      <c r="G66" s="201"/>
      <c r="H66" s="201"/>
      <c r="I66" s="202"/>
      <c r="J66" s="203">
        <f>J102</f>
        <v>0</v>
      </c>
      <c r="K66" s="204"/>
    </row>
    <row r="67" spans="2:11" s="9" customFormat="1" ht="19.9" customHeight="1">
      <c r="B67" s="198"/>
      <c r="C67" s="199"/>
      <c r="D67" s="200" t="s">
        <v>2536</v>
      </c>
      <c r="E67" s="201"/>
      <c r="F67" s="201"/>
      <c r="G67" s="201"/>
      <c r="H67" s="201"/>
      <c r="I67" s="202"/>
      <c r="J67" s="203">
        <f>J107</f>
        <v>0</v>
      </c>
      <c r="K67" s="204"/>
    </row>
    <row r="68" spans="2:11" s="9" customFormat="1" ht="19.9" customHeight="1">
      <c r="B68" s="198"/>
      <c r="C68" s="199"/>
      <c r="D68" s="200" t="s">
        <v>2537</v>
      </c>
      <c r="E68" s="201"/>
      <c r="F68" s="201"/>
      <c r="G68" s="201"/>
      <c r="H68" s="201"/>
      <c r="I68" s="202"/>
      <c r="J68" s="203">
        <f>J110</f>
        <v>0</v>
      </c>
      <c r="K68" s="204"/>
    </row>
    <row r="69" spans="2:11" s="9" customFormat="1" ht="19.9" customHeight="1">
      <c r="B69" s="198"/>
      <c r="C69" s="199"/>
      <c r="D69" s="200" t="s">
        <v>309</v>
      </c>
      <c r="E69" s="201"/>
      <c r="F69" s="201"/>
      <c r="G69" s="201"/>
      <c r="H69" s="201"/>
      <c r="I69" s="202"/>
      <c r="J69" s="203">
        <f>J117</f>
        <v>0</v>
      </c>
      <c r="K69" s="204"/>
    </row>
    <row r="70" spans="2:11" s="9" customFormat="1" ht="19.9" customHeight="1">
      <c r="B70" s="198"/>
      <c r="C70" s="199"/>
      <c r="D70" s="200" t="s">
        <v>310</v>
      </c>
      <c r="E70" s="201"/>
      <c r="F70" s="201"/>
      <c r="G70" s="201"/>
      <c r="H70" s="201"/>
      <c r="I70" s="202"/>
      <c r="J70" s="203">
        <f>J120</f>
        <v>0</v>
      </c>
      <c r="K70" s="204"/>
    </row>
    <row r="71" spans="2:11" s="9" customFormat="1" ht="19.9" customHeight="1">
      <c r="B71" s="198"/>
      <c r="C71" s="199"/>
      <c r="D71" s="200" t="s">
        <v>311</v>
      </c>
      <c r="E71" s="201"/>
      <c r="F71" s="201"/>
      <c r="G71" s="201"/>
      <c r="H71" s="201"/>
      <c r="I71" s="202"/>
      <c r="J71" s="203">
        <f>J123</f>
        <v>0</v>
      </c>
      <c r="K71" s="204"/>
    </row>
    <row r="72" spans="2:11" s="9" customFormat="1" ht="19.9" customHeight="1">
      <c r="B72" s="198"/>
      <c r="C72" s="199"/>
      <c r="D72" s="200" t="s">
        <v>312</v>
      </c>
      <c r="E72" s="201"/>
      <c r="F72" s="201"/>
      <c r="G72" s="201"/>
      <c r="H72" s="201"/>
      <c r="I72" s="202"/>
      <c r="J72" s="203">
        <f>J142</f>
        <v>0</v>
      </c>
      <c r="K72" s="204"/>
    </row>
    <row r="73" spans="2:11" s="8" customFormat="1" ht="24.95" customHeight="1">
      <c r="B73" s="191"/>
      <c r="C73" s="192"/>
      <c r="D73" s="193" t="s">
        <v>313</v>
      </c>
      <c r="E73" s="194"/>
      <c r="F73" s="194"/>
      <c r="G73" s="194"/>
      <c r="H73" s="194"/>
      <c r="I73" s="195"/>
      <c r="J73" s="196">
        <f>J144</f>
        <v>0</v>
      </c>
      <c r="K73" s="197"/>
    </row>
    <row r="74" spans="2:11" s="9" customFormat="1" ht="19.9" customHeight="1">
      <c r="B74" s="198"/>
      <c r="C74" s="199"/>
      <c r="D74" s="200" t="s">
        <v>314</v>
      </c>
      <c r="E74" s="201"/>
      <c r="F74" s="201"/>
      <c r="G74" s="201"/>
      <c r="H74" s="201"/>
      <c r="I74" s="202"/>
      <c r="J74" s="203">
        <f>J145</f>
        <v>0</v>
      </c>
      <c r="K74" s="204"/>
    </row>
    <row r="75" spans="2:11" s="9" customFormat="1" ht="19.9" customHeight="1">
      <c r="B75" s="198"/>
      <c r="C75" s="199"/>
      <c r="D75" s="200" t="s">
        <v>1464</v>
      </c>
      <c r="E75" s="201"/>
      <c r="F75" s="201"/>
      <c r="G75" s="201"/>
      <c r="H75" s="201"/>
      <c r="I75" s="202"/>
      <c r="J75" s="203">
        <f>J179</f>
        <v>0</v>
      </c>
      <c r="K75" s="204"/>
    </row>
    <row r="76" spans="2:11" s="8" customFormat="1" ht="24.95" customHeight="1">
      <c r="B76" s="191"/>
      <c r="C76" s="192"/>
      <c r="D76" s="193" t="s">
        <v>321</v>
      </c>
      <c r="E76" s="194"/>
      <c r="F76" s="194"/>
      <c r="G76" s="194"/>
      <c r="H76" s="194"/>
      <c r="I76" s="195"/>
      <c r="J76" s="196">
        <f>J191</f>
        <v>0</v>
      </c>
      <c r="K76" s="197"/>
    </row>
    <row r="77" spans="2:11" s="1" customFormat="1" ht="21.8" customHeight="1">
      <c r="B77" s="47"/>
      <c r="C77" s="48"/>
      <c r="D77" s="48"/>
      <c r="E77" s="48"/>
      <c r="F77" s="48"/>
      <c r="G77" s="48"/>
      <c r="H77" s="48"/>
      <c r="I77" s="158"/>
      <c r="J77" s="48"/>
      <c r="K77" s="52"/>
    </row>
    <row r="78" spans="2:11" s="1" customFormat="1" ht="6.95" customHeight="1">
      <c r="B78" s="68"/>
      <c r="C78" s="69"/>
      <c r="D78" s="69"/>
      <c r="E78" s="69"/>
      <c r="F78" s="69"/>
      <c r="G78" s="69"/>
      <c r="H78" s="69"/>
      <c r="I78" s="180"/>
      <c r="J78" s="69"/>
      <c r="K78" s="70"/>
    </row>
    <row r="82" spans="2:12" s="1" customFormat="1" ht="6.95" customHeight="1">
      <c r="B82" s="71"/>
      <c r="C82" s="72"/>
      <c r="D82" s="72"/>
      <c r="E82" s="72"/>
      <c r="F82" s="72"/>
      <c r="G82" s="72"/>
      <c r="H82" s="72"/>
      <c r="I82" s="183"/>
      <c r="J82" s="72"/>
      <c r="K82" s="72"/>
      <c r="L82" s="73"/>
    </row>
    <row r="83" spans="2:12" s="1" customFormat="1" ht="36.95" customHeight="1">
      <c r="B83" s="47"/>
      <c r="C83" s="74" t="s">
        <v>158</v>
      </c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6.95" customHeight="1">
      <c r="B84" s="47"/>
      <c r="C84" s="75"/>
      <c r="D84" s="75"/>
      <c r="E84" s="75"/>
      <c r="F84" s="75"/>
      <c r="G84" s="75"/>
      <c r="H84" s="75"/>
      <c r="I84" s="205"/>
      <c r="J84" s="75"/>
      <c r="K84" s="75"/>
      <c r="L84" s="73"/>
    </row>
    <row r="85" spans="2:12" s="1" customFormat="1" ht="14.4" customHeight="1">
      <c r="B85" s="47"/>
      <c r="C85" s="77" t="s">
        <v>18</v>
      </c>
      <c r="D85" s="75"/>
      <c r="E85" s="75"/>
      <c r="F85" s="75"/>
      <c r="G85" s="75"/>
      <c r="H85" s="75"/>
      <c r="I85" s="205"/>
      <c r="J85" s="75"/>
      <c r="K85" s="75"/>
      <c r="L85" s="73"/>
    </row>
    <row r="86" spans="2:12" s="1" customFormat="1" ht="16.5" customHeight="1">
      <c r="B86" s="47"/>
      <c r="C86" s="75"/>
      <c r="D86" s="75"/>
      <c r="E86" s="206" t="str">
        <f>E7</f>
        <v>Stavební úpravy zázemí fotbalu na hřišti v Neštěmicích vč.venkovního rozvodu vody a vstupních objektů</v>
      </c>
      <c r="F86" s="77"/>
      <c r="G86" s="77"/>
      <c r="H86" s="77"/>
      <c r="I86" s="205"/>
      <c r="J86" s="75"/>
      <c r="K86" s="75"/>
      <c r="L86" s="73"/>
    </row>
    <row r="87" spans="2:12" ht="13.5">
      <c r="B87" s="29"/>
      <c r="C87" s="77" t="s">
        <v>144</v>
      </c>
      <c r="D87" s="254"/>
      <c r="E87" s="254"/>
      <c r="F87" s="254"/>
      <c r="G87" s="254"/>
      <c r="H87" s="254"/>
      <c r="I87" s="150"/>
      <c r="J87" s="254"/>
      <c r="K87" s="254"/>
      <c r="L87" s="255"/>
    </row>
    <row r="88" spans="2:12" ht="16.5" customHeight="1">
      <c r="B88" s="29"/>
      <c r="C88" s="254"/>
      <c r="D88" s="254"/>
      <c r="E88" s="206" t="s">
        <v>293</v>
      </c>
      <c r="F88" s="254"/>
      <c r="G88" s="254"/>
      <c r="H88" s="254"/>
      <c r="I88" s="150"/>
      <c r="J88" s="254"/>
      <c r="K88" s="254"/>
      <c r="L88" s="255"/>
    </row>
    <row r="89" spans="2:12" ht="13.5">
      <c r="B89" s="29"/>
      <c r="C89" s="77" t="s">
        <v>296</v>
      </c>
      <c r="D89" s="254"/>
      <c r="E89" s="254"/>
      <c r="F89" s="254"/>
      <c r="G89" s="254"/>
      <c r="H89" s="254"/>
      <c r="I89" s="150"/>
      <c r="J89" s="254"/>
      <c r="K89" s="254"/>
      <c r="L89" s="255"/>
    </row>
    <row r="90" spans="2:12" s="1" customFormat="1" ht="16.5" customHeight="1">
      <c r="B90" s="47"/>
      <c r="C90" s="75"/>
      <c r="D90" s="75"/>
      <c r="E90" s="256" t="s">
        <v>2534</v>
      </c>
      <c r="F90" s="75"/>
      <c r="G90" s="75"/>
      <c r="H90" s="75"/>
      <c r="I90" s="205"/>
      <c r="J90" s="75"/>
      <c r="K90" s="75"/>
      <c r="L90" s="73"/>
    </row>
    <row r="91" spans="2:12" s="1" customFormat="1" ht="14.4" customHeight="1">
      <c r="B91" s="47"/>
      <c r="C91" s="77" t="s">
        <v>303</v>
      </c>
      <c r="D91" s="75"/>
      <c r="E91" s="75"/>
      <c r="F91" s="75"/>
      <c r="G91" s="75"/>
      <c r="H91" s="75"/>
      <c r="I91" s="205"/>
      <c r="J91" s="75"/>
      <c r="K91" s="75"/>
      <c r="L91" s="73"/>
    </row>
    <row r="92" spans="2:12" s="1" customFormat="1" ht="17.25" customHeight="1">
      <c r="B92" s="47"/>
      <c r="C92" s="75"/>
      <c r="D92" s="75"/>
      <c r="E92" s="83" t="str">
        <f>E13</f>
        <v>ASŘ 01 - Stavební úpravy dvora</v>
      </c>
      <c r="F92" s="75"/>
      <c r="G92" s="75"/>
      <c r="H92" s="75"/>
      <c r="I92" s="205"/>
      <c r="J92" s="75"/>
      <c r="K92" s="75"/>
      <c r="L92" s="73"/>
    </row>
    <row r="93" spans="2:12" s="1" customFormat="1" ht="6.95" customHeight="1">
      <c r="B93" s="47"/>
      <c r="C93" s="75"/>
      <c r="D93" s="75"/>
      <c r="E93" s="75"/>
      <c r="F93" s="75"/>
      <c r="G93" s="75"/>
      <c r="H93" s="75"/>
      <c r="I93" s="205"/>
      <c r="J93" s="75"/>
      <c r="K93" s="75"/>
      <c r="L93" s="73"/>
    </row>
    <row r="94" spans="2:12" s="1" customFormat="1" ht="18" customHeight="1">
      <c r="B94" s="47"/>
      <c r="C94" s="77" t="s">
        <v>24</v>
      </c>
      <c r="D94" s="75"/>
      <c r="E94" s="75"/>
      <c r="F94" s="207" t="str">
        <f>F16</f>
        <v>Neštěmice</v>
      </c>
      <c r="G94" s="75"/>
      <c r="H94" s="75"/>
      <c r="I94" s="208" t="s">
        <v>26</v>
      </c>
      <c r="J94" s="86" t="str">
        <f>IF(J16="","",J16)</f>
        <v>24. 10. 2018</v>
      </c>
      <c r="K94" s="75"/>
      <c r="L94" s="73"/>
    </row>
    <row r="95" spans="2:12" s="1" customFormat="1" ht="6.95" customHeight="1">
      <c r="B95" s="47"/>
      <c r="C95" s="75"/>
      <c r="D95" s="75"/>
      <c r="E95" s="75"/>
      <c r="F95" s="75"/>
      <c r="G95" s="75"/>
      <c r="H95" s="75"/>
      <c r="I95" s="205"/>
      <c r="J95" s="75"/>
      <c r="K95" s="75"/>
      <c r="L95" s="73"/>
    </row>
    <row r="96" spans="2:12" s="1" customFormat="1" ht="13.5">
      <c r="B96" s="47"/>
      <c r="C96" s="77" t="s">
        <v>28</v>
      </c>
      <c r="D96" s="75"/>
      <c r="E96" s="75"/>
      <c r="F96" s="207" t="str">
        <f>E19</f>
        <v>Městské služby Ústí nad Labem - p.o.</v>
      </c>
      <c r="G96" s="75"/>
      <c r="H96" s="75"/>
      <c r="I96" s="208" t="s">
        <v>34</v>
      </c>
      <c r="J96" s="207" t="str">
        <f>E25</f>
        <v>Correct BC, s.r.o.</v>
      </c>
      <c r="K96" s="75"/>
      <c r="L96" s="73"/>
    </row>
    <row r="97" spans="2:12" s="1" customFormat="1" ht="14.4" customHeight="1">
      <c r="B97" s="47"/>
      <c r="C97" s="77" t="s">
        <v>32</v>
      </c>
      <c r="D97" s="75"/>
      <c r="E97" s="75"/>
      <c r="F97" s="207" t="str">
        <f>IF(E22="","",E22)</f>
        <v/>
      </c>
      <c r="G97" s="75"/>
      <c r="H97" s="75"/>
      <c r="I97" s="205"/>
      <c r="J97" s="75"/>
      <c r="K97" s="75"/>
      <c r="L97" s="73"/>
    </row>
    <row r="98" spans="2:12" s="1" customFormat="1" ht="10.3" customHeight="1">
      <c r="B98" s="47"/>
      <c r="C98" s="75"/>
      <c r="D98" s="75"/>
      <c r="E98" s="75"/>
      <c r="F98" s="75"/>
      <c r="G98" s="75"/>
      <c r="H98" s="75"/>
      <c r="I98" s="205"/>
      <c r="J98" s="75"/>
      <c r="K98" s="75"/>
      <c r="L98" s="73"/>
    </row>
    <row r="99" spans="2:20" s="10" customFormat="1" ht="29.25" customHeight="1">
      <c r="B99" s="209"/>
      <c r="C99" s="210" t="s">
        <v>159</v>
      </c>
      <c r="D99" s="211" t="s">
        <v>60</v>
      </c>
      <c r="E99" s="211" t="s">
        <v>56</v>
      </c>
      <c r="F99" s="211" t="s">
        <v>160</v>
      </c>
      <c r="G99" s="211" t="s">
        <v>161</v>
      </c>
      <c r="H99" s="211" t="s">
        <v>162</v>
      </c>
      <c r="I99" s="212" t="s">
        <v>163</v>
      </c>
      <c r="J99" s="211" t="s">
        <v>148</v>
      </c>
      <c r="K99" s="213" t="s">
        <v>164</v>
      </c>
      <c r="L99" s="214"/>
      <c r="M99" s="103" t="s">
        <v>165</v>
      </c>
      <c r="N99" s="104" t="s">
        <v>45</v>
      </c>
      <c r="O99" s="104" t="s">
        <v>166</v>
      </c>
      <c r="P99" s="104" t="s">
        <v>167</v>
      </c>
      <c r="Q99" s="104" t="s">
        <v>168</v>
      </c>
      <c r="R99" s="104" t="s">
        <v>169</v>
      </c>
      <c r="S99" s="104" t="s">
        <v>170</v>
      </c>
      <c r="T99" s="105" t="s">
        <v>171</v>
      </c>
    </row>
    <row r="100" spans="2:63" s="1" customFormat="1" ht="29.25" customHeight="1">
      <c r="B100" s="47"/>
      <c r="C100" s="109" t="s">
        <v>149</v>
      </c>
      <c r="D100" s="75"/>
      <c r="E100" s="75"/>
      <c r="F100" s="75"/>
      <c r="G100" s="75"/>
      <c r="H100" s="75"/>
      <c r="I100" s="205"/>
      <c r="J100" s="215">
        <f>BK100</f>
        <v>0</v>
      </c>
      <c r="K100" s="75"/>
      <c r="L100" s="73"/>
      <c r="M100" s="106"/>
      <c r="N100" s="107"/>
      <c r="O100" s="107"/>
      <c r="P100" s="216">
        <f>P101+P144+P191</f>
        <v>0</v>
      </c>
      <c r="Q100" s="107"/>
      <c r="R100" s="216">
        <f>R101+R144+R191</f>
        <v>8.040350759999999</v>
      </c>
      <c r="S100" s="107"/>
      <c r="T100" s="217">
        <f>T101+T144+T191</f>
        <v>6.9498</v>
      </c>
      <c r="AT100" s="25" t="s">
        <v>74</v>
      </c>
      <c r="AU100" s="25" t="s">
        <v>150</v>
      </c>
      <c r="BK100" s="218">
        <f>BK101+BK144+BK191</f>
        <v>0</v>
      </c>
    </row>
    <row r="101" spans="2:63" s="11" customFormat="1" ht="37.4" customHeight="1">
      <c r="B101" s="219"/>
      <c r="C101" s="220"/>
      <c r="D101" s="221" t="s">
        <v>74</v>
      </c>
      <c r="E101" s="222" t="s">
        <v>322</v>
      </c>
      <c r="F101" s="222" t="s">
        <v>323</v>
      </c>
      <c r="G101" s="220"/>
      <c r="H101" s="220"/>
      <c r="I101" s="223"/>
      <c r="J101" s="224">
        <f>BK101</f>
        <v>0</v>
      </c>
      <c r="K101" s="220"/>
      <c r="L101" s="225"/>
      <c r="M101" s="226"/>
      <c r="N101" s="227"/>
      <c r="O101" s="227"/>
      <c r="P101" s="228">
        <f>P102+P107+P110+P117+P120+P123+P142</f>
        <v>0</v>
      </c>
      <c r="Q101" s="227"/>
      <c r="R101" s="228">
        <f>R102+R107+R110+R117+R120+R123+R142</f>
        <v>7.49638752</v>
      </c>
      <c r="S101" s="227"/>
      <c r="T101" s="229">
        <f>T102+T107+T110+T117+T120+T123+T142</f>
        <v>6.9498</v>
      </c>
      <c r="AR101" s="230" t="s">
        <v>83</v>
      </c>
      <c r="AT101" s="231" t="s">
        <v>74</v>
      </c>
      <c r="AU101" s="231" t="s">
        <v>75</v>
      </c>
      <c r="AY101" s="230" t="s">
        <v>174</v>
      </c>
      <c r="BK101" s="232">
        <f>BK102+BK107+BK110+BK117+BK120+BK123+BK142</f>
        <v>0</v>
      </c>
    </row>
    <row r="102" spans="2:63" s="11" customFormat="1" ht="19.9" customHeight="1">
      <c r="B102" s="219"/>
      <c r="C102" s="220"/>
      <c r="D102" s="221" t="s">
        <v>74</v>
      </c>
      <c r="E102" s="233" t="s">
        <v>83</v>
      </c>
      <c r="F102" s="233" t="s">
        <v>1472</v>
      </c>
      <c r="G102" s="220"/>
      <c r="H102" s="220"/>
      <c r="I102" s="223"/>
      <c r="J102" s="234">
        <f>BK102</f>
        <v>0</v>
      </c>
      <c r="K102" s="220"/>
      <c r="L102" s="225"/>
      <c r="M102" s="226"/>
      <c r="N102" s="227"/>
      <c r="O102" s="227"/>
      <c r="P102" s="228">
        <f>SUM(P103:P106)</f>
        <v>0</v>
      </c>
      <c r="Q102" s="227"/>
      <c r="R102" s="228">
        <f>SUM(R103:R106)</f>
        <v>0</v>
      </c>
      <c r="S102" s="227"/>
      <c r="T102" s="229">
        <f>SUM(T103:T106)</f>
        <v>6.9498</v>
      </c>
      <c r="AR102" s="230" t="s">
        <v>83</v>
      </c>
      <c r="AT102" s="231" t="s">
        <v>74</v>
      </c>
      <c r="AU102" s="231" t="s">
        <v>83</v>
      </c>
      <c r="AY102" s="230" t="s">
        <v>174</v>
      </c>
      <c r="BK102" s="232">
        <f>SUM(BK103:BK106)</f>
        <v>0</v>
      </c>
    </row>
    <row r="103" spans="2:65" s="1" customFormat="1" ht="51" customHeight="1">
      <c r="B103" s="47"/>
      <c r="C103" s="235" t="s">
        <v>83</v>
      </c>
      <c r="D103" s="235" t="s">
        <v>177</v>
      </c>
      <c r="E103" s="236" t="s">
        <v>2538</v>
      </c>
      <c r="F103" s="237" t="s">
        <v>2539</v>
      </c>
      <c r="G103" s="238" t="s">
        <v>205</v>
      </c>
      <c r="H103" s="239">
        <v>5.616</v>
      </c>
      <c r="I103" s="240"/>
      <c r="J103" s="241">
        <f>ROUND(I103*H103,2)</f>
        <v>0</v>
      </c>
      <c r="K103" s="237" t="s">
        <v>181</v>
      </c>
      <c r="L103" s="73"/>
      <c r="M103" s="242" t="s">
        <v>23</v>
      </c>
      <c r="N103" s="243" t="s">
        <v>46</v>
      </c>
      <c r="O103" s="48"/>
      <c r="P103" s="244">
        <f>O103*H103</f>
        <v>0</v>
      </c>
      <c r="Q103" s="244">
        <v>0</v>
      </c>
      <c r="R103" s="244">
        <f>Q103*H103</f>
        <v>0</v>
      </c>
      <c r="S103" s="244">
        <v>0.3</v>
      </c>
      <c r="T103" s="245">
        <f>S103*H103</f>
        <v>1.6847999999999999</v>
      </c>
      <c r="AR103" s="25" t="s">
        <v>195</v>
      </c>
      <c r="AT103" s="25" t="s">
        <v>177</v>
      </c>
      <c r="AU103" s="25" t="s">
        <v>85</v>
      </c>
      <c r="AY103" s="25" t="s">
        <v>174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5" t="s">
        <v>83</v>
      </c>
      <c r="BK103" s="246">
        <f>ROUND(I103*H103,2)</f>
        <v>0</v>
      </c>
      <c r="BL103" s="25" t="s">
        <v>195</v>
      </c>
      <c r="BM103" s="25" t="s">
        <v>2540</v>
      </c>
    </row>
    <row r="104" spans="2:51" s="12" customFormat="1" ht="13.5">
      <c r="B104" s="257"/>
      <c r="C104" s="258"/>
      <c r="D104" s="247" t="s">
        <v>328</v>
      </c>
      <c r="E104" s="259" t="s">
        <v>23</v>
      </c>
      <c r="F104" s="260" t="s">
        <v>2541</v>
      </c>
      <c r="G104" s="258"/>
      <c r="H104" s="261">
        <v>5.616</v>
      </c>
      <c r="I104" s="262"/>
      <c r="J104" s="258"/>
      <c r="K104" s="258"/>
      <c r="L104" s="263"/>
      <c r="M104" s="264"/>
      <c r="N104" s="265"/>
      <c r="O104" s="265"/>
      <c r="P104" s="265"/>
      <c r="Q104" s="265"/>
      <c r="R104" s="265"/>
      <c r="S104" s="265"/>
      <c r="T104" s="266"/>
      <c r="AT104" s="267" t="s">
        <v>328</v>
      </c>
      <c r="AU104" s="267" t="s">
        <v>85</v>
      </c>
      <c r="AV104" s="12" t="s">
        <v>85</v>
      </c>
      <c r="AW104" s="12" t="s">
        <v>38</v>
      </c>
      <c r="AX104" s="12" t="s">
        <v>83</v>
      </c>
      <c r="AY104" s="267" t="s">
        <v>174</v>
      </c>
    </row>
    <row r="105" spans="2:65" s="1" customFormat="1" ht="38.25" customHeight="1">
      <c r="B105" s="47"/>
      <c r="C105" s="235" t="s">
        <v>85</v>
      </c>
      <c r="D105" s="235" t="s">
        <v>177</v>
      </c>
      <c r="E105" s="236" t="s">
        <v>2542</v>
      </c>
      <c r="F105" s="237" t="s">
        <v>2543</v>
      </c>
      <c r="G105" s="238" t="s">
        <v>205</v>
      </c>
      <c r="H105" s="239">
        <v>8.424</v>
      </c>
      <c r="I105" s="240"/>
      <c r="J105" s="241">
        <f>ROUND(I105*H105,2)</f>
        <v>0</v>
      </c>
      <c r="K105" s="237" t="s">
        <v>181</v>
      </c>
      <c r="L105" s="73"/>
      <c r="M105" s="242" t="s">
        <v>23</v>
      </c>
      <c r="N105" s="243" t="s">
        <v>46</v>
      </c>
      <c r="O105" s="48"/>
      <c r="P105" s="244">
        <f>O105*H105</f>
        <v>0</v>
      </c>
      <c r="Q105" s="244">
        <v>0</v>
      </c>
      <c r="R105" s="244">
        <f>Q105*H105</f>
        <v>0</v>
      </c>
      <c r="S105" s="244">
        <v>0.625</v>
      </c>
      <c r="T105" s="245">
        <f>S105*H105</f>
        <v>5.265</v>
      </c>
      <c r="AR105" s="25" t="s">
        <v>195</v>
      </c>
      <c r="AT105" s="25" t="s">
        <v>177</v>
      </c>
      <c r="AU105" s="25" t="s">
        <v>85</v>
      </c>
      <c r="AY105" s="25" t="s">
        <v>174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5" t="s">
        <v>83</v>
      </c>
      <c r="BK105" s="246">
        <f>ROUND(I105*H105,2)</f>
        <v>0</v>
      </c>
      <c r="BL105" s="25" t="s">
        <v>195</v>
      </c>
      <c r="BM105" s="25" t="s">
        <v>2544</v>
      </c>
    </row>
    <row r="106" spans="2:51" s="12" customFormat="1" ht="13.5">
      <c r="B106" s="257"/>
      <c r="C106" s="258"/>
      <c r="D106" s="247" t="s">
        <v>328</v>
      </c>
      <c r="E106" s="259" t="s">
        <v>23</v>
      </c>
      <c r="F106" s="260" t="s">
        <v>2545</v>
      </c>
      <c r="G106" s="258"/>
      <c r="H106" s="261">
        <v>8.424</v>
      </c>
      <c r="I106" s="262"/>
      <c r="J106" s="258"/>
      <c r="K106" s="258"/>
      <c r="L106" s="263"/>
      <c r="M106" s="264"/>
      <c r="N106" s="265"/>
      <c r="O106" s="265"/>
      <c r="P106" s="265"/>
      <c r="Q106" s="265"/>
      <c r="R106" s="265"/>
      <c r="S106" s="265"/>
      <c r="T106" s="266"/>
      <c r="AT106" s="267" t="s">
        <v>328</v>
      </c>
      <c r="AU106" s="267" t="s">
        <v>85</v>
      </c>
      <c r="AV106" s="12" t="s">
        <v>85</v>
      </c>
      <c r="AW106" s="12" t="s">
        <v>38</v>
      </c>
      <c r="AX106" s="12" t="s">
        <v>83</v>
      </c>
      <c r="AY106" s="267" t="s">
        <v>174</v>
      </c>
    </row>
    <row r="107" spans="2:63" s="11" customFormat="1" ht="29.85" customHeight="1">
      <c r="B107" s="219"/>
      <c r="C107" s="220"/>
      <c r="D107" s="221" t="s">
        <v>74</v>
      </c>
      <c r="E107" s="233" t="s">
        <v>85</v>
      </c>
      <c r="F107" s="233" t="s">
        <v>2546</v>
      </c>
      <c r="G107" s="220"/>
      <c r="H107" s="220"/>
      <c r="I107" s="223"/>
      <c r="J107" s="234">
        <f>BK107</f>
        <v>0</v>
      </c>
      <c r="K107" s="220"/>
      <c r="L107" s="225"/>
      <c r="M107" s="226"/>
      <c r="N107" s="227"/>
      <c r="O107" s="227"/>
      <c r="P107" s="228">
        <f>SUM(P108:P109)</f>
        <v>0</v>
      </c>
      <c r="Q107" s="227"/>
      <c r="R107" s="228">
        <f>SUM(R108:R109)</f>
        <v>6.335802719999999</v>
      </c>
      <c r="S107" s="227"/>
      <c r="T107" s="229">
        <f>SUM(T108:T109)</f>
        <v>0</v>
      </c>
      <c r="AR107" s="230" t="s">
        <v>83</v>
      </c>
      <c r="AT107" s="231" t="s">
        <v>74</v>
      </c>
      <c r="AU107" s="231" t="s">
        <v>83</v>
      </c>
      <c r="AY107" s="230" t="s">
        <v>174</v>
      </c>
      <c r="BK107" s="232">
        <f>SUM(BK108:BK109)</f>
        <v>0</v>
      </c>
    </row>
    <row r="108" spans="2:65" s="1" customFormat="1" ht="25.5" customHeight="1">
      <c r="B108" s="47"/>
      <c r="C108" s="235" t="s">
        <v>94</v>
      </c>
      <c r="D108" s="235" t="s">
        <v>177</v>
      </c>
      <c r="E108" s="236" t="s">
        <v>2547</v>
      </c>
      <c r="F108" s="237" t="s">
        <v>2548</v>
      </c>
      <c r="G108" s="238" t="s">
        <v>453</v>
      </c>
      <c r="H108" s="239">
        <v>2.808</v>
      </c>
      <c r="I108" s="240"/>
      <c r="J108" s="241">
        <f>ROUND(I108*H108,2)</f>
        <v>0</v>
      </c>
      <c r="K108" s="237" t="s">
        <v>181</v>
      </c>
      <c r="L108" s="73"/>
      <c r="M108" s="242" t="s">
        <v>23</v>
      </c>
      <c r="N108" s="243" t="s">
        <v>46</v>
      </c>
      <c r="O108" s="48"/>
      <c r="P108" s="244">
        <f>O108*H108</f>
        <v>0</v>
      </c>
      <c r="Q108" s="244">
        <v>2.25634</v>
      </c>
      <c r="R108" s="244">
        <f>Q108*H108</f>
        <v>6.335802719999999</v>
      </c>
      <c r="S108" s="244">
        <v>0</v>
      </c>
      <c r="T108" s="245">
        <f>S108*H108</f>
        <v>0</v>
      </c>
      <c r="AR108" s="25" t="s">
        <v>195</v>
      </c>
      <c r="AT108" s="25" t="s">
        <v>177</v>
      </c>
      <c r="AU108" s="25" t="s">
        <v>85</v>
      </c>
      <c r="AY108" s="25" t="s">
        <v>174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5" t="s">
        <v>83</v>
      </c>
      <c r="BK108" s="246">
        <f>ROUND(I108*H108,2)</f>
        <v>0</v>
      </c>
      <c r="BL108" s="25" t="s">
        <v>195</v>
      </c>
      <c r="BM108" s="25" t="s">
        <v>2549</v>
      </c>
    </row>
    <row r="109" spans="2:51" s="12" customFormat="1" ht="13.5">
      <c r="B109" s="257"/>
      <c r="C109" s="258"/>
      <c r="D109" s="247" t="s">
        <v>328</v>
      </c>
      <c r="E109" s="259" t="s">
        <v>23</v>
      </c>
      <c r="F109" s="260" t="s">
        <v>2550</v>
      </c>
      <c r="G109" s="258"/>
      <c r="H109" s="261">
        <v>2.808</v>
      </c>
      <c r="I109" s="262"/>
      <c r="J109" s="258"/>
      <c r="K109" s="258"/>
      <c r="L109" s="263"/>
      <c r="M109" s="264"/>
      <c r="N109" s="265"/>
      <c r="O109" s="265"/>
      <c r="P109" s="265"/>
      <c r="Q109" s="265"/>
      <c r="R109" s="265"/>
      <c r="S109" s="265"/>
      <c r="T109" s="266"/>
      <c r="AT109" s="267" t="s">
        <v>328</v>
      </c>
      <c r="AU109" s="267" t="s">
        <v>85</v>
      </c>
      <c r="AV109" s="12" t="s">
        <v>85</v>
      </c>
      <c r="AW109" s="12" t="s">
        <v>38</v>
      </c>
      <c r="AX109" s="12" t="s">
        <v>83</v>
      </c>
      <c r="AY109" s="267" t="s">
        <v>174</v>
      </c>
    </row>
    <row r="110" spans="2:63" s="11" customFormat="1" ht="29.85" customHeight="1">
      <c r="B110" s="219"/>
      <c r="C110" s="220"/>
      <c r="D110" s="221" t="s">
        <v>74</v>
      </c>
      <c r="E110" s="233" t="s">
        <v>173</v>
      </c>
      <c r="F110" s="233" t="s">
        <v>2551</v>
      </c>
      <c r="G110" s="220"/>
      <c r="H110" s="220"/>
      <c r="I110" s="223"/>
      <c r="J110" s="234">
        <f>BK110</f>
        <v>0</v>
      </c>
      <c r="K110" s="220"/>
      <c r="L110" s="225"/>
      <c r="M110" s="226"/>
      <c r="N110" s="227"/>
      <c r="O110" s="227"/>
      <c r="P110" s="228">
        <f>SUM(P111:P116)</f>
        <v>0</v>
      </c>
      <c r="Q110" s="227"/>
      <c r="R110" s="228">
        <f>SUM(R111:R116)</f>
        <v>0</v>
      </c>
      <c r="S110" s="227"/>
      <c r="T110" s="229">
        <f>SUM(T111:T116)</f>
        <v>0</v>
      </c>
      <c r="AR110" s="230" t="s">
        <v>83</v>
      </c>
      <c r="AT110" s="231" t="s">
        <v>74</v>
      </c>
      <c r="AU110" s="231" t="s">
        <v>83</v>
      </c>
      <c r="AY110" s="230" t="s">
        <v>174</v>
      </c>
      <c r="BK110" s="232">
        <f>SUM(BK111:BK116)</f>
        <v>0</v>
      </c>
    </row>
    <row r="111" spans="2:65" s="1" customFormat="1" ht="25.5" customHeight="1">
      <c r="B111" s="47"/>
      <c r="C111" s="235" t="s">
        <v>195</v>
      </c>
      <c r="D111" s="235" t="s">
        <v>177</v>
      </c>
      <c r="E111" s="236" t="s">
        <v>2552</v>
      </c>
      <c r="F111" s="237" t="s">
        <v>2553</v>
      </c>
      <c r="G111" s="238" t="s">
        <v>205</v>
      </c>
      <c r="H111" s="239">
        <v>28.08</v>
      </c>
      <c r="I111" s="240"/>
      <c r="J111" s="241">
        <f>ROUND(I111*H111,2)</f>
        <v>0</v>
      </c>
      <c r="K111" s="237" t="s">
        <v>181</v>
      </c>
      <c r="L111" s="73"/>
      <c r="M111" s="242" t="s">
        <v>23</v>
      </c>
      <c r="N111" s="243" t="s">
        <v>46</v>
      </c>
      <c r="O111" s="48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5" t="s">
        <v>195</v>
      </c>
      <c r="AT111" s="25" t="s">
        <v>177</v>
      </c>
      <c r="AU111" s="25" t="s">
        <v>85</v>
      </c>
      <c r="AY111" s="25" t="s">
        <v>174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5" t="s">
        <v>83</v>
      </c>
      <c r="BK111" s="246">
        <f>ROUND(I111*H111,2)</f>
        <v>0</v>
      </c>
      <c r="BL111" s="25" t="s">
        <v>195</v>
      </c>
      <c r="BM111" s="25" t="s">
        <v>2554</v>
      </c>
    </row>
    <row r="112" spans="2:51" s="12" customFormat="1" ht="13.5">
      <c r="B112" s="257"/>
      <c r="C112" s="258"/>
      <c r="D112" s="247" t="s">
        <v>328</v>
      </c>
      <c r="E112" s="259" t="s">
        <v>23</v>
      </c>
      <c r="F112" s="260" t="s">
        <v>2555</v>
      </c>
      <c r="G112" s="258"/>
      <c r="H112" s="261">
        <v>28.08</v>
      </c>
      <c r="I112" s="262"/>
      <c r="J112" s="258"/>
      <c r="K112" s="258"/>
      <c r="L112" s="263"/>
      <c r="M112" s="264"/>
      <c r="N112" s="265"/>
      <c r="O112" s="265"/>
      <c r="P112" s="265"/>
      <c r="Q112" s="265"/>
      <c r="R112" s="265"/>
      <c r="S112" s="265"/>
      <c r="T112" s="266"/>
      <c r="AT112" s="267" t="s">
        <v>328</v>
      </c>
      <c r="AU112" s="267" t="s">
        <v>85</v>
      </c>
      <c r="AV112" s="12" t="s">
        <v>85</v>
      </c>
      <c r="AW112" s="12" t="s">
        <v>38</v>
      </c>
      <c r="AX112" s="12" t="s">
        <v>83</v>
      </c>
      <c r="AY112" s="267" t="s">
        <v>174</v>
      </c>
    </row>
    <row r="113" spans="2:65" s="1" customFormat="1" ht="25.5" customHeight="1">
      <c r="B113" s="47"/>
      <c r="C113" s="235" t="s">
        <v>173</v>
      </c>
      <c r="D113" s="235" t="s">
        <v>177</v>
      </c>
      <c r="E113" s="236" t="s">
        <v>2556</v>
      </c>
      <c r="F113" s="237" t="s">
        <v>2557</v>
      </c>
      <c r="G113" s="238" t="s">
        <v>205</v>
      </c>
      <c r="H113" s="239">
        <v>28.08</v>
      </c>
      <c r="I113" s="240"/>
      <c r="J113" s="241">
        <f>ROUND(I113*H113,2)</f>
        <v>0</v>
      </c>
      <c r="K113" s="237" t="s">
        <v>181</v>
      </c>
      <c r="L113" s="73"/>
      <c r="M113" s="242" t="s">
        <v>23</v>
      </c>
      <c r="N113" s="243" t="s">
        <v>46</v>
      </c>
      <c r="O113" s="48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5" t="s">
        <v>195</v>
      </c>
      <c r="AT113" s="25" t="s">
        <v>177</v>
      </c>
      <c r="AU113" s="25" t="s">
        <v>85</v>
      </c>
      <c r="AY113" s="25" t="s">
        <v>174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5" t="s">
        <v>83</v>
      </c>
      <c r="BK113" s="246">
        <f>ROUND(I113*H113,2)</f>
        <v>0</v>
      </c>
      <c r="BL113" s="25" t="s">
        <v>195</v>
      </c>
      <c r="BM113" s="25" t="s">
        <v>2558</v>
      </c>
    </row>
    <row r="114" spans="2:51" s="12" customFormat="1" ht="13.5">
      <c r="B114" s="257"/>
      <c r="C114" s="258"/>
      <c r="D114" s="247" t="s">
        <v>328</v>
      </c>
      <c r="E114" s="259" t="s">
        <v>23</v>
      </c>
      <c r="F114" s="260" t="s">
        <v>2555</v>
      </c>
      <c r="G114" s="258"/>
      <c r="H114" s="261">
        <v>28.08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AT114" s="267" t="s">
        <v>328</v>
      </c>
      <c r="AU114" s="267" t="s">
        <v>85</v>
      </c>
      <c r="AV114" s="12" t="s">
        <v>85</v>
      </c>
      <c r="AW114" s="12" t="s">
        <v>38</v>
      </c>
      <c r="AX114" s="12" t="s">
        <v>83</v>
      </c>
      <c r="AY114" s="267" t="s">
        <v>174</v>
      </c>
    </row>
    <row r="115" spans="2:65" s="1" customFormat="1" ht="16.5" customHeight="1">
      <c r="B115" s="47"/>
      <c r="C115" s="235" t="s">
        <v>207</v>
      </c>
      <c r="D115" s="235" t="s">
        <v>177</v>
      </c>
      <c r="E115" s="236" t="s">
        <v>2559</v>
      </c>
      <c r="F115" s="237" t="s">
        <v>2560</v>
      </c>
      <c r="G115" s="238" t="s">
        <v>205</v>
      </c>
      <c r="H115" s="239">
        <v>28.08</v>
      </c>
      <c r="I115" s="240"/>
      <c r="J115" s="241">
        <f>ROUND(I115*H115,2)</f>
        <v>0</v>
      </c>
      <c r="K115" s="237" t="s">
        <v>181</v>
      </c>
      <c r="L115" s="73"/>
      <c r="M115" s="242" t="s">
        <v>23</v>
      </c>
      <c r="N115" s="243" t="s">
        <v>46</v>
      </c>
      <c r="O115" s="48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5" t="s">
        <v>195</v>
      </c>
      <c r="AT115" s="25" t="s">
        <v>177</v>
      </c>
      <c r="AU115" s="25" t="s">
        <v>85</v>
      </c>
      <c r="AY115" s="25" t="s">
        <v>174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5" t="s">
        <v>83</v>
      </c>
      <c r="BK115" s="246">
        <f>ROUND(I115*H115,2)</f>
        <v>0</v>
      </c>
      <c r="BL115" s="25" t="s">
        <v>195</v>
      </c>
      <c r="BM115" s="25" t="s">
        <v>2561</v>
      </c>
    </row>
    <row r="116" spans="2:51" s="12" customFormat="1" ht="13.5">
      <c r="B116" s="257"/>
      <c r="C116" s="258"/>
      <c r="D116" s="247" t="s">
        <v>328</v>
      </c>
      <c r="E116" s="259" t="s">
        <v>23</v>
      </c>
      <c r="F116" s="260" t="s">
        <v>2555</v>
      </c>
      <c r="G116" s="258"/>
      <c r="H116" s="261">
        <v>28.08</v>
      </c>
      <c r="I116" s="262"/>
      <c r="J116" s="258"/>
      <c r="K116" s="258"/>
      <c r="L116" s="263"/>
      <c r="M116" s="264"/>
      <c r="N116" s="265"/>
      <c r="O116" s="265"/>
      <c r="P116" s="265"/>
      <c r="Q116" s="265"/>
      <c r="R116" s="265"/>
      <c r="S116" s="265"/>
      <c r="T116" s="266"/>
      <c r="AT116" s="267" t="s">
        <v>328</v>
      </c>
      <c r="AU116" s="267" t="s">
        <v>85</v>
      </c>
      <c r="AV116" s="12" t="s">
        <v>85</v>
      </c>
      <c r="AW116" s="12" t="s">
        <v>38</v>
      </c>
      <c r="AX116" s="12" t="s">
        <v>83</v>
      </c>
      <c r="AY116" s="267" t="s">
        <v>174</v>
      </c>
    </row>
    <row r="117" spans="2:63" s="11" customFormat="1" ht="29.85" customHeight="1">
      <c r="B117" s="219"/>
      <c r="C117" s="220"/>
      <c r="D117" s="221" t="s">
        <v>74</v>
      </c>
      <c r="E117" s="233" t="s">
        <v>207</v>
      </c>
      <c r="F117" s="233" t="s">
        <v>357</v>
      </c>
      <c r="G117" s="220"/>
      <c r="H117" s="220"/>
      <c r="I117" s="223"/>
      <c r="J117" s="234">
        <f>BK117</f>
        <v>0</v>
      </c>
      <c r="K117" s="220"/>
      <c r="L117" s="225"/>
      <c r="M117" s="226"/>
      <c r="N117" s="227"/>
      <c r="O117" s="227"/>
      <c r="P117" s="228">
        <f>SUM(P118:P119)</f>
        <v>0</v>
      </c>
      <c r="Q117" s="227"/>
      <c r="R117" s="228">
        <f>SUM(R118:R119)</f>
        <v>1.1501568</v>
      </c>
      <c r="S117" s="227"/>
      <c r="T117" s="229">
        <f>SUM(T118:T119)</f>
        <v>0</v>
      </c>
      <c r="AR117" s="230" t="s">
        <v>83</v>
      </c>
      <c r="AT117" s="231" t="s">
        <v>74</v>
      </c>
      <c r="AU117" s="231" t="s">
        <v>83</v>
      </c>
      <c r="AY117" s="230" t="s">
        <v>174</v>
      </c>
      <c r="BK117" s="232">
        <f>SUM(BK118:BK119)</f>
        <v>0</v>
      </c>
    </row>
    <row r="118" spans="2:65" s="1" customFormat="1" ht="25.5" customHeight="1">
      <c r="B118" s="47"/>
      <c r="C118" s="235" t="s">
        <v>212</v>
      </c>
      <c r="D118" s="235" t="s">
        <v>177</v>
      </c>
      <c r="E118" s="236" t="s">
        <v>2562</v>
      </c>
      <c r="F118" s="237" t="s">
        <v>2563</v>
      </c>
      <c r="G118" s="238" t="s">
        <v>205</v>
      </c>
      <c r="H118" s="239">
        <v>56.16</v>
      </c>
      <c r="I118" s="240"/>
      <c r="J118" s="241">
        <f>ROUND(I118*H118,2)</f>
        <v>0</v>
      </c>
      <c r="K118" s="237" t="s">
        <v>181</v>
      </c>
      <c r="L118" s="73"/>
      <c r="M118" s="242" t="s">
        <v>23</v>
      </c>
      <c r="N118" s="243" t="s">
        <v>46</v>
      </c>
      <c r="O118" s="48"/>
      <c r="P118" s="244">
        <f>O118*H118</f>
        <v>0</v>
      </c>
      <c r="Q118" s="244">
        <v>0.02048</v>
      </c>
      <c r="R118" s="244">
        <f>Q118*H118</f>
        <v>1.1501568</v>
      </c>
      <c r="S118" s="244">
        <v>0</v>
      </c>
      <c r="T118" s="245">
        <f>S118*H118</f>
        <v>0</v>
      </c>
      <c r="AR118" s="25" t="s">
        <v>195</v>
      </c>
      <c r="AT118" s="25" t="s">
        <v>177</v>
      </c>
      <c r="AU118" s="25" t="s">
        <v>85</v>
      </c>
      <c r="AY118" s="25" t="s">
        <v>174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5" t="s">
        <v>83</v>
      </c>
      <c r="BK118" s="246">
        <f>ROUND(I118*H118,2)</f>
        <v>0</v>
      </c>
      <c r="BL118" s="25" t="s">
        <v>195</v>
      </c>
      <c r="BM118" s="25" t="s">
        <v>2564</v>
      </c>
    </row>
    <row r="119" spans="2:51" s="12" customFormat="1" ht="13.5">
      <c r="B119" s="257"/>
      <c r="C119" s="258"/>
      <c r="D119" s="247" t="s">
        <v>328</v>
      </c>
      <c r="E119" s="259" t="s">
        <v>23</v>
      </c>
      <c r="F119" s="260" t="s">
        <v>2565</v>
      </c>
      <c r="G119" s="258"/>
      <c r="H119" s="261">
        <v>56.16</v>
      </c>
      <c r="I119" s="262"/>
      <c r="J119" s="258"/>
      <c r="K119" s="258"/>
      <c r="L119" s="263"/>
      <c r="M119" s="264"/>
      <c r="N119" s="265"/>
      <c r="O119" s="265"/>
      <c r="P119" s="265"/>
      <c r="Q119" s="265"/>
      <c r="R119" s="265"/>
      <c r="S119" s="265"/>
      <c r="T119" s="266"/>
      <c r="AT119" s="267" t="s">
        <v>328</v>
      </c>
      <c r="AU119" s="267" t="s">
        <v>85</v>
      </c>
      <c r="AV119" s="12" t="s">
        <v>85</v>
      </c>
      <c r="AW119" s="12" t="s">
        <v>38</v>
      </c>
      <c r="AX119" s="12" t="s">
        <v>83</v>
      </c>
      <c r="AY119" s="267" t="s">
        <v>174</v>
      </c>
    </row>
    <row r="120" spans="2:63" s="11" customFormat="1" ht="29.85" customHeight="1">
      <c r="B120" s="219"/>
      <c r="C120" s="220"/>
      <c r="D120" s="221" t="s">
        <v>74</v>
      </c>
      <c r="E120" s="233" t="s">
        <v>220</v>
      </c>
      <c r="F120" s="233" t="s">
        <v>486</v>
      </c>
      <c r="G120" s="220"/>
      <c r="H120" s="220"/>
      <c r="I120" s="223"/>
      <c r="J120" s="234">
        <f>BK120</f>
        <v>0</v>
      </c>
      <c r="K120" s="220"/>
      <c r="L120" s="225"/>
      <c r="M120" s="226"/>
      <c r="N120" s="227"/>
      <c r="O120" s="227"/>
      <c r="P120" s="228">
        <f>SUM(P121:P122)</f>
        <v>0</v>
      </c>
      <c r="Q120" s="227"/>
      <c r="R120" s="228">
        <f>SUM(R121:R122)</f>
        <v>0.010428</v>
      </c>
      <c r="S120" s="227"/>
      <c r="T120" s="229">
        <f>SUM(T121:T122)</f>
        <v>0</v>
      </c>
      <c r="AR120" s="230" t="s">
        <v>83</v>
      </c>
      <c r="AT120" s="231" t="s">
        <v>74</v>
      </c>
      <c r="AU120" s="231" t="s">
        <v>83</v>
      </c>
      <c r="AY120" s="230" t="s">
        <v>174</v>
      </c>
      <c r="BK120" s="232">
        <f>SUM(BK121:BK122)</f>
        <v>0</v>
      </c>
    </row>
    <row r="121" spans="2:65" s="1" customFormat="1" ht="25.5" customHeight="1">
      <c r="B121" s="47"/>
      <c r="C121" s="235" t="s">
        <v>216</v>
      </c>
      <c r="D121" s="235" t="s">
        <v>177</v>
      </c>
      <c r="E121" s="236" t="s">
        <v>2566</v>
      </c>
      <c r="F121" s="237" t="s">
        <v>2567</v>
      </c>
      <c r="G121" s="238" t="s">
        <v>223</v>
      </c>
      <c r="H121" s="239">
        <v>94.8</v>
      </c>
      <c r="I121" s="240"/>
      <c r="J121" s="241">
        <f>ROUND(I121*H121,2)</f>
        <v>0</v>
      </c>
      <c r="K121" s="237" t="s">
        <v>181</v>
      </c>
      <c r="L121" s="73"/>
      <c r="M121" s="242" t="s">
        <v>23</v>
      </c>
      <c r="N121" s="243" t="s">
        <v>46</v>
      </c>
      <c r="O121" s="48"/>
      <c r="P121" s="244">
        <f>O121*H121</f>
        <v>0</v>
      </c>
      <c r="Q121" s="244">
        <v>0.00011</v>
      </c>
      <c r="R121" s="244">
        <f>Q121*H121</f>
        <v>0.010428</v>
      </c>
      <c r="S121" s="244">
        <v>0</v>
      </c>
      <c r="T121" s="245">
        <f>S121*H121</f>
        <v>0</v>
      </c>
      <c r="AR121" s="25" t="s">
        <v>195</v>
      </c>
      <c r="AT121" s="25" t="s">
        <v>177</v>
      </c>
      <c r="AU121" s="25" t="s">
        <v>85</v>
      </c>
      <c r="AY121" s="25" t="s">
        <v>174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5" t="s">
        <v>83</v>
      </c>
      <c r="BK121" s="246">
        <f>ROUND(I121*H121,2)</f>
        <v>0</v>
      </c>
      <c r="BL121" s="25" t="s">
        <v>195</v>
      </c>
      <c r="BM121" s="25" t="s">
        <v>2568</v>
      </c>
    </row>
    <row r="122" spans="2:51" s="12" customFormat="1" ht="13.5">
      <c r="B122" s="257"/>
      <c r="C122" s="258"/>
      <c r="D122" s="247" t="s">
        <v>328</v>
      </c>
      <c r="E122" s="259" t="s">
        <v>23</v>
      </c>
      <c r="F122" s="260" t="s">
        <v>2569</v>
      </c>
      <c r="G122" s="258"/>
      <c r="H122" s="261">
        <v>94.8</v>
      </c>
      <c r="I122" s="262"/>
      <c r="J122" s="258"/>
      <c r="K122" s="258"/>
      <c r="L122" s="263"/>
      <c r="M122" s="264"/>
      <c r="N122" s="265"/>
      <c r="O122" s="265"/>
      <c r="P122" s="265"/>
      <c r="Q122" s="265"/>
      <c r="R122" s="265"/>
      <c r="S122" s="265"/>
      <c r="T122" s="266"/>
      <c r="AT122" s="267" t="s">
        <v>328</v>
      </c>
      <c r="AU122" s="267" t="s">
        <v>85</v>
      </c>
      <c r="AV122" s="12" t="s">
        <v>85</v>
      </c>
      <c r="AW122" s="12" t="s">
        <v>38</v>
      </c>
      <c r="AX122" s="12" t="s">
        <v>83</v>
      </c>
      <c r="AY122" s="267" t="s">
        <v>174</v>
      </c>
    </row>
    <row r="123" spans="2:63" s="11" customFormat="1" ht="29.85" customHeight="1">
      <c r="B123" s="219"/>
      <c r="C123" s="220"/>
      <c r="D123" s="221" t="s">
        <v>74</v>
      </c>
      <c r="E123" s="233" t="s">
        <v>541</v>
      </c>
      <c r="F123" s="233" t="s">
        <v>542</v>
      </c>
      <c r="G123" s="220"/>
      <c r="H123" s="220"/>
      <c r="I123" s="223"/>
      <c r="J123" s="234">
        <f>BK123</f>
        <v>0</v>
      </c>
      <c r="K123" s="220"/>
      <c r="L123" s="225"/>
      <c r="M123" s="226"/>
      <c r="N123" s="227"/>
      <c r="O123" s="227"/>
      <c r="P123" s="228">
        <f>SUM(P124:P141)</f>
        <v>0</v>
      </c>
      <c r="Q123" s="227"/>
      <c r="R123" s="228">
        <f>SUM(R124:R141)</f>
        <v>0</v>
      </c>
      <c r="S123" s="227"/>
      <c r="T123" s="229">
        <f>SUM(T124:T141)</f>
        <v>0</v>
      </c>
      <c r="AR123" s="230" t="s">
        <v>83</v>
      </c>
      <c r="AT123" s="231" t="s">
        <v>74</v>
      </c>
      <c r="AU123" s="231" t="s">
        <v>83</v>
      </c>
      <c r="AY123" s="230" t="s">
        <v>174</v>
      </c>
      <c r="BK123" s="232">
        <f>SUM(BK124:BK141)</f>
        <v>0</v>
      </c>
    </row>
    <row r="124" spans="2:65" s="1" customFormat="1" ht="25.5" customHeight="1">
      <c r="B124" s="47"/>
      <c r="C124" s="235" t="s">
        <v>220</v>
      </c>
      <c r="D124" s="235" t="s">
        <v>177</v>
      </c>
      <c r="E124" s="236" t="s">
        <v>2570</v>
      </c>
      <c r="F124" s="237" t="s">
        <v>2571</v>
      </c>
      <c r="G124" s="238" t="s">
        <v>464</v>
      </c>
      <c r="H124" s="239">
        <v>3.475</v>
      </c>
      <c r="I124" s="240"/>
      <c r="J124" s="241">
        <f>ROUND(I124*H124,2)</f>
        <v>0</v>
      </c>
      <c r="K124" s="237" t="s">
        <v>181</v>
      </c>
      <c r="L124" s="73"/>
      <c r="M124" s="242" t="s">
        <v>23</v>
      </c>
      <c r="N124" s="243" t="s">
        <v>46</v>
      </c>
      <c r="O124" s="48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5" t="s">
        <v>195</v>
      </c>
      <c r="AT124" s="25" t="s">
        <v>177</v>
      </c>
      <c r="AU124" s="25" t="s">
        <v>85</v>
      </c>
      <c r="AY124" s="25" t="s">
        <v>174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5" t="s">
        <v>83</v>
      </c>
      <c r="BK124" s="246">
        <f>ROUND(I124*H124,2)</f>
        <v>0</v>
      </c>
      <c r="BL124" s="25" t="s">
        <v>195</v>
      </c>
      <c r="BM124" s="25" t="s">
        <v>2572</v>
      </c>
    </row>
    <row r="125" spans="2:51" s="12" customFormat="1" ht="13.5">
      <c r="B125" s="257"/>
      <c r="C125" s="258"/>
      <c r="D125" s="247" t="s">
        <v>328</v>
      </c>
      <c r="E125" s="258"/>
      <c r="F125" s="260" t="s">
        <v>2573</v>
      </c>
      <c r="G125" s="258"/>
      <c r="H125" s="261">
        <v>3.475</v>
      </c>
      <c r="I125" s="262"/>
      <c r="J125" s="258"/>
      <c r="K125" s="258"/>
      <c r="L125" s="263"/>
      <c r="M125" s="264"/>
      <c r="N125" s="265"/>
      <c r="O125" s="265"/>
      <c r="P125" s="265"/>
      <c r="Q125" s="265"/>
      <c r="R125" s="265"/>
      <c r="S125" s="265"/>
      <c r="T125" s="266"/>
      <c r="AT125" s="267" t="s">
        <v>328</v>
      </c>
      <c r="AU125" s="267" t="s">
        <v>85</v>
      </c>
      <c r="AV125" s="12" t="s">
        <v>85</v>
      </c>
      <c r="AW125" s="12" t="s">
        <v>6</v>
      </c>
      <c r="AX125" s="12" t="s">
        <v>83</v>
      </c>
      <c r="AY125" s="267" t="s">
        <v>174</v>
      </c>
    </row>
    <row r="126" spans="2:65" s="1" customFormat="1" ht="38.25" customHeight="1">
      <c r="B126" s="47"/>
      <c r="C126" s="235" t="s">
        <v>226</v>
      </c>
      <c r="D126" s="235" t="s">
        <v>177</v>
      </c>
      <c r="E126" s="236" t="s">
        <v>2574</v>
      </c>
      <c r="F126" s="237" t="s">
        <v>2575</v>
      </c>
      <c r="G126" s="238" t="s">
        <v>464</v>
      </c>
      <c r="H126" s="239">
        <v>3.475</v>
      </c>
      <c r="I126" s="240"/>
      <c r="J126" s="241">
        <f>ROUND(I126*H126,2)</f>
        <v>0</v>
      </c>
      <c r="K126" s="237" t="s">
        <v>181</v>
      </c>
      <c r="L126" s="73"/>
      <c r="M126" s="242" t="s">
        <v>23</v>
      </c>
      <c r="N126" s="243" t="s">
        <v>46</v>
      </c>
      <c r="O126" s="48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5" t="s">
        <v>195</v>
      </c>
      <c r="AT126" s="25" t="s">
        <v>177</v>
      </c>
      <c r="AU126" s="25" t="s">
        <v>85</v>
      </c>
      <c r="AY126" s="25" t="s">
        <v>174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5" t="s">
        <v>83</v>
      </c>
      <c r="BK126" s="246">
        <f>ROUND(I126*H126,2)</f>
        <v>0</v>
      </c>
      <c r="BL126" s="25" t="s">
        <v>195</v>
      </c>
      <c r="BM126" s="25" t="s">
        <v>2576</v>
      </c>
    </row>
    <row r="127" spans="2:51" s="12" customFormat="1" ht="13.5">
      <c r="B127" s="257"/>
      <c r="C127" s="258"/>
      <c r="D127" s="247" t="s">
        <v>328</v>
      </c>
      <c r="E127" s="258"/>
      <c r="F127" s="260" t="s">
        <v>2573</v>
      </c>
      <c r="G127" s="258"/>
      <c r="H127" s="261">
        <v>3.475</v>
      </c>
      <c r="I127" s="262"/>
      <c r="J127" s="258"/>
      <c r="K127" s="258"/>
      <c r="L127" s="263"/>
      <c r="M127" s="264"/>
      <c r="N127" s="265"/>
      <c r="O127" s="265"/>
      <c r="P127" s="265"/>
      <c r="Q127" s="265"/>
      <c r="R127" s="265"/>
      <c r="S127" s="265"/>
      <c r="T127" s="266"/>
      <c r="AT127" s="267" t="s">
        <v>328</v>
      </c>
      <c r="AU127" s="267" t="s">
        <v>85</v>
      </c>
      <c r="AV127" s="12" t="s">
        <v>85</v>
      </c>
      <c r="AW127" s="12" t="s">
        <v>6</v>
      </c>
      <c r="AX127" s="12" t="s">
        <v>83</v>
      </c>
      <c r="AY127" s="267" t="s">
        <v>174</v>
      </c>
    </row>
    <row r="128" spans="2:65" s="1" customFormat="1" ht="25.5" customHeight="1">
      <c r="B128" s="47"/>
      <c r="C128" s="235" t="s">
        <v>231</v>
      </c>
      <c r="D128" s="235" t="s">
        <v>177</v>
      </c>
      <c r="E128" s="236" t="s">
        <v>2577</v>
      </c>
      <c r="F128" s="237" t="s">
        <v>2578</v>
      </c>
      <c r="G128" s="238" t="s">
        <v>464</v>
      </c>
      <c r="H128" s="239">
        <v>3.475</v>
      </c>
      <c r="I128" s="240"/>
      <c r="J128" s="241">
        <f>ROUND(I128*H128,2)</f>
        <v>0</v>
      </c>
      <c r="K128" s="237" t="s">
        <v>181</v>
      </c>
      <c r="L128" s="73"/>
      <c r="M128" s="242" t="s">
        <v>23</v>
      </c>
      <c r="N128" s="243" t="s">
        <v>46</v>
      </c>
      <c r="O128" s="48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5" t="s">
        <v>195</v>
      </c>
      <c r="AT128" s="25" t="s">
        <v>177</v>
      </c>
      <c r="AU128" s="25" t="s">
        <v>85</v>
      </c>
      <c r="AY128" s="25" t="s">
        <v>174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5" t="s">
        <v>83</v>
      </c>
      <c r="BK128" s="246">
        <f>ROUND(I128*H128,2)</f>
        <v>0</v>
      </c>
      <c r="BL128" s="25" t="s">
        <v>195</v>
      </c>
      <c r="BM128" s="25" t="s">
        <v>2579</v>
      </c>
    </row>
    <row r="129" spans="2:51" s="12" customFormat="1" ht="13.5">
      <c r="B129" s="257"/>
      <c r="C129" s="258"/>
      <c r="D129" s="247" t="s">
        <v>328</v>
      </c>
      <c r="E129" s="258"/>
      <c r="F129" s="260" t="s">
        <v>2573</v>
      </c>
      <c r="G129" s="258"/>
      <c r="H129" s="261">
        <v>3.475</v>
      </c>
      <c r="I129" s="262"/>
      <c r="J129" s="258"/>
      <c r="K129" s="258"/>
      <c r="L129" s="263"/>
      <c r="M129" s="264"/>
      <c r="N129" s="265"/>
      <c r="O129" s="265"/>
      <c r="P129" s="265"/>
      <c r="Q129" s="265"/>
      <c r="R129" s="265"/>
      <c r="S129" s="265"/>
      <c r="T129" s="266"/>
      <c r="AT129" s="267" t="s">
        <v>328</v>
      </c>
      <c r="AU129" s="267" t="s">
        <v>85</v>
      </c>
      <c r="AV129" s="12" t="s">
        <v>85</v>
      </c>
      <c r="AW129" s="12" t="s">
        <v>6</v>
      </c>
      <c r="AX129" s="12" t="s">
        <v>83</v>
      </c>
      <c r="AY129" s="267" t="s">
        <v>174</v>
      </c>
    </row>
    <row r="130" spans="2:65" s="1" customFormat="1" ht="38.25" customHeight="1">
      <c r="B130" s="47"/>
      <c r="C130" s="235" t="s">
        <v>235</v>
      </c>
      <c r="D130" s="235" t="s">
        <v>177</v>
      </c>
      <c r="E130" s="236" t="s">
        <v>2580</v>
      </c>
      <c r="F130" s="237" t="s">
        <v>2581</v>
      </c>
      <c r="G130" s="238" t="s">
        <v>464</v>
      </c>
      <c r="H130" s="239">
        <v>3.475</v>
      </c>
      <c r="I130" s="240"/>
      <c r="J130" s="241">
        <f>ROUND(I130*H130,2)</f>
        <v>0</v>
      </c>
      <c r="K130" s="237" t="s">
        <v>181</v>
      </c>
      <c r="L130" s="73"/>
      <c r="M130" s="242" t="s">
        <v>23</v>
      </c>
      <c r="N130" s="243" t="s">
        <v>46</v>
      </c>
      <c r="O130" s="48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5" t="s">
        <v>195</v>
      </c>
      <c r="AT130" s="25" t="s">
        <v>177</v>
      </c>
      <c r="AU130" s="25" t="s">
        <v>85</v>
      </c>
      <c r="AY130" s="25" t="s">
        <v>174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5" t="s">
        <v>83</v>
      </c>
      <c r="BK130" s="246">
        <f>ROUND(I130*H130,2)</f>
        <v>0</v>
      </c>
      <c r="BL130" s="25" t="s">
        <v>195</v>
      </c>
      <c r="BM130" s="25" t="s">
        <v>2582</v>
      </c>
    </row>
    <row r="131" spans="2:51" s="12" customFormat="1" ht="13.5">
      <c r="B131" s="257"/>
      <c r="C131" s="258"/>
      <c r="D131" s="247" t="s">
        <v>328</v>
      </c>
      <c r="E131" s="258"/>
      <c r="F131" s="260" t="s">
        <v>2573</v>
      </c>
      <c r="G131" s="258"/>
      <c r="H131" s="261">
        <v>3.475</v>
      </c>
      <c r="I131" s="262"/>
      <c r="J131" s="258"/>
      <c r="K131" s="258"/>
      <c r="L131" s="263"/>
      <c r="M131" s="264"/>
      <c r="N131" s="265"/>
      <c r="O131" s="265"/>
      <c r="P131" s="265"/>
      <c r="Q131" s="265"/>
      <c r="R131" s="265"/>
      <c r="S131" s="265"/>
      <c r="T131" s="266"/>
      <c r="AT131" s="267" t="s">
        <v>328</v>
      </c>
      <c r="AU131" s="267" t="s">
        <v>85</v>
      </c>
      <c r="AV131" s="12" t="s">
        <v>85</v>
      </c>
      <c r="AW131" s="12" t="s">
        <v>6</v>
      </c>
      <c r="AX131" s="12" t="s">
        <v>83</v>
      </c>
      <c r="AY131" s="267" t="s">
        <v>174</v>
      </c>
    </row>
    <row r="132" spans="2:65" s="1" customFormat="1" ht="25.5" customHeight="1">
      <c r="B132" s="47"/>
      <c r="C132" s="235" t="s">
        <v>241</v>
      </c>
      <c r="D132" s="235" t="s">
        <v>177</v>
      </c>
      <c r="E132" s="236" t="s">
        <v>2583</v>
      </c>
      <c r="F132" s="237" t="s">
        <v>2584</v>
      </c>
      <c r="G132" s="238" t="s">
        <v>464</v>
      </c>
      <c r="H132" s="239">
        <v>6.95</v>
      </c>
      <c r="I132" s="240"/>
      <c r="J132" s="241">
        <f>ROUND(I132*H132,2)</f>
        <v>0</v>
      </c>
      <c r="K132" s="237" t="s">
        <v>181</v>
      </c>
      <c r="L132" s="73"/>
      <c r="M132" s="242" t="s">
        <v>23</v>
      </c>
      <c r="N132" s="243" t="s">
        <v>46</v>
      </c>
      <c r="O132" s="48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5" t="s">
        <v>195</v>
      </c>
      <c r="AT132" s="25" t="s">
        <v>177</v>
      </c>
      <c r="AU132" s="25" t="s">
        <v>85</v>
      </c>
      <c r="AY132" s="25" t="s">
        <v>174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5" t="s">
        <v>83</v>
      </c>
      <c r="BK132" s="246">
        <f>ROUND(I132*H132,2)</f>
        <v>0</v>
      </c>
      <c r="BL132" s="25" t="s">
        <v>195</v>
      </c>
      <c r="BM132" s="25" t="s">
        <v>2585</v>
      </c>
    </row>
    <row r="133" spans="2:65" s="1" customFormat="1" ht="38.25" customHeight="1">
      <c r="B133" s="47"/>
      <c r="C133" s="235" t="s">
        <v>246</v>
      </c>
      <c r="D133" s="235" t="s">
        <v>177</v>
      </c>
      <c r="E133" s="236" t="s">
        <v>2586</v>
      </c>
      <c r="F133" s="237" t="s">
        <v>2587</v>
      </c>
      <c r="G133" s="238" t="s">
        <v>464</v>
      </c>
      <c r="H133" s="239">
        <v>69.5</v>
      </c>
      <c r="I133" s="240"/>
      <c r="J133" s="241">
        <f>ROUND(I133*H133,2)</f>
        <v>0</v>
      </c>
      <c r="K133" s="237" t="s">
        <v>181</v>
      </c>
      <c r="L133" s="73"/>
      <c r="M133" s="242" t="s">
        <v>23</v>
      </c>
      <c r="N133" s="243" t="s">
        <v>46</v>
      </c>
      <c r="O133" s="48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5" t="s">
        <v>195</v>
      </c>
      <c r="AT133" s="25" t="s">
        <v>177</v>
      </c>
      <c r="AU133" s="25" t="s">
        <v>85</v>
      </c>
      <c r="AY133" s="25" t="s">
        <v>174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5" t="s">
        <v>83</v>
      </c>
      <c r="BK133" s="246">
        <f>ROUND(I133*H133,2)</f>
        <v>0</v>
      </c>
      <c r="BL133" s="25" t="s">
        <v>195</v>
      </c>
      <c r="BM133" s="25" t="s">
        <v>2588</v>
      </c>
    </row>
    <row r="134" spans="2:51" s="12" customFormat="1" ht="13.5">
      <c r="B134" s="257"/>
      <c r="C134" s="258"/>
      <c r="D134" s="247" t="s">
        <v>328</v>
      </c>
      <c r="E134" s="258"/>
      <c r="F134" s="260" t="s">
        <v>2589</v>
      </c>
      <c r="G134" s="258"/>
      <c r="H134" s="261">
        <v>69.5</v>
      </c>
      <c r="I134" s="262"/>
      <c r="J134" s="258"/>
      <c r="K134" s="258"/>
      <c r="L134" s="263"/>
      <c r="M134" s="264"/>
      <c r="N134" s="265"/>
      <c r="O134" s="265"/>
      <c r="P134" s="265"/>
      <c r="Q134" s="265"/>
      <c r="R134" s="265"/>
      <c r="S134" s="265"/>
      <c r="T134" s="266"/>
      <c r="AT134" s="267" t="s">
        <v>328</v>
      </c>
      <c r="AU134" s="267" t="s">
        <v>85</v>
      </c>
      <c r="AV134" s="12" t="s">
        <v>85</v>
      </c>
      <c r="AW134" s="12" t="s">
        <v>6</v>
      </c>
      <c r="AX134" s="12" t="s">
        <v>83</v>
      </c>
      <c r="AY134" s="267" t="s">
        <v>174</v>
      </c>
    </row>
    <row r="135" spans="2:65" s="1" customFormat="1" ht="16.5" customHeight="1">
      <c r="B135" s="47"/>
      <c r="C135" s="235" t="s">
        <v>10</v>
      </c>
      <c r="D135" s="235" t="s">
        <v>177</v>
      </c>
      <c r="E135" s="236" t="s">
        <v>2590</v>
      </c>
      <c r="F135" s="237" t="s">
        <v>2591</v>
      </c>
      <c r="G135" s="238" t="s">
        <v>464</v>
      </c>
      <c r="H135" s="239">
        <v>6.95</v>
      </c>
      <c r="I135" s="240"/>
      <c r="J135" s="241">
        <f>ROUND(I135*H135,2)</f>
        <v>0</v>
      </c>
      <c r="K135" s="237" t="s">
        <v>181</v>
      </c>
      <c r="L135" s="73"/>
      <c r="M135" s="242" t="s">
        <v>23</v>
      </c>
      <c r="N135" s="243" t="s">
        <v>46</v>
      </c>
      <c r="O135" s="48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5" t="s">
        <v>195</v>
      </c>
      <c r="AT135" s="25" t="s">
        <v>177</v>
      </c>
      <c r="AU135" s="25" t="s">
        <v>85</v>
      </c>
      <c r="AY135" s="25" t="s">
        <v>174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5" t="s">
        <v>83</v>
      </c>
      <c r="BK135" s="246">
        <f>ROUND(I135*H135,2)</f>
        <v>0</v>
      </c>
      <c r="BL135" s="25" t="s">
        <v>195</v>
      </c>
      <c r="BM135" s="25" t="s">
        <v>2592</v>
      </c>
    </row>
    <row r="136" spans="2:65" s="1" customFormat="1" ht="16.5" customHeight="1">
      <c r="B136" s="47"/>
      <c r="C136" s="235" t="s">
        <v>258</v>
      </c>
      <c r="D136" s="235" t="s">
        <v>177</v>
      </c>
      <c r="E136" s="236" t="s">
        <v>2593</v>
      </c>
      <c r="F136" s="237" t="s">
        <v>1403</v>
      </c>
      <c r="G136" s="238" t="s">
        <v>464</v>
      </c>
      <c r="H136" s="239">
        <v>4.17</v>
      </c>
      <c r="I136" s="240"/>
      <c r="J136" s="241">
        <f>ROUND(I136*H136,2)</f>
        <v>0</v>
      </c>
      <c r="K136" s="237" t="s">
        <v>181</v>
      </c>
      <c r="L136" s="73"/>
      <c r="M136" s="242" t="s">
        <v>23</v>
      </c>
      <c r="N136" s="243" t="s">
        <v>46</v>
      </c>
      <c r="O136" s="48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5" t="s">
        <v>195</v>
      </c>
      <c r="AT136" s="25" t="s">
        <v>177</v>
      </c>
      <c r="AU136" s="25" t="s">
        <v>85</v>
      </c>
      <c r="AY136" s="25" t="s">
        <v>174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5" t="s">
        <v>83</v>
      </c>
      <c r="BK136" s="246">
        <f>ROUND(I136*H136,2)</f>
        <v>0</v>
      </c>
      <c r="BL136" s="25" t="s">
        <v>195</v>
      </c>
      <c r="BM136" s="25" t="s">
        <v>2594</v>
      </c>
    </row>
    <row r="137" spans="2:51" s="12" customFormat="1" ht="13.5">
      <c r="B137" s="257"/>
      <c r="C137" s="258"/>
      <c r="D137" s="247" t="s">
        <v>328</v>
      </c>
      <c r="E137" s="258"/>
      <c r="F137" s="260" t="s">
        <v>2595</v>
      </c>
      <c r="G137" s="258"/>
      <c r="H137" s="261">
        <v>4.17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6"/>
      <c r="AT137" s="267" t="s">
        <v>328</v>
      </c>
      <c r="AU137" s="267" t="s">
        <v>85</v>
      </c>
      <c r="AV137" s="12" t="s">
        <v>85</v>
      </c>
      <c r="AW137" s="12" t="s">
        <v>6</v>
      </c>
      <c r="AX137" s="12" t="s">
        <v>83</v>
      </c>
      <c r="AY137" s="267" t="s">
        <v>174</v>
      </c>
    </row>
    <row r="138" spans="2:65" s="1" customFormat="1" ht="25.5" customHeight="1">
      <c r="B138" s="47"/>
      <c r="C138" s="235" t="s">
        <v>263</v>
      </c>
      <c r="D138" s="235" t="s">
        <v>177</v>
      </c>
      <c r="E138" s="236" t="s">
        <v>2596</v>
      </c>
      <c r="F138" s="237" t="s">
        <v>1407</v>
      </c>
      <c r="G138" s="238" t="s">
        <v>464</v>
      </c>
      <c r="H138" s="239">
        <v>1.39</v>
      </c>
      <c r="I138" s="240"/>
      <c r="J138" s="241">
        <f>ROUND(I138*H138,2)</f>
        <v>0</v>
      </c>
      <c r="K138" s="237" t="s">
        <v>181</v>
      </c>
      <c r="L138" s="73"/>
      <c r="M138" s="242" t="s">
        <v>23</v>
      </c>
      <c r="N138" s="243" t="s">
        <v>46</v>
      </c>
      <c r="O138" s="48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5" t="s">
        <v>195</v>
      </c>
      <c r="AT138" s="25" t="s">
        <v>177</v>
      </c>
      <c r="AU138" s="25" t="s">
        <v>85</v>
      </c>
      <c r="AY138" s="25" t="s">
        <v>174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5" t="s">
        <v>83</v>
      </c>
      <c r="BK138" s="246">
        <f>ROUND(I138*H138,2)</f>
        <v>0</v>
      </c>
      <c r="BL138" s="25" t="s">
        <v>195</v>
      </c>
      <c r="BM138" s="25" t="s">
        <v>2597</v>
      </c>
    </row>
    <row r="139" spans="2:51" s="12" customFormat="1" ht="13.5">
      <c r="B139" s="257"/>
      <c r="C139" s="258"/>
      <c r="D139" s="247" t="s">
        <v>328</v>
      </c>
      <c r="E139" s="258"/>
      <c r="F139" s="260" t="s">
        <v>2598</v>
      </c>
      <c r="G139" s="258"/>
      <c r="H139" s="261">
        <v>1.39</v>
      </c>
      <c r="I139" s="262"/>
      <c r="J139" s="258"/>
      <c r="K139" s="258"/>
      <c r="L139" s="263"/>
      <c r="M139" s="264"/>
      <c r="N139" s="265"/>
      <c r="O139" s="265"/>
      <c r="P139" s="265"/>
      <c r="Q139" s="265"/>
      <c r="R139" s="265"/>
      <c r="S139" s="265"/>
      <c r="T139" s="266"/>
      <c r="AT139" s="267" t="s">
        <v>328</v>
      </c>
      <c r="AU139" s="267" t="s">
        <v>85</v>
      </c>
      <c r="AV139" s="12" t="s">
        <v>85</v>
      </c>
      <c r="AW139" s="12" t="s">
        <v>6</v>
      </c>
      <c r="AX139" s="12" t="s">
        <v>83</v>
      </c>
      <c r="AY139" s="267" t="s">
        <v>174</v>
      </c>
    </row>
    <row r="140" spans="2:65" s="1" customFormat="1" ht="25.5" customHeight="1">
      <c r="B140" s="47"/>
      <c r="C140" s="235" t="s">
        <v>270</v>
      </c>
      <c r="D140" s="235" t="s">
        <v>177</v>
      </c>
      <c r="E140" s="236" t="s">
        <v>2599</v>
      </c>
      <c r="F140" s="237" t="s">
        <v>2600</v>
      </c>
      <c r="G140" s="238" t="s">
        <v>464</v>
      </c>
      <c r="H140" s="239">
        <v>1.39</v>
      </c>
      <c r="I140" s="240"/>
      <c r="J140" s="241">
        <f>ROUND(I140*H140,2)</f>
        <v>0</v>
      </c>
      <c r="K140" s="237" t="s">
        <v>181</v>
      </c>
      <c r="L140" s="73"/>
      <c r="M140" s="242" t="s">
        <v>23</v>
      </c>
      <c r="N140" s="243" t="s">
        <v>46</v>
      </c>
      <c r="O140" s="48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5" t="s">
        <v>195</v>
      </c>
      <c r="AT140" s="25" t="s">
        <v>177</v>
      </c>
      <c r="AU140" s="25" t="s">
        <v>85</v>
      </c>
      <c r="AY140" s="25" t="s">
        <v>174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5" t="s">
        <v>83</v>
      </c>
      <c r="BK140" s="246">
        <f>ROUND(I140*H140,2)</f>
        <v>0</v>
      </c>
      <c r="BL140" s="25" t="s">
        <v>195</v>
      </c>
      <c r="BM140" s="25" t="s">
        <v>2601</v>
      </c>
    </row>
    <row r="141" spans="2:51" s="12" customFormat="1" ht="13.5">
      <c r="B141" s="257"/>
      <c r="C141" s="258"/>
      <c r="D141" s="247" t="s">
        <v>328</v>
      </c>
      <c r="E141" s="258"/>
      <c r="F141" s="260" t="s">
        <v>2598</v>
      </c>
      <c r="G141" s="258"/>
      <c r="H141" s="261">
        <v>1.39</v>
      </c>
      <c r="I141" s="262"/>
      <c r="J141" s="258"/>
      <c r="K141" s="258"/>
      <c r="L141" s="263"/>
      <c r="M141" s="264"/>
      <c r="N141" s="265"/>
      <c r="O141" s="265"/>
      <c r="P141" s="265"/>
      <c r="Q141" s="265"/>
      <c r="R141" s="265"/>
      <c r="S141" s="265"/>
      <c r="T141" s="266"/>
      <c r="AT141" s="267" t="s">
        <v>328</v>
      </c>
      <c r="AU141" s="267" t="s">
        <v>85</v>
      </c>
      <c r="AV141" s="12" t="s">
        <v>85</v>
      </c>
      <c r="AW141" s="12" t="s">
        <v>6</v>
      </c>
      <c r="AX141" s="12" t="s">
        <v>83</v>
      </c>
      <c r="AY141" s="267" t="s">
        <v>174</v>
      </c>
    </row>
    <row r="142" spans="2:63" s="11" customFormat="1" ht="29.85" customHeight="1">
      <c r="B142" s="219"/>
      <c r="C142" s="220"/>
      <c r="D142" s="221" t="s">
        <v>74</v>
      </c>
      <c r="E142" s="233" t="s">
        <v>584</v>
      </c>
      <c r="F142" s="233" t="s">
        <v>585</v>
      </c>
      <c r="G142" s="220"/>
      <c r="H142" s="220"/>
      <c r="I142" s="223"/>
      <c r="J142" s="234">
        <f>BK142</f>
        <v>0</v>
      </c>
      <c r="K142" s="220"/>
      <c r="L142" s="225"/>
      <c r="M142" s="226"/>
      <c r="N142" s="227"/>
      <c r="O142" s="227"/>
      <c r="P142" s="228">
        <f>P143</f>
        <v>0</v>
      </c>
      <c r="Q142" s="227"/>
      <c r="R142" s="228">
        <f>R143</f>
        <v>0</v>
      </c>
      <c r="S142" s="227"/>
      <c r="T142" s="229">
        <f>T143</f>
        <v>0</v>
      </c>
      <c r="AR142" s="230" t="s">
        <v>83</v>
      </c>
      <c r="AT142" s="231" t="s">
        <v>74</v>
      </c>
      <c r="AU142" s="231" t="s">
        <v>83</v>
      </c>
      <c r="AY142" s="230" t="s">
        <v>174</v>
      </c>
      <c r="BK142" s="232">
        <f>BK143</f>
        <v>0</v>
      </c>
    </row>
    <row r="143" spans="2:65" s="1" customFormat="1" ht="25.5" customHeight="1">
      <c r="B143" s="47"/>
      <c r="C143" s="235" t="s">
        <v>482</v>
      </c>
      <c r="D143" s="235" t="s">
        <v>177</v>
      </c>
      <c r="E143" s="236" t="s">
        <v>2602</v>
      </c>
      <c r="F143" s="237" t="s">
        <v>2603</v>
      </c>
      <c r="G143" s="238" t="s">
        <v>464</v>
      </c>
      <c r="H143" s="239">
        <v>7.496</v>
      </c>
      <c r="I143" s="240"/>
      <c r="J143" s="241">
        <f>ROUND(I143*H143,2)</f>
        <v>0</v>
      </c>
      <c r="K143" s="237" t="s">
        <v>181</v>
      </c>
      <c r="L143" s="73"/>
      <c r="M143" s="242" t="s">
        <v>23</v>
      </c>
      <c r="N143" s="243" t="s">
        <v>46</v>
      </c>
      <c r="O143" s="48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5" t="s">
        <v>195</v>
      </c>
      <c r="AT143" s="25" t="s">
        <v>177</v>
      </c>
      <c r="AU143" s="25" t="s">
        <v>85</v>
      </c>
      <c r="AY143" s="25" t="s">
        <v>174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5" t="s">
        <v>83</v>
      </c>
      <c r="BK143" s="246">
        <f>ROUND(I143*H143,2)</f>
        <v>0</v>
      </c>
      <c r="BL143" s="25" t="s">
        <v>195</v>
      </c>
      <c r="BM143" s="25" t="s">
        <v>2604</v>
      </c>
    </row>
    <row r="144" spans="2:63" s="11" customFormat="1" ht="37.4" customHeight="1">
      <c r="B144" s="219"/>
      <c r="C144" s="220"/>
      <c r="D144" s="221" t="s">
        <v>74</v>
      </c>
      <c r="E144" s="222" t="s">
        <v>590</v>
      </c>
      <c r="F144" s="222" t="s">
        <v>591</v>
      </c>
      <c r="G144" s="220"/>
      <c r="H144" s="220"/>
      <c r="I144" s="223"/>
      <c r="J144" s="224">
        <f>BK144</f>
        <v>0</v>
      </c>
      <c r="K144" s="220"/>
      <c r="L144" s="225"/>
      <c r="M144" s="226"/>
      <c r="N144" s="227"/>
      <c r="O144" s="227"/>
      <c r="P144" s="228">
        <f>P145+P179</f>
        <v>0</v>
      </c>
      <c r="Q144" s="227"/>
      <c r="R144" s="228">
        <f>R145+R179</f>
        <v>0.5439632400000001</v>
      </c>
      <c r="S144" s="227"/>
      <c r="T144" s="229">
        <f>T145+T179</f>
        <v>0</v>
      </c>
      <c r="AR144" s="230" t="s">
        <v>85</v>
      </c>
      <c r="AT144" s="231" t="s">
        <v>74</v>
      </c>
      <c r="AU144" s="231" t="s">
        <v>75</v>
      </c>
      <c r="AY144" s="230" t="s">
        <v>174</v>
      </c>
      <c r="BK144" s="232">
        <f>BK145+BK179</f>
        <v>0</v>
      </c>
    </row>
    <row r="145" spans="2:63" s="11" customFormat="1" ht="19.9" customHeight="1">
      <c r="B145" s="219"/>
      <c r="C145" s="220"/>
      <c r="D145" s="221" t="s">
        <v>74</v>
      </c>
      <c r="E145" s="233" t="s">
        <v>592</v>
      </c>
      <c r="F145" s="233" t="s">
        <v>593</v>
      </c>
      <c r="G145" s="220"/>
      <c r="H145" s="220"/>
      <c r="I145" s="223"/>
      <c r="J145" s="234">
        <f>BK145</f>
        <v>0</v>
      </c>
      <c r="K145" s="220"/>
      <c r="L145" s="225"/>
      <c r="M145" s="226"/>
      <c r="N145" s="227"/>
      <c r="O145" s="227"/>
      <c r="P145" s="228">
        <f>SUM(P146:P178)</f>
        <v>0</v>
      </c>
      <c r="Q145" s="227"/>
      <c r="R145" s="228">
        <f>SUM(R146:R178)</f>
        <v>0.4689605600000001</v>
      </c>
      <c r="S145" s="227"/>
      <c r="T145" s="229">
        <f>SUM(T146:T178)</f>
        <v>0</v>
      </c>
      <c r="AR145" s="230" t="s">
        <v>85</v>
      </c>
      <c r="AT145" s="231" t="s">
        <v>74</v>
      </c>
      <c r="AU145" s="231" t="s">
        <v>83</v>
      </c>
      <c r="AY145" s="230" t="s">
        <v>174</v>
      </c>
      <c r="BK145" s="232">
        <f>SUM(BK146:BK178)</f>
        <v>0</v>
      </c>
    </row>
    <row r="146" spans="2:65" s="1" customFormat="1" ht="25.5" customHeight="1">
      <c r="B146" s="47"/>
      <c r="C146" s="235" t="s">
        <v>487</v>
      </c>
      <c r="D146" s="235" t="s">
        <v>177</v>
      </c>
      <c r="E146" s="236" t="s">
        <v>595</v>
      </c>
      <c r="F146" s="237" t="s">
        <v>596</v>
      </c>
      <c r="G146" s="238" t="s">
        <v>205</v>
      </c>
      <c r="H146" s="239">
        <v>28.08</v>
      </c>
      <c r="I146" s="240"/>
      <c r="J146" s="241">
        <f>ROUND(I146*H146,2)</f>
        <v>0</v>
      </c>
      <c r="K146" s="237" t="s">
        <v>181</v>
      </c>
      <c r="L146" s="73"/>
      <c r="M146" s="242" t="s">
        <v>23</v>
      </c>
      <c r="N146" s="243" t="s">
        <v>46</v>
      </c>
      <c r="O146" s="48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5" t="s">
        <v>258</v>
      </c>
      <c r="AT146" s="25" t="s">
        <v>177</v>
      </c>
      <c r="AU146" s="25" t="s">
        <v>85</v>
      </c>
      <c r="AY146" s="25" t="s">
        <v>174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5" t="s">
        <v>83</v>
      </c>
      <c r="BK146" s="246">
        <f>ROUND(I146*H146,2)</f>
        <v>0</v>
      </c>
      <c r="BL146" s="25" t="s">
        <v>258</v>
      </c>
      <c r="BM146" s="25" t="s">
        <v>2605</v>
      </c>
    </row>
    <row r="147" spans="2:51" s="12" customFormat="1" ht="13.5">
      <c r="B147" s="257"/>
      <c r="C147" s="258"/>
      <c r="D147" s="247" t="s">
        <v>328</v>
      </c>
      <c r="E147" s="259" t="s">
        <v>23</v>
      </c>
      <c r="F147" s="260" t="s">
        <v>2555</v>
      </c>
      <c r="G147" s="258"/>
      <c r="H147" s="261">
        <v>28.08</v>
      </c>
      <c r="I147" s="262"/>
      <c r="J147" s="258"/>
      <c r="K147" s="258"/>
      <c r="L147" s="263"/>
      <c r="M147" s="264"/>
      <c r="N147" s="265"/>
      <c r="O147" s="265"/>
      <c r="P147" s="265"/>
      <c r="Q147" s="265"/>
      <c r="R147" s="265"/>
      <c r="S147" s="265"/>
      <c r="T147" s="266"/>
      <c r="AT147" s="267" t="s">
        <v>328</v>
      </c>
      <c r="AU147" s="267" t="s">
        <v>85</v>
      </c>
      <c r="AV147" s="12" t="s">
        <v>85</v>
      </c>
      <c r="AW147" s="12" t="s">
        <v>38</v>
      </c>
      <c r="AX147" s="12" t="s">
        <v>83</v>
      </c>
      <c r="AY147" s="267" t="s">
        <v>174</v>
      </c>
    </row>
    <row r="148" spans="2:65" s="1" customFormat="1" ht="16.5" customHeight="1">
      <c r="B148" s="47"/>
      <c r="C148" s="300" t="s">
        <v>9</v>
      </c>
      <c r="D148" s="300" t="s">
        <v>475</v>
      </c>
      <c r="E148" s="301" t="s">
        <v>601</v>
      </c>
      <c r="F148" s="302" t="s">
        <v>602</v>
      </c>
      <c r="G148" s="303" t="s">
        <v>603</v>
      </c>
      <c r="H148" s="304">
        <v>8.424</v>
      </c>
      <c r="I148" s="305"/>
      <c r="J148" s="306">
        <f>ROUND(I148*H148,2)</f>
        <v>0</v>
      </c>
      <c r="K148" s="302" t="s">
        <v>181</v>
      </c>
      <c r="L148" s="307"/>
      <c r="M148" s="308" t="s">
        <v>23</v>
      </c>
      <c r="N148" s="309" t="s">
        <v>46</v>
      </c>
      <c r="O148" s="48"/>
      <c r="P148" s="244">
        <f>O148*H148</f>
        <v>0</v>
      </c>
      <c r="Q148" s="244">
        <v>0.001</v>
      </c>
      <c r="R148" s="244">
        <f>Q148*H148</f>
        <v>0.008424</v>
      </c>
      <c r="S148" s="244">
        <v>0</v>
      </c>
      <c r="T148" s="245">
        <f>S148*H148</f>
        <v>0</v>
      </c>
      <c r="AR148" s="25" t="s">
        <v>547</v>
      </c>
      <c r="AT148" s="25" t="s">
        <v>475</v>
      </c>
      <c r="AU148" s="25" t="s">
        <v>85</v>
      </c>
      <c r="AY148" s="25" t="s">
        <v>174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5" t="s">
        <v>83</v>
      </c>
      <c r="BK148" s="246">
        <f>ROUND(I148*H148,2)</f>
        <v>0</v>
      </c>
      <c r="BL148" s="25" t="s">
        <v>258</v>
      </c>
      <c r="BM148" s="25" t="s">
        <v>2606</v>
      </c>
    </row>
    <row r="149" spans="2:51" s="12" customFormat="1" ht="13.5">
      <c r="B149" s="257"/>
      <c r="C149" s="258"/>
      <c r="D149" s="247" t="s">
        <v>328</v>
      </c>
      <c r="E149" s="258"/>
      <c r="F149" s="260" t="s">
        <v>2607</v>
      </c>
      <c r="G149" s="258"/>
      <c r="H149" s="261">
        <v>8.424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AT149" s="267" t="s">
        <v>328</v>
      </c>
      <c r="AU149" s="267" t="s">
        <v>85</v>
      </c>
      <c r="AV149" s="12" t="s">
        <v>85</v>
      </c>
      <c r="AW149" s="12" t="s">
        <v>6</v>
      </c>
      <c r="AX149" s="12" t="s">
        <v>83</v>
      </c>
      <c r="AY149" s="267" t="s">
        <v>174</v>
      </c>
    </row>
    <row r="150" spans="2:65" s="1" customFormat="1" ht="25.5" customHeight="1">
      <c r="B150" s="47"/>
      <c r="C150" s="235" t="s">
        <v>495</v>
      </c>
      <c r="D150" s="235" t="s">
        <v>177</v>
      </c>
      <c r="E150" s="236" t="s">
        <v>2608</v>
      </c>
      <c r="F150" s="237" t="s">
        <v>2609</v>
      </c>
      <c r="G150" s="238" t="s">
        <v>205</v>
      </c>
      <c r="H150" s="239">
        <v>47.4</v>
      </c>
      <c r="I150" s="240"/>
      <c r="J150" s="241">
        <f>ROUND(I150*H150,2)</f>
        <v>0</v>
      </c>
      <c r="K150" s="237" t="s">
        <v>181</v>
      </c>
      <c r="L150" s="73"/>
      <c r="M150" s="242" t="s">
        <v>23</v>
      </c>
      <c r="N150" s="243" t="s">
        <v>46</v>
      </c>
      <c r="O150" s="48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5" t="s">
        <v>258</v>
      </c>
      <c r="AT150" s="25" t="s">
        <v>177</v>
      </c>
      <c r="AU150" s="25" t="s">
        <v>85</v>
      </c>
      <c r="AY150" s="25" t="s">
        <v>174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5" t="s">
        <v>83</v>
      </c>
      <c r="BK150" s="246">
        <f>ROUND(I150*H150,2)</f>
        <v>0</v>
      </c>
      <c r="BL150" s="25" t="s">
        <v>258</v>
      </c>
      <c r="BM150" s="25" t="s">
        <v>2610</v>
      </c>
    </row>
    <row r="151" spans="2:51" s="12" customFormat="1" ht="13.5">
      <c r="B151" s="257"/>
      <c r="C151" s="258"/>
      <c r="D151" s="247" t="s">
        <v>328</v>
      </c>
      <c r="E151" s="259" t="s">
        <v>23</v>
      </c>
      <c r="F151" s="260" t="s">
        <v>2611</v>
      </c>
      <c r="G151" s="258"/>
      <c r="H151" s="261">
        <v>47.4</v>
      </c>
      <c r="I151" s="262"/>
      <c r="J151" s="258"/>
      <c r="K151" s="258"/>
      <c r="L151" s="263"/>
      <c r="M151" s="264"/>
      <c r="N151" s="265"/>
      <c r="O151" s="265"/>
      <c r="P151" s="265"/>
      <c r="Q151" s="265"/>
      <c r="R151" s="265"/>
      <c r="S151" s="265"/>
      <c r="T151" s="266"/>
      <c r="AT151" s="267" t="s">
        <v>328</v>
      </c>
      <c r="AU151" s="267" t="s">
        <v>85</v>
      </c>
      <c r="AV151" s="12" t="s">
        <v>85</v>
      </c>
      <c r="AW151" s="12" t="s">
        <v>38</v>
      </c>
      <c r="AX151" s="12" t="s">
        <v>83</v>
      </c>
      <c r="AY151" s="267" t="s">
        <v>174</v>
      </c>
    </row>
    <row r="152" spans="2:65" s="1" customFormat="1" ht="16.5" customHeight="1">
      <c r="B152" s="47"/>
      <c r="C152" s="300" t="s">
        <v>499</v>
      </c>
      <c r="D152" s="300" t="s">
        <v>475</v>
      </c>
      <c r="E152" s="301" t="s">
        <v>601</v>
      </c>
      <c r="F152" s="302" t="s">
        <v>602</v>
      </c>
      <c r="G152" s="303" t="s">
        <v>603</v>
      </c>
      <c r="H152" s="304">
        <v>16.59</v>
      </c>
      <c r="I152" s="305"/>
      <c r="J152" s="306">
        <f>ROUND(I152*H152,2)</f>
        <v>0</v>
      </c>
      <c r="K152" s="302" t="s">
        <v>181</v>
      </c>
      <c r="L152" s="307"/>
      <c r="M152" s="308" t="s">
        <v>23</v>
      </c>
      <c r="N152" s="309" t="s">
        <v>46</v>
      </c>
      <c r="O152" s="48"/>
      <c r="P152" s="244">
        <f>O152*H152</f>
        <v>0</v>
      </c>
      <c r="Q152" s="244">
        <v>0.001</v>
      </c>
      <c r="R152" s="244">
        <f>Q152*H152</f>
        <v>0.01659</v>
      </c>
      <c r="S152" s="244">
        <v>0</v>
      </c>
      <c r="T152" s="245">
        <f>S152*H152</f>
        <v>0</v>
      </c>
      <c r="AR152" s="25" t="s">
        <v>547</v>
      </c>
      <c r="AT152" s="25" t="s">
        <v>475</v>
      </c>
      <c r="AU152" s="25" t="s">
        <v>85</v>
      </c>
      <c r="AY152" s="25" t="s">
        <v>174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5" t="s">
        <v>83</v>
      </c>
      <c r="BK152" s="246">
        <f>ROUND(I152*H152,2)</f>
        <v>0</v>
      </c>
      <c r="BL152" s="25" t="s">
        <v>258</v>
      </c>
      <c r="BM152" s="25" t="s">
        <v>2612</v>
      </c>
    </row>
    <row r="153" spans="2:51" s="12" customFormat="1" ht="13.5">
      <c r="B153" s="257"/>
      <c r="C153" s="258"/>
      <c r="D153" s="247" t="s">
        <v>328</v>
      </c>
      <c r="E153" s="258"/>
      <c r="F153" s="260" t="s">
        <v>2613</v>
      </c>
      <c r="G153" s="258"/>
      <c r="H153" s="261">
        <v>16.59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AT153" s="267" t="s">
        <v>328</v>
      </c>
      <c r="AU153" s="267" t="s">
        <v>85</v>
      </c>
      <c r="AV153" s="12" t="s">
        <v>85</v>
      </c>
      <c r="AW153" s="12" t="s">
        <v>6</v>
      </c>
      <c r="AX153" s="12" t="s">
        <v>83</v>
      </c>
      <c r="AY153" s="267" t="s">
        <v>174</v>
      </c>
    </row>
    <row r="154" spans="2:65" s="1" customFormat="1" ht="25.5" customHeight="1">
      <c r="B154" s="47"/>
      <c r="C154" s="235" t="s">
        <v>503</v>
      </c>
      <c r="D154" s="235" t="s">
        <v>177</v>
      </c>
      <c r="E154" s="236" t="s">
        <v>607</v>
      </c>
      <c r="F154" s="237" t="s">
        <v>608</v>
      </c>
      <c r="G154" s="238" t="s">
        <v>205</v>
      </c>
      <c r="H154" s="239">
        <v>28.08</v>
      </c>
      <c r="I154" s="240"/>
      <c r="J154" s="241">
        <f>ROUND(I154*H154,2)</f>
        <v>0</v>
      </c>
      <c r="K154" s="237" t="s">
        <v>181</v>
      </c>
      <c r="L154" s="73"/>
      <c r="M154" s="242" t="s">
        <v>23</v>
      </c>
      <c r="N154" s="243" t="s">
        <v>46</v>
      </c>
      <c r="O154" s="48"/>
      <c r="P154" s="244">
        <f>O154*H154</f>
        <v>0</v>
      </c>
      <c r="Q154" s="244">
        <v>0.0004</v>
      </c>
      <c r="R154" s="244">
        <f>Q154*H154</f>
        <v>0.011232</v>
      </c>
      <c r="S154" s="244">
        <v>0</v>
      </c>
      <c r="T154" s="245">
        <f>S154*H154</f>
        <v>0</v>
      </c>
      <c r="AR154" s="25" t="s">
        <v>258</v>
      </c>
      <c r="AT154" s="25" t="s">
        <v>177</v>
      </c>
      <c r="AU154" s="25" t="s">
        <v>85</v>
      </c>
      <c r="AY154" s="25" t="s">
        <v>174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5" t="s">
        <v>83</v>
      </c>
      <c r="BK154" s="246">
        <f>ROUND(I154*H154,2)</f>
        <v>0</v>
      </c>
      <c r="BL154" s="25" t="s">
        <v>258</v>
      </c>
      <c r="BM154" s="25" t="s">
        <v>2614</v>
      </c>
    </row>
    <row r="155" spans="2:51" s="12" customFormat="1" ht="13.5">
      <c r="B155" s="257"/>
      <c r="C155" s="258"/>
      <c r="D155" s="247" t="s">
        <v>328</v>
      </c>
      <c r="E155" s="259" t="s">
        <v>23</v>
      </c>
      <c r="F155" s="260" t="s">
        <v>2555</v>
      </c>
      <c r="G155" s="258"/>
      <c r="H155" s="261">
        <v>28.08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AT155" s="267" t="s">
        <v>328</v>
      </c>
      <c r="AU155" s="267" t="s">
        <v>85</v>
      </c>
      <c r="AV155" s="12" t="s">
        <v>85</v>
      </c>
      <c r="AW155" s="12" t="s">
        <v>38</v>
      </c>
      <c r="AX155" s="12" t="s">
        <v>83</v>
      </c>
      <c r="AY155" s="267" t="s">
        <v>174</v>
      </c>
    </row>
    <row r="156" spans="2:65" s="1" customFormat="1" ht="16.5" customHeight="1">
      <c r="B156" s="47"/>
      <c r="C156" s="300" t="s">
        <v>508</v>
      </c>
      <c r="D156" s="300" t="s">
        <v>475</v>
      </c>
      <c r="E156" s="301" t="s">
        <v>611</v>
      </c>
      <c r="F156" s="302" t="s">
        <v>612</v>
      </c>
      <c r="G156" s="303" t="s">
        <v>205</v>
      </c>
      <c r="H156" s="304">
        <v>32.292</v>
      </c>
      <c r="I156" s="305"/>
      <c r="J156" s="306">
        <f>ROUND(I156*H156,2)</f>
        <v>0</v>
      </c>
      <c r="K156" s="302" t="s">
        <v>181</v>
      </c>
      <c r="L156" s="307"/>
      <c r="M156" s="308" t="s">
        <v>23</v>
      </c>
      <c r="N156" s="309" t="s">
        <v>46</v>
      </c>
      <c r="O156" s="48"/>
      <c r="P156" s="244">
        <f>O156*H156</f>
        <v>0</v>
      </c>
      <c r="Q156" s="244">
        <v>0.00388</v>
      </c>
      <c r="R156" s="244">
        <f>Q156*H156</f>
        <v>0.12529296</v>
      </c>
      <c r="S156" s="244">
        <v>0</v>
      </c>
      <c r="T156" s="245">
        <f>S156*H156</f>
        <v>0</v>
      </c>
      <c r="AR156" s="25" t="s">
        <v>547</v>
      </c>
      <c r="AT156" s="25" t="s">
        <v>475</v>
      </c>
      <c r="AU156" s="25" t="s">
        <v>85</v>
      </c>
      <c r="AY156" s="25" t="s">
        <v>174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5" t="s">
        <v>83</v>
      </c>
      <c r="BK156" s="246">
        <f>ROUND(I156*H156,2)</f>
        <v>0</v>
      </c>
      <c r="BL156" s="25" t="s">
        <v>258</v>
      </c>
      <c r="BM156" s="25" t="s">
        <v>2615</v>
      </c>
    </row>
    <row r="157" spans="2:51" s="12" customFormat="1" ht="13.5">
      <c r="B157" s="257"/>
      <c r="C157" s="258"/>
      <c r="D157" s="247" t="s">
        <v>328</v>
      </c>
      <c r="E157" s="258"/>
      <c r="F157" s="260" t="s">
        <v>2616</v>
      </c>
      <c r="G157" s="258"/>
      <c r="H157" s="261">
        <v>32.292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AT157" s="267" t="s">
        <v>328</v>
      </c>
      <c r="AU157" s="267" t="s">
        <v>85</v>
      </c>
      <c r="AV157" s="12" t="s">
        <v>85</v>
      </c>
      <c r="AW157" s="12" t="s">
        <v>6</v>
      </c>
      <c r="AX157" s="12" t="s">
        <v>83</v>
      </c>
      <c r="AY157" s="267" t="s">
        <v>174</v>
      </c>
    </row>
    <row r="158" spans="2:65" s="1" customFormat="1" ht="25.5" customHeight="1">
      <c r="B158" s="47"/>
      <c r="C158" s="235" t="s">
        <v>513</v>
      </c>
      <c r="D158" s="235" t="s">
        <v>177</v>
      </c>
      <c r="E158" s="236" t="s">
        <v>2617</v>
      </c>
      <c r="F158" s="237" t="s">
        <v>2618</v>
      </c>
      <c r="G158" s="238" t="s">
        <v>205</v>
      </c>
      <c r="H158" s="239">
        <v>47.4</v>
      </c>
      <c r="I158" s="240"/>
      <c r="J158" s="241">
        <f>ROUND(I158*H158,2)</f>
        <v>0</v>
      </c>
      <c r="K158" s="237" t="s">
        <v>181</v>
      </c>
      <c r="L158" s="73"/>
      <c r="M158" s="242" t="s">
        <v>23</v>
      </c>
      <c r="N158" s="243" t="s">
        <v>46</v>
      </c>
      <c r="O158" s="48"/>
      <c r="P158" s="244">
        <f>O158*H158</f>
        <v>0</v>
      </c>
      <c r="Q158" s="244">
        <v>0.0004</v>
      </c>
      <c r="R158" s="244">
        <f>Q158*H158</f>
        <v>0.01896</v>
      </c>
      <c r="S158" s="244">
        <v>0</v>
      </c>
      <c r="T158" s="245">
        <f>S158*H158</f>
        <v>0</v>
      </c>
      <c r="AR158" s="25" t="s">
        <v>258</v>
      </c>
      <c r="AT158" s="25" t="s">
        <v>177</v>
      </c>
      <c r="AU158" s="25" t="s">
        <v>85</v>
      </c>
      <c r="AY158" s="25" t="s">
        <v>174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5" t="s">
        <v>83</v>
      </c>
      <c r="BK158" s="246">
        <f>ROUND(I158*H158,2)</f>
        <v>0</v>
      </c>
      <c r="BL158" s="25" t="s">
        <v>258</v>
      </c>
      <c r="BM158" s="25" t="s">
        <v>2619</v>
      </c>
    </row>
    <row r="159" spans="2:51" s="12" customFormat="1" ht="13.5">
      <c r="B159" s="257"/>
      <c r="C159" s="258"/>
      <c r="D159" s="247" t="s">
        <v>328</v>
      </c>
      <c r="E159" s="259" t="s">
        <v>23</v>
      </c>
      <c r="F159" s="260" t="s">
        <v>2611</v>
      </c>
      <c r="G159" s="258"/>
      <c r="H159" s="261">
        <v>47.4</v>
      </c>
      <c r="I159" s="262"/>
      <c r="J159" s="258"/>
      <c r="K159" s="258"/>
      <c r="L159" s="263"/>
      <c r="M159" s="264"/>
      <c r="N159" s="265"/>
      <c r="O159" s="265"/>
      <c r="P159" s="265"/>
      <c r="Q159" s="265"/>
      <c r="R159" s="265"/>
      <c r="S159" s="265"/>
      <c r="T159" s="266"/>
      <c r="AT159" s="267" t="s">
        <v>328</v>
      </c>
      <c r="AU159" s="267" t="s">
        <v>85</v>
      </c>
      <c r="AV159" s="12" t="s">
        <v>85</v>
      </c>
      <c r="AW159" s="12" t="s">
        <v>38</v>
      </c>
      <c r="AX159" s="12" t="s">
        <v>83</v>
      </c>
      <c r="AY159" s="267" t="s">
        <v>174</v>
      </c>
    </row>
    <row r="160" spans="2:65" s="1" customFormat="1" ht="16.5" customHeight="1">
      <c r="B160" s="47"/>
      <c r="C160" s="300" t="s">
        <v>518</v>
      </c>
      <c r="D160" s="300" t="s">
        <v>475</v>
      </c>
      <c r="E160" s="301" t="s">
        <v>611</v>
      </c>
      <c r="F160" s="302" t="s">
        <v>612</v>
      </c>
      <c r="G160" s="303" t="s">
        <v>205</v>
      </c>
      <c r="H160" s="304">
        <v>56.88</v>
      </c>
      <c r="I160" s="305"/>
      <c r="J160" s="306">
        <f>ROUND(I160*H160,2)</f>
        <v>0</v>
      </c>
      <c r="K160" s="302" t="s">
        <v>181</v>
      </c>
      <c r="L160" s="307"/>
      <c r="M160" s="308" t="s">
        <v>23</v>
      </c>
      <c r="N160" s="309" t="s">
        <v>46</v>
      </c>
      <c r="O160" s="48"/>
      <c r="P160" s="244">
        <f>O160*H160</f>
        <v>0</v>
      </c>
      <c r="Q160" s="244">
        <v>0.00388</v>
      </c>
      <c r="R160" s="244">
        <f>Q160*H160</f>
        <v>0.2206944</v>
      </c>
      <c r="S160" s="244">
        <v>0</v>
      </c>
      <c r="T160" s="245">
        <f>S160*H160</f>
        <v>0</v>
      </c>
      <c r="AR160" s="25" t="s">
        <v>547</v>
      </c>
      <c r="AT160" s="25" t="s">
        <v>475</v>
      </c>
      <c r="AU160" s="25" t="s">
        <v>85</v>
      </c>
      <c r="AY160" s="25" t="s">
        <v>174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5" t="s">
        <v>83</v>
      </c>
      <c r="BK160" s="246">
        <f>ROUND(I160*H160,2)</f>
        <v>0</v>
      </c>
      <c r="BL160" s="25" t="s">
        <v>258</v>
      </c>
      <c r="BM160" s="25" t="s">
        <v>2620</v>
      </c>
    </row>
    <row r="161" spans="2:51" s="12" customFormat="1" ht="13.5">
      <c r="B161" s="257"/>
      <c r="C161" s="258"/>
      <c r="D161" s="247" t="s">
        <v>328</v>
      </c>
      <c r="E161" s="258"/>
      <c r="F161" s="260" t="s">
        <v>2621</v>
      </c>
      <c r="G161" s="258"/>
      <c r="H161" s="261">
        <v>56.88</v>
      </c>
      <c r="I161" s="262"/>
      <c r="J161" s="258"/>
      <c r="K161" s="258"/>
      <c r="L161" s="263"/>
      <c r="M161" s="264"/>
      <c r="N161" s="265"/>
      <c r="O161" s="265"/>
      <c r="P161" s="265"/>
      <c r="Q161" s="265"/>
      <c r="R161" s="265"/>
      <c r="S161" s="265"/>
      <c r="T161" s="266"/>
      <c r="AT161" s="267" t="s">
        <v>328</v>
      </c>
      <c r="AU161" s="267" t="s">
        <v>85</v>
      </c>
      <c r="AV161" s="12" t="s">
        <v>85</v>
      </c>
      <c r="AW161" s="12" t="s">
        <v>6</v>
      </c>
      <c r="AX161" s="12" t="s">
        <v>83</v>
      </c>
      <c r="AY161" s="267" t="s">
        <v>174</v>
      </c>
    </row>
    <row r="162" spans="2:65" s="1" customFormat="1" ht="25.5" customHeight="1">
      <c r="B162" s="47"/>
      <c r="C162" s="235" t="s">
        <v>526</v>
      </c>
      <c r="D162" s="235" t="s">
        <v>177</v>
      </c>
      <c r="E162" s="236" t="s">
        <v>2622</v>
      </c>
      <c r="F162" s="237" t="s">
        <v>2623</v>
      </c>
      <c r="G162" s="238" t="s">
        <v>205</v>
      </c>
      <c r="H162" s="239">
        <v>46.8</v>
      </c>
      <c r="I162" s="240"/>
      <c r="J162" s="241">
        <f>ROUND(I162*H162,2)</f>
        <v>0</v>
      </c>
      <c r="K162" s="237" t="s">
        <v>181</v>
      </c>
      <c r="L162" s="73"/>
      <c r="M162" s="242" t="s">
        <v>23</v>
      </c>
      <c r="N162" s="243" t="s">
        <v>46</v>
      </c>
      <c r="O162" s="48"/>
      <c r="P162" s="244">
        <f>O162*H162</f>
        <v>0</v>
      </c>
      <c r="Q162" s="244">
        <v>0.00072</v>
      </c>
      <c r="R162" s="244">
        <f>Q162*H162</f>
        <v>0.033696</v>
      </c>
      <c r="S162" s="244">
        <v>0</v>
      </c>
      <c r="T162" s="245">
        <f>S162*H162</f>
        <v>0</v>
      </c>
      <c r="AR162" s="25" t="s">
        <v>258</v>
      </c>
      <c r="AT162" s="25" t="s">
        <v>177</v>
      </c>
      <c r="AU162" s="25" t="s">
        <v>85</v>
      </c>
      <c r="AY162" s="25" t="s">
        <v>174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5" t="s">
        <v>83</v>
      </c>
      <c r="BK162" s="246">
        <f>ROUND(I162*H162,2)</f>
        <v>0</v>
      </c>
      <c r="BL162" s="25" t="s">
        <v>258</v>
      </c>
      <c r="BM162" s="25" t="s">
        <v>2624</v>
      </c>
    </row>
    <row r="163" spans="2:51" s="12" customFormat="1" ht="13.5">
      <c r="B163" s="257"/>
      <c r="C163" s="258"/>
      <c r="D163" s="247" t="s">
        <v>328</v>
      </c>
      <c r="E163" s="259" t="s">
        <v>23</v>
      </c>
      <c r="F163" s="260" t="s">
        <v>2625</v>
      </c>
      <c r="G163" s="258"/>
      <c r="H163" s="261">
        <v>46.8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AT163" s="267" t="s">
        <v>328</v>
      </c>
      <c r="AU163" s="267" t="s">
        <v>85</v>
      </c>
      <c r="AV163" s="12" t="s">
        <v>85</v>
      </c>
      <c r="AW163" s="12" t="s">
        <v>38</v>
      </c>
      <c r="AX163" s="12" t="s">
        <v>83</v>
      </c>
      <c r="AY163" s="267" t="s">
        <v>174</v>
      </c>
    </row>
    <row r="164" spans="2:65" s="1" customFormat="1" ht="25.5" customHeight="1">
      <c r="B164" s="47"/>
      <c r="C164" s="235" t="s">
        <v>533</v>
      </c>
      <c r="D164" s="235" t="s">
        <v>177</v>
      </c>
      <c r="E164" s="236" t="s">
        <v>2626</v>
      </c>
      <c r="F164" s="237" t="s">
        <v>2627</v>
      </c>
      <c r="G164" s="238" t="s">
        <v>223</v>
      </c>
      <c r="H164" s="239">
        <v>46.8</v>
      </c>
      <c r="I164" s="240"/>
      <c r="J164" s="241">
        <f>ROUND(I164*H164,2)</f>
        <v>0</v>
      </c>
      <c r="K164" s="237" t="s">
        <v>181</v>
      </c>
      <c r="L164" s="73"/>
      <c r="M164" s="242" t="s">
        <v>23</v>
      </c>
      <c r="N164" s="243" t="s">
        <v>46</v>
      </c>
      <c r="O164" s="48"/>
      <c r="P164" s="244">
        <f>O164*H164</f>
        <v>0</v>
      </c>
      <c r="Q164" s="244">
        <v>0.0003</v>
      </c>
      <c r="R164" s="244">
        <f>Q164*H164</f>
        <v>0.014039999999999999</v>
      </c>
      <c r="S164" s="244">
        <v>0</v>
      </c>
      <c r="T164" s="245">
        <f>S164*H164</f>
        <v>0</v>
      </c>
      <c r="AR164" s="25" t="s">
        <v>258</v>
      </c>
      <c r="AT164" s="25" t="s">
        <v>177</v>
      </c>
      <c r="AU164" s="25" t="s">
        <v>85</v>
      </c>
      <c r="AY164" s="25" t="s">
        <v>174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5" t="s">
        <v>83</v>
      </c>
      <c r="BK164" s="246">
        <f>ROUND(I164*H164,2)</f>
        <v>0</v>
      </c>
      <c r="BL164" s="25" t="s">
        <v>258</v>
      </c>
      <c r="BM164" s="25" t="s">
        <v>2628</v>
      </c>
    </row>
    <row r="165" spans="2:51" s="12" customFormat="1" ht="13.5">
      <c r="B165" s="257"/>
      <c r="C165" s="258"/>
      <c r="D165" s="247" t="s">
        <v>328</v>
      </c>
      <c r="E165" s="259" t="s">
        <v>23</v>
      </c>
      <c r="F165" s="260" t="s">
        <v>2629</v>
      </c>
      <c r="G165" s="258"/>
      <c r="H165" s="261">
        <v>46.8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AT165" s="267" t="s">
        <v>328</v>
      </c>
      <c r="AU165" s="267" t="s">
        <v>85</v>
      </c>
      <c r="AV165" s="12" t="s">
        <v>85</v>
      </c>
      <c r="AW165" s="12" t="s">
        <v>38</v>
      </c>
      <c r="AX165" s="12" t="s">
        <v>83</v>
      </c>
      <c r="AY165" s="267" t="s">
        <v>174</v>
      </c>
    </row>
    <row r="166" spans="2:65" s="1" customFormat="1" ht="16.5" customHeight="1">
      <c r="B166" s="47"/>
      <c r="C166" s="235" t="s">
        <v>537</v>
      </c>
      <c r="D166" s="235" t="s">
        <v>177</v>
      </c>
      <c r="E166" s="236" t="s">
        <v>616</v>
      </c>
      <c r="F166" s="237" t="s">
        <v>617</v>
      </c>
      <c r="G166" s="238" t="s">
        <v>205</v>
      </c>
      <c r="H166" s="239">
        <v>47.4</v>
      </c>
      <c r="I166" s="240"/>
      <c r="J166" s="241">
        <f>ROUND(I166*H166,2)</f>
        <v>0</v>
      </c>
      <c r="K166" s="237" t="s">
        <v>181</v>
      </c>
      <c r="L166" s="73"/>
      <c r="M166" s="242" t="s">
        <v>23</v>
      </c>
      <c r="N166" s="243" t="s">
        <v>46</v>
      </c>
      <c r="O166" s="48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5" t="s">
        <v>258</v>
      </c>
      <c r="AT166" s="25" t="s">
        <v>177</v>
      </c>
      <c r="AU166" s="25" t="s">
        <v>85</v>
      </c>
      <c r="AY166" s="25" t="s">
        <v>174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5" t="s">
        <v>83</v>
      </c>
      <c r="BK166" s="246">
        <f>ROUND(I166*H166,2)</f>
        <v>0</v>
      </c>
      <c r="BL166" s="25" t="s">
        <v>258</v>
      </c>
      <c r="BM166" s="25" t="s">
        <v>2630</v>
      </c>
    </row>
    <row r="167" spans="2:65" s="1" customFormat="1" ht="16.5" customHeight="1">
      <c r="B167" s="47"/>
      <c r="C167" s="300" t="s">
        <v>543</v>
      </c>
      <c r="D167" s="300" t="s">
        <v>475</v>
      </c>
      <c r="E167" s="301" t="s">
        <v>620</v>
      </c>
      <c r="F167" s="302" t="s">
        <v>621</v>
      </c>
      <c r="G167" s="303" t="s">
        <v>603</v>
      </c>
      <c r="H167" s="304">
        <v>5.593</v>
      </c>
      <c r="I167" s="305"/>
      <c r="J167" s="306">
        <f>ROUND(I167*H167,2)</f>
        <v>0</v>
      </c>
      <c r="K167" s="302" t="s">
        <v>181</v>
      </c>
      <c r="L167" s="307"/>
      <c r="M167" s="308" t="s">
        <v>23</v>
      </c>
      <c r="N167" s="309" t="s">
        <v>46</v>
      </c>
      <c r="O167" s="48"/>
      <c r="P167" s="244">
        <f>O167*H167</f>
        <v>0</v>
      </c>
      <c r="Q167" s="244">
        <v>0.001</v>
      </c>
      <c r="R167" s="244">
        <f>Q167*H167</f>
        <v>0.005593</v>
      </c>
      <c r="S167" s="244">
        <v>0</v>
      </c>
      <c r="T167" s="245">
        <f>S167*H167</f>
        <v>0</v>
      </c>
      <c r="AR167" s="25" t="s">
        <v>547</v>
      </c>
      <c r="AT167" s="25" t="s">
        <v>475</v>
      </c>
      <c r="AU167" s="25" t="s">
        <v>85</v>
      </c>
      <c r="AY167" s="25" t="s">
        <v>174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5" t="s">
        <v>83</v>
      </c>
      <c r="BK167" s="246">
        <f>ROUND(I167*H167,2)</f>
        <v>0</v>
      </c>
      <c r="BL167" s="25" t="s">
        <v>258</v>
      </c>
      <c r="BM167" s="25" t="s">
        <v>2631</v>
      </c>
    </row>
    <row r="168" spans="2:51" s="12" customFormat="1" ht="13.5">
      <c r="B168" s="257"/>
      <c r="C168" s="258"/>
      <c r="D168" s="247" t="s">
        <v>328</v>
      </c>
      <c r="E168" s="258"/>
      <c r="F168" s="260" t="s">
        <v>2632</v>
      </c>
      <c r="G168" s="258"/>
      <c r="H168" s="261">
        <v>5.593</v>
      </c>
      <c r="I168" s="262"/>
      <c r="J168" s="258"/>
      <c r="K168" s="258"/>
      <c r="L168" s="263"/>
      <c r="M168" s="264"/>
      <c r="N168" s="265"/>
      <c r="O168" s="265"/>
      <c r="P168" s="265"/>
      <c r="Q168" s="265"/>
      <c r="R168" s="265"/>
      <c r="S168" s="265"/>
      <c r="T168" s="266"/>
      <c r="AT168" s="267" t="s">
        <v>328</v>
      </c>
      <c r="AU168" s="267" t="s">
        <v>85</v>
      </c>
      <c r="AV168" s="12" t="s">
        <v>85</v>
      </c>
      <c r="AW168" s="12" t="s">
        <v>6</v>
      </c>
      <c r="AX168" s="12" t="s">
        <v>83</v>
      </c>
      <c r="AY168" s="267" t="s">
        <v>174</v>
      </c>
    </row>
    <row r="169" spans="2:65" s="1" customFormat="1" ht="16.5" customHeight="1">
      <c r="B169" s="47"/>
      <c r="C169" s="235" t="s">
        <v>547</v>
      </c>
      <c r="D169" s="235" t="s">
        <v>177</v>
      </c>
      <c r="E169" s="236" t="s">
        <v>2633</v>
      </c>
      <c r="F169" s="237" t="s">
        <v>2634</v>
      </c>
      <c r="G169" s="238" t="s">
        <v>205</v>
      </c>
      <c r="H169" s="239">
        <v>47.4</v>
      </c>
      <c r="I169" s="240"/>
      <c r="J169" s="241">
        <f>ROUND(I169*H169,2)</f>
        <v>0</v>
      </c>
      <c r="K169" s="237" t="s">
        <v>181</v>
      </c>
      <c r="L169" s="73"/>
      <c r="M169" s="242" t="s">
        <v>23</v>
      </c>
      <c r="N169" s="243" t="s">
        <v>46</v>
      </c>
      <c r="O169" s="48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5" t="s">
        <v>258</v>
      </c>
      <c r="AT169" s="25" t="s">
        <v>177</v>
      </c>
      <c r="AU169" s="25" t="s">
        <v>85</v>
      </c>
      <c r="AY169" s="25" t="s">
        <v>174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5" t="s">
        <v>83</v>
      </c>
      <c r="BK169" s="246">
        <f>ROUND(I169*H169,2)</f>
        <v>0</v>
      </c>
      <c r="BL169" s="25" t="s">
        <v>258</v>
      </c>
      <c r="BM169" s="25" t="s">
        <v>2635</v>
      </c>
    </row>
    <row r="170" spans="2:65" s="1" customFormat="1" ht="16.5" customHeight="1">
      <c r="B170" s="47"/>
      <c r="C170" s="300" t="s">
        <v>552</v>
      </c>
      <c r="D170" s="300" t="s">
        <v>475</v>
      </c>
      <c r="E170" s="301" t="s">
        <v>620</v>
      </c>
      <c r="F170" s="302" t="s">
        <v>621</v>
      </c>
      <c r="G170" s="303" t="s">
        <v>603</v>
      </c>
      <c r="H170" s="304">
        <v>5.593</v>
      </c>
      <c r="I170" s="305"/>
      <c r="J170" s="306">
        <f>ROUND(I170*H170,2)</f>
        <v>0</v>
      </c>
      <c r="K170" s="302" t="s">
        <v>181</v>
      </c>
      <c r="L170" s="307"/>
      <c r="M170" s="308" t="s">
        <v>23</v>
      </c>
      <c r="N170" s="309" t="s">
        <v>46</v>
      </c>
      <c r="O170" s="48"/>
      <c r="P170" s="244">
        <f>O170*H170</f>
        <v>0</v>
      </c>
      <c r="Q170" s="244">
        <v>0.001</v>
      </c>
      <c r="R170" s="244">
        <f>Q170*H170</f>
        <v>0.005593</v>
      </c>
      <c r="S170" s="244">
        <v>0</v>
      </c>
      <c r="T170" s="245">
        <f>S170*H170</f>
        <v>0</v>
      </c>
      <c r="AR170" s="25" t="s">
        <v>547</v>
      </c>
      <c r="AT170" s="25" t="s">
        <v>475</v>
      </c>
      <c r="AU170" s="25" t="s">
        <v>85</v>
      </c>
      <c r="AY170" s="25" t="s">
        <v>174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5" t="s">
        <v>83</v>
      </c>
      <c r="BK170" s="246">
        <f>ROUND(I170*H170,2)</f>
        <v>0</v>
      </c>
      <c r="BL170" s="25" t="s">
        <v>258</v>
      </c>
      <c r="BM170" s="25" t="s">
        <v>2636</v>
      </c>
    </row>
    <row r="171" spans="2:51" s="12" customFormat="1" ht="13.5">
      <c r="B171" s="257"/>
      <c r="C171" s="258"/>
      <c r="D171" s="247" t="s">
        <v>328</v>
      </c>
      <c r="E171" s="258"/>
      <c r="F171" s="260" t="s">
        <v>2632</v>
      </c>
      <c r="G171" s="258"/>
      <c r="H171" s="261">
        <v>5.593</v>
      </c>
      <c r="I171" s="262"/>
      <c r="J171" s="258"/>
      <c r="K171" s="258"/>
      <c r="L171" s="263"/>
      <c r="M171" s="264"/>
      <c r="N171" s="265"/>
      <c r="O171" s="265"/>
      <c r="P171" s="265"/>
      <c r="Q171" s="265"/>
      <c r="R171" s="265"/>
      <c r="S171" s="265"/>
      <c r="T171" s="266"/>
      <c r="AT171" s="267" t="s">
        <v>328</v>
      </c>
      <c r="AU171" s="267" t="s">
        <v>85</v>
      </c>
      <c r="AV171" s="12" t="s">
        <v>85</v>
      </c>
      <c r="AW171" s="12" t="s">
        <v>6</v>
      </c>
      <c r="AX171" s="12" t="s">
        <v>83</v>
      </c>
      <c r="AY171" s="267" t="s">
        <v>174</v>
      </c>
    </row>
    <row r="172" spans="2:65" s="1" customFormat="1" ht="25.5" customHeight="1">
      <c r="B172" s="47"/>
      <c r="C172" s="235" t="s">
        <v>556</v>
      </c>
      <c r="D172" s="235" t="s">
        <v>177</v>
      </c>
      <c r="E172" s="236" t="s">
        <v>2637</v>
      </c>
      <c r="F172" s="237" t="s">
        <v>2638</v>
      </c>
      <c r="G172" s="238" t="s">
        <v>205</v>
      </c>
      <c r="H172" s="239">
        <v>28.08</v>
      </c>
      <c r="I172" s="240"/>
      <c r="J172" s="241">
        <f>ROUND(I172*H172,2)</f>
        <v>0</v>
      </c>
      <c r="K172" s="237" t="s">
        <v>181</v>
      </c>
      <c r="L172" s="73"/>
      <c r="M172" s="242" t="s">
        <v>23</v>
      </c>
      <c r="N172" s="243" t="s">
        <v>46</v>
      </c>
      <c r="O172" s="48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5" t="s">
        <v>258</v>
      </c>
      <c r="AT172" s="25" t="s">
        <v>177</v>
      </c>
      <c r="AU172" s="25" t="s">
        <v>85</v>
      </c>
      <c r="AY172" s="25" t="s">
        <v>174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5" t="s">
        <v>83</v>
      </c>
      <c r="BK172" s="246">
        <f>ROUND(I172*H172,2)</f>
        <v>0</v>
      </c>
      <c r="BL172" s="25" t="s">
        <v>258</v>
      </c>
      <c r="BM172" s="25" t="s">
        <v>2639</v>
      </c>
    </row>
    <row r="173" spans="2:51" s="12" customFormat="1" ht="13.5">
      <c r="B173" s="257"/>
      <c r="C173" s="258"/>
      <c r="D173" s="247" t="s">
        <v>328</v>
      </c>
      <c r="E173" s="259" t="s">
        <v>23</v>
      </c>
      <c r="F173" s="260" t="s">
        <v>2555</v>
      </c>
      <c r="G173" s="258"/>
      <c r="H173" s="261">
        <v>28.08</v>
      </c>
      <c r="I173" s="262"/>
      <c r="J173" s="258"/>
      <c r="K173" s="258"/>
      <c r="L173" s="263"/>
      <c r="M173" s="264"/>
      <c r="N173" s="265"/>
      <c r="O173" s="265"/>
      <c r="P173" s="265"/>
      <c r="Q173" s="265"/>
      <c r="R173" s="265"/>
      <c r="S173" s="265"/>
      <c r="T173" s="266"/>
      <c r="AT173" s="267" t="s">
        <v>328</v>
      </c>
      <c r="AU173" s="267" t="s">
        <v>85</v>
      </c>
      <c r="AV173" s="12" t="s">
        <v>85</v>
      </c>
      <c r="AW173" s="12" t="s">
        <v>38</v>
      </c>
      <c r="AX173" s="12" t="s">
        <v>83</v>
      </c>
      <c r="AY173" s="267" t="s">
        <v>174</v>
      </c>
    </row>
    <row r="174" spans="2:65" s="1" customFormat="1" ht="16.5" customHeight="1">
      <c r="B174" s="47"/>
      <c r="C174" s="300" t="s">
        <v>561</v>
      </c>
      <c r="D174" s="300" t="s">
        <v>475</v>
      </c>
      <c r="E174" s="301" t="s">
        <v>2640</v>
      </c>
      <c r="F174" s="302" t="s">
        <v>2641</v>
      </c>
      <c r="G174" s="303" t="s">
        <v>205</v>
      </c>
      <c r="H174" s="304">
        <v>29.484</v>
      </c>
      <c r="I174" s="305"/>
      <c r="J174" s="306">
        <f>ROUND(I174*H174,2)</f>
        <v>0</v>
      </c>
      <c r="K174" s="302" t="s">
        <v>181</v>
      </c>
      <c r="L174" s="307"/>
      <c r="M174" s="308" t="s">
        <v>23</v>
      </c>
      <c r="N174" s="309" t="s">
        <v>46</v>
      </c>
      <c r="O174" s="48"/>
      <c r="P174" s="244">
        <f>O174*H174</f>
        <v>0</v>
      </c>
      <c r="Q174" s="244">
        <v>0.0003</v>
      </c>
      <c r="R174" s="244">
        <f>Q174*H174</f>
        <v>0.0088452</v>
      </c>
      <c r="S174" s="244">
        <v>0</v>
      </c>
      <c r="T174" s="245">
        <f>S174*H174</f>
        <v>0</v>
      </c>
      <c r="AR174" s="25" t="s">
        <v>547</v>
      </c>
      <c r="AT174" s="25" t="s">
        <v>475</v>
      </c>
      <c r="AU174" s="25" t="s">
        <v>85</v>
      </c>
      <c r="AY174" s="25" t="s">
        <v>174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5" t="s">
        <v>83</v>
      </c>
      <c r="BK174" s="246">
        <f>ROUND(I174*H174,2)</f>
        <v>0</v>
      </c>
      <c r="BL174" s="25" t="s">
        <v>258</v>
      </c>
      <c r="BM174" s="25" t="s">
        <v>2642</v>
      </c>
    </row>
    <row r="175" spans="2:51" s="12" customFormat="1" ht="13.5">
      <c r="B175" s="257"/>
      <c r="C175" s="258"/>
      <c r="D175" s="247" t="s">
        <v>328</v>
      </c>
      <c r="E175" s="258"/>
      <c r="F175" s="260" t="s">
        <v>2643</v>
      </c>
      <c r="G175" s="258"/>
      <c r="H175" s="261">
        <v>29.484</v>
      </c>
      <c r="I175" s="262"/>
      <c r="J175" s="258"/>
      <c r="K175" s="258"/>
      <c r="L175" s="263"/>
      <c r="M175" s="264"/>
      <c r="N175" s="265"/>
      <c r="O175" s="265"/>
      <c r="P175" s="265"/>
      <c r="Q175" s="265"/>
      <c r="R175" s="265"/>
      <c r="S175" s="265"/>
      <c r="T175" s="266"/>
      <c r="AT175" s="267" t="s">
        <v>328</v>
      </c>
      <c r="AU175" s="267" t="s">
        <v>85</v>
      </c>
      <c r="AV175" s="12" t="s">
        <v>85</v>
      </c>
      <c r="AW175" s="12" t="s">
        <v>6</v>
      </c>
      <c r="AX175" s="12" t="s">
        <v>83</v>
      </c>
      <c r="AY175" s="267" t="s">
        <v>174</v>
      </c>
    </row>
    <row r="176" spans="2:65" s="1" customFormat="1" ht="38.25" customHeight="1">
      <c r="B176" s="47"/>
      <c r="C176" s="235" t="s">
        <v>566</v>
      </c>
      <c r="D176" s="235" t="s">
        <v>177</v>
      </c>
      <c r="E176" s="236" t="s">
        <v>625</v>
      </c>
      <c r="F176" s="237" t="s">
        <v>626</v>
      </c>
      <c r="G176" s="238" t="s">
        <v>464</v>
      </c>
      <c r="H176" s="239">
        <v>0.469</v>
      </c>
      <c r="I176" s="240"/>
      <c r="J176" s="241">
        <f>ROUND(I176*H176,2)</f>
        <v>0</v>
      </c>
      <c r="K176" s="237" t="s">
        <v>181</v>
      </c>
      <c r="L176" s="73"/>
      <c r="M176" s="242" t="s">
        <v>23</v>
      </c>
      <c r="N176" s="243" t="s">
        <v>46</v>
      </c>
      <c r="O176" s="48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5" t="s">
        <v>258</v>
      </c>
      <c r="AT176" s="25" t="s">
        <v>177</v>
      </c>
      <c r="AU176" s="25" t="s">
        <v>85</v>
      </c>
      <c r="AY176" s="25" t="s">
        <v>174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5" t="s">
        <v>83</v>
      </c>
      <c r="BK176" s="246">
        <f>ROUND(I176*H176,2)</f>
        <v>0</v>
      </c>
      <c r="BL176" s="25" t="s">
        <v>258</v>
      </c>
      <c r="BM176" s="25" t="s">
        <v>2644</v>
      </c>
    </row>
    <row r="177" spans="2:65" s="1" customFormat="1" ht="38.25" customHeight="1">
      <c r="B177" s="47"/>
      <c r="C177" s="235" t="s">
        <v>571</v>
      </c>
      <c r="D177" s="235" t="s">
        <v>177</v>
      </c>
      <c r="E177" s="236" t="s">
        <v>629</v>
      </c>
      <c r="F177" s="237" t="s">
        <v>630</v>
      </c>
      <c r="G177" s="238" t="s">
        <v>464</v>
      </c>
      <c r="H177" s="239">
        <v>0.469</v>
      </c>
      <c r="I177" s="240"/>
      <c r="J177" s="241">
        <f>ROUND(I177*H177,2)</f>
        <v>0</v>
      </c>
      <c r="K177" s="237" t="s">
        <v>181</v>
      </c>
      <c r="L177" s="73"/>
      <c r="M177" s="242" t="s">
        <v>23</v>
      </c>
      <c r="N177" s="243" t="s">
        <v>46</v>
      </c>
      <c r="O177" s="48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AR177" s="25" t="s">
        <v>258</v>
      </c>
      <c r="AT177" s="25" t="s">
        <v>177</v>
      </c>
      <c r="AU177" s="25" t="s">
        <v>85</v>
      </c>
      <c r="AY177" s="25" t="s">
        <v>174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5" t="s">
        <v>83</v>
      </c>
      <c r="BK177" s="246">
        <f>ROUND(I177*H177,2)</f>
        <v>0</v>
      </c>
      <c r="BL177" s="25" t="s">
        <v>258</v>
      </c>
      <c r="BM177" s="25" t="s">
        <v>2645</v>
      </c>
    </row>
    <row r="178" spans="2:65" s="1" customFormat="1" ht="38.25" customHeight="1">
      <c r="B178" s="47"/>
      <c r="C178" s="235" t="s">
        <v>576</v>
      </c>
      <c r="D178" s="235" t="s">
        <v>177</v>
      </c>
      <c r="E178" s="236" t="s">
        <v>633</v>
      </c>
      <c r="F178" s="237" t="s">
        <v>634</v>
      </c>
      <c r="G178" s="238" t="s">
        <v>464</v>
      </c>
      <c r="H178" s="239">
        <v>0.469</v>
      </c>
      <c r="I178" s="240"/>
      <c r="J178" s="241">
        <f>ROUND(I178*H178,2)</f>
        <v>0</v>
      </c>
      <c r="K178" s="237" t="s">
        <v>181</v>
      </c>
      <c r="L178" s="73"/>
      <c r="M178" s="242" t="s">
        <v>23</v>
      </c>
      <c r="N178" s="243" t="s">
        <v>46</v>
      </c>
      <c r="O178" s="48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5" t="s">
        <v>258</v>
      </c>
      <c r="AT178" s="25" t="s">
        <v>177</v>
      </c>
      <c r="AU178" s="25" t="s">
        <v>85</v>
      </c>
      <c r="AY178" s="25" t="s">
        <v>174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5" t="s">
        <v>83</v>
      </c>
      <c r="BK178" s="246">
        <f>ROUND(I178*H178,2)</f>
        <v>0</v>
      </c>
      <c r="BL178" s="25" t="s">
        <v>258</v>
      </c>
      <c r="BM178" s="25" t="s">
        <v>2646</v>
      </c>
    </row>
    <row r="179" spans="2:63" s="11" customFormat="1" ht="29.85" customHeight="1">
      <c r="B179" s="219"/>
      <c r="C179" s="220"/>
      <c r="D179" s="221" t="s">
        <v>74</v>
      </c>
      <c r="E179" s="233" t="s">
        <v>1589</v>
      </c>
      <c r="F179" s="233" t="s">
        <v>1590</v>
      </c>
      <c r="G179" s="220"/>
      <c r="H179" s="220"/>
      <c r="I179" s="223"/>
      <c r="J179" s="234">
        <f>BK179</f>
        <v>0</v>
      </c>
      <c r="K179" s="220"/>
      <c r="L179" s="225"/>
      <c r="M179" s="226"/>
      <c r="N179" s="227"/>
      <c r="O179" s="227"/>
      <c r="P179" s="228">
        <f>SUM(P180:P190)</f>
        <v>0</v>
      </c>
      <c r="Q179" s="227"/>
      <c r="R179" s="228">
        <f>SUM(R180:R190)</f>
        <v>0.07500268</v>
      </c>
      <c r="S179" s="227"/>
      <c r="T179" s="229">
        <f>SUM(T180:T190)</f>
        <v>0</v>
      </c>
      <c r="AR179" s="230" t="s">
        <v>85</v>
      </c>
      <c r="AT179" s="231" t="s">
        <v>74</v>
      </c>
      <c r="AU179" s="231" t="s">
        <v>83</v>
      </c>
      <c r="AY179" s="230" t="s">
        <v>174</v>
      </c>
      <c r="BK179" s="232">
        <f>SUM(BK180:BK190)</f>
        <v>0</v>
      </c>
    </row>
    <row r="180" spans="2:65" s="1" customFormat="1" ht="25.5" customHeight="1">
      <c r="B180" s="47"/>
      <c r="C180" s="235" t="s">
        <v>580</v>
      </c>
      <c r="D180" s="235" t="s">
        <v>177</v>
      </c>
      <c r="E180" s="236" t="s">
        <v>2647</v>
      </c>
      <c r="F180" s="237" t="s">
        <v>2648</v>
      </c>
      <c r="G180" s="238" t="s">
        <v>205</v>
      </c>
      <c r="H180" s="239">
        <v>28.08</v>
      </c>
      <c r="I180" s="240"/>
      <c r="J180" s="241">
        <f>ROUND(I180*H180,2)</f>
        <v>0</v>
      </c>
      <c r="K180" s="237" t="s">
        <v>181</v>
      </c>
      <c r="L180" s="73"/>
      <c r="M180" s="242" t="s">
        <v>23</v>
      </c>
      <c r="N180" s="243" t="s">
        <v>46</v>
      </c>
      <c r="O180" s="48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5" t="s">
        <v>258</v>
      </c>
      <c r="AT180" s="25" t="s">
        <v>177</v>
      </c>
      <c r="AU180" s="25" t="s">
        <v>85</v>
      </c>
      <c r="AY180" s="25" t="s">
        <v>174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5" t="s">
        <v>83</v>
      </c>
      <c r="BK180" s="246">
        <f>ROUND(I180*H180,2)</f>
        <v>0</v>
      </c>
      <c r="BL180" s="25" t="s">
        <v>258</v>
      </c>
      <c r="BM180" s="25" t="s">
        <v>2649</v>
      </c>
    </row>
    <row r="181" spans="2:51" s="12" customFormat="1" ht="13.5">
      <c r="B181" s="257"/>
      <c r="C181" s="258"/>
      <c r="D181" s="247" t="s">
        <v>328</v>
      </c>
      <c r="E181" s="259" t="s">
        <v>23</v>
      </c>
      <c r="F181" s="260" t="s">
        <v>2555</v>
      </c>
      <c r="G181" s="258"/>
      <c r="H181" s="261">
        <v>28.08</v>
      </c>
      <c r="I181" s="262"/>
      <c r="J181" s="258"/>
      <c r="K181" s="258"/>
      <c r="L181" s="263"/>
      <c r="M181" s="264"/>
      <c r="N181" s="265"/>
      <c r="O181" s="265"/>
      <c r="P181" s="265"/>
      <c r="Q181" s="265"/>
      <c r="R181" s="265"/>
      <c r="S181" s="265"/>
      <c r="T181" s="266"/>
      <c r="AT181" s="267" t="s">
        <v>328</v>
      </c>
      <c r="AU181" s="267" t="s">
        <v>85</v>
      </c>
      <c r="AV181" s="12" t="s">
        <v>85</v>
      </c>
      <c r="AW181" s="12" t="s">
        <v>38</v>
      </c>
      <c r="AX181" s="12" t="s">
        <v>83</v>
      </c>
      <c r="AY181" s="267" t="s">
        <v>174</v>
      </c>
    </row>
    <row r="182" spans="2:65" s="1" customFormat="1" ht="25.5" customHeight="1">
      <c r="B182" s="47"/>
      <c r="C182" s="300" t="s">
        <v>586</v>
      </c>
      <c r="D182" s="300" t="s">
        <v>475</v>
      </c>
      <c r="E182" s="301" t="s">
        <v>2650</v>
      </c>
      <c r="F182" s="302" t="s">
        <v>2651</v>
      </c>
      <c r="G182" s="303" t="s">
        <v>205</v>
      </c>
      <c r="H182" s="304">
        <v>28.642</v>
      </c>
      <c r="I182" s="305"/>
      <c r="J182" s="306">
        <f>ROUND(I182*H182,2)</f>
        <v>0</v>
      </c>
      <c r="K182" s="302" t="s">
        <v>181</v>
      </c>
      <c r="L182" s="307"/>
      <c r="M182" s="308" t="s">
        <v>23</v>
      </c>
      <c r="N182" s="309" t="s">
        <v>46</v>
      </c>
      <c r="O182" s="48"/>
      <c r="P182" s="244">
        <f>O182*H182</f>
        <v>0</v>
      </c>
      <c r="Q182" s="244">
        <v>0.0025</v>
      </c>
      <c r="R182" s="244">
        <f>Q182*H182</f>
        <v>0.071605</v>
      </c>
      <c r="S182" s="244">
        <v>0</v>
      </c>
      <c r="T182" s="245">
        <f>S182*H182</f>
        <v>0</v>
      </c>
      <c r="AR182" s="25" t="s">
        <v>547</v>
      </c>
      <c r="AT182" s="25" t="s">
        <v>475</v>
      </c>
      <c r="AU182" s="25" t="s">
        <v>85</v>
      </c>
      <c r="AY182" s="25" t="s">
        <v>174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5" t="s">
        <v>83</v>
      </c>
      <c r="BK182" s="246">
        <f>ROUND(I182*H182,2)</f>
        <v>0</v>
      </c>
      <c r="BL182" s="25" t="s">
        <v>258</v>
      </c>
      <c r="BM182" s="25" t="s">
        <v>2652</v>
      </c>
    </row>
    <row r="183" spans="2:51" s="12" customFormat="1" ht="13.5">
      <c r="B183" s="257"/>
      <c r="C183" s="258"/>
      <c r="D183" s="247" t="s">
        <v>328</v>
      </c>
      <c r="E183" s="258"/>
      <c r="F183" s="260" t="s">
        <v>2653</v>
      </c>
      <c r="G183" s="258"/>
      <c r="H183" s="261">
        <v>28.642</v>
      </c>
      <c r="I183" s="262"/>
      <c r="J183" s="258"/>
      <c r="K183" s="258"/>
      <c r="L183" s="263"/>
      <c r="M183" s="264"/>
      <c r="N183" s="265"/>
      <c r="O183" s="265"/>
      <c r="P183" s="265"/>
      <c r="Q183" s="265"/>
      <c r="R183" s="265"/>
      <c r="S183" s="265"/>
      <c r="T183" s="266"/>
      <c r="AT183" s="267" t="s">
        <v>328</v>
      </c>
      <c r="AU183" s="267" t="s">
        <v>85</v>
      </c>
      <c r="AV183" s="12" t="s">
        <v>85</v>
      </c>
      <c r="AW183" s="12" t="s">
        <v>6</v>
      </c>
      <c r="AX183" s="12" t="s">
        <v>83</v>
      </c>
      <c r="AY183" s="267" t="s">
        <v>174</v>
      </c>
    </row>
    <row r="184" spans="2:65" s="1" customFormat="1" ht="25.5" customHeight="1">
      <c r="B184" s="47"/>
      <c r="C184" s="235" t="s">
        <v>594</v>
      </c>
      <c r="D184" s="235" t="s">
        <v>177</v>
      </c>
      <c r="E184" s="236" t="s">
        <v>2654</v>
      </c>
      <c r="F184" s="237" t="s">
        <v>2655</v>
      </c>
      <c r="G184" s="238" t="s">
        <v>205</v>
      </c>
      <c r="H184" s="239">
        <v>28.08</v>
      </c>
      <c r="I184" s="240"/>
      <c r="J184" s="241">
        <f>ROUND(I184*H184,2)</f>
        <v>0</v>
      </c>
      <c r="K184" s="237" t="s">
        <v>181</v>
      </c>
      <c r="L184" s="73"/>
      <c r="M184" s="242" t="s">
        <v>23</v>
      </c>
      <c r="N184" s="243" t="s">
        <v>46</v>
      </c>
      <c r="O184" s="48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5" t="s">
        <v>258</v>
      </c>
      <c r="AT184" s="25" t="s">
        <v>177</v>
      </c>
      <c r="AU184" s="25" t="s">
        <v>85</v>
      </c>
      <c r="AY184" s="25" t="s">
        <v>174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5" t="s">
        <v>83</v>
      </c>
      <c r="BK184" s="246">
        <f>ROUND(I184*H184,2)</f>
        <v>0</v>
      </c>
      <c r="BL184" s="25" t="s">
        <v>258</v>
      </c>
      <c r="BM184" s="25" t="s">
        <v>2656</v>
      </c>
    </row>
    <row r="185" spans="2:51" s="12" customFormat="1" ht="13.5">
      <c r="B185" s="257"/>
      <c r="C185" s="258"/>
      <c r="D185" s="247" t="s">
        <v>328</v>
      </c>
      <c r="E185" s="259" t="s">
        <v>23</v>
      </c>
      <c r="F185" s="260" t="s">
        <v>2555</v>
      </c>
      <c r="G185" s="258"/>
      <c r="H185" s="261">
        <v>28.08</v>
      </c>
      <c r="I185" s="262"/>
      <c r="J185" s="258"/>
      <c r="K185" s="258"/>
      <c r="L185" s="263"/>
      <c r="M185" s="264"/>
      <c r="N185" s="265"/>
      <c r="O185" s="265"/>
      <c r="P185" s="265"/>
      <c r="Q185" s="265"/>
      <c r="R185" s="265"/>
      <c r="S185" s="265"/>
      <c r="T185" s="266"/>
      <c r="AT185" s="267" t="s">
        <v>328</v>
      </c>
      <c r="AU185" s="267" t="s">
        <v>85</v>
      </c>
      <c r="AV185" s="12" t="s">
        <v>85</v>
      </c>
      <c r="AW185" s="12" t="s">
        <v>38</v>
      </c>
      <c r="AX185" s="12" t="s">
        <v>83</v>
      </c>
      <c r="AY185" s="267" t="s">
        <v>174</v>
      </c>
    </row>
    <row r="186" spans="2:65" s="1" customFormat="1" ht="16.5" customHeight="1">
      <c r="B186" s="47"/>
      <c r="C186" s="300" t="s">
        <v>600</v>
      </c>
      <c r="D186" s="300" t="s">
        <v>475</v>
      </c>
      <c r="E186" s="301" t="s">
        <v>2657</v>
      </c>
      <c r="F186" s="302" t="s">
        <v>2658</v>
      </c>
      <c r="G186" s="303" t="s">
        <v>205</v>
      </c>
      <c r="H186" s="304">
        <v>30.888</v>
      </c>
      <c r="I186" s="305"/>
      <c r="J186" s="306">
        <f>ROUND(I186*H186,2)</f>
        <v>0</v>
      </c>
      <c r="K186" s="302" t="s">
        <v>181</v>
      </c>
      <c r="L186" s="307"/>
      <c r="M186" s="308" t="s">
        <v>23</v>
      </c>
      <c r="N186" s="309" t="s">
        <v>46</v>
      </c>
      <c r="O186" s="48"/>
      <c r="P186" s="244">
        <f>O186*H186</f>
        <v>0</v>
      </c>
      <c r="Q186" s="244">
        <v>0.00011</v>
      </c>
      <c r="R186" s="244">
        <f>Q186*H186</f>
        <v>0.00339768</v>
      </c>
      <c r="S186" s="244">
        <v>0</v>
      </c>
      <c r="T186" s="245">
        <f>S186*H186</f>
        <v>0</v>
      </c>
      <c r="AR186" s="25" t="s">
        <v>547</v>
      </c>
      <c r="AT186" s="25" t="s">
        <v>475</v>
      </c>
      <c r="AU186" s="25" t="s">
        <v>85</v>
      </c>
      <c r="AY186" s="25" t="s">
        <v>174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5" t="s">
        <v>83</v>
      </c>
      <c r="BK186" s="246">
        <f>ROUND(I186*H186,2)</f>
        <v>0</v>
      </c>
      <c r="BL186" s="25" t="s">
        <v>258</v>
      </c>
      <c r="BM186" s="25" t="s">
        <v>2659</v>
      </c>
    </row>
    <row r="187" spans="2:51" s="12" customFormat="1" ht="13.5">
      <c r="B187" s="257"/>
      <c r="C187" s="258"/>
      <c r="D187" s="247" t="s">
        <v>328</v>
      </c>
      <c r="E187" s="258"/>
      <c r="F187" s="260" t="s">
        <v>2660</v>
      </c>
      <c r="G187" s="258"/>
      <c r="H187" s="261">
        <v>30.888</v>
      </c>
      <c r="I187" s="262"/>
      <c r="J187" s="258"/>
      <c r="K187" s="258"/>
      <c r="L187" s="263"/>
      <c r="M187" s="264"/>
      <c r="N187" s="265"/>
      <c r="O187" s="265"/>
      <c r="P187" s="265"/>
      <c r="Q187" s="265"/>
      <c r="R187" s="265"/>
      <c r="S187" s="265"/>
      <c r="T187" s="266"/>
      <c r="AT187" s="267" t="s">
        <v>328</v>
      </c>
      <c r="AU187" s="267" t="s">
        <v>85</v>
      </c>
      <c r="AV187" s="12" t="s">
        <v>85</v>
      </c>
      <c r="AW187" s="12" t="s">
        <v>6</v>
      </c>
      <c r="AX187" s="12" t="s">
        <v>83</v>
      </c>
      <c r="AY187" s="267" t="s">
        <v>174</v>
      </c>
    </row>
    <row r="188" spans="2:65" s="1" customFormat="1" ht="38.25" customHeight="1">
      <c r="B188" s="47"/>
      <c r="C188" s="235" t="s">
        <v>606</v>
      </c>
      <c r="D188" s="235" t="s">
        <v>177</v>
      </c>
      <c r="E188" s="236" t="s">
        <v>1650</v>
      </c>
      <c r="F188" s="237" t="s">
        <v>1651</v>
      </c>
      <c r="G188" s="238" t="s">
        <v>464</v>
      </c>
      <c r="H188" s="239">
        <v>0.075</v>
      </c>
      <c r="I188" s="240"/>
      <c r="J188" s="241">
        <f>ROUND(I188*H188,2)</f>
        <v>0</v>
      </c>
      <c r="K188" s="237" t="s">
        <v>181</v>
      </c>
      <c r="L188" s="73"/>
      <c r="M188" s="242" t="s">
        <v>23</v>
      </c>
      <c r="N188" s="243" t="s">
        <v>46</v>
      </c>
      <c r="O188" s="48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5" t="s">
        <v>258</v>
      </c>
      <c r="AT188" s="25" t="s">
        <v>177</v>
      </c>
      <c r="AU188" s="25" t="s">
        <v>85</v>
      </c>
      <c r="AY188" s="25" t="s">
        <v>174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5" t="s">
        <v>83</v>
      </c>
      <c r="BK188" s="246">
        <f>ROUND(I188*H188,2)</f>
        <v>0</v>
      </c>
      <c r="BL188" s="25" t="s">
        <v>258</v>
      </c>
      <c r="BM188" s="25" t="s">
        <v>2661</v>
      </c>
    </row>
    <row r="189" spans="2:65" s="1" customFormat="1" ht="38.25" customHeight="1">
      <c r="B189" s="47"/>
      <c r="C189" s="235" t="s">
        <v>610</v>
      </c>
      <c r="D189" s="235" t="s">
        <v>177</v>
      </c>
      <c r="E189" s="236" t="s">
        <v>2662</v>
      </c>
      <c r="F189" s="237" t="s">
        <v>2663</v>
      </c>
      <c r="G189" s="238" t="s">
        <v>464</v>
      </c>
      <c r="H189" s="239">
        <v>0.075</v>
      </c>
      <c r="I189" s="240"/>
      <c r="J189" s="241">
        <f>ROUND(I189*H189,2)</f>
        <v>0</v>
      </c>
      <c r="K189" s="237" t="s">
        <v>181</v>
      </c>
      <c r="L189" s="73"/>
      <c r="M189" s="242" t="s">
        <v>23</v>
      </c>
      <c r="N189" s="243" t="s">
        <v>46</v>
      </c>
      <c r="O189" s="48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AR189" s="25" t="s">
        <v>258</v>
      </c>
      <c r="AT189" s="25" t="s">
        <v>177</v>
      </c>
      <c r="AU189" s="25" t="s">
        <v>85</v>
      </c>
      <c r="AY189" s="25" t="s">
        <v>174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5" t="s">
        <v>83</v>
      </c>
      <c r="BK189" s="246">
        <f>ROUND(I189*H189,2)</f>
        <v>0</v>
      </c>
      <c r="BL189" s="25" t="s">
        <v>258</v>
      </c>
      <c r="BM189" s="25" t="s">
        <v>2664</v>
      </c>
    </row>
    <row r="190" spans="2:65" s="1" customFormat="1" ht="38.25" customHeight="1">
      <c r="B190" s="47"/>
      <c r="C190" s="235" t="s">
        <v>615</v>
      </c>
      <c r="D190" s="235" t="s">
        <v>177</v>
      </c>
      <c r="E190" s="236" t="s">
        <v>2665</v>
      </c>
      <c r="F190" s="237" t="s">
        <v>2666</v>
      </c>
      <c r="G190" s="238" t="s">
        <v>464</v>
      </c>
      <c r="H190" s="239">
        <v>0.075</v>
      </c>
      <c r="I190" s="240"/>
      <c r="J190" s="241">
        <f>ROUND(I190*H190,2)</f>
        <v>0</v>
      </c>
      <c r="K190" s="237" t="s">
        <v>181</v>
      </c>
      <c r="L190" s="73"/>
      <c r="M190" s="242" t="s">
        <v>23</v>
      </c>
      <c r="N190" s="243" t="s">
        <v>46</v>
      </c>
      <c r="O190" s="48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5" t="s">
        <v>258</v>
      </c>
      <c r="AT190" s="25" t="s">
        <v>177</v>
      </c>
      <c r="AU190" s="25" t="s">
        <v>85</v>
      </c>
      <c r="AY190" s="25" t="s">
        <v>174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5" t="s">
        <v>83</v>
      </c>
      <c r="BK190" s="246">
        <f>ROUND(I190*H190,2)</f>
        <v>0</v>
      </c>
      <c r="BL190" s="25" t="s">
        <v>258</v>
      </c>
      <c r="BM190" s="25" t="s">
        <v>2667</v>
      </c>
    </row>
    <row r="191" spans="2:63" s="11" customFormat="1" ht="37.4" customHeight="1">
      <c r="B191" s="219"/>
      <c r="C191" s="220"/>
      <c r="D191" s="221" t="s">
        <v>74</v>
      </c>
      <c r="E191" s="222" t="s">
        <v>1305</v>
      </c>
      <c r="F191" s="222" t="s">
        <v>1306</v>
      </c>
      <c r="G191" s="220"/>
      <c r="H191" s="220"/>
      <c r="I191" s="223"/>
      <c r="J191" s="224">
        <f>BK191</f>
        <v>0</v>
      </c>
      <c r="K191" s="220"/>
      <c r="L191" s="225"/>
      <c r="M191" s="226"/>
      <c r="N191" s="227"/>
      <c r="O191" s="227"/>
      <c r="P191" s="228">
        <f>SUM(P192:P199)</f>
        <v>0</v>
      </c>
      <c r="Q191" s="227"/>
      <c r="R191" s="228">
        <f>SUM(R192:R199)</f>
        <v>0</v>
      </c>
      <c r="S191" s="227"/>
      <c r="T191" s="229">
        <f>SUM(T192:T199)</f>
        <v>0</v>
      </c>
      <c r="AR191" s="230" t="s">
        <v>195</v>
      </c>
      <c r="AT191" s="231" t="s">
        <v>74</v>
      </c>
      <c r="AU191" s="231" t="s">
        <v>75</v>
      </c>
      <c r="AY191" s="230" t="s">
        <v>174</v>
      </c>
      <c r="BK191" s="232">
        <f>SUM(BK192:BK199)</f>
        <v>0</v>
      </c>
    </row>
    <row r="192" spans="2:65" s="1" customFormat="1" ht="16.5" customHeight="1">
      <c r="B192" s="47"/>
      <c r="C192" s="235" t="s">
        <v>619</v>
      </c>
      <c r="D192" s="235" t="s">
        <v>177</v>
      </c>
      <c r="E192" s="236" t="s">
        <v>2668</v>
      </c>
      <c r="F192" s="237" t="s">
        <v>2669</v>
      </c>
      <c r="G192" s="238" t="s">
        <v>198</v>
      </c>
      <c r="H192" s="239">
        <v>8</v>
      </c>
      <c r="I192" s="240"/>
      <c r="J192" s="241">
        <f>ROUND(I192*H192,2)</f>
        <v>0</v>
      </c>
      <c r="K192" s="237" t="s">
        <v>181</v>
      </c>
      <c r="L192" s="73"/>
      <c r="M192" s="242" t="s">
        <v>23</v>
      </c>
      <c r="N192" s="243" t="s">
        <v>46</v>
      </c>
      <c r="O192" s="48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5" t="s">
        <v>1310</v>
      </c>
      <c r="AT192" s="25" t="s">
        <v>177</v>
      </c>
      <c r="AU192" s="25" t="s">
        <v>83</v>
      </c>
      <c r="AY192" s="25" t="s">
        <v>174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5" t="s">
        <v>83</v>
      </c>
      <c r="BK192" s="246">
        <f>ROUND(I192*H192,2)</f>
        <v>0</v>
      </c>
      <c r="BL192" s="25" t="s">
        <v>1310</v>
      </c>
      <c r="BM192" s="25" t="s">
        <v>2670</v>
      </c>
    </row>
    <row r="193" spans="2:47" s="1" customFormat="1" ht="13.5">
      <c r="B193" s="47"/>
      <c r="C193" s="75"/>
      <c r="D193" s="247" t="s">
        <v>187</v>
      </c>
      <c r="E193" s="75"/>
      <c r="F193" s="248" t="s">
        <v>200</v>
      </c>
      <c r="G193" s="75"/>
      <c r="H193" s="75"/>
      <c r="I193" s="205"/>
      <c r="J193" s="75"/>
      <c r="K193" s="75"/>
      <c r="L193" s="73"/>
      <c r="M193" s="249"/>
      <c r="N193" s="48"/>
      <c r="O193" s="48"/>
      <c r="P193" s="48"/>
      <c r="Q193" s="48"/>
      <c r="R193" s="48"/>
      <c r="S193" s="48"/>
      <c r="T193" s="96"/>
      <c r="AT193" s="25" t="s">
        <v>187</v>
      </c>
      <c r="AU193" s="25" t="s">
        <v>83</v>
      </c>
    </row>
    <row r="194" spans="2:65" s="1" customFormat="1" ht="25.5" customHeight="1">
      <c r="B194" s="47"/>
      <c r="C194" s="235" t="s">
        <v>624</v>
      </c>
      <c r="D194" s="235" t="s">
        <v>177</v>
      </c>
      <c r="E194" s="236" t="s">
        <v>2671</v>
      </c>
      <c r="F194" s="237" t="s">
        <v>2672</v>
      </c>
      <c r="G194" s="238" t="s">
        <v>198</v>
      </c>
      <c r="H194" s="239">
        <v>8</v>
      </c>
      <c r="I194" s="240"/>
      <c r="J194" s="241">
        <f>ROUND(I194*H194,2)</f>
        <v>0</v>
      </c>
      <c r="K194" s="237" t="s">
        <v>181</v>
      </c>
      <c r="L194" s="73"/>
      <c r="M194" s="242" t="s">
        <v>23</v>
      </c>
      <c r="N194" s="243" t="s">
        <v>46</v>
      </c>
      <c r="O194" s="48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5" t="s">
        <v>1310</v>
      </c>
      <c r="AT194" s="25" t="s">
        <v>177</v>
      </c>
      <c r="AU194" s="25" t="s">
        <v>83</v>
      </c>
      <c r="AY194" s="25" t="s">
        <v>174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5" t="s">
        <v>83</v>
      </c>
      <c r="BK194" s="246">
        <f>ROUND(I194*H194,2)</f>
        <v>0</v>
      </c>
      <c r="BL194" s="25" t="s">
        <v>1310</v>
      </c>
      <c r="BM194" s="25" t="s">
        <v>2673</v>
      </c>
    </row>
    <row r="195" spans="2:47" s="1" customFormat="1" ht="13.5">
      <c r="B195" s="47"/>
      <c r="C195" s="75"/>
      <c r="D195" s="247" t="s">
        <v>187</v>
      </c>
      <c r="E195" s="75"/>
      <c r="F195" s="248" t="s">
        <v>200</v>
      </c>
      <c r="G195" s="75"/>
      <c r="H195" s="75"/>
      <c r="I195" s="205"/>
      <c r="J195" s="75"/>
      <c r="K195" s="75"/>
      <c r="L195" s="73"/>
      <c r="M195" s="249"/>
      <c r="N195" s="48"/>
      <c r="O195" s="48"/>
      <c r="P195" s="48"/>
      <c r="Q195" s="48"/>
      <c r="R195" s="48"/>
      <c r="S195" s="48"/>
      <c r="T195" s="96"/>
      <c r="AT195" s="25" t="s">
        <v>187</v>
      </c>
      <c r="AU195" s="25" t="s">
        <v>83</v>
      </c>
    </row>
    <row r="196" spans="2:65" s="1" customFormat="1" ht="25.5" customHeight="1">
      <c r="B196" s="47"/>
      <c r="C196" s="235" t="s">
        <v>628</v>
      </c>
      <c r="D196" s="235" t="s">
        <v>177</v>
      </c>
      <c r="E196" s="236" t="s">
        <v>2674</v>
      </c>
      <c r="F196" s="237" t="s">
        <v>2675</v>
      </c>
      <c r="G196" s="238" t="s">
        <v>198</v>
      </c>
      <c r="H196" s="239">
        <v>8</v>
      </c>
      <c r="I196" s="240"/>
      <c r="J196" s="241">
        <f>ROUND(I196*H196,2)</f>
        <v>0</v>
      </c>
      <c r="K196" s="237" t="s">
        <v>181</v>
      </c>
      <c r="L196" s="73"/>
      <c r="M196" s="242" t="s">
        <v>23</v>
      </c>
      <c r="N196" s="243" t="s">
        <v>46</v>
      </c>
      <c r="O196" s="48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5" t="s">
        <v>1310</v>
      </c>
      <c r="AT196" s="25" t="s">
        <v>177</v>
      </c>
      <c r="AU196" s="25" t="s">
        <v>83</v>
      </c>
      <c r="AY196" s="25" t="s">
        <v>174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5" t="s">
        <v>83</v>
      </c>
      <c r="BK196" s="246">
        <f>ROUND(I196*H196,2)</f>
        <v>0</v>
      </c>
      <c r="BL196" s="25" t="s">
        <v>1310</v>
      </c>
      <c r="BM196" s="25" t="s">
        <v>2676</v>
      </c>
    </row>
    <row r="197" spans="2:47" s="1" customFormat="1" ht="13.5">
      <c r="B197" s="47"/>
      <c r="C197" s="75"/>
      <c r="D197" s="247" t="s">
        <v>187</v>
      </c>
      <c r="E197" s="75"/>
      <c r="F197" s="248" t="s">
        <v>200</v>
      </c>
      <c r="G197" s="75"/>
      <c r="H197" s="75"/>
      <c r="I197" s="205"/>
      <c r="J197" s="75"/>
      <c r="K197" s="75"/>
      <c r="L197" s="73"/>
      <c r="M197" s="249"/>
      <c r="N197" s="48"/>
      <c r="O197" s="48"/>
      <c r="P197" s="48"/>
      <c r="Q197" s="48"/>
      <c r="R197" s="48"/>
      <c r="S197" s="48"/>
      <c r="T197" s="96"/>
      <c r="AT197" s="25" t="s">
        <v>187</v>
      </c>
      <c r="AU197" s="25" t="s">
        <v>83</v>
      </c>
    </row>
    <row r="198" spans="2:65" s="1" customFormat="1" ht="25.5" customHeight="1">
      <c r="B198" s="47"/>
      <c r="C198" s="235" t="s">
        <v>632</v>
      </c>
      <c r="D198" s="235" t="s">
        <v>177</v>
      </c>
      <c r="E198" s="236" t="s">
        <v>2677</v>
      </c>
      <c r="F198" s="237" t="s">
        <v>2678</v>
      </c>
      <c r="G198" s="238" t="s">
        <v>198</v>
      </c>
      <c r="H198" s="239">
        <v>8</v>
      </c>
      <c r="I198" s="240"/>
      <c r="J198" s="241">
        <f>ROUND(I198*H198,2)</f>
        <v>0</v>
      </c>
      <c r="K198" s="237" t="s">
        <v>181</v>
      </c>
      <c r="L198" s="73"/>
      <c r="M198" s="242" t="s">
        <v>23</v>
      </c>
      <c r="N198" s="243" t="s">
        <v>46</v>
      </c>
      <c r="O198" s="48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5" t="s">
        <v>1310</v>
      </c>
      <c r="AT198" s="25" t="s">
        <v>177</v>
      </c>
      <c r="AU198" s="25" t="s">
        <v>83</v>
      </c>
      <c r="AY198" s="25" t="s">
        <v>174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5" t="s">
        <v>83</v>
      </c>
      <c r="BK198" s="246">
        <f>ROUND(I198*H198,2)</f>
        <v>0</v>
      </c>
      <c r="BL198" s="25" t="s">
        <v>1310</v>
      </c>
      <c r="BM198" s="25" t="s">
        <v>2679</v>
      </c>
    </row>
    <row r="199" spans="2:47" s="1" customFormat="1" ht="13.5">
      <c r="B199" s="47"/>
      <c r="C199" s="75"/>
      <c r="D199" s="247" t="s">
        <v>187</v>
      </c>
      <c r="E199" s="75"/>
      <c r="F199" s="248" t="s">
        <v>200</v>
      </c>
      <c r="G199" s="75"/>
      <c r="H199" s="75"/>
      <c r="I199" s="205"/>
      <c r="J199" s="75"/>
      <c r="K199" s="75"/>
      <c r="L199" s="73"/>
      <c r="M199" s="250"/>
      <c r="N199" s="251"/>
      <c r="O199" s="251"/>
      <c r="P199" s="251"/>
      <c r="Q199" s="251"/>
      <c r="R199" s="251"/>
      <c r="S199" s="251"/>
      <c r="T199" s="252"/>
      <c r="AT199" s="25" t="s">
        <v>187</v>
      </c>
      <c r="AU199" s="25" t="s">
        <v>83</v>
      </c>
    </row>
    <row r="200" spans="2:12" s="1" customFormat="1" ht="6.95" customHeight="1">
      <c r="B200" s="68"/>
      <c r="C200" s="69"/>
      <c r="D200" s="69"/>
      <c r="E200" s="69"/>
      <c r="F200" s="69"/>
      <c r="G200" s="69"/>
      <c r="H200" s="69"/>
      <c r="I200" s="180"/>
      <c r="J200" s="69"/>
      <c r="K200" s="69"/>
      <c r="L200" s="73"/>
    </row>
  </sheetData>
  <sheetProtection password="CC35" sheet="1" objects="1" scenarios="1" formatColumns="0" formatRows="0" autoFilter="0"/>
  <autoFilter ref="C99:K199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86:H86"/>
    <mergeCell ref="E90:H90"/>
    <mergeCell ref="E88:H88"/>
    <mergeCell ref="E92:H92"/>
    <mergeCell ref="G1:H1"/>
    <mergeCell ref="L2:V2"/>
  </mergeCells>
  <hyperlinks>
    <hyperlink ref="F1:G1" location="C2" display="1) Krycí list soupisu"/>
    <hyperlink ref="G1:H1" location="C62" display="2) Rekapitulace"/>
    <hyperlink ref="J1" location="C9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138</v>
      </c>
      <c r="G1" s="153" t="s">
        <v>139</v>
      </c>
      <c r="H1" s="153"/>
      <c r="I1" s="154"/>
      <c r="J1" s="153" t="s">
        <v>140</v>
      </c>
      <c r="K1" s="152" t="s">
        <v>141</v>
      </c>
      <c r="L1" s="153" t="s">
        <v>142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124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143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Stavební úpravy zázemí fotbalu na hřišti v Neštěmicích vč.venkovního rozvodu vody a vstupních objektů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144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293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296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2534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303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2680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23</v>
      </c>
      <c r="K15" s="52"/>
    </row>
    <row r="16" spans="2:11" s="1" customFormat="1" ht="14.4" customHeight="1">
      <c r="B16" s="47"/>
      <c r="C16" s="48"/>
      <c r="D16" s="41" t="s">
        <v>24</v>
      </c>
      <c r="E16" s="48"/>
      <c r="F16" s="36" t="s">
        <v>25</v>
      </c>
      <c r="G16" s="48"/>
      <c r="H16" s="48"/>
      <c r="I16" s="160" t="s">
        <v>26</v>
      </c>
      <c r="J16" s="161" t="str">
        <f>'Rekapitulace stavby'!AN8</f>
        <v>24. 10. 2018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28</v>
      </c>
      <c r="E18" s="48"/>
      <c r="F18" s="48"/>
      <c r="G18" s="48"/>
      <c r="H18" s="48"/>
      <c r="I18" s="160" t="s">
        <v>29</v>
      </c>
      <c r="J18" s="36" t="s">
        <v>23</v>
      </c>
      <c r="K18" s="52"/>
    </row>
    <row r="19" spans="2:11" s="1" customFormat="1" ht="18" customHeight="1">
      <c r="B19" s="47"/>
      <c r="C19" s="48"/>
      <c r="D19" s="48"/>
      <c r="E19" s="36" t="s">
        <v>30</v>
      </c>
      <c r="F19" s="48"/>
      <c r="G19" s="48"/>
      <c r="H19" s="48"/>
      <c r="I19" s="160" t="s">
        <v>31</v>
      </c>
      <c r="J19" s="36" t="s">
        <v>23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32</v>
      </c>
      <c r="E21" s="48"/>
      <c r="F21" s="48"/>
      <c r="G21" s="48"/>
      <c r="H21" s="48"/>
      <c r="I21" s="160" t="s">
        <v>29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31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34</v>
      </c>
      <c r="E24" s="48"/>
      <c r="F24" s="48"/>
      <c r="G24" s="48"/>
      <c r="H24" s="48"/>
      <c r="I24" s="160" t="s">
        <v>29</v>
      </c>
      <c r="J24" s="36" t="s">
        <v>35</v>
      </c>
      <c r="K24" s="52"/>
    </row>
    <row r="25" spans="2:11" s="1" customFormat="1" ht="18" customHeight="1">
      <c r="B25" s="47"/>
      <c r="C25" s="48"/>
      <c r="D25" s="48"/>
      <c r="E25" s="36" t="s">
        <v>36</v>
      </c>
      <c r="F25" s="48"/>
      <c r="G25" s="48"/>
      <c r="H25" s="48"/>
      <c r="I25" s="160" t="s">
        <v>31</v>
      </c>
      <c r="J25" s="36" t="s">
        <v>37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39</v>
      </c>
      <c r="E27" s="48"/>
      <c r="F27" s="48"/>
      <c r="G27" s="48"/>
      <c r="H27" s="48"/>
      <c r="I27" s="158"/>
      <c r="J27" s="48"/>
      <c r="K27" s="52"/>
    </row>
    <row r="28" spans="2:11" s="7" customFormat="1" ht="16.5" customHeight="1">
      <c r="B28" s="162"/>
      <c r="C28" s="163"/>
      <c r="D28" s="163"/>
      <c r="E28" s="45" t="s">
        <v>23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41</v>
      </c>
      <c r="E31" s="48"/>
      <c r="F31" s="48"/>
      <c r="G31" s="48"/>
      <c r="H31" s="48"/>
      <c r="I31" s="158"/>
      <c r="J31" s="169">
        <f>ROUND(J97,2)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43</v>
      </c>
      <c r="G33" s="48"/>
      <c r="H33" s="48"/>
      <c r="I33" s="170" t="s">
        <v>42</v>
      </c>
      <c r="J33" s="53" t="s">
        <v>44</v>
      </c>
      <c r="K33" s="52"/>
    </row>
    <row r="34" spans="2:11" s="1" customFormat="1" ht="14.4" customHeight="1">
      <c r="B34" s="47"/>
      <c r="C34" s="48"/>
      <c r="D34" s="56" t="s">
        <v>45</v>
      </c>
      <c r="E34" s="56" t="s">
        <v>46</v>
      </c>
      <c r="F34" s="171">
        <f>ROUND(SUM(BE97:BE221),2)</f>
        <v>0</v>
      </c>
      <c r="G34" s="48"/>
      <c r="H34" s="48"/>
      <c r="I34" s="172">
        <v>0.21</v>
      </c>
      <c r="J34" s="171">
        <f>ROUND(ROUND((SUM(BE97:BE221)),2)*I34,2)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47</v>
      </c>
      <c r="F35" s="171">
        <f>ROUND(SUM(BF97:BF221),2)</f>
        <v>0</v>
      </c>
      <c r="G35" s="48"/>
      <c r="H35" s="48"/>
      <c r="I35" s="172">
        <v>0.15</v>
      </c>
      <c r="J35" s="171">
        <f>ROUND(ROUND((SUM(BF97:BF221)),2)*I35,2)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48</v>
      </c>
      <c r="F36" s="171">
        <f>ROUND(SUM(BG97:BG221),2)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49</v>
      </c>
      <c r="F37" s="171">
        <f>ROUND(SUM(BH97:BH221),2)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50</v>
      </c>
      <c r="F38" s="171">
        <f>ROUND(SUM(BI97:BI221),2)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51</v>
      </c>
      <c r="E40" s="99"/>
      <c r="F40" s="99"/>
      <c r="G40" s="175" t="s">
        <v>52</v>
      </c>
      <c r="H40" s="176" t="s">
        <v>53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146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Stavební úpravy zázemí fotbalu na hřišti v Neštěmicích vč.venkovního rozvodu vody a vstupních objektů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144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293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296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2534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303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TI 02.2 - Venkovní kanalizace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24</v>
      </c>
      <c r="D57" s="48"/>
      <c r="E57" s="48"/>
      <c r="F57" s="36" t="str">
        <f>F16</f>
        <v>Neštěmice</v>
      </c>
      <c r="G57" s="48"/>
      <c r="H57" s="48"/>
      <c r="I57" s="160" t="s">
        <v>26</v>
      </c>
      <c r="J57" s="161" t="str">
        <f>IF(J16="","",J16)</f>
        <v>24. 10. 2018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28</v>
      </c>
      <c r="D59" s="48"/>
      <c r="E59" s="48"/>
      <c r="F59" s="36" t="str">
        <f>E19</f>
        <v>Městské služby Ústí nad Labem - p.o.</v>
      </c>
      <c r="G59" s="48"/>
      <c r="H59" s="48"/>
      <c r="I59" s="160" t="s">
        <v>34</v>
      </c>
      <c r="J59" s="45" t="str">
        <f>E25</f>
        <v>Correct BC, s.r.o.</v>
      </c>
      <c r="K59" s="52"/>
    </row>
    <row r="60" spans="2:11" s="1" customFormat="1" ht="14.4" customHeight="1">
      <c r="B60" s="47"/>
      <c r="C60" s="41" t="s">
        <v>32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147</v>
      </c>
      <c r="D62" s="173"/>
      <c r="E62" s="173"/>
      <c r="F62" s="173"/>
      <c r="G62" s="173"/>
      <c r="H62" s="173"/>
      <c r="I62" s="187"/>
      <c r="J62" s="188" t="s">
        <v>148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149</v>
      </c>
      <c r="D64" s="48"/>
      <c r="E64" s="48"/>
      <c r="F64" s="48"/>
      <c r="G64" s="48"/>
      <c r="H64" s="48"/>
      <c r="I64" s="158"/>
      <c r="J64" s="169">
        <f>J97</f>
        <v>0</v>
      </c>
      <c r="K64" s="52"/>
      <c r="AU64" s="25" t="s">
        <v>150</v>
      </c>
    </row>
    <row r="65" spans="2:11" s="8" customFormat="1" ht="24.95" customHeight="1">
      <c r="B65" s="191"/>
      <c r="C65" s="192"/>
      <c r="D65" s="193" t="s">
        <v>307</v>
      </c>
      <c r="E65" s="194"/>
      <c r="F65" s="194"/>
      <c r="G65" s="194"/>
      <c r="H65" s="194"/>
      <c r="I65" s="195"/>
      <c r="J65" s="196">
        <f>J98</f>
        <v>0</v>
      </c>
      <c r="K65" s="197"/>
    </row>
    <row r="66" spans="2:11" s="9" customFormat="1" ht="19.9" customHeight="1">
      <c r="B66" s="198"/>
      <c r="C66" s="199"/>
      <c r="D66" s="200" t="s">
        <v>1462</v>
      </c>
      <c r="E66" s="201"/>
      <c r="F66" s="201"/>
      <c r="G66" s="201"/>
      <c r="H66" s="201"/>
      <c r="I66" s="202"/>
      <c r="J66" s="203">
        <f>J99</f>
        <v>0</v>
      </c>
      <c r="K66" s="204"/>
    </row>
    <row r="67" spans="2:11" s="9" customFormat="1" ht="19.9" customHeight="1">
      <c r="B67" s="198"/>
      <c r="C67" s="199"/>
      <c r="D67" s="200" t="s">
        <v>1463</v>
      </c>
      <c r="E67" s="201"/>
      <c r="F67" s="201"/>
      <c r="G67" s="201"/>
      <c r="H67" s="201"/>
      <c r="I67" s="202"/>
      <c r="J67" s="203">
        <f>J146</f>
        <v>0</v>
      </c>
      <c r="K67" s="204"/>
    </row>
    <row r="68" spans="2:11" s="9" customFormat="1" ht="19.9" customHeight="1">
      <c r="B68" s="198"/>
      <c r="C68" s="199"/>
      <c r="D68" s="200" t="s">
        <v>2681</v>
      </c>
      <c r="E68" s="201"/>
      <c r="F68" s="201"/>
      <c r="G68" s="201"/>
      <c r="H68" s="201"/>
      <c r="I68" s="202"/>
      <c r="J68" s="203">
        <f>J156</f>
        <v>0</v>
      </c>
      <c r="K68" s="204"/>
    </row>
    <row r="69" spans="2:11" s="9" customFormat="1" ht="19.9" customHeight="1">
      <c r="B69" s="198"/>
      <c r="C69" s="199"/>
      <c r="D69" s="200" t="s">
        <v>312</v>
      </c>
      <c r="E69" s="201"/>
      <c r="F69" s="201"/>
      <c r="G69" s="201"/>
      <c r="H69" s="201"/>
      <c r="I69" s="202"/>
      <c r="J69" s="203">
        <f>J202</f>
        <v>0</v>
      </c>
      <c r="K69" s="204"/>
    </row>
    <row r="70" spans="2:11" s="8" customFormat="1" ht="24.95" customHeight="1">
      <c r="B70" s="191"/>
      <c r="C70" s="192"/>
      <c r="D70" s="193" t="s">
        <v>321</v>
      </c>
      <c r="E70" s="194"/>
      <c r="F70" s="194"/>
      <c r="G70" s="194"/>
      <c r="H70" s="194"/>
      <c r="I70" s="195"/>
      <c r="J70" s="196">
        <f>J204</f>
        <v>0</v>
      </c>
      <c r="K70" s="197"/>
    </row>
    <row r="71" spans="2:11" s="8" customFormat="1" ht="24.95" customHeight="1">
      <c r="B71" s="191"/>
      <c r="C71" s="192"/>
      <c r="D71" s="193" t="s">
        <v>151</v>
      </c>
      <c r="E71" s="194"/>
      <c r="F71" s="194"/>
      <c r="G71" s="194"/>
      <c r="H71" s="194"/>
      <c r="I71" s="195"/>
      <c r="J71" s="196">
        <f>J213</f>
        <v>0</v>
      </c>
      <c r="K71" s="197"/>
    </row>
    <row r="72" spans="2:11" s="9" customFormat="1" ht="19.9" customHeight="1">
      <c r="B72" s="198"/>
      <c r="C72" s="199"/>
      <c r="D72" s="200" t="s">
        <v>155</v>
      </c>
      <c r="E72" s="201"/>
      <c r="F72" s="201"/>
      <c r="G72" s="201"/>
      <c r="H72" s="201"/>
      <c r="I72" s="202"/>
      <c r="J72" s="203">
        <f>J214</f>
        <v>0</v>
      </c>
      <c r="K72" s="204"/>
    </row>
    <row r="73" spans="2:11" s="9" customFormat="1" ht="19.9" customHeight="1">
      <c r="B73" s="198"/>
      <c r="C73" s="199"/>
      <c r="D73" s="200" t="s">
        <v>157</v>
      </c>
      <c r="E73" s="201"/>
      <c r="F73" s="201"/>
      <c r="G73" s="201"/>
      <c r="H73" s="201"/>
      <c r="I73" s="202"/>
      <c r="J73" s="203">
        <f>J217</f>
        <v>0</v>
      </c>
      <c r="K73" s="204"/>
    </row>
    <row r="74" spans="2:11" s="1" customFormat="1" ht="21.8" customHeight="1">
      <c r="B74" s="47"/>
      <c r="C74" s="48"/>
      <c r="D74" s="48"/>
      <c r="E74" s="48"/>
      <c r="F74" s="48"/>
      <c r="G74" s="48"/>
      <c r="H74" s="48"/>
      <c r="I74" s="158"/>
      <c r="J74" s="48"/>
      <c r="K74" s="52"/>
    </row>
    <row r="75" spans="2:11" s="1" customFormat="1" ht="6.95" customHeight="1">
      <c r="B75" s="68"/>
      <c r="C75" s="69"/>
      <c r="D75" s="69"/>
      <c r="E75" s="69"/>
      <c r="F75" s="69"/>
      <c r="G75" s="69"/>
      <c r="H75" s="69"/>
      <c r="I75" s="180"/>
      <c r="J75" s="69"/>
      <c r="K75" s="70"/>
    </row>
    <row r="79" spans="2:12" s="1" customFormat="1" ht="6.95" customHeight="1">
      <c r="B79" s="71"/>
      <c r="C79" s="72"/>
      <c r="D79" s="72"/>
      <c r="E79" s="72"/>
      <c r="F79" s="72"/>
      <c r="G79" s="72"/>
      <c r="H79" s="72"/>
      <c r="I79" s="183"/>
      <c r="J79" s="72"/>
      <c r="K79" s="72"/>
      <c r="L79" s="73"/>
    </row>
    <row r="80" spans="2:12" s="1" customFormat="1" ht="36.95" customHeight="1">
      <c r="B80" s="47"/>
      <c r="C80" s="74" t="s">
        <v>158</v>
      </c>
      <c r="D80" s="75"/>
      <c r="E80" s="75"/>
      <c r="F80" s="75"/>
      <c r="G80" s="75"/>
      <c r="H80" s="75"/>
      <c r="I80" s="205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4.4" customHeight="1">
      <c r="B82" s="47"/>
      <c r="C82" s="77" t="s">
        <v>18</v>
      </c>
      <c r="D82" s="75"/>
      <c r="E82" s="75"/>
      <c r="F82" s="75"/>
      <c r="G82" s="75"/>
      <c r="H82" s="75"/>
      <c r="I82" s="205"/>
      <c r="J82" s="75"/>
      <c r="K82" s="75"/>
      <c r="L82" s="73"/>
    </row>
    <row r="83" spans="2:12" s="1" customFormat="1" ht="16.5" customHeight="1">
      <c r="B83" s="47"/>
      <c r="C83" s="75"/>
      <c r="D83" s="75"/>
      <c r="E83" s="206" t="str">
        <f>E7</f>
        <v>Stavební úpravy zázemí fotbalu na hřišti v Neštěmicích vč.venkovního rozvodu vody a vstupních objektů</v>
      </c>
      <c r="F83" s="77"/>
      <c r="G83" s="77"/>
      <c r="H83" s="77"/>
      <c r="I83" s="205"/>
      <c r="J83" s="75"/>
      <c r="K83" s="75"/>
      <c r="L83" s="73"/>
    </row>
    <row r="84" spans="2:12" ht="13.5">
      <c r="B84" s="29"/>
      <c r="C84" s="77" t="s">
        <v>144</v>
      </c>
      <c r="D84" s="254"/>
      <c r="E84" s="254"/>
      <c r="F84" s="254"/>
      <c r="G84" s="254"/>
      <c r="H84" s="254"/>
      <c r="I84" s="150"/>
      <c r="J84" s="254"/>
      <c r="K84" s="254"/>
      <c r="L84" s="255"/>
    </row>
    <row r="85" spans="2:12" ht="16.5" customHeight="1">
      <c r="B85" s="29"/>
      <c r="C85" s="254"/>
      <c r="D85" s="254"/>
      <c r="E85" s="206" t="s">
        <v>293</v>
      </c>
      <c r="F85" s="254"/>
      <c r="G85" s="254"/>
      <c r="H85" s="254"/>
      <c r="I85" s="150"/>
      <c r="J85" s="254"/>
      <c r="K85" s="254"/>
      <c r="L85" s="255"/>
    </row>
    <row r="86" spans="2:12" ht="13.5">
      <c r="B86" s="29"/>
      <c r="C86" s="77" t="s">
        <v>296</v>
      </c>
      <c r="D86" s="254"/>
      <c r="E86" s="254"/>
      <c r="F86" s="254"/>
      <c r="G86" s="254"/>
      <c r="H86" s="254"/>
      <c r="I86" s="150"/>
      <c r="J86" s="254"/>
      <c r="K86" s="254"/>
      <c r="L86" s="255"/>
    </row>
    <row r="87" spans="2:12" s="1" customFormat="1" ht="16.5" customHeight="1">
      <c r="B87" s="47"/>
      <c r="C87" s="75"/>
      <c r="D87" s="75"/>
      <c r="E87" s="256" t="s">
        <v>2534</v>
      </c>
      <c r="F87" s="75"/>
      <c r="G87" s="75"/>
      <c r="H87" s="75"/>
      <c r="I87" s="205"/>
      <c r="J87" s="75"/>
      <c r="K87" s="75"/>
      <c r="L87" s="73"/>
    </row>
    <row r="88" spans="2:12" s="1" customFormat="1" ht="14.4" customHeight="1">
      <c r="B88" s="47"/>
      <c r="C88" s="77" t="s">
        <v>303</v>
      </c>
      <c r="D88" s="75"/>
      <c r="E88" s="75"/>
      <c r="F88" s="75"/>
      <c r="G88" s="75"/>
      <c r="H88" s="75"/>
      <c r="I88" s="205"/>
      <c r="J88" s="75"/>
      <c r="K88" s="75"/>
      <c r="L88" s="73"/>
    </row>
    <row r="89" spans="2:12" s="1" customFormat="1" ht="17.25" customHeight="1">
      <c r="B89" s="47"/>
      <c r="C89" s="75"/>
      <c r="D89" s="75"/>
      <c r="E89" s="83" t="str">
        <f>E13</f>
        <v>TI 02.2 - Venkovní kanalizace</v>
      </c>
      <c r="F89" s="75"/>
      <c r="G89" s="75"/>
      <c r="H89" s="75"/>
      <c r="I89" s="205"/>
      <c r="J89" s="75"/>
      <c r="K89" s="75"/>
      <c r="L89" s="73"/>
    </row>
    <row r="90" spans="2:12" s="1" customFormat="1" ht="6.95" customHeight="1">
      <c r="B90" s="47"/>
      <c r="C90" s="75"/>
      <c r="D90" s="75"/>
      <c r="E90" s="75"/>
      <c r="F90" s="75"/>
      <c r="G90" s="75"/>
      <c r="H90" s="75"/>
      <c r="I90" s="205"/>
      <c r="J90" s="75"/>
      <c r="K90" s="75"/>
      <c r="L90" s="73"/>
    </row>
    <row r="91" spans="2:12" s="1" customFormat="1" ht="18" customHeight="1">
      <c r="B91" s="47"/>
      <c r="C91" s="77" t="s">
        <v>24</v>
      </c>
      <c r="D91" s="75"/>
      <c r="E91" s="75"/>
      <c r="F91" s="207" t="str">
        <f>F16</f>
        <v>Neštěmice</v>
      </c>
      <c r="G91" s="75"/>
      <c r="H91" s="75"/>
      <c r="I91" s="208" t="s">
        <v>26</v>
      </c>
      <c r="J91" s="86" t="str">
        <f>IF(J16="","",J16)</f>
        <v>24. 10. 2018</v>
      </c>
      <c r="K91" s="75"/>
      <c r="L91" s="73"/>
    </row>
    <row r="92" spans="2:12" s="1" customFormat="1" ht="6.95" customHeight="1">
      <c r="B92" s="47"/>
      <c r="C92" s="75"/>
      <c r="D92" s="75"/>
      <c r="E92" s="75"/>
      <c r="F92" s="75"/>
      <c r="G92" s="75"/>
      <c r="H92" s="75"/>
      <c r="I92" s="205"/>
      <c r="J92" s="75"/>
      <c r="K92" s="75"/>
      <c r="L92" s="73"/>
    </row>
    <row r="93" spans="2:12" s="1" customFormat="1" ht="13.5">
      <c r="B93" s="47"/>
      <c r="C93" s="77" t="s">
        <v>28</v>
      </c>
      <c r="D93" s="75"/>
      <c r="E93" s="75"/>
      <c r="F93" s="207" t="str">
        <f>E19</f>
        <v>Městské služby Ústí nad Labem - p.o.</v>
      </c>
      <c r="G93" s="75"/>
      <c r="H93" s="75"/>
      <c r="I93" s="208" t="s">
        <v>34</v>
      </c>
      <c r="J93" s="207" t="str">
        <f>E25</f>
        <v>Correct BC, s.r.o.</v>
      </c>
      <c r="K93" s="75"/>
      <c r="L93" s="73"/>
    </row>
    <row r="94" spans="2:12" s="1" customFormat="1" ht="14.4" customHeight="1">
      <c r="B94" s="47"/>
      <c r="C94" s="77" t="s">
        <v>32</v>
      </c>
      <c r="D94" s="75"/>
      <c r="E94" s="75"/>
      <c r="F94" s="207" t="str">
        <f>IF(E22="","",E22)</f>
        <v/>
      </c>
      <c r="G94" s="75"/>
      <c r="H94" s="75"/>
      <c r="I94" s="205"/>
      <c r="J94" s="75"/>
      <c r="K94" s="75"/>
      <c r="L94" s="73"/>
    </row>
    <row r="95" spans="2:12" s="1" customFormat="1" ht="10.3" customHeight="1">
      <c r="B95" s="47"/>
      <c r="C95" s="75"/>
      <c r="D95" s="75"/>
      <c r="E95" s="75"/>
      <c r="F95" s="75"/>
      <c r="G95" s="75"/>
      <c r="H95" s="75"/>
      <c r="I95" s="205"/>
      <c r="J95" s="75"/>
      <c r="K95" s="75"/>
      <c r="L95" s="73"/>
    </row>
    <row r="96" spans="2:20" s="10" customFormat="1" ht="29.25" customHeight="1">
      <c r="B96" s="209"/>
      <c r="C96" s="210" t="s">
        <v>159</v>
      </c>
      <c r="D96" s="211" t="s">
        <v>60</v>
      </c>
      <c r="E96" s="211" t="s">
        <v>56</v>
      </c>
      <c r="F96" s="211" t="s">
        <v>160</v>
      </c>
      <c r="G96" s="211" t="s">
        <v>161</v>
      </c>
      <c r="H96" s="211" t="s">
        <v>162</v>
      </c>
      <c r="I96" s="212" t="s">
        <v>163</v>
      </c>
      <c r="J96" s="211" t="s">
        <v>148</v>
      </c>
      <c r="K96" s="213" t="s">
        <v>164</v>
      </c>
      <c r="L96" s="214"/>
      <c r="M96" s="103" t="s">
        <v>165</v>
      </c>
      <c r="N96" s="104" t="s">
        <v>45</v>
      </c>
      <c r="O96" s="104" t="s">
        <v>166</v>
      </c>
      <c r="P96" s="104" t="s">
        <v>167</v>
      </c>
      <c r="Q96" s="104" t="s">
        <v>168</v>
      </c>
      <c r="R96" s="104" t="s">
        <v>169</v>
      </c>
      <c r="S96" s="104" t="s">
        <v>170</v>
      </c>
      <c r="T96" s="105" t="s">
        <v>171</v>
      </c>
    </row>
    <row r="97" spans="2:63" s="1" customFormat="1" ht="29.25" customHeight="1">
      <c r="B97" s="47"/>
      <c r="C97" s="109" t="s">
        <v>149</v>
      </c>
      <c r="D97" s="75"/>
      <c r="E97" s="75"/>
      <c r="F97" s="75"/>
      <c r="G97" s="75"/>
      <c r="H97" s="75"/>
      <c r="I97" s="205"/>
      <c r="J97" s="215">
        <f>BK97</f>
        <v>0</v>
      </c>
      <c r="K97" s="75"/>
      <c r="L97" s="73"/>
      <c r="M97" s="106"/>
      <c r="N97" s="107"/>
      <c r="O97" s="107"/>
      <c r="P97" s="216">
        <f>P98+P204+P213</f>
        <v>0</v>
      </c>
      <c r="Q97" s="107"/>
      <c r="R97" s="216">
        <f>R98+R204+R213</f>
        <v>7.6300950599999995</v>
      </c>
      <c r="S97" s="107"/>
      <c r="T97" s="217">
        <f>T98+T204+T213</f>
        <v>0</v>
      </c>
      <c r="AT97" s="25" t="s">
        <v>74</v>
      </c>
      <c r="AU97" s="25" t="s">
        <v>150</v>
      </c>
      <c r="BK97" s="218">
        <f>BK98+BK204+BK213</f>
        <v>0</v>
      </c>
    </row>
    <row r="98" spans="2:63" s="11" customFormat="1" ht="37.4" customHeight="1">
      <c r="B98" s="219"/>
      <c r="C98" s="220"/>
      <c r="D98" s="221" t="s">
        <v>74</v>
      </c>
      <c r="E98" s="222" t="s">
        <v>322</v>
      </c>
      <c r="F98" s="222" t="s">
        <v>323</v>
      </c>
      <c r="G98" s="220"/>
      <c r="H98" s="220"/>
      <c r="I98" s="223"/>
      <c r="J98" s="224">
        <f>BK98</f>
        <v>0</v>
      </c>
      <c r="K98" s="220"/>
      <c r="L98" s="225"/>
      <c r="M98" s="226"/>
      <c r="N98" s="227"/>
      <c r="O98" s="227"/>
      <c r="P98" s="228">
        <f>P99+P146+P156+P202</f>
        <v>0</v>
      </c>
      <c r="Q98" s="227"/>
      <c r="R98" s="228">
        <f>R99+R146+R156+R202</f>
        <v>7.6300950599999995</v>
      </c>
      <c r="S98" s="227"/>
      <c r="T98" s="229">
        <f>T99+T146+T156+T202</f>
        <v>0</v>
      </c>
      <c r="AR98" s="230" t="s">
        <v>83</v>
      </c>
      <c r="AT98" s="231" t="s">
        <v>74</v>
      </c>
      <c r="AU98" s="231" t="s">
        <v>75</v>
      </c>
      <c r="AY98" s="230" t="s">
        <v>174</v>
      </c>
      <c r="BK98" s="232">
        <f>BK99+BK146+BK156+BK202</f>
        <v>0</v>
      </c>
    </row>
    <row r="99" spans="2:63" s="11" customFormat="1" ht="19.9" customHeight="1">
      <c r="B99" s="219"/>
      <c r="C99" s="220"/>
      <c r="D99" s="221" t="s">
        <v>74</v>
      </c>
      <c r="E99" s="233" t="s">
        <v>83</v>
      </c>
      <c r="F99" s="233" t="s">
        <v>1472</v>
      </c>
      <c r="G99" s="220"/>
      <c r="H99" s="220"/>
      <c r="I99" s="223"/>
      <c r="J99" s="234">
        <f>BK99</f>
        <v>0</v>
      </c>
      <c r="K99" s="220"/>
      <c r="L99" s="225"/>
      <c r="M99" s="226"/>
      <c r="N99" s="227"/>
      <c r="O99" s="227"/>
      <c r="P99" s="228">
        <f>SUM(P100:P145)</f>
        <v>0</v>
      </c>
      <c r="Q99" s="227"/>
      <c r="R99" s="228">
        <f>SUM(R100:R145)</f>
        <v>0.00045000000000000004</v>
      </c>
      <c r="S99" s="227"/>
      <c r="T99" s="229">
        <f>SUM(T100:T145)</f>
        <v>0</v>
      </c>
      <c r="AR99" s="230" t="s">
        <v>83</v>
      </c>
      <c r="AT99" s="231" t="s">
        <v>74</v>
      </c>
      <c r="AU99" s="231" t="s">
        <v>83</v>
      </c>
      <c r="AY99" s="230" t="s">
        <v>174</v>
      </c>
      <c r="BK99" s="232">
        <f>SUM(BK100:BK145)</f>
        <v>0</v>
      </c>
    </row>
    <row r="100" spans="2:65" s="1" customFormat="1" ht="38.25" customHeight="1">
      <c r="B100" s="47"/>
      <c r="C100" s="235" t="s">
        <v>83</v>
      </c>
      <c r="D100" s="235" t="s">
        <v>177</v>
      </c>
      <c r="E100" s="236" t="s">
        <v>2682</v>
      </c>
      <c r="F100" s="237" t="s">
        <v>2683</v>
      </c>
      <c r="G100" s="238" t="s">
        <v>453</v>
      </c>
      <c r="H100" s="239">
        <v>40.716</v>
      </c>
      <c r="I100" s="240"/>
      <c r="J100" s="241">
        <f>ROUND(I100*H100,2)</f>
        <v>0</v>
      </c>
      <c r="K100" s="237" t="s">
        <v>23</v>
      </c>
      <c r="L100" s="73"/>
      <c r="M100" s="242" t="s">
        <v>23</v>
      </c>
      <c r="N100" s="243" t="s">
        <v>46</v>
      </c>
      <c r="O100" s="48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5" t="s">
        <v>195</v>
      </c>
      <c r="AT100" s="25" t="s">
        <v>177</v>
      </c>
      <c r="AU100" s="25" t="s">
        <v>85</v>
      </c>
      <c r="AY100" s="25" t="s">
        <v>174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5" t="s">
        <v>83</v>
      </c>
      <c r="BK100" s="246">
        <f>ROUND(I100*H100,2)</f>
        <v>0</v>
      </c>
      <c r="BL100" s="25" t="s">
        <v>195</v>
      </c>
      <c r="BM100" s="25" t="s">
        <v>2684</v>
      </c>
    </row>
    <row r="101" spans="2:51" s="12" customFormat="1" ht="13.5">
      <c r="B101" s="257"/>
      <c r="C101" s="258"/>
      <c r="D101" s="247" t="s">
        <v>328</v>
      </c>
      <c r="E101" s="259" t="s">
        <v>23</v>
      </c>
      <c r="F101" s="260" t="s">
        <v>2685</v>
      </c>
      <c r="G101" s="258"/>
      <c r="H101" s="261">
        <v>40.716</v>
      </c>
      <c r="I101" s="262"/>
      <c r="J101" s="258"/>
      <c r="K101" s="258"/>
      <c r="L101" s="263"/>
      <c r="M101" s="264"/>
      <c r="N101" s="265"/>
      <c r="O101" s="265"/>
      <c r="P101" s="265"/>
      <c r="Q101" s="265"/>
      <c r="R101" s="265"/>
      <c r="S101" s="265"/>
      <c r="T101" s="266"/>
      <c r="AT101" s="267" t="s">
        <v>328</v>
      </c>
      <c r="AU101" s="267" t="s">
        <v>85</v>
      </c>
      <c r="AV101" s="12" t="s">
        <v>85</v>
      </c>
      <c r="AW101" s="12" t="s">
        <v>38</v>
      </c>
      <c r="AX101" s="12" t="s">
        <v>75</v>
      </c>
      <c r="AY101" s="267" t="s">
        <v>174</v>
      </c>
    </row>
    <row r="102" spans="2:51" s="13" customFormat="1" ht="13.5">
      <c r="B102" s="268"/>
      <c r="C102" s="269"/>
      <c r="D102" s="247" t="s">
        <v>328</v>
      </c>
      <c r="E102" s="270" t="s">
        <v>23</v>
      </c>
      <c r="F102" s="271" t="s">
        <v>331</v>
      </c>
      <c r="G102" s="269"/>
      <c r="H102" s="272">
        <v>40.716</v>
      </c>
      <c r="I102" s="273"/>
      <c r="J102" s="269"/>
      <c r="K102" s="269"/>
      <c r="L102" s="274"/>
      <c r="M102" s="275"/>
      <c r="N102" s="276"/>
      <c r="O102" s="276"/>
      <c r="P102" s="276"/>
      <c r="Q102" s="276"/>
      <c r="R102" s="276"/>
      <c r="S102" s="276"/>
      <c r="T102" s="277"/>
      <c r="AT102" s="278" t="s">
        <v>328</v>
      </c>
      <c r="AU102" s="278" t="s">
        <v>85</v>
      </c>
      <c r="AV102" s="13" t="s">
        <v>195</v>
      </c>
      <c r="AW102" s="13" t="s">
        <v>38</v>
      </c>
      <c r="AX102" s="13" t="s">
        <v>83</v>
      </c>
      <c r="AY102" s="278" t="s">
        <v>174</v>
      </c>
    </row>
    <row r="103" spans="2:65" s="1" customFormat="1" ht="38.25" customHeight="1">
      <c r="B103" s="47"/>
      <c r="C103" s="235" t="s">
        <v>85</v>
      </c>
      <c r="D103" s="235" t="s">
        <v>177</v>
      </c>
      <c r="E103" s="236" t="s">
        <v>2686</v>
      </c>
      <c r="F103" s="237" t="s">
        <v>2687</v>
      </c>
      <c r="G103" s="238" t="s">
        <v>453</v>
      </c>
      <c r="H103" s="239">
        <v>40.716</v>
      </c>
      <c r="I103" s="240"/>
      <c r="J103" s="241">
        <f>ROUND(I103*H103,2)</f>
        <v>0</v>
      </c>
      <c r="K103" s="237" t="s">
        <v>23</v>
      </c>
      <c r="L103" s="73"/>
      <c r="M103" s="242" t="s">
        <v>23</v>
      </c>
      <c r="N103" s="243" t="s">
        <v>46</v>
      </c>
      <c r="O103" s="48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5" t="s">
        <v>195</v>
      </c>
      <c r="AT103" s="25" t="s">
        <v>177</v>
      </c>
      <c r="AU103" s="25" t="s">
        <v>85</v>
      </c>
      <c r="AY103" s="25" t="s">
        <v>174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5" t="s">
        <v>83</v>
      </c>
      <c r="BK103" s="246">
        <f>ROUND(I103*H103,2)</f>
        <v>0</v>
      </c>
      <c r="BL103" s="25" t="s">
        <v>195</v>
      </c>
      <c r="BM103" s="25" t="s">
        <v>2688</v>
      </c>
    </row>
    <row r="104" spans="2:65" s="1" customFormat="1" ht="38.25" customHeight="1">
      <c r="B104" s="47"/>
      <c r="C104" s="235" t="s">
        <v>94</v>
      </c>
      <c r="D104" s="235" t="s">
        <v>177</v>
      </c>
      <c r="E104" s="236" t="s">
        <v>2689</v>
      </c>
      <c r="F104" s="237" t="s">
        <v>2690</v>
      </c>
      <c r="G104" s="238" t="s">
        <v>453</v>
      </c>
      <c r="H104" s="239">
        <v>11.11</v>
      </c>
      <c r="I104" s="240"/>
      <c r="J104" s="241">
        <f>ROUND(I104*H104,2)</f>
        <v>0</v>
      </c>
      <c r="K104" s="237" t="s">
        <v>23</v>
      </c>
      <c r="L104" s="73"/>
      <c r="M104" s="242" t="s">
        <v>23</v>
      </c>
      <c r="N104" s="243" t="s">
        <v>46</v>
      </c>
      <c r="O104" s="48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5" t="s">
        <v>195</v>
      </c>
      <c r="AT104" s="25" t="s">
        <v>177</v>
      </c>
      <c r="AU104" s="25" t="s">
        <v>85</v>
      </c>
      <c r="AY104" s="25" t="s">
        <v>174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5" t="s">
        <v>83</v>
      </c>
      <c r="BK104" s="246">
        <f>ROUND(I104*H104,2)</f>
        <v>0</v>
      </c>
      <c r="BL104" s="25" t="s">
        <v>195</v>
      </c>
      <c r="BM104" s="25" t="s">
        <v>2691</v>
      </c>
    </row>
    <row r="105" spans="2:51" s="12" customFormat="1" ht="13.5">
      <c r="B105" s="257"/>
      <c r="C105" s="258"/>
      <c r="D105" s="247" t="s">
        <v>328</v>
      </c>
      <c r="E105" s="259" t="s">
        <v>23</v>
      </c>
      <c r="F105" s="260" t="s">
        <v>2692</v>
      </c>
      <c r="G105" s="258"/>
      <c r="H105" s="261">
        <v>4.8</v>
      </c>
      <c r="I105" s="262"/>
      <c r="J105" s="258"/>
      <c r="K105" s="258"/>
      <c r="L105" s="263"/>
      <c r="M105" s="264"/>
      <c r="N105" s="265"/>
      <c r="O105" s="265"/>
      <c r="P105" s="265"/>
      <c r="Q105" s="265"/>
      <c r="R105" s="265"/>
      <c r="S105" s="265"/>
      <c r="T105" s="266"/>
      <c r="AT105" s="267" t="s">
        <v>328</v>
      </c>
      <c r="AU105" s="267" t="s">
        <v>85</v>
      </c>
      <c r="AV105" s="12" t="s">
        <v>85</v>
      </c>
      <c r="AW105" s="12" t="s">
        <v>38</v>
      </c>
      <c r="AX105" s="12" t="s">
        <v>75</v>
      </c>
      <c r="AY105" s="267" t="s">
        <v>174</v>
      </c>
    </row>
    <row r="106" spans="2:51" s="12" customFormat="1" ht="13.5">
      <c r="B106" s="257"/>
      <c r="C106" s="258"/>
      <c r="D106" s="247" t="s">
        <v>328</v>
      </c>
      <c r="E106" s="259" t="s">
        <v>23</v>
      </c>
      <c r="F106" s="260" t="s">
        <v>2693</v>
      </c>
      <c r="G106" s="258"/>
      <c r="H106" s="261">
        <v>2.46</v>
      </c>
      <c r="I106" s="262"/>
      <c r="J106" s="258"/>
      <c r="K106" s="258"/>
      <c r="L106" s="263"/>
      <c r="M106" s="264"/>
      <c r="N106" s="265"/>
      <c r="O106" s="265"/>
      <c r="P106" s="265"/>
      <c r="Q106" s="265"/>
      <c r="R106" s="265"/>
      <c r="S106" s="265"/>
      <c r="T106" s="266"/>
      <c r="AT106" s="267" t="s">
        <v>328</v>
      </c>
      <c r="AU106" s="267" t="s">
        <v>85</v>
      </c>
      <c r="AV106" s="12" t="s">
        <v>85</v>
      </c>
      <c r="AW106" s="12" t="s">
        <v>38</v>
      </c>
      <c r="AX106" s="12" t="s">
        <v>75</v>
      </c>
      <c r="AY106" s="267" t="s">
        <v>174</v>
      </c>
    </row>
    <row r="107" spans="2:51" s="12" customFormat="1" ht="13.5">
      <c r="B107" s="257"/>
      <c r="C107" s="258"/>
      <c r="D107" s="247" t="s">
        <v>328</v>
      </c>
      <c r="E107" s="259" t="s">
        <v>23</v>
      </c>
      <c r="F107" s="260" t="s">
        <v>2694</v>
      </c>
      <c r="G107" s="258"/>
      <c r="H107" s="261">
        <v>3.85</v>
      </c>
      <c r="I107" s="262"/>
      <c r="J107" s="258"/>
      <c r="K107" s="258"/>
      <c r="L107" s="263"/>
      <c r="M107" s="264"/>
      <c r="N107" s="265"/>
      <c r="O107" s="265"/>
      <c r="P107" s="265"/>
      <c r="Q107" s="265"/>
      <c r="R107" s="265"/>
      <c r="S107" s="265"/>
      <c r="T107" s="266"/>
      <c r="AT107" s="267" t="s">
        <v>328</v>
      </c>
      <c r="AU107" s="267" t="s">
        <v>85</v>
      </c>
      <c r="AV107" s="12" t="s">
        <v>85</v>
      </c>
      <c r="AW107" s="12" t="s">
        <v>38</v>
      </c>
      <c r="AX107" s="12" t="s">
        <v>75</v>
      </c>
      <c r="AY107" s="267" t="s">
        <v>174</v>
      </c>
    </row>
    <row r="108" spans="2:51" s="13" customFormat="1" ht="13.5">
      <c r="B108" s="268"/>
      <c r="C108" s="269"/>
      <c r="D108" s="247" t="s">
        <v>328</v>
      </c>
      <c r="E108" s="270" t="s">
        <v>23</v>
      </c>
      <c r="F108" s="271" t="s">
        <v>331</v>
      </c>
      <c r="G108" s="269"/>
      <c r="H108" s="272">
        <v>11.11</v>
      </c>
      <c r="I108" s="273"/>
      <c r="J108" s="269"/>
      <c r="K108" s="269"/>
      <c r="L108" s="274"/>
      <c r="M108" s="275"/>
      <c r="N108" s="276"/>
      <c r="O108" s="276"/>
      <c r="P108" s="276"/>
      <c r="Q108" s="276"/>
      <c r="R108" s="276"/>
      <c r="S108" s="276"/>
      <c r="T108" s="277"/>
      <c r="AT108" s="278" t="s">
        <v>328</v>
      </c>
      <c r="AU108" s="278" t="s">
        <v>85</v>
      </c>
      <c r="AV108" s="13" t="s">
        <v>195</v>
      </c>
      <c r="AW108" s="13" t="s">
        <v>38</v>
      </c>
      <c r="AX108" s="13" t="s">
        <v>83</v>
      </c>
      <c r="AY108" s="278" t="s">
        <v>174</v>
      </c>
    </row>
    <row r="109" spans="2:65" s="1" customFormat="1" ht="38.25" customHeight="1">
      <c r="B109" s="47"/>
      <c r="C109" s="235" t="s">
        <v>195</v>
      </c>
      <c r="D109" s="235" t="s">
        <v>177</v>
      </c>
      <c r="E109" s="236" t="s">
        <v>2695</v>
      </c>
      <c r="F109" s="237" t="s">
        <v>2696</v>
      </c>
      <c r="G109" s="238" t="s">
        <v>453</v>
      </c>
      <c r="H109" s="239">
        <v>11.11</v>
      </c>
      <c r="I109" s="240"/>
      <c r="J109" s="241">
        <f>ROUND(I109*H109,2)</f>
        <v>0</v>
      </c>
      <c r="K109" s="237" t="s">
        <v>23</v>
      </c>
      <c r="L109" s="73"/>
      <c r="M109" s="242" t="s">
        <v>23</v>
      </c>
      <c r="N109" s="243" t="s">
        <v>46</v>
      </c>
      <c r="O109" s="48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5" t="s">
        <v>195</v>
      </c>
      <c r="AT109" s="25" t="s">
        <v>177</v>
      </c>
      <c r="AU109" s="25" t="s">
        <v>85</v>
      </c>
      <c r="AY109" s="25" t="s">
        <v>174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5" t="s">
        <v>83</v>
      </c>
      <c r="BK109" s="246">
        <f>ROUND(I109*H109,2)</f>
        <v>0</v>
      </c>
      <c r="BL109" s="25" t="s">
        <v>195</v>
      </c>
      <c r="BM109" s="25" t="s">
        <v>2697</v>
      </c>
    </row>
    <row r="110" spans="2:65" s="1" customFormat="1" ht="38.25" customHeight="1">
      <c r="B110" s="47"/>
      <c r="C110" s="235" t="s">
        <v>173</v>
      </c>
      <c r="D110" s="235" t="s">
        <v>177</v>
      </c>
      <c r="E110" s="236" t="s">
        <v>2698</v>
      </c>
      <c r="F110" s="237" t="s">
        <v>2699</v>
      </c>
      <c r="G110" s="238" t="s">
        <v>453</v>
      </c>
      <c r="H110" s="239">
        <v>51.826</v>
      </c>
      <c r="I110" s="240"/>
      <c r="J110" s="241">
        <f>ROUND(I110*H110,2)</f>
        <v>0</v>
      </c>
      <c r="K110" s="237" t="s">
        <v>23</v>
      </c>
      <c r="L110" s="73"/>
      <c r="M110" s="242" t="s">
        <v>23</v>
      </c>
      <c r="N110" s="243" t="s">
        <v>46</v>
      </c>
      <c r="O110" s="48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5" t="s">
        <v>195</v>
      </c>
      <c r="AT110" s="25" t="s">
        <v>177</v>
      </c>
      <c r="AU110" s="25" t="s">
        <v>85</v>
      </c>
      <c r="AY110" s="25" t="s">
        <v>174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5" t="s">
        <v>83</v>
      </c>
      <c r="BK110" s="246">
        <f>ROUND(I110*H110,2)</f>
        <v>0</v>
      </c>
      <c r="BL110" s="25" t="s">
        <v>195</v>
      </c>
      <c r="BM110" s="25" t="s">
        <v>2700</v>
      </c>
    </row>
    <row r="111" spans="2:51" s="12" customFormat="1" ht="13.5">
      <c r="B111" s="257"/>
      <c r="C111" s="258"/>
      <c r="D111" s="247" t="s">
        <v>328</v>
      </c>
      <c r="E111" s="259" t="s">
        <v>23</v>
      </c>
      <c r="F111" s="260" t="s">
        <v>2701</v>
      </c>
      <c r="G111" s="258"/>
      <c r="H111" s="261">
        <v>11.11</v>
      </c>
      <c r="I111" s="262"/>
      <c r="J111" s="258"/>
      <c r="K111" s="258"/>
      <c r="L111" s="263"/>
      <c r="M111" s="264"/>
      <c r="N111" s="265"/>
      <c r="O111" s="265"/>
      <c r="P111" s="265"/>
      <c r="Q111" s="265"/>
      <c r="R111" s="265"/>
      <c r="S111" s="265"/>
      <c r="T111" s="266"/>
      <c r="AT111" s="267" t="s">
        <v>328</v>
      </c>
      <c r="AU111" s="267" t="s">
        <v>85</v>
      </c>
      <c r="AV111" s="12" t="s">
        <v>85</v>
      </c>
      <c r="AW111" s="12" t="s">
        <v>38</v>
      </c>
      <c r="AX111" s="12" t="s">
        <v>75</v>
      </c>
      <c r="AY111" s="267" t="s">
        <v>174</v>
      </c>
    </row>
    <row r="112" spans="2:51" s="12" customFormat="1" ht="13.5">
      <c r="B112" s="257"/>
      <c r="C112" s="258"/>
      <c r="D112" s="247" t="s">
        <v>328</v>
      </c>
      <c r="E112" s="259" t="s">
        <v>23</v>
      </c>
      <c r="F112" s="260" t="s">
        <v>2702</v>
      </c>
      <c r="G112" s="258"/>
      <c r="H112" s="261">
        <v>40.716</v>
      </c>
      <c r="I112" s="262"/>
      <c r="J112" s="258"/>
      <c r="K112" s="258"/>
      <c r="L112" s="263"/>
      <c r="M112" s="264"/>
      <c r="N112" s="265"/>
      <c r="O112" s="265"/>
      <c r="P112" s="265"/>
      <c r="Q112" s="265"/>
      <c r="R112" s="265"/>
      <c r="S112" s="265"/>
      <c r="T112" s="266"/>
      <c r="AT112" s="267" t="s">
        <v>328</v>
      </c>
      <c r="AU112" s="267" t="s">
        <v>85</v>
      </c>
      <c r="AV112" s="12" t="s">
        <v>85</v>
      </c>
      <c r="AW112" s="12" t="s">
        <v>38</v>
      </c>
      <c r="AX112" s="12" t="s">
        <v>75</v>
      </c>
      <c r="AY112" s="267" t="s">
        <v>174</v>
      </c>
    </row>
    <row r="113" spans="2:51" s="13" customFormat="1" ht="13.5">
      <c r="B113" s="268"/>
      <c r="C113" s="269"/>
      <c r="D113" s="247" t="s">
        <v>328</v>
      </c>
      <c r="E113" s="270" t="s">
        <v>23</v>
      </c>
      <c r="F113" s="271" t="s">
        <v>331</v>
      </c>
      <c r="G113" s="269"/>
      <c r="H113" s="272">
        <v>51.826</v>
      </c>
      <c r="I113" s="273"/>
      <c r="J113" s="269"/>
      <c r="K113" s="269"/>
      <c r="L113" s="274"/>
      <c r="M113" s="275"/>
      <c r="N113" s="276"/>
      <c r="O113" s="276"/>
      <c r="P113" s="276"/>
      <c r="Q113" s="276"/>
      <c r="R113" s="276"/>
      <c r="S113" s="276"/>
      <c r="T113" s="277"/>
      <c r="AT113" s="278" t="s">
        <v>328</v>
      </c>
      <c r="AU113" s="278" t="s">
        <v>85</v>
      </c>
      <c r="AV113" s="13" t="s">
        <v>195</v>
      </c>
      <c r="AW113" s="13" t="s">
        <v>38</v>
      </c>
      <c r="AX113" s="13" t="s">
        <v>83</v>
      </c>
      <c r="AY113" s="278" t="s">
        <v>174</v>
      </c>
    </row>
    <row r="114" spans="2:65" s="1" customFormat="1" ht="38.25" customHeight="1">
      <c r="B114" s="47"/>
      <c r="C114" s="235" t="s">
        <v>207</v>
      </c>
      <c r="D114" s="235" t="s">
        <v>177</v>
      </c>
      <c r="E114" s="236" t="s">
        <v>1492</v>
      </c>
      <c r="F114" s="237" t="s">
        <v>1493</v>
      </c>
      <c r="G114" s="238" t="s">
        <v>453</v>
      </c>
      <c r="H114" s="239">
        <v>44.566</v>
      </c>
      <c r="I114" s="240"/>
      <c r="J114" s="241">
        <f>ROUND(I114*H114,2)</f>
        <v>0</v>
      </c>
      <c r="K114" s="237" t="s">
        <v>23</v>
      </c>
      <c r="L114" s="73"/>
      <c r="M114" s="242" t="s">
        <v>23</v>
      </c>
      <c r="N114" s="243" t="s">
        <v>46</v>
      </c>
      <c r="O114" s="48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5" t="s">
        <v>195</v>
      </c>
      <c r="AT114" s="25" t="s">
        <v>177</v>
      </c>
      <c r="AU114" s="25" t="s">
        <v>85</v>
      </c>
      <c r="AY114" s="25" t="s">
        <v>174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5" t="s">
        <v>83</v>
      </c>
      <c r="BK114" s="246">
        <f>ROUND(I114*H114,2)</f>
        <v>0</v>
      </c>
      <c r="BL114" s="25" t="s">
        <v>195</v>
      </c>
      <c r="BM114" s="25" t="s">
        <v>2703</v>
      </c>
    </row>
    <row r="115" spans="2:51" s="12" customFormat="1" ht="13.5">
      <c r="B115" s="257"/>
      <c r="C115" s="258"/>
      <c r="D115" s="247" t="s">
        <v>328</v>
      </c>
      <c r="E115" s="259" t="s">
        <v>23</v>
      </c>
      <c r="F115" s="260" t="s">
        <v>2685</v>
      </c>
      <c r="G115" s="258"/>
      <c r="H115" s="261">
        <v>40.716</v>
      </c>
      <c r="I115" s="262"/>
      <c r="J115" s="258"/>
      <c r="K115" s="258"/>
      <c r="L115" s="263"/>
      <c r="M115" s="264"/>
      <c r="N115" s="265"/>
      <c r="O115" s="265"/>
      <c r="P115" s="265"/>
      <c r="Q115" s="265"/>
      <c r="R115" s="265"/>
      <c r="S115" s="265"/>
      <c r="T115" s="266"/>
      <c r="AT115" s="267" t="s">
        <v>328</v>
      </c>
      <c r="AU115" s="267" t="s">
        <v>85</v>
      </c>
      <c r="AV115" s="12" t="s">
        <v>85</v>
      </c>
      <c r="AW115" s="12" t="s">
        <v>38</v>
      </c>
      <c r="AX115" s="12" t="s">
        <v>75</v>
      </c>
      <c r="AY115" s="267" t="s">
        <v>174</v>
      </c>
    </row>
    <row r="116" spans="2:51" s="12" customFormat="1" ht="13.5">
      <c r="B116" s="257"/>
      <c r="C116" s="258"/>
      <c r="D116" s="247" t="s">
        <v>328</v>
      </c>
      <c r="E116" s="259" t="s">
        <v>23</v>
      </c>
      <c r="F116" s="260" t="s">
        <v>2704</v>
      </c>
      <c r="G116" s="258"/>
      <c r="H116" s="261">
        <v>1.5</v>
      </c>
      <c r="I116" s="262"/>
      <c r="J116" s="258"/>
      <c r="K116" s="258"/>
      <c r="L116" s="263"/>
      <c r="M116" s="264"/>
      <c r="N116" s="265"/>
      <c r="O116" s="265"/>
      <c r="P116" s="265"/>
      <c r="Q116" s="265"/>
      <c r="R116" s="265"/>
      <c r="S116" s="265"/>
      <c r="T116" s="266"/>
      <c r="AT116" s="267" t="s">
        <v>328</v>
      </c>
      <c r="AU116" s="267" t="s">
        <v>85</v>
      </c>
      <c r="AV116" s="12" t="s">
        <v>85</v>
      </c>
      <c r="AW116" s="12" t="s">
        <v>38</v>
      </c>
      <c r="AX116" s="12" t="s">
        <v>75</v>
      </c>
      <c r="AY116" s="267" t="s">
        <v>174</v>
      </c>
    </row>
    <row r="117" spans="2:51" s="12" customFormat="1" ht="13.5">
      <c r="B117" s="257"/>
      <c r="C117" s="258"/>
      <c r="D117" s="247" t="s">
        <v>328</v>
      </c>
      <c r="E117" s="259" t="s">
        <v>23</v>
      </c>
      <c r="F117" s="260" t="s">
        <v>2705</v>
      </c>
      <c r="G117" s="258"/>
      <c r="H117" s="261">
        <v>0.6</v>
      </c>
      <c r="I117" s="262"/>
      <c r="J117" s="258"/>
      <c r="K117" s="258"/>
      <c r="L117" s="263"/>
      <c r="M117" s="264"/>
      <c r="N117" s="265"/>
      <c r="O117" s="265"/>
      <c r="P117" s="265"/>
      <c r="Q117" s="265"/>
      <c r="R117" s="265"/>
      <c r="S117" s="265"/>
      <c r="T117" s="266"/>
      <c r="AT117" s="267" t="s">
        <v>328</v>
      </c>
      <c r="AU117" s="267" t="s">
        <v>85</v>
      </c>
      <c r="AV117" s="12" t="s">
        <v>85</v>
      </c>
      <c r="AW117" s="12" t="s">
        <v>38</v>
      </c>
      <c r="AX117" s="12" t="s">
        <v>75</v>
      </c>
      <c r="AY117" s="267" t="s">
        <v>174</v>
      </c>
    </row>
    <row r="118" spans="2:51" s="12" customFormat="1" ht="13.5">
      <c r="B118" s="257"/>
      <c r="C118" s="258"/>
      <c r="D118" s="247" t="s">
        <v>328</v>
      </c>
      <c r="E118" s="259" t="s">
        <v>23</v>
      </c>
      <c r="F118" s="260" t="s">
        <v>2706</v>
      </c>
      <c r="G118" s="258"/>
      <c r="H118" s="261">
        <v>1.75</v>
      </c>
      <c r="I118" s="262"/>
      <c r="J118" s="258"/>
      <c r="K118" s="258"/>
      <c r="L118" s="263"/>
      <c r="M118" s="264"/>
      <c r="N118" s="265"/>
      <c r="O118" s="265"/>
      <c r="P118" s="265"/>
      <c r="Q118" s="265"/>
      <c r="R118" s="265"/>
      <c r="S118" s="265"/>
      <c r="T118" s="266"/>
      <c r="AT118" s="267" t="s">
        <v>328</v>
      </c>
      <c r="AU118" s="267" t="s">
        <v>85</v>
      </c>
      <c r="AV118" s="12" t="s">
        <v>85</v>
      </c>
      <c r="AW118" s="12" t="s">
        <v>38</v>
      </c>
      <c r="AX118" s="12" t="s">
        <v>75</v>
      </c>
      <c r="AY118" s="267" t="s">
        <v>174</v>
      </c>
    </row>
    <row r="119" spans="2:51" s="13" customFormat="1" ht="13.5">
      <c r="B119" s="268"/>
      <c r="C119" s="269"/>
      <c r="D119" s="247" t="s">
        <v>328</v>
      </c>
      <c r="E119" s="270" t="s">
        <v>23</v>
      </c>
      <c r="F119" s="271" t="s">
        <v>331</v>
      </c>
      <c r="G119" s="269"/>
      <c r="H119" s="272">
        <v>44.566</v>
      </c>
      <c r="I119" s="273"/>
      <c r="J119" s="269"/>
      <c r="K119" s="269"/>
      <c r="L119" s="274"/>
      <c r="M119" s="275"/>
      <c r="N119" s="276"/>
      <c r="O119" s="276"/>
      <c r="P119" s="276"/>
      <c r="Q119" s="276"/>
      <c r="R119" s="276"/>
      <c r="S119" s="276"/>
      <c r="T119" s="277"/>
      <c r="AT119" s="278" t="s">
        <v>328</v>
      </c>
      <c r="AU119" s="278" t="s">
        <v>85</v>
      </c>
      <c r="AV119" s="13" t="s">
        <v>195</v>
      </c>
      <c r="AW119" s="13" t="s">
        <v>38</v>
      </c>
      <c r="AX119" s="13" t="s">
        <v>83</v>
      </c>
      <c r="AY119" s="278" t="s">
        <v>174</v>
      </c>
    </row>
    <row r="120" spans="2:65" s="1" customFormat="1" ht="25.5" customHeight="1">
      <c r="B120" s="47"/>
      <c r="C120" s="235" t="s">
        <v>212</v>
      </c>
      <c r="D120" s="235" t="s">
        <v>177</v>
      </c>
      <c r="E120" s="236" t="s">
        <v>1504</v>
      </c>
      <c r="F120" s="237" t="s">
        <v>1505</v>
      </c>
      <c r="G120" s="238" t="s">
        <v>453</v>
      </c>
      <c r="H120" s="239">
        <v>44.566</v>
      </c>
      <c r="I120" s="240"/>
      <c r="J120" s="241">
        <f>ROUND(I120*H120,2)</f>
        <v>0</v>
      </c>
      <c r="K120" s="237" t="s">
        <v>23</v>
      </c>
      <c r="L120" s="73"/>
      <c r="M120" s="242" t="s">
        <v>23</v>
      </c>
      <c r="N120" s="243" t="s">
        <v>46</v>
      </c>
      <c r="O120" s="48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5" t="s">
        <v>195</v>
      </c>
      <c r="AT120" s="25" t="s">
        <v>177</v>
      </c>
      <c r="AU120" s="25" t="s">
        <v>85</v>
      </c>
      <c r="AY120" s="25" t="s">
        <v>174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5" t="s">
        <v>83</v>
      </c>
      <c r="BK120" s="246">
        <f>ROUND(I120*H120,2)</f>
        <v>0</v>
      </c>
      <c r="BL120" s="25" t="s">
        <v>195</v>
      </c>
      <c r="BM120" s="25" t="s">
        <v>2707</v>
      </c>
    </row>
    <row r="121" spans="2:51" s="12" customFormat="1" ht="13.5">
      <c r="B121" s="257"/>
      <c r="C121" s="258"/>
      <c r="D121" s="247" t="s">
        <v>328</v>
      </c>
      <c r="E121" s="259" t="s">
        <v>23</v>
      </c>
      <c r="F121" s="260" t="s">
        <v>2708</v>
      </c>
      <c r="G121" s="258"/>
      <c r="H121" s="261">
        <v>44.566</v>
      </c>
      <c r="I121" s="262"/>
      <c r="J121" s="258"/>
      <c r="K121" s="258"/>
      <c r="L121" s="263"/>
      <c r="M121" s="264"/>
      <c r="N121" s="265"/>
      <c r="O121" s="265"/>
      <c r="P121" s="265"/>
      <c r="Q121" s="265"/>
      <c r="R121" s="265"/>
      <c r="S121" s="265"/>
      <c r="T121" s="266"/>
      <c r="AT121" s="267" t="s">
        <v>328</v>
      </c>
      <c r="AU121" s="267" t="s">
        <v>85</v>
      </c>
      <c r="AV121" s="12" t="s">
        <v>85</v>
      </c>
      <c r="AW121" s="12" t="s">
        <v>38</v>
      </c>
      <c r="AX121" s="12" t="s">
        <v>75</v>
      </c>
      <c r="AY121" s="267" t="s">
        <v>174</v>
      </c>
    </row>
    <row r="122" spans="2:51" s="13" customFormat="1" ht="13.5">
      <c r="B122" s="268"/>
      <c r="C122" s="269"/>
      <c r="D122" s="247" t="s">
        <v>328</v>
      </c>
      <c r="E122" s="270" t="s">
        <v>23</v>
      </c>
      <c r="F122" s="271" t="s">
        <v>331</v>
      </c>
      <c r="G122" s="269"/>
      <c r="H122" s="272">
        <v>44.566</v>
      </c>
      <c r="I122" s="273"/>
      <c r="J122" s="269"/>
      <c r="K122" s="269"/>
      <c r="L122" s="274"/>
      <c r="M122" s="275"/>
      <c r="N122" s="276"/>
      <c r="O122" s="276"/>
      <c r="P122" s="276"/>
      <c r="Q122" s="276"/>
      <c r="R122" s="276"/>
      <c r="S122" s="276"/>
      <c r="T122" s="277"/>
      <c r="AT122" s="278" t="s">
        <v>328</v>
      </c>
      <c r="AU122" s="278" t="s">
        <v>85</v>
      </c>
      <c r="AV122" s="13" t="s">
        <v>195</v>
      </c>
      <c r="AW122" s="13" t="s">
        <v>38</v>
      </c>
      <c r="AX122" s="13" t="s">
        <v>83</v>
      </c>
      <c r="AY122" s="278" t="s">
        <v>174</v>
      </c>
    </row>
    <row r="123" spans="2:65" s="1" customFormat="1" ht="16.5" customHeight="1">
      <c r="B123" s="47"/>
      <c r="C123" s="235" t="s">
        <v>216</v>
      </c>
      <c r="D123" s="235" t="s">
        <v>177</v>
      </c>
      <c r="E123" s="236" t="s">
        <v>1507</v>
      </c>
      <c r="F123" s="237" t="s">
        <v>1508</v>
      </c>
      <c r="G123" s="238" t="s">
        <v>453</v>
      </c>
      <c r="H123" s="239">
        <v>44.566</v>
      </c>
      <c r="I123" s="240"/>
      <c r="J123" s="241">
        <f>ROUND(I123*H123,2)</f>
        <v>0</v>
      </c>
      <c r="K123" s="237" t="s">
        <v>23</v>
      </c>
      <c r="L123" s="73"/>
      <c r="M123" s="242" t="s">
        <v>23</v>
      </c>
      <c r="N123" s="243" t="s">
        <v>46</v>
      </c>
      <c r="O123" s="48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5" t="s">
        <v>195</v>
      </c>
      <c r="AT123" s="25" t="s">
        <v>177</v>
      </c>
      <c r="AU123" s="25" t="s">
        <v>85</v>
      </c>
      <c r="AY123" s="25" t="s">
        <v>174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5" t="s">
        <v>83</v>
      </c>
      <c r="BK123" s="246">
        <f>ROUND(I123*H123,2)</f>
        <v>0</v>
      </c>
      <c r="BL123" s="25" t="s">
        <v>195</v>
      </c>
      <c r="BM123" s="25" t="s">
        <v>2709</v>
      </c>
    </row>
    <row r="124" spans="2:65" s="1" customFormat="1" ht="16.5" customHeight="1">
      <c r="B124" s="47"/>
      <c r="C124" s="235" t="s">
        <v>220</v>
      </c>
      <c r="D124" s="235" t="s">
        <v>177</v>
      </c>
      <c r="E124" s="236" t="s">
        <v>1510</v>
      </c>
      <c r="F124" s="237" t="s">
        <v>1511</v>
      </c>
      <c r="G124" s="238" t="s">
        <v>464</v>
      </c>
      <c r="H124" s="239">
        <v>44.566</v>
      </c>
      <c r="I124" s="240"/>
      <c r="J124" s="241">
        <f>ROUND(I124*H124,2)</f>
        <v>0</v>
      </c>
      <c r="K124" s="237" t="s">
        <v>23</v>
      </c>
      <c r="L124" s="73"/>
      <c r="M124" s="242" t="s">
        <v>23</v>
      </c>
      <c r="N124" s="243" t="s">
        <v>46</v>
      </c>
      <c r="O124" s="48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5" t="s">
        <v>195</v>
      </c>
      <c r="AT124" s="25" t="s">
        <v>177</v>
      </c>
      <c r="AU124" s="25" t="s">
        <v>85</v>
      </c>
      <c r="AY124" s="25" t="s">
        <v>174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5" t="s">
        <v>83</v>
      </c>
      <c r="BK124" s="246">
        <f>ROUND(I124*H124,2)</f>
        <v>0</v>
      </c>
      <c r="BL124" s="25" t="s">
        <v>195</v>
      </c>
      <c r="BM124" s="25" t="s">
        <v>2710</v>
      </c>
    </row>
    <row r="125" spans="2:51" s="12" customFormat="1" ht="13.5">
      <c r="B125" s="257"/>
      <c r="C125" s="258"/>
      <c r="D125" s="247" t="s">
        <v>328</v>
      </c>
      <c r="E125" s="259" t="s">
        <v>23</v>
      </c>
      <c r="F125" s="260" t="s">
        <v>2708</v>
      </c>
      <c r="G125" s="258"/>
      <c r="H125" s="261">
        <v>44.566</v>
      </c>
      <c r="I125" s="262"/>
      <c r="J125" s="258"/>
      <c r="K125" s="258"/>
      <c r="L125" s="263"/>
      <c r="M125" s="264"/>
      <c r="N125" s="265"/>
      <c r="O125" s="265"/>
      <c r="P125" s="265"/>
      <c r="Q125" s="265"/>
      <c r="R125" s="265"/>
      <c r="S125" s="265"/>
      <c r="T125" s="266"/>
      <c r="AT125" s="267" t="s">
        <v>328</v>
      </c>
      <c r="AU125" s="267" t="s">
        <v>85</v>
      </c>
      <c r="AV125" s="12" t="s">
        <v>85</v>
      </c>
      <c r="AW125" s="12" t="s">
        <v>38</v>
      </c>
      <c r="AX125" s="12" t="s">
        <v>75</v>
      </c>
      <c r="AY125" s="267" t="s">
        <v>174</v>
      </c>
    </row>
    <row r="126" spans="2:51" s="13" customFormat="1" ht="13.5">
      <c r="B126" s="268"/>
      <c r="C126" s="269"/>
      <c r="D126" s="247" t="s">
        <v>328</v>
      </c>
      <c r="E126" s="270" t="s">
        <v>23</v>
      </c>
      <c r="F126" s="271" t="s">
        <v>331</v>
      </c>
      <c r="G126" s="269"/>
      <c r="H126" s="272">
        <v>44.566</v>
      </c>
      <c r="I126" s="273"/>
      <c r="J126" s="269"/>
      <c r="K126" s="269"/>
      <c r="L126" s="274"/>
      <c r="M126" s="275"/>
      <c r="N126" s="276"/>
      <c r="O126" s="276"/>
      <c r="P126" s="276"/>
      <c r="Q126" s="276"/>
      <c r="R126" s="276"/>
      <c r="S126" s="276"/>
      <c r="T126" s="277"/>
      <c r="AT126" s="278" t="s">
        <v>328</v>
      </c>
      <c r="AU126" s="278" t="s">
        <v>85</v>
      </c>
      <c r="AV126" s="13" t="s">
        <v>195</v>
      </c>
      <c r="AW126" s="13" t="s">
        <v>38</v>
      </c>
      <c r="AX126" s="13" t="s">
        <v>83</v>
      </c>
      <c r="AY126" s="278" t="s">
        <v>174</v>
      </c>
    </row>
    <row r="127" spans="2:65" s="1" customFormat="1" ht="25.5" customHeight="1">
      <c r="B127" s="47"/>
      <c r="C127" s="235" t="s">
        <v>226</v>
      </c>
      <c r="D127" s="235" t="s">
        <v>177</v>
      </c>
      <c r="E127" s="236" t="s">
        <v>2711</v>
      </c>
      <c r="F127" s="237" t="s">
        <v>2712</v>
      </c>
      <c r="G127" s="238" t="s">
        <v>453</v>
      </c>
      <c r="H127" s="239">
        <v>7.069</v>
      </c>
      <c r="I127" s="240"/>
      <c r="J127" s="241">
        <f>ROUND(I127*H127,2)</f>
        <v>0</v>
      </c>
      <c r="K127" s="237" t="s">
        <v>23</v>
      </c>
      <c r="L127" s="73"/>
      <c r="M127" s="242" t="s">
        <v>23</v>
      </c>
      <c r="N127" s="243" t="s">
        <v>46</v>
      </c>
      <c r="O127" s="48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5" t="s">
        <v>195</v>
      </c>
      <c r="AT127" s="25" t="s">
        <v>177</v>
      </c>
      <c r="AU127" s="25" t="s">
        <v>85</v>
      </c>
      <c r="AY127" s="25" t="s">
        <v>174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5" t="s">
        <v>83</v>
      </c>
      <c r="BK127" s="246">
        <f>ROUND(I127*H127,2)</f>
        <v>0</v>
      </c>
      <c r="BL127" s="25" t="s">
        <v>195</v>
      </c>
      <c r="BM127" s="25" t="s">
        <v>2713</v>
      </c>
    </row>
    <row r="128" spans="2:51" s="12" customFormat="1" ht="13.5">
      <c r="B128" s="257"/>
      <c r="C128" s="258"/>
      <c r="D128" s="247" t="s">
        <v>328</v>
      </c>
      <c r="E128" s="259" t="s">
        <v>23</v>
      </c>
      <c r="F128" s="260" t="s">
        <v>2714</v>
      </c>
      <c r="G128" s="258"/>
      <c r="H128" s="261">
        <v>3.3</v>
      </c>
      <c r="I128" s="262"/>
      <c r="J128" s="258"/>
      <c r="K128" s="258"/>
      <c r="L128" s="263"/>
      <c r="M128" s="264"/>
      <c r="N128" s="265"/>
      <c r="O128" s="265"/>
      <c r="P128" s="265"/>
      <c r="Q128" s="265"/>
      <c r="R128" s="265"/>
      <c r="S128" s="265"/>
      <c r="T128" s="266"/>
      <c r="AT128" s="267" t="s">
        <v>328</v>
      </c>
      <c r="AU128" s="267" t="s">
        <v>85</v>
      </c>
      <c r="AV128" s="12" t="s">
        <v>85</v>
      </c>
      <c r="AW128" s="12" t="s">
        <v>38</v>
      </c>
      <c r="AX128" s="12" t="s">
        <v>75</v>
      </c>
      <c r="AY128" s="267" t="s">
        <v>174</v>
      </c>
    </row>
    <row r="129" spans="2:51" s="12" customFormat="1" ht="13.5">
      <c r="B129" s="257"/>
      <c r="C129" s="258"/>
      <c r="D129" s="247" t="s">
        <v>328</v>
      </c>
      <c r="E129" s="259" t="s">
        <v>23</v>
      </c>
      <c r="F129" s="260" t="s">
        <v>2715</v>
      </c>
      <c r="G129" s="258"/>
      <c r="H129" s="261">
        <v>1.98</v>
      </c>
      <c r="I129" s="262"/>
      <c r="J129" s="258"/>
      <c r="K129" s="258"/>
      <c r="L129" s="263"/>
      <c r="M129" s="264"/>
      <c r="N129" s="265"/>
      <c r="O129" s="265"/>
      <c r="P129" s="265"/>
      <c r="Q129" s="265"/>
      <c r="R129" s="265"/>
      <c r="S129" s="265"/>
      <c r="T129" s="266"/>
      <c r="AT129" s="267" t="s">
        <v>328</v>
      </c>
      <c r="AU129" s="267" t="s">
        <v>85</v>
      </c>
      <c r="AV129" s="12" t="s">
        <v>85</v>
      </c>
      <c r="AW129" s="12" t="s">
        <v>38</v>
      </c>
      <c r="AX129" s="12" t="s">
        <v>75</v>
      </c>
      <c r="AY129" s="267" t="s">
        <v>174</v>
      </c>
    </row>
    <row r="130" spans="2:51" s="12" customFormat="1" ht="13.5">
      <c r="B130" s="257"/>
      <c r="C130" s="258"/>
      <c r="D130" s="247" t="s">
        <v>328</v>
      </c>
      <c r="E130" s="259" t="s">
        <v>23</v>
      </c>
      <c r="F130" s="260" t="s">
        <v>2716</v>
      </c>
      <c r="G130" s="258"/>
      <c r="H130" s="261">
        <v>2.1</v>
      </c>
      <c r="I130" s="262"/>
      <c r="J130" s="258"/>
      <c r="K130" s="258"/>
      <c r="L130" s="263"/>
      <c r="M130" s="264"/>
      <c r="N130" s="265"/>
      <c r="O130" s="265"/>
      <c r="P130" s="265"/>
      <c r="Q130" s="265"/>
      <c r="R130" s="265"/>
      <c r="S130" s="265"/>
      <c r="T130" s="266"/>
      <c r="AT130" s="267" t="s">
        <v>328</v>
      </c>
      <c r="AU130" s="267" t="s">
        <v>85</v>
      </c>
      <c r="AV130" s="12" t="s">
        <v>85</v>
      </c>
      <c r="AW130" s="12" t="s">
        <v>38</v>
      </c>
      <c r="AX130" s="12" t="s">
        <v>75</v>
      </c>
      <c r="AY130" s="267" t="s">
        <v>174</v>
      </c>
    </row>
    <row r="131" spans="2:51" s="12" customFormat="1" ht="13.5">
      <c r="B131" s="257"/>
      <c r="C131" s="258"/>
      <c r="D131" s="247" t="s">
        <v>328</v>
      </c>
      <c r="E131" s="259" t="s">
        <v>23</v>
      </c>
      <c r="F131" s="260" t="s">
        <v>2717</v>
      </c>
      <c r="G131" s="258"/>
      <c r="H131" s="261">
        <v>-0.311</v>
      </c>
      <c r="I131" s="262"/>
      <c r="J131" s="258"/>
      <c r="K131" s="258"/>
      <c r="L131" s="263"/>
      <c r="M131" s="264"/>
      <c r="N131" s="265"/>
      <c r="O131" s="265"/>
      <c r="P131" s="265"/>
      <c r="Q131" s="265"/>
      <c r="R131" s="265"/>
      <c r="S131" s="265"/>
      <c r="T131" s="266"/>
      <c r="AT131" s="267" t="s">
        <v>328</v>
      </c>
      <c r="AU131" s="267" t="s">
        <v>85</v>
      </c>
      <c r="AV131" s="12" t="s">
        <v>85</v>
      </c>
      <c r="AW131" s="12" t="s">
        <v>38</v>
      </c>
      <c r="AX131" s="12" t="s">
        <v>75</v>
      </c>
      <c r="AY131" s="267" t="s">
        <v>174</v>
      </c>
    </row>
    <row r="132" spans="2:51" s="13" customFormat="1" ht="13.5">
      <c r="B132" s="268"/>
      <c r="C132" s="269"/>
      <c r="D132" s="247" t="s">
        <v>328</v>
      </c>
      <c r="E132" s="270" t="s">
        <v>23</v>
      </c>
      <c r="F132" s="271" t="s">
        <v>331</v>
      </c>
      <c r="G132" s="269"/>
      <c r="H132" s="272">
        <v>7.069</v>
      </c>
      <c r="I132" s="273"/>
      <c r="J132" s="269"/>
      <c r="K132" s="269"/>
      <c r="L132" s="274"/>
      <c r="M132" s="275"/>
      <c r="N132" s="276"/>
      <c r="O132" s="276"/>
      <c r="P132" s="276"/>
      <c r="Q132" s="276"/>
      <c r="R132" s="276"/>
      <c r="S132" s="276"/>
      <c r="T132" s="277"/>
      <c r="AT132" s="278" t="s">
        <v>328</v>
      </c>
      <c r="AU132" s="278" t="s">
        <v>85</v>
      </c>
      <c r="AV132" s="13" t="s">
        <v>195</v>
      </c>
      <c r="AW132" s="13" t="s">
        <v>38</v>
      </c>
      <c r="AX132" s="13" t="s">
        <v>83</v>
      </c>
      <c r="AY132" s="278" t="s">
        <v>174</v>
      </c>
    </row>
    <row r="133" spans="2:65" s="1" customFormat="1" ht="38.25" customHeight="1">
      <c r="B133" s="47"/>
      <c r="C133" s="235" t="s">
        <v>231</v>
      </c>
      <c r="D133" s="235" t="s">
        <v>177</v>
      </c>
      <c r="E133" s="236" t="s">
        <v>1526</v>
      </c>
      <c r="F133" s="237" t="s">
        <v>1527</v>
      </c>
      <c r="G133" s="238" t="s">
        <v>453</v>
      </c>
      <c r="H133" s="239">
        <v>14.312</v>
      </c>
      <c r="I133" s="240"/>
      <c r="J133" s="241">
        <f>ROUND(I133*H133,2)</f>
        <v>0</v>
      </c>
      <c r="K133" s="237" t="s">
        <v>23</v>
      </c>
      <c r="L133" s="73"/>
      <c r="M133" s="242" t="s">
        <v>23</v>
      </c>
      <c r="N133" s="243" t="s">
        <v>46</v>
      </c>
      <c r="O133" s="48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5" t="s">
        <v>195</v>
      </c>
      <c r="AT133" s="25" t="s">
        <v>177</v>
      </c>
      <c r="AU133" s="25" t="s">
        <v>85</v>
      </c>
      <c r="AY133" s="25" t="s">
        <v>174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5" t="s">
        <v>83</v>
      </c>
      <c r="BK133" s="246">
        <f>ROUND(I133*H133,2)</f>
        <v>0</v>
      </c>
      <c r="BL133" s="25" t="s">
        <v>195</v>
      </c>
      <c r="BM133" s="25" t="s">
        <v>2718</v>
      </c>
    </row>
    <row r="134" spans="2:51" s="12" customFormat="1" ht="13.5">
      <c r="B134" s="257"/>
      <c r="C134" s="258"/>
      <c r="D134" s="247" t="s">
        <v>328</v>
      </c>
      <c r="E134" s="259" t="s">
        <v>23</v>
      </c>
      <c r="F134" s="260" t="s">
        <v>2719</v>
      </c>
      <c r="G134" s="258"/>
      <c r="H134" s="261">
        <v>11.232</v>
      </c>
      <c r="I134" s="262"/>
      <c r="J134" s="258"/>
      <c r="K134" s="258"/>
      <c r="L134" s="263"/>
      <c r="M134" s="264"/>
      <c r="N134" s="265"/>
      <c r="O134" s="265"/>
      <c r="P134" s="265"/>
      <c r="Q134" s="265"/>
      <c r="R134" s="265"/>
      <c r="S134" s="265"/>
      <c r="T134" s="266"/>
      <c r="AT134" s="267" t="s">
        <v>328</v>
      </c>
      <c r="AU134" s="267" t="s">
        <v>85</v>
      </c>
      <c r="AV134" s="12" t="s">
        <v>85</v>
      </c>
      <c r="AW134" s="12" t="s">
        <v>38</v>
      </c>
      <c r="AX134" s="12" t="s">
        <v>75</v>
      </c>
      <c r="AY134" s="267" t="s">
        <v>174</v>
      </c>
    </row>
    <row r="135" spans="2:51" s="12" customFormat="1" ht="13.5">
      <c r="B135" s="257"/>
      <c r="C135" s="258"/>
      <c r="D135" s="247" t="s">
        <v>328</v>
      </c>
      <c r="E135" s="259" t="s">
        <v>23</v>
      </c>
      <c r="F135" s="260" t="s">
        <v>2720</v>
      </c>
      <c r="G135" s="258"/>
      <c r="H135" s="261">
        <v>1.2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AT135" s="267" t="s">
        <v>328</v>
      </c>
      <c r="AU135" s="267" t="s">
        <v>85</v>
      </c>
      <c r="AV135" s="12" t="s">
        <v>85</v>
      </c>
      <c r="AW135" s="12" t="s">
        <v>38</v>
      </c>
      <c r="AX135" s="12" t="s">
        <v>75</v>
      </c>
      <c r="AY135" s="267" t="s">
        <v>174</v>
      </c>
    </row>
    <row r="136" spans="2:51" s="12" customFormat="1" ht="13.5">
      <c r="B136" s="257"/>
      <c r="C136" s="258"/>
      <c r="D136" s="247" t="s">
        <v>328</v>
      </c>
      <c r="E136" s="259" t="s">
        <v>23</v>
      </c>
      <c r="F136" s="260" t="s">
        <v>2721</v>
      </c>
      <c r="G136" s="258"/>
      <c r="H136" s="261">
        <v>0.48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AT136" s="267" t="s">
        <v>328</v>
      </c>
      <c r="AU136" s="267" t="s">
        <v>85</v>
      </c>
      <c r="AV136" s="12" t="s">
        <v>85</v>
      </c>
      <c r="AW136" s="12" t="s">
        <v>38</v>
      </c>
      <c r="AX136" s="12" t="s">
        <v>75</v>
      </c>
      <c r="AY136" s="267" t="s">
        <v>174</v>
      </c>
    </row>
    <row r="137" spans="2:51" s="12" customFormat="1" ht="13.5">
      <c r="B137" s="257"/>
      <c r="C137" s="258"/>
      <c r="D137" s="247" t="s">
        <v>328</v>
      </c>
      <c r="E137" s="259" t="s">
        <v>23</v>
      </c>
      <c r="F137" s="260" t="s">
        <v>2722</v>
      </c>
      <c r="G137" s="258"/>
      <c r="H137" s="261">
        <v>1.4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6"/>
      <c r="AT137" s="267" t="s">
        <v>328</v>
      </c>
      <c r="AU137" s="267" t="s">
        <v>85</v>
      </c>
      <c r="AV137" s="12" t="s">
        <v>85</v>
      </c>
      <c r="AW137" s="12" t="s">
        <v>38</v>
      </c>
      <c r="AX137" s="12" t="s">
        <v>75</v>
      </c>
      <c r="AY137" s="267" t="s">
        <v>174</v>
      </c>
    </row>
    <row r="138" spans="2:51" s="13" customFormat="1" ht="13.5">
      <c r="B138" s="268"/>
      <c r="C138" s="269"/>
      <c r="D138" s="247" t="s">
        <v>328</v>
      </c>
      <c r="E138" s="270" t="s">
        <v>23</v>
      </c>
      <c r="F138" s="271" t="s">
        <v>331</v>
      </c>
      <c r="G138" s="269"/>
      <c r="H138" s="272">
        <v>14.312</v>
      </c>
      <c r="I138" s="273"/>
      <c r="J138" s="269"/>
      <c r="K138" s="269"/>
      <c r="L138" s="274"/>
      <c r="M138" s="275"/>
      <c r="N138" s="276"/>
      <c r="O138" s="276"/>
      <c r="P138" s="276"/>
      <c r="Q138" s="276"/>
      <c r="R138" s="276"/>
      <c r="S138" s="276"/>
      <c r="T138" s="277"/>
      <c r="AT138" s="278" t="s">
        <v>328</v>
      </c>
      <c r="AU138" s="278" t="s">
        <v>85</v>
      </c>
      <c r="AV138" s="13" t="s">
        <v>195</v>
      </c>
      <c r="AW138" s="13" t="s">
        <v>38</v>
      </c>
      <c r="AX138" s="13" t="s">
        <v>83</v>
      </c>
      <c r="AY138" s="278" t="s">
        <v>174</v>
      </c>
    </row>
    <row r="139" spans="2:65" s="1" customFormat="1" ht="16.5" customHeight="1">
      <c r="B139" s="47"/>
      <c r="C139" s="300" t="s">
        <v>235</v>
      </c>
      <c r="D139" s="300" t="s">
        <v>475</v>
      </c>
      <c r="E139" s="301" t="s">
        <v>1538</v>
      </c>
      <c r="F139" s="302" t="s">
        <v>1539</v>
      </c>
      <c r="G139" s="303" t="s">
        <v>464</v>
      </c>
      <c r="H139" s="304">
        <v>28.624</v>
      </c>
      <c r="I139" s="305"/>
      <c r="J139" s="306">
        <f>ROUND(I139*H139,2)</f>
        <v>0</v>
      </c>
      <c r="K139" s="302" t="s">
        <v>23</v>
      </c>
      <c r="L139" s="307"/>
      <c r="M139" s="308" t="s">
        <v>23</v>
      </c>
      <c r="N139" s="309" t="s">
        <v>46</v>
      </c>
      <c r="O139" s="48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5" t="s">
        <v>216</v>
      </c>
      <c r="AT139" s="25" t="s">
        <v>475</v>
      </c>
      <c r="AU139" s="25" t="s">
        <v>85</v>
      </c>
      <c r="AY139" s="25" t="s">
        <v>174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5" t="s">
        <v>83</v>
      </c>
      <c r="BK139" s="246">
        <f>ROUND(I139*H139,2)</f>
        <v>0</v>
      </c>
      <c r="BL139" s="25" t="s">
        <v>195</v>
      </c>
      <c r="BM139" s="25" t="s">
        <v>2723</v>
      </c>
    </row>
    <row r="140" spans="2:51" s="12" customFormat="1" ht="13.5">
      <c r="B140" s="257"/>
      <c r="C140" s="258"/>
      <c r="D140" s="247" t="s">
        <v>328</v>
      </c>
      <c r="E140" s="259" t="s">
        <v>23</v>
      </c>
      <c r="F140" s="260" t="s">
        <v>2724</v>
      </c>
      <c r="G140" s="258"/>
      <c r="H140" s="261">
        <v>28.624</v>
      </c>
      <c r="I140" s="262"/>
      <c r="J140" s="258"/>
      <c r="K140" s="258"/>
      <c r="L140" s="263"/>
      <c r="M140" s="264"/>
      <c r="N140" s="265"/>
      <c r="O140" s="265"/>
      <c r="P140" s="265"/>
      <c r="Q140" s="265"/>
      <c r="R140" s="265"/>
      <c r="S140" s="265"/>
      <c r="T140" s="266"/>
      <c r="AT140" s="267" t="s">
        <v>328</v>
      </c>
      <c r="AU140" s="267" t="s">
        <v>85</v>
      </c>
      <c r="AV140" s="12" t="s">
        <v>85</v>
      </c>
      <c r="AW140" s="12" t="s">
        <v>38</v>
      </c>
      <c r="AX140" s="12" t="s">
        <v>75</v>
      </c>
      <c r="AY140" s="267" t="s">
        <v>174</v>
      </c>
    </row>
    <row r="141" spans="2:51" s="13" customFormat="1" ht="13.5">
      <c r="B141" s="268"/>
      <c r="C141" s="269"/>
      <c r="D141" s="247" t="s">
        <v>328</v>
      </c>
      <c r="E141" s="270" t="s">
        <v>23</v>
      </c>
      <c r="F141" s="271" t="s">
        <v>331</v>
      </c>
      <c r="G141" s="269"/>
      <c r="H141" s="272">
        <v>28.624</v>
      </c>
      <c r="I141" s="273"/>
      <c r="J141" s="269"/>
      <c r="K141" s="269"/>
      <c r="L141" s="274"/>
      <c r="M141" s="275"/>
      <c r="N141" s="276"/>
      <c r="O141" s="276"/>
      <c r="P141" s="276"/>
      <c r="Q141" s="276"/>
      <c r="R141" s="276"/>
      <c r="S141" s="276"/>
      <c r="T141" s="277"/>
      <c r="AT141" s="278" t="s">
        <v>328</v>
      </c>
      <c r="AU141" s="278" t="s">
        <v>85</v>
      </c>
      <c r="AV141" s="13" t="s">
        <v>195</v>
      </c>
      <c r="AW141" s="13" t="s">
        <v>38</v>
      </c>
      <c r="AX141" s="13" t="s">
        <v>83</v>
      </c>
      <c r="AY141" s="278" t="s">
        <v>174</v>
      </c>
    </row>
    <row r="142" spans="2:65" s="1" customFormat="1" ht="25.5" customHeight="1">
      <c r="B142" s="47"/>
      <c r="C142" s="235" t="s">
        <v>241</v>
      </c>
      <c r="D142" s="235" t="s">
        <v>177</v>
      </c>
      <c r="E142" s="236" t="s">
        <v>2725</v>
      </c>
      <c r="F142" s="237" t="s">
        <v>2726</v>
      </c>
      <c r="G142" s="238" t="s">
        <v>205</v>
      </c>
      <c r="H142" s="239">
        <v>30</v>
      </c>
      <c r="I142" s="240"/>
      <c r="J142" s="241">
        <f>ROUND(I142*H142,2)</f>
        <v>0</v>
      </c>
      <c r="K142" s="237" t="s">
        <v>23</v>
      </c>
      <c r="L142" s="73"/>
      <c r="M142" s="242" t="s">
        <v>23</v>
      </c>
      <c r="N142" s="243" t="s">
        <v>46</v>
      </c>
      <c r="O142" s="48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5" t="s">
        <v>195</v>
      </c>
      <c r="AT142" s="25" t="s">
        <v>177</v>
      </c>
      <c r="AU142" s="25" t="s">
        <v>85</v>
      </c>
      <c r="AY142" s="25" t="s">
        <v>174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5" t="s">
        <v>83</v>
      </c>
      <c r="BK142" s="246">
        <f>ROUND(I142*H142,2)</f>
        <v>0</v>
      </c>
      <c r="BL142" s="25" t="s">
        <v>195</v>
      </c>
      <c r="BM142" s="25" t="s">
        <v>2727</v>
      </c>
    </row>
    <row r="143" spans="2:65" s="1" customFormat="1" ht="16.5" customHeight="1">
      <c r="B143" s="47"/>
      <c r="C143" s="300" t="s">
        <v>246</v>
      </c>
      <c r="D143" s="300" t="s">
        <v>475</v>
      </c>
      <c r="E143" s="301" t="s">
        <v>2728</v>
      </c>
      <c r="F143" s="302" t="s">
        <v>2729</v>
      </c>
      <c r="G143" s="303" t="s">
        <v>603</v>
      </c>
      <c r="H143" s="304">
        <v>0.45</v>
      </c>
      <c r="I143" s="305"/>
      <c r="J143" s="306">
        <f>ROUND(I143*H143,2)</f>
        <v>0</v>
      </c>
      <c r="K143" s="302" t="s">
        <v>23</v>
      </c>
      <c r="L143" s="307"/>
      <c r="M143" s="308" t="s">
        <v>23</v>
      </c>
      <c r="N143" s="309" t="s">
        <v>46</v>
      </c>
      <c r="O143" s="48"/>
      <c r="P143" s="244">
        <f>O143*H143</f>
        <v>0</v>
      </c>
      <c r="Q143" s="244">
        <v>0.001</v>
      </c>
      <c r="R143" s="244">
        <f>Q143*H143</f>
        <v>0.00045000000000000004</v>
      </c>
      <c r="S143" s="244">
        <v>0</v>
      </c>
      <c r="T143" s="245">
        <f>S143*H143</f>
        <v>0</v>
      </c>
      <c r="AR143" s="25" t="s">
        <v>216</v>
      </c>
      <c r="AT143" s="25" t="s">
        <v>475</v>
      </c>
      <c r="AU143" s="25" t="s">
        <v>85</v>
      </c>
      <c r="AY143" s="25" t="s">
        <v>174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5" t="s">
        <v>83</v>
      </c>
      <c r="BK143" s="246">
        <f>ROUND(I143*H143,2)</f>
        <v>0</v>
      </c>
      <c r="BL143" s="25" t="s">
        <v>195</v>
      </c>
      <c r="BM143" s="25" t="s">
        <v>2730</v>
      </c>
    </row>
    <row r="144" spans="2:51" s="12" customFormat="1" ht="13.5">
      <c r="B144" s="257"/>
      <c r="C144" s="258"/>
      <c r="D144" s="247" t="s">
        <v>328</v>
      </c>
      <c r="E144" s="259" t="s">
        <v>23</v>
      </c>
      <c r="F144" s="260" t="s">
        <v>2731</v>
      </c>
      <c r="G144" s="258"/>
      <c r="H144" s="261">
        <v>0.45</v>
      </c>
      <c r="I144" s="262"/>
      <c r="J144" s="258"/>
      <c r="K144" s="258"/>
      <c r="L144" s="263"/>
      <c r="M144" s="264"/>
      <c r="N144" s="265"/>
      <c r="O144" s="265"/>
      <c r="P144" s="265"/>
      <c r="Q144" s="265"/>
      <c r="R144" s="265"/>
      <c r="S144" s="265"/>
      <c r="T144" s="266"/>
      <c r="AT144" s="267" t="s">
        <v>328</v>
      </c>
      <c r="AU144" s="267" t="s">
        <v>85</v>
      </c>
      <c r="AV144" s="12" t="s">
        <v>85</v>
      </c>
      <c r="AW144" s="12" t="s">
        <v>38</v>
      </c>
      <c r="AX144" s="12" t="s">
        <v>75</v>
      </c>
      <c r="AY144" s="267" t="s">
        <v>174</v>
      </c>
    </row>
    <row r="145" spans="2:51" s="13" customFormat="1" ht="13.5">
      <c r="B145" s="268"/>
      <c r="C145" s="269"/>
      <c r="D145" s="247" t="s">
        <v>328</v>
      </c>
      <c r="E145" s="270" t="s">
        <v>23</v>
      </c>
      <c r="F145" s="271" t="s">
        <v>331</v>
      </c>
      <c r="G145" s="269"/>
      <c r="H145" s="272">
        <v>0.45</v>
      </c>
      <c r="I145" s="273"/>
      <c r="J145" s="269"/>
      <c r="K145" s="269"/>
      <c r="L145" s="274"/>
      <c r="M145" s="275"/>
      <c r="N145" s="276"/>
      <c r="O145" s="276"/>
      <c r="P145" s="276"/>
      <c r="Q145" s="276"/>
      <c r="R145" s="276"/>
      <c r="S145" s="276"/>
      <c r="T145" s="277"/>
      <c r="AT145" s="278" t="s">
        <v>328</v>
      </c>
      <c r="AU145" s="278" t="s">
        <v>85</v>
      </c>
      <c r="AV145" s="13" t="s">
        <v>195</v>
      </c>
      <c r="AW145" s="13" t="s">
        <v>38</v>
      </c>
      <c r="AX145" s="13" t="s">
        <v>83</v>
      </c>
      <c r="AY145" s="278" t="s">
        <v>174</v>
      </c>
    </row>
    <row r="146" spans="2:63" s="11" customFormat="1" ht="29.85" customHeight="1">
      <c r="B146" s="219"/>
      <c r="C146" s="220"/>
      <c r="D146" s="221" t="s">
        <v>74</v>
      </c>
      <c r="E146" s="233" t="s">
        <v>195</v>
      </c>
      <c r="F146" s="233" t="s">
        <v>1542</v>
      </c>
      <c r="G146" s="220"/>
      <c r="H146" s="220"/>
      <c r="I146" s="223"/>
      <c r="J146" s="234">
        <f>BK146</f>
        <v>0</v>
      </c>
      <c r="K146" s="220"/>
      <c r="L146" s="225"/>
      <c r="M146" s="226"/>
      <c r="N146" s="227"/>
      <c r="O146" s="227"/>
      <c r="P146" s="228">
        <f>SUM(P147:P155)</f>
        <v>0</v>
      </c>
      <c r="Q146" s="227"/>
      <c r="R146" s="228">
        <f>SUM(R147:R155)</f>
        <v>6.88176706</v>
      </c>
      <c r="S146" s="227"/>
      <c r="T146" s="229">
        <f>SUM(T147:T155)</f>
        <v>0</v>
      </c>
      <c r="AR146" s="230" t="s">
        <v>83</v>
      </c>
      <c r="AT146" s="231" t="s">
        <v>74</v>
      </c>
      <c r="AU146" s="231" t="s">
        <v>83</v>
      </c>
      <c r="AY146" s="230" t="s">
        <v>174</v>
      </c>
      <c r="BK146" s="232">
        <f>SUM(BK147:BK155)</f>
        <v>0</v>
      </c>
    </row>
    <row r="147" spans="2:65" s="1" customFormat="1" ht="25.5" customHeight="1">
      <c r="B147" s="47"/>
      <c r="C147" s="235" t="s">
        <v>10</v>
      </c>
      <c r="D147" s="235" t="s">
        <v>177</v>
      </c>
      <c r="E147" s="236" t="s">
        <v>1543</v>
      </c>
      <c r="F147" s="237" t="s">
        <v>1544</v>
      </c>
      <c r="G147" s="238" t="s">
        <v>453</v>
      </c>
      <c r="H147" s="239">
        <v>3.578</v>
      </c>
      <c r="I147" s="240"/>
      <c r="J147" s="241">
        <f>ROUND(I147*H147,2)</f>
        <v>0</v>
      </c>
      <c r="K147" s="237" t="s">
        <v>23</v>
      </c>
      <c r="L147" s="73"/>
      <c r="M147" s="242" t="s">
        <v>23</v>
      </c>
      <c r="N147" s="243" t="s">
        <v>46</v>
      </c>
      <c r="O147" s="48"/>
      <c r="P147" s="244">
        <f>O147*H147</f>
        <v>0</v>
      </c>
      <c r="Q147" s="244">
        <v>1.89077</v>
      </c>
      <c r="R147" s="244">
        <f>Q147*H147</f>
        <v>6.76517506</v>
      </c>
      <c r="S147" s="244">
        <v>0</v>
      </c>
      <c r="T147" s="245">
        <f>S147*H147</f>
        <v>0</v>
      </c>
      <c r="AR147" s="25" t="s">
        <v>195</v>
      </c>
      <c r="AT147" s="25" t="s">
        <v>177</v>
      </c>
      <c r="AU147" s="25" t="s">
        <v>85</v>
      </c>
      <c r="AY147" s="25" t="s">
        <v>174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5" t="s">
        <v>83</v>
      </c>
      <c r="BK147" s="246">
        <f>ROUND(I147*H147,2)</f>
        <v>0</v>
      </c>
      <c r="BL147" s="25" t="s">
        <v>195</v>
      </c>
      <c r="BM147" s="25" t="s">
        <v>2732</v>
      </c>
    </row>
    <row r="148" spans="2:51" s="12" customFormat="1" ht="13.5">
      <c r="B148" s="257"/>
      <c r="C148" s="258"/>
      <c r="D148" s="247" t="s">
        <v>328</v>
      </c>
      <c r="E148" s="259" t="s">
        <v>23</v>
      </c>
      <c r="F148" s="260" t="s">
        <v>2733</v>
      </c>
      <c r="G148" s="258"/>
      <c r="H148" s="261">
        <v>2.808</v>
      </c>
      <c r="I148" s="262"/>
      <c r="J148" s="258"/>
      <c r="K148" s="258"/>
      <c r="L148" s="263"/>
      <c r="M148" s="264"/>
      <c r="N148" s="265"/>
      <c r="O148" s="265"/>
      <c r="P148" s="265"/>
      <c r="Q148" s="265"/>
      <c r="R148" s="265"/>
      <c r="S148" s="265"/>
      <c r="T148" s="266"/>
      <c r="AT148" s="267" t="s">
        <v>328</v>
      </c>
      <c r="AU148" s="267" t="s">
        <v>85</v>
      </c>
      <c r="AV148" s="12" t="s">
        <v>85</v>
      </c>
      <c r="AW148" s="12" t="s">
        <v>38</v>
      </c>
      <c r="AX148" s="12" t="s">
        <v>75</v>
      </c>
      <c r="AY148" s="267" t="s">
        <v>174</v>
      </c>
    </row>
    <row r="149" spans="2:51" s="12" customFormat="1" ht="13.5">
      <c r="B149" s="257"/>
      <c r="C149" s="258"/>
      <c r="D149" s="247" t="s">
        <v>328</v>
      </c>
      <c r="E149" s="259" t="s">
        <v>23</v>
      </c>
      <c r="F149" s="260" t="s">
        <v>2734</v>
      </c>
      <c r="G149" s="258"/>
      <c r="H149" s="261">
        <v>0.3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AT149" s="267" t="s">
        <v>328</v>
      </c>
      <c r="AU149" s="267" t="s">
        <v>85</v>
      </c>
      <c r="AV149" s="12" t="s">
        <v>85</v>
      </c>
      <c r="AW149" s="12" t="s">
        <v>38</v>
      </c>
      <c r="AX149" s="12" t="s">
        <v>75</v>
      </c>
      <c r="AY149" s="267" t="s">
        <v>174</v>
      </c>
    </row>
    <row r="150" spans="2:51" s="12" customFormat="1" ht="13.5">
      <c r="B150" s="257"/>
      <c r="C150" s="258"/>
      <c r="D150" s="247" t="s">
        <v>328</v>
      </c>
      <c r="E150" s="259" t="s">
        <v>23</v>
      </c>
      <c r="F150" s="260" t="s">
        <v>2735</v>
      </c>
      <c r="G150" s="258"/>
      <c r="H150" s="261">
        <v>0.12</v>
      </c>
      <c r="I150" s="262"/>
      <c r="J150" s="258"/>
      <c r="K150" s="258"/>
      <c r="L150" s="263"/>
      <c r="M150" s="264"/>
      <c r="N150" s="265"/>
      <c r="O150" s="265"/>
      <c r="P150" s="265"/>
      <c r="Q150" s="265"/>
      <c r="R150" s="265"/>
      <c r="S150" s="265"/>
      <c r="T150" s="266"/>
      <c r="AT150" s="267" t="s">
        <v>328</v>
      </c>
      <c r="AU150" s="267" t="s">
        <v>85</v>
      </c>
      <c r="AV150" s="12" t="s">
        <v>85</v>
      </c>
      <c r="AW150" s="12" t="s">
        <v>38</v>
      </c>
      <c r="AX150" s="12" t="s">
        <v>75</v>
      </c>
      <c r="AY150" s="267" t="s">
        <v>174</v>
      </c>
    </row>
    <row r="151" spans="2:51" s="12" customFormat="1" ht="13.5">
      <c r="B151" s="257"/>
      <c r="C151" s="258"/>
      <c r="D151" s="247" t="s">
        <v>328</v>
      </c>
      <c r="E151" s="259" t="s">
        <v>23</v>
      </c>
      <c r="F151" s="260" t="s">
        <v>2736</v>
      </c>
      <c r="G151" s="258"/>
      <c r="H151" s="261">
        <v>0.35</v>
      </c>
      <c r="I151" s="262"/>
      <c r="J151" s="258"/>
      <c r="K151" s="258"/>
      <c r="L151" s="263"/>
      <c r="M151" s="264"/>
      <c r="N151" s="265"/>
      <c r="O151" s="265"/>
      <c r="P151" s="265"/>
      <c r="Q151" s="265"/>
      <c r="R151" s="265"/>
      <c r="S151" s="265"/>
      <c r="T151" s="266"/>
      <c r="AT151" s="267" t="s">
        <v>328</v>
      </c>
      <c r="AU151" s="267" t="s">
        <v>85</v>
      </c>
      <c r="AV151" s="12" t="s">
        <v>85</v>
      </c>
      <c r="AW151" s="12" t="s">
        <v>38</v>
      </c>
      <c r="AX151" s="12" t="s">
        <v>75</v>
      </c>
      <c r="AY151" s="267" t="s">
        <v>174</v>
      </c>
    </row>
    <row r="152" spans="2:51" s="13" customFormat="1" ht="13.5">
      <c r="B152" s="268"/>
      <c r="C152" s="269"/>
      <c r="D152" s="247" t="s">
        <v>328</v>
      </c>
      <c r="E152" s="270" t="s">
        <v>23</v>
      </c>
      <c r="F152" s="271" t="s">
        <v>331</v>
      </c>
      <c r="G152" s="269"/>
      <c r="H152" s="272">
        <v>3.578</v>
      </c>
      <c r="I152" s="273"/>
      <c r="J152" s="269"/>
      <c r="K152" s="269"/>
      <c r="L152" s="274"/>
      <c r="M152" s="275"/>
      <c r="N152" s="276"/>
      <c r="O152" s="276"/>
      <c r="P152" s="276"/>
      <c r="Q152" s="276"/>
      <c r="R152" s="276"/>
      <c r="S152" s="276"/>
      <c r="T152" s="277"/>
      <c r="AT152" s="278" t="s">
        <v>328</v>
      </c>
      <c r="AU152" s="278" t="s">
        <v>85</v>
      </c>
      <c r="AV152" s="13" t="s">
        <v>195</v>
      </c>
      <c r="AW152" s="13" t="s">
        <v>38</v>
      </c>
      <c r="AX152" s="13" t="s">
        <v>83</v>
      </c>
      <c r="AY152" s="278" t="s">
        <v>174</v>
      </c>
    </row>
    <row r="153" spans="2:65" s="1" customFormat="1" ht="25.5" customHeight="1">
      <c r="B153" s="47"/>
      <c r="C153" s="235" t="s">
        <v>258</v>
      </c>
      <c r="D153" s="235" t="s">
        <v>177</v>
      </c>
      <c r="E153" s="236" t="s">
        <v>2737</v>
      </c>
      <c r="F153" s="237" t="s">
        <v>2738</v>
      </c>
      <c r="G153" s="238" t="s">
        <v>453</v>
      </c>
      <c r="H153" s="239">
        <v>0.048</v>
      </c>
      <c r="I153" s="240"/>
      <c r="J153" s="241">
        <f>ROUND(I153*H153,2)</f>
        <v>0</v>
      </c>
      <c r="K153" s="237" t="s">
        <v>23</v>
      </c>
      <c r="L153" s="73"/>
      <c r="M153" s="242" t="s">
        <v>23</v>
      </c>
      <c r="N153" s="243" t="s">
        <v>46</v>
      </c>
      <c r="O153" s="48"/>
      <c r="P153" s="244">
        <f>O153*H153</f>
        <v>0</v>
      </c>
      <c r="Q153" s="244">
        <v>2.429</v>
      </c>
      <c r="R153" s="244">
        <f>Q153*H153</f>
        <v>0.11659199999999999</v>
      </c>
      <c r="S153" s="244">
        <v>0</v>
      </c>
      <c r="T153" s="245">
        <f>S153*H153</f>
        <v>0</v>
      </c>
      <c r="AR153" s="25" t="s">
        <v>195</v>
      </c>
      <c r="AT153" s="25" t="s">
        <v>177</v>
      </c>
      <c r="AU153" s="25" t="s">
        <v>85</v>
      </c>
      <c r="AY153" s="25" t="s">
        <v>174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5" t="s">
        <v>83</v>
      </c>
      <c r="BK153" s="246">
        <f>ROUND(I153*H153,2)</f>
        <v>0</v>
      </c>
      <c r="BL153" s="25" t="s">
        <v>195</v>
      </c>
      <c r="BM153" s="25" t="s">
        <v>2739</v>
      </c>
    </row>
    <row r="154" spans="2:51" s="12" customFormat="1" ht="13.5">
      <c r="B154" s="257"/>
      <c r="C154" s="258"/>
      <c r="D154" s="247" t="s">
        <v>328</v>
      </c>
      <c r="E154" s="259" t="s">
        <v>23</v>
      </c>
      <c r="F154" s="260" t="s">
        <v>2740</v>
      </c>
      <c r="G154" s="258"/>
      <c r="H154" s="261">
        <v>0.048</v>
      </c>
      <c r="I154" s="262"/>
      <c r="J154" s="258"/>
      <c r="K154" s="258"/>
      <c r="L154" s="263"/>
      <c r="M154" s="264"/>
      <c r="N154" s="265"/>
      <c r="O154" s="265"/>
      <c r="P154" s="265"/>
      <c r="Q154" s="265"/>
      <c r="R154" s="265"/>
      <c r="S154" s="265"/>
      <c r="T154" s="266"/>
      <c r="AT154" s="267" t="s">
        <v>328</v>
      </c>
      <c r="AU154" s="267" t="s">
        <v>85</v>
      </c>
      <c r="AV154" s="12" t="s">
        <v>85</v>
      </c>
      <c r="AW154" s="12" t="s">
        <v>38</v>
      </c>
      <c r="AX154" s="12" t="s">
        <v>75</v>
      </c>
      <c r="AY154" s="267" t="s">
        <v>174</v>
      </c>
    </row>
    <row r="155" spans="2:51" s="13" customFormat="1" ht="13.5">
      <c r="B155" s="268"/>
      <c r="C155" s="269"/>
      <c r="D155" s="247" t="s">
        <v>328</v>
      </c>
      <c r="E155" s="270" t="s">
        <v>23</v>
      </c>
      <c r="F155" s="271" t="s">
        <v>331</v>
      </c>
      <c r="G155" s="269"/>
      <c r="H155" s="272">
        <v>0.048</v>
      </c>
      <c r="I155" s="273"/>
      <c r="J155" s="269"/>
      <c r="K155" s="269"/>
      <c r="L155" s="274"/>
      <c r="M155" s="275"/>
      <c r="N155" s="276"/>
      <c r="O155" s="276"/>
      <c r="P155" s="276"/>
      <c r="Q155" s="276"/>
      <c r="R155" s="276"/>
      <c r="S155" s="276"/>
      <c r="T155" s="277"/>
      <c r="AT155" s="278" t="s">
        <v>328</v>
      </c>
      <c r="AU155" s="278" t="s">
        <v>85</v>
      </c>
      <c r="AV155" s="13" t="s">
        <v>195</v>
      </c>
      <c r="AW155" s="13" t="s">
        <v>38</v>
      </c>
      <c r="AX155" s="13" t="s">
        <v>83</v>
      </c>
      <c r="AY155" s="278" t="s">
        <v>174</v>
      </c>
    </row>
    <row r="156" spans="2:63" s="11" customFormat="1" ht="29.85" customHeight="1">
      <c r="B156" s="219"/>
      <c r="C156" s="220"/>
      <c r="D156" s="221" t="s">
        <v>74</v>
      </c>
      <c r="E156" s="233" t="s">
        <v>216</v>
      </c>
      <c r="F156" s="233" t="s">
        <v>2741</v>
      </c>
      <c r="G156" s="220"/>
      <c r="H156" s="220"/>
      <c r="I156" s="223"/>
      <c r="J156" s="234">
        <f>BK156</f>
        <v>0</v>
      </c>
      <c r="K156" s="220"/>
      <c r="L156" s="225"/>
      <c r="M156" s="226"/>
      <c r="N156" s="227"/>
      <c r="O156" s="227"/>
      <c r="P156" s="228">
        <f>SUM(P157:P201)</f>
        <v>0</v>
      </c>
      <c r="Q156" s="227"/>
      <c r="R156" s="228">
        <f>SUM(R157:R201)</f>
        <v>0.7478779999999999</v>
      </c>
      <c r="S156" s="227"/>
      <c r="T156" s="229">
        <f>SUM(T157:T201)</f>
        <v>0</v>
      </c>
      <c r="AR156" s="230" t="s">
        <v>83</v>
      </c>
      <c r="AT156" s="231" t="s">
        <v>74</v>
      </c>
      <c r="AU156" s="231" t="s">
        <v>83</v>
      </c>
      <c r="AY156" s="230" t="s">
        <v>174</v>
      </c>
      <c r="BK156" s="232">
        <f>SUM(BK157:BK201)</f>
        <v>0</v>
      </c>
    </row>
    <row r="157" spans="2:65" s="1" customFormat="1" ht="25.5" customHeight="1">
      <c r="B157" s="47"/>
      <c r="C157" s="235" t="s">
        <v>263</v>
      </c>
      <c r="D157" s="235" t="s">
        <v>177</v>
      </c>
      <c r="E157" s="236" t="s">
        <v>2742</v>
      </c>
      <c r="F157" s="237" t="s">
        <v>2743</v>
      </c>
      <c r="G157" s="238" t="s">
        <v>223</v>
      </c>
      <c r="H157" s="239">
        <v>2</v>
      </c>
      <c r="I157" s="240"/>
      <c r="J157" s="241">
        <f>ROUND(I157*H157,2)</f>
        <v>0</v>
      </c>
      <c r="K157" s="237" t="s">
        <v>23</v>
      </c>
      <c r="L157" s="73"/>
      <c r="M157" s="242" t="s">
        <v>23</v>
      </c>
      <c r="N157" s="243" t="s">
        <v>46</v>
      </c>
      <c r="O157" s="48"/>
      <c r="P157" s="244">
        <f>O157*H157</f>
        <v>0</v>
      </c>
      <c r="Q157" s="244">
        <v>1E-05</v>
      </c>
      <c r="R157" s="244">
        <f>Q157*H157</f>
        <v>2E-05</v>
      </c>
      <c r="S157" s="244">
        <v>0</v>
      </c>
      <c r="T157" s="245">
        <f>S157*H157</f>
        <v>0</v>
      </c>
      <c r="AR157" s="25" t="s">
        <v>195</v>
      </c>
      <c r="AT157" s="25" t="s">
        <v>177</v>
      </c>
      <c r="AU157" s="25" t="s">
        <v>85</v>
      </c>
      <c r="AY157" s="25" t="s">
        <v>174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5" t="s">
        <v>83</v>
      </c>
      <c r="BK157" s="246">
        <f>ROUND(I157*H157,2)</f>
        <v>0</v>
      </c>
      <c r="BL157" s="25" t="s">
        <v>195</v>
      </c>
      <c r="BM157" s="25" t="s">
        <v>2744</v>
      </c>
    </row>
    <row r="158" spans="2:65" s="1" customFormat="1" ht="16.5" customHeight="1">
      <c r="B158" s="47"/>
      <c r="C158" s="300" t="s">
        <v>270</v>
      </c>
      <c r="D158" s="300" t="s">
        <v>475</v>
      </c>
      <c r="E158" s="301" t="s">
        <v>2745</v>
      </c>
      <c r="F158" s="302" t="s">
        <v>2746</v>
      </c>
      <c r="G158" s="303" t="s">
        <v>180</v>
      </c>
      <c r="H158" s="304">
        <v>1</v>
      </c>
      <c r="I158" s="305"/>
      <c r="J158" s="306">
        <f>ROUND(I158*H158,2)</f>
        <v>0</v>
      </c>
      <c r="K158" s="302" t="s">
        <v>23</v>
      </c>
      <c r="L158" s="307"/>
      <c r="M158" s="308" t="s">
        <v>23</v>
      </c>
      <c r="N158" s="309" t="s">
        <v>46</v>
      </c>
      <c r="O158" s="48"/>
      <c r="P158" s="244">
        <f>O158*H158</f>
        <v>0</v>
      </c>
      <c r="Q158" s="244">
        <v>0.00086</v>
      </c>
      <c r="R158" s="244">
        <f>Q158*H158</f>
        <v>0.00086</v>
      </c>
      <c r="S158" s="244">
        <v>0</v>
      </c>
      <c r="T158" s="245">
        <f>S158*H158</f>
        <v>0</v>
      </c>
      <c r="AR158" s="25" t="s">
        <v>216</v>
      </c>
      <c r="AT158" s="25" t="s">
        <v>475</v>
      </c>
      <c r="AU158" s="25" t="s">
        <v>85</v>
      </c>
      <c r="AY158" s="25" t="s">
        <v>174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5" t="s">
        <v>83</v>
      </c>
      <c r="BK158" s="246">
        <f>ROUND(I158*H158,2)</f>
        <v>0</v>
      </c>
      <c r="BL158" s="25" t="s">
        <v>195</v>
      </c>
      <c r="BM158" s="25" t="s">
        <v>2747</v>
      </c>
    </row>
    <row r="159" spans="2:65" s="1" customFormat="1" ht="16.5" customHeight="1">
      <c r="B159" s="47"/>
      <c r="C159" s="300" t="s">
        <v>482</v>
      </c>
      <c r="D159" s="300" t="s">
        <v>475</v>
      </c>
      <c r="E159" s="301" t="s">
        <v>2748</v>
      </c>
      <c r="F159" s="302" t="s">
        <v>2749</v>
      </c>
      <c r="G159" s="303" t="s">
        <v>180</v>
      </c>
      <c r="H159" s="304">
        <v>1</v>
      </c>
      <c r="I159" s="305"/>
      <c r="J159" s="306">
        <f>ROUND(I159*H159,2)</f>
        <v>0</v>
      </c>
      <c r="K159" s="302" t="s">
        <v>23</v>
      </c>
      <c r="L159" s="307"/>
      <c r="M159" s="308" t="s">
        <v>23</v>
      </c>
      <c r="N159" s="309" t="s">
        <v>46</v>
      </c>
      <c r="O159" s="48"/>
      <c r="P159" s="244">
        <f>O159*H159</f>
        <v>0</v>
      </c>
      <c r="Q159" s="244">
        <v>0.0016</v>
      </c>
      <c r="R159" s="244">
        <f>Q159*H159</f>
        <v>0.0016</v>
      </c>
      <c r="S159" s="244">
        <v>0</v>
      </c>
      <c r="T159" s="245">
        <f>S159*H159</f>
        <v>0</v>
      </c>
      <c r="AR159" s="25" t="s">
        <v>216</v>
      </c>
      <c r="AT159" s="25" t="s">
        <v>475</v>
      </c>
      <c r="AU159" s="25" t="s">
        <v>85</v>
      </c>
      <c r="AY159" s="25" t="s">
        <v>174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5" t="s">
        <v>83</v>
      </c>
      <c r="BK159" s="246">
        <f>ROUND(I159*H159,2)</f>
        <v>0</v>
      </c>
      <c r="BL159" s="25" t="s">
        <v>195</v>
      </c>
      <c r="BM159" s="25" t="s">
        <v>2750</v>
      </c>
    </row>
    <row r="160" spans="2:65" s="1" customFormat="1" ht="25.5" customHeight="1">
      <c r="B160" s="47"/>
      <c r="C160" s="235" t="s">
        <v>487</v>
      </c>
      <c r="D160" s="235" t="s">
        <v>177</v>
      </c>
      <c r="E160" s="236" t="s">
        <v>2751</v>
      </c>
      <c r="F160" s="237" t="s">
        <v>2752</v>
      </c>
      <c r="G160" s="238" t="s">
        <v>223</v>
      </c>
      <c r="H160" s="239">
        <v>12</v>
      </c>
      <c r="I160" s="240"/>
      <c r="J160" s="241">
        <f>ROUND(I160*H160,2)</f>
        <v>0</v>
      </c>
      <c r="K160" s="237" t="s">
        <v>23</v>
      </c>
      <c r="L160" s="73"/>
      <c r="M160" s="242" t="s">
        <v>23</v>
      </c>
      <c r="N160" s="243" t="s">
        <v>46</v>
      </c>
      <c r="O160" s="48"/>
      <c r="P160" s="244">
        <f>O160*H160</f>
        <v>0</v>
      </c>
      <c r="Q160" s="244">
        <v>1E-05</v>
      </c>
      <c r="R160" s="244">
        <f>Q160*H160</f>
        <v>0.00012000000000000002</v>
      </c>
      <c r="S160" s="244">
        <v>0</v>
      </c>
      <c r="T160" s="245">
        <f>S160*H160</f>
        <v>0</v>
      </c>
      <c r="AR160" s="25" t="s">
        <v>195</v>
      </c>
      <c r="AT160" s="25" t="s">
        <v>177</v>
      </c>
      <c r="AU160" s="25" t="s">
        <v>85</v>
      </c>
      <c r="AY160" s="25" t="s">
        <v>174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5" t="s">
        <v>83</v>
      </c>
      <c r="BK160" s="246">
        <f>ROUND(I160*H160,2)</f>
        <v>0</v>
      </c>
      <c r="BL160" s="25" t="s">
        <v>195</v>
      </c>
      <c r="BM160" s="25" t="s">
        <v>2753</v>
      </c>
    </row>
    <row r="161" spans="2:65" s="1" customFormat="1" ht="16.5" customHeight="1">
      <c r="B161" s="47"/>
      <c r="C161" s="300" t="s">
        <v>9</v>
      </c>
      <c r="D161" s="300" t="s">
        <v>475</v>
      </c>
      <c r="E161" s="301" t="s">
        <v>2754</v>
      </c>
      <c r="F161" s="302" t="s">
        <v>2755</v>
      </c>
      <c r="G161" s="303" t="s">
        <v>180</v>
      </c>
      <c r="H161" s="304">
        <v>1</v>
      </c>
      <c r="I161" s="305"/>
      <c r="J161" s="306">
        <f>ROUND(I161*H161,2)</f>
        <v>0</v>
      </c>
      <c r="K161" s="302" t="s">
        <v>23</v>
      </c>
      <c r="L161" s="307"/>
      <c r="M161" s="308" t="s">
        <v>23</v>
      </c>
      <c r="N161" s="309" t="s">
        <v>46</v>
      </c>
      <c r="O161" s="48"/>
      <c r="P161" s="244">
        <f>O161*H161</f>
        <v>0</v>
      </c>
      <c r="Q161" s="244">
        <v>0.00102</v>
      </c>
      <c r="R161" s="244">
        <f>Q161*H161</f>
        <v>0.00102</v>
      </c>
      <c r="S161" s="244">
        <v>0</v>
      </c>
      <c r="T161" s="245">
        <f>S161*H161</f>
        <v>0</v>
      </c>
      <c r="AR161" s="25" t="s">
        <v>216</v>
      </c>
      <c r="AT161" s="25" t="s">
        <v>475</v>
      </c>
      <c r="AU161" s="25" t="s">
        <v>85</v>
      </c>
      <c r="AY161" s="25" t="s">
        <v>174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5" t="s">
        <v>83</v>
      </c>
      <c r="BK161" s="246">
        <f>ROUND(I161*H161,2)</f>
        <v>0</v>
      </c>
      <c r="BL161" s="25" t="s">
        <v>195</v>
      </c>
      <c r="BM161" s="25" t="s">
        <v>2756</v>
      </c>
    </row>
    <row r="162" spans="2:65" s="1" customFormat="1" ht="16.5" customHeight="1">
      <c r="B162" s="47"/>
      <c r="C162" s="300" t="s">
        <v>495</v>
      </c>
      <c r="D162" s="300" t="s">
        <v>475</v>
      </c>
      <c r="E162" s="301" t="s">
        <v>2757</v>
      </c>
      <c r="F162" s="302" t="s">
        <v>2758</v>
      </c>
      <c r="G162" s="303" t="s">
        <v>180</v>
      </c>
      <c r="H162" s="304">
        <v>5</v>
      </c>
      <c r="I162" s="305"/>
      <c r="J162" s="306">
        <f>ROUND(I162*H162,2)</f>
        <v>0</v>
      </c>
      <c r="K162" s="302" t="s">
        <v>23</v>
      </c>
      <c r="L162" s="307"/>
      <c r="M162" s="308" t="s">
        <v>23</v>
      </c>
      <c r="N162" s="309" t="s">
        <v>46</v>
      </c>
      <c r="O162" s="48"/>
      <c r="P162" s="244">
        <f>O162*H162</f>
        <v>0</v>
      </c>
      <c r="Q162" s="244">
        <v>0.00189</v>
      </c>
      <c r="R162" s="244">
        <f>Q162*H162</f>
        <v>0.00945</v>
      </c>
      <c r="S162" s="244">
        <v>0</v>
      </c>
      <c r="T162" s="245">
        <f>S162*H162</f>
        <v>0</v>
      </c>
      <c r="AR162" s="25" t="s">
        <v>216</v>
      </c>
      <c r="AT162" s="25" t="s">
        <v>475</v>
      </c>
      <c r="AU162" s="25" t="s">
        <v>85</v>
      </c>
      <c r="AY162" s="25" t="s">
        <v>174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5" t="s">
        <v>83</v>
      </c>
      <c r="BK162" s="246">
        <f>ROUND(I162*H162,2)</f>
        <v>0</v>
      </c>
      <c r="BL162" s="25" t="s">
        <v>195</v>
      </c>
      <c r="BM162" s="25" t="s">
        <v>2759</v>
      </c>
    </row>
    <row r="163" spans="2:65" s="1" customFormat="1" ht="16.5" customHeight="1">
      <c r="B163" s="47"/>
      <c r="C163" s="300" t="s">
        <v>499</v>
      </c>
      <c r="D163" s="300" t="s">
        <v>475</v>
      </c>
      <c r="E163" s="301" t="s">
        <v>2760</v>
      </c>
      <c r="F163" s="302" t="s">
        <v>2761</v>
      </c>
      <c r="G163" s="303" t="s">
        <v>180</v>
      </c>
      <c r="H163" s="304">
        <v>4</v>
      </c>
      <c r="I163" s="305"/>
      <c r="J163" s="306">
        <f>ROUND(I163*H163,2)</f>
        <v>0</v>
      </c>
      <c r="K163" s="302" t="s">
        <v>23</v>
      </c>
      <c r="L163" s="307"/>
      <c r="M163" s="308" t="s">
        <v>23</v>
      </c>
      <c r="N163" s="309" t="s">
        <v>46</v>
      </c>
      <c r="O163" s="48"/>
      <c r="P163" s="244">
        <f>O163*H163</f>
        <v>0</v>
      </c>
      <c r="Q163" s="244">
        <v>0.00364</v>
      </c>
      <c r="R163" s="244">
        <f>Q163*H163</f>
        <v>0.01456</v>
      </c>
      <c r="S163" s="244">
        <v>0</v>
      </c>
      <c r="T163" s="245">
        <f>S163*H163</f>
        <v>0</v>
      </c>
      <c r="AR163" s="25" t="s">
        <v>216</v>
      </c>
      <c r="AT163" s="25" t="s">
        <v>475</v>
      </c>
      <c r="AU163" s="25" t="s">
        <v>85</v>
      </c>
      <c r="AY163" s="25" t="s">
        <v>174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5" t="s">
        <v>83</v>
      </c>
      <c r="BK163" s="246">
        <f>ROUND(I163*H163,2)</f>
        <v>0</v>
      </c>
      <c r="BL163" s="25" t="s">
        <v>195</v>
      </c>
      <c r="BM163" s="25" t="s">
        <v>2762</v>
      </c>
    </row>
    <row r="164" spans="2:65" s="1" customFormat="1" ht="25.5" customHeight="1">
      <c r="B164" s="47"/>
      <c r="C164" s="235" t="s">
        <v>503</v>
      </c>
      <c r="D164" s="235" t="s">
        <v>177</v>
      </c>
      <c r="E164" s="236" t="s">
        <v>2763</v>
      </c>
      <c r="F164" s="237" t="s">
        <v>2764</v>
      </c>
      <c r="G164" s="238" t="s">
        <v>223</v>
      </c>
      <c r="H164" s="239">
        <v>44</v>
      </c>
      <c r="I164" s="240"/>
      <c r="J164" s="241">
        <f>ROUND(I164*H164,2)</f>
        <v>0</v>
      </c>
      <c r="K164" s="237" t="s">
        <v>23</v>
      </c>
      <c r="L164" s="73"/>
      <c r="M164" s="242" t="s">
        <v>23</v>
      </c>
      <c r="N164" s="243" t="s">
        <v>46</v>
      </c>
      <c r="O164" s="48"/>
      <c r="P164" s="244">
        <f>O164*H164</f>
        <v>0</v>
      </c>
      <c r="Q164" s="244">
        <v>1E-05</v>
      </c>
      <c r="R164" s="244">
        <f>Q164*H164</f>
        <v>0.00044</v>
      </c>
      <c r="S164" s="244">
        <v>0</v>
      </c>
      <c r="T164" s="245">
        <f>S164*H164</f>
        <v>0</v>
      </c>
      <c r="AR164" s="25" t="s">
        <v>195</v>
      </c>
      <c r="AT164" s="25" t="s">
        <v>177</v>
      </c>
      <c r="AU164" s="25" t="s">
        <v>85</v>
      </c>
      <c r="AY164" s="25" t="s">
        <v>174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5" t="s">
        <v>83</v>
      </c>
      <c r="BK164" s="246">
        <f>ROUND(I164*H164,2)</f>
        <v>0</v>
      </c>
      <c r="BL164" s="25" t="s">
        <v>195</v>
      </c>
      <c r="BM164" s="25" t="s">
        <v>2765</v>
      </c>
    </row>
    <row r="165" spans="2:65" s="1" customFormat="1" ht="16.5" customHeight="1">
      <c r="B165" s="47"/>
      <c r="C165" s="300" t="s">
        <v>508</v>
      </c>
      <c r="D165" s="300" t="s">
        <v>475</v>
      </c>
      <c r="E165" s="301" t="s">
        <v>2766</v>
      </c>
      <c r="F165" s="302" t="s">
        <v>2767</v>
      </c>
      <c r="G165" s="303" t="s">
        <v>180</v>
      </c>
      <c r="H165" s="304">
        <v>3</v>
      </c>
      <c r="I165" s="305"/>
      <c r="J165" s="306">
        <f>ROUND(I165*H165,2)</f>
        <v>0</v>
      </c>
      <c r="K165" s="302" t="s">
        <v>23</v>
      </c>
      <c r="L165" s="307"/>
      <c r="M165" s="308" t="s">
        <v>23</v>
      </c>
      <c r="N165" s="309" t="s">
        <v>46</v>
      </c>
      <c r="O165" s="48"/>
      <c r="P165" s="244">
        <f>O165*H165</f>
        <v>0</v>
      </c>
      <c r="Q165" s="244">
        <v>0.00294</v>
      </c>
      <c r="R165" s="244">
        <f>Q165*H165</f>
        <v>0.00882</v>
      </c>
      <c r="S165" s="244">
        <v>0</v>
      </c>
      <c r="T165" s="245">
        <f>S165*H165</f>
        <v>0</v>
      </c>
      <c r="AR165" s="25" t="s">
        <v>216</v>
      </c>
      <c r="AT165" s="25" t="s">
        <v>475</v>
      </c>
      <c r="AU165" s="25" t="s">
        <v>85</v>
      </c>
      <c r="AY165" s="25" t="s">
        <v>174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5" t="s">
        <v>83</v>
      </c>
      <c r="BK165" s="246">
        <f>ROUND(I165*H165,2)</f>
        <v>0</v>
      </c>
      <c r="BL165" s="25" t="s">
        <v>195</v>
      </c>
      <c r="BM165" s="25" t="s">
        <v>2768</v>
      </c>
    </row>
    <row r="166" spans="2:65" s="1" customFormat="1" ht="16.5" customHeight="1">
      <c r="B166" s="47"/>
      <c r="C166" s="300" t="s">
        <v>513</v>
      </c>
      <c r="D166" s="300" t="s">
        <v>475</v>
      </c>
      <c r="E166" s="301" t="s">
        <v>2769</v>
      </c>
      <c r="F166" s="302" t="s">
        <v>2770</v>
      </c>
      <c r="G166" s="303" t="s">
        <v>180</v>
      </c>
      <c r="H166" s="304">
        <v>4</v>
      </c>
      <c r="I166" s="305"/>
      <c r="J166" s="306">
        <f>ROUND(I166*H166,2)</f>
        <v>0</v>
      </c>
      <c r="K166" s="302" t="s">
        <v>23</v>
      </c>
      <c r="L166" s="307"/>
      <c r="M166" s="308" t="s">
        <v>23</v>
      </c>
      <c r="N166" s="309" t="s">
        <v>46</v>
      </c>
      <c r="O166" s="48"/>
      <c r="P166" s="244">
        <f>O166*H166</f>
        <v>0</v>
      </c>
      <c r="Q166" s="244">
        <v>0.00562</v>
      </c>
      <c r="R166" s="244">
        <f>Q166*H166</f>
        <v>0.02248</v>
      </c>
      <c r="S166" s="244">
        <v>0</v>
      </c>
      <c r="T166" s="245">
        <f>S166*H166</f>
        <v>0</v>
      </c>
      <c r="AR166" s="25" t="s">
        <v>216</v>
      </c>
      <c r="AT166" s="25" t="s">
        <v>475</v>
      </c>
      <c r="AU166" s="25" t="s">
        <v>85</v>
      </c>
      <c r="AY166" s="25" t="s">
        <v>174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5" t="s">
        <v>83</v>
      </c>
      <c r="BK166" s="246">
        <f>ROUND(I166*H166,2)</f>
        <v>0</v>
      </c>
      <c r="BL166" s="25" t="s">
        <v>195</v>
      </c>
      <c r="BM166" s="25" t="s">
        <v>2771</v>
      </c>
    </row>
    <row r="167" spans="2:65" s="1" customFormat="1" ht="16.5" customHeight="1">
      <c r="B167" s="47"/>
      <c r="C167" s="300" t="s">
        <v>518</v>
      </c>
      <c r="D167" s="300" t="s">
        <v>475</v>
      </c>
      <c r="E167" s="301" t="s">
        <v>2772</v>
      </c>
      <c r="F167" s="302" t="s">
        <v>2773</v>
      </c>
      <c r="G167" s="303" t="s">
        <v>180</v>
      </c>
      <c r="H167" s="304">
        <v>7</v>
      </c>
      <c r="I167" s="305"/>
      <c r="J167" s="306">
        <f>ROUND(I167*H167,2)</f>
        <v>0</v>
      </c>
      <c r="K167" s="302" t="s">
        <v>23</v>
      </c>
      <c r="L167" s="307"/>
      <c r="M167" s="308" t="s">
        <v>23</v>
      </c>
      <c r="N167" s="309" t="s">
        <v>46</v>
      </c>
      <c r="O167" s="48"/>
      <c r="P167" s="244">
        <f>O167*H167</f>
        <v>0</v>
      </c>
      <c r="Q167" s="244">
        <v>0.01365</v>
      </c>
      <c r="R167" s="244">
        <f>Q167*H167</f>
        <v>0.09555000000000001</v>
      </c>
      <c r="S167" s="244">
        <v>0</v>
      </c>
      <c r="T167" s="245">
        <f>S167*H167</f>
        <v>0</v>
      </c>
      <c r="AR167" s="25" t="s">
        <v>216</v>
      </c>
      <c r="AT167" s="25" t="s">
        <v>475</v>
      </c>
      <c r="AU167" s="25" t="s">
        <v>85</v>
      </c>
      <c r="AY167" s="25" t="s">
        <v>174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5" t="s">
        <v>83</v>
      </c>
      <c r="BK167" s="246">
        <f>ROUND(I167*H167,2)</f>
        <v>0</v>
      </c>
      <c r="BL167" s="25" t="s">
        <v>195</v>
      </c>
      <c r="BM167" s="25" t="s">
        <v>2774</v>
      </c>
    </row>
    <row r="168" spans="2:65" s="1" customFormat="1" ht="25.5" customHeight="1">
      <c r="B168" s="47"/>
      <c r="C168" s="235" t="s">
        <v>526</v>
      </c>
      <c r="D168" s="235" t="s">
        <v>177</v>
      </c>
      <c r="E168" s="236" t="s">
        <v>2775</v>
      </c>
      <c r="F168" s="237" t="s">
        <v>2776</v>
      </c>
      <c r="G168" s="238" t="s">
        <v>180</v>
      </c>
      <c r="H168" s="239">
        <v>2</v>
      </c>
      <c r="I168" s="240"/>
      <c r="J168" s="241">
        <f>ROUND(I168*H168,2)</f>
        <v>0</v>
      </c>
      <c r="K168" s="237" t="s">
        <v>23</v>
      </c>
      <c r="L168" s="73"/>
      <c r="M168" s="242" t="s">
        <v>23</v>
      </c>
      <c r="N168" s="243" t="s">
        <v>46</v>
      </c>
      <c r="O168" s="48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5" t="s">
        <v>195</v>
      </c>
      <c r="AT168" s="25" t="s">
        <v>177</v>
      </c>
      <c r="AU168" s="25" t="s">
        <v>85</v>
      </c>
      <c r="AY168" s="25" t="s">
        <v>174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5" t="s">
        <v>83</v>
      </c>
      <c r="BK168" s="246">
        <f>ROUND(I168*H168,2)</f>
        <v>0</v>
      </c>
      <c r="BL168" s="25" t="s">
        <v>195</v>
      </c>
      <c r="BM168" s="25" t="s">
        <v>2777</v>
      </c>
    </row>
    <row r="169" spans="2:65" s="1" customFormat="1" ht="16.5" customHeight="1">
      <c r="B169" s="47"/>
      <c r="C169" s="300" t="s">
        <v>533</v>
      </c>
      <c r="D169" s="300" t="s">
        <v>475</v>
      </c>
      <c r="E169" s="301" t="s">
        <v>2778</v>
      </c>
      <c r="F169" s="302" t="s">
        <v>2779</v>
      </c>
      <c r="G169" s="303" t="s">
        <v>180</v>
      </c>
      <c r="H169" s="304">
        <v>1</v>
      </c>
      <c r="I169" s="305"/>
      <c r="J169" s="306">
        <f>ROUND(I169*H169,2)</f>
        <v>0</v>
      </c>
      <c r="K169" s="302" t="s">
        <v>23</v>
      </c>
      <c r="L169" s="307"/>
      <c r="M169" s="308" t="s">
        <v>23</v>
      </c>
      <c r="N169" s="309" t="s">
        <v>46</v>
      </c>
      <c r="O169" s="48"/>
      <c r="P169" s="244">
        <f>O169*H169</f>
        <v>0</v>
      </c>
      <c r="Q169" s="244">
        <v>0.00034</v>
      </c>
      <c r="R169" s="244">
        <f>Q169*H169</f>
        <v>0.00034</v>
      </c>
      <c r="S169" s="244">
        <v>0</v>
      </c>
      <c r="T169" s="245">
        <f>S169*H169</f>
        <v>0</v>
      </c>
      <c r="AR169" s="25" t="s">
        <v>216</v>
      </c>
      <c r="AT169" s="25" t="s">
        <v>475</v>
      </c>
      <c r="AU169" s="25" t="s">
        <v>85</v>
      </c>
      <c r="AY169" s="25" t="s">
        <v>174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5" t="s">
        <v>83</v>
      </c>
      <c r="BK169" s="246">
        <f>ROUND(I169*H169,2)</f>
        <v>0</v>
      </c>
      <c r="BL169" s="25" t="s">
        <v>195</v>
      </c>
      <c r="BM169" s="25" t="s">
        <v>2780</v>
      </c>
    </row>
    <row r="170" spans="2:65" s="1" customFormat="1" ht="16.5" customHeight="1">
      <c r="B170" s="47"/>
      <c r="C170" s="300" t="s">
        <v>537</v>
      </c>
      <c r="D170" s="300" t="s">
        <v>475</v>
      </c>
      <c r="E170" s="301" t="s">
        <v>2781</v>
      </c>
      <c r="F170" s="302" t="s">
        <v>2782</v>
      </c>
      <c r="G170" s="303" t="s">
        <v>180</v>
      </c>
      <c r="H170" s="304">
        <v>1</v>
      </c>
      <c r="I170" s="305"/>
      <c r="J170" s="306">
        <f>ROUND(I170*H170,2)</f>
        <v>0</v>
      </c>
      <c r="K170" s="302" t="s">
        <v>23</v>
      </c>
      <c r="L170" s="307"/>
      <c r="M170" s="308" t="s">
        <v>23</v>
      </c>
      <c r="N170" s="309" t="s">
        <v>46</v>
      </c>
      <c r="O170" s="48"/>
      <c r="P170" s="244">
        <f>O170*H170</f>
        <v>0</v>
      </c>
      <c r="Q170" s="244">
        <v>0.00014</v>
      </c>
      <c r="R170" s="244">
        <f>Q170*H170</f>
        <v>0.00014</v>
      </c>
      <c r="S170" s="244">
        <v>0</v>
      </c>
      <c r="T170" s="245">
        <f>S170*H170</f>
        <v>0</v>
      </c>
      <c r="AR170" s="25" t="s">
        <v>216</v>
      </c>
      <c r="AT170" s="25" t="s">
        <v>475</v>
      </c>
      <c r="AU170" s="25" t="s">
        <v>85</v>
      </c>
      <c r="AY170" s="25" t="s">
        <v>174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5" t="s">
        <v>83</v>
      </c>
      <c r="BK170" s="246">
        <f>ROUND(I170*H170,2)</f>
        <v>0</v>
      </c>
      <c r="BL170" s="25" t="s">
        <v>195</v>
      </c>
      <c r="BM170" s="25" t="s">
        <v>2783</v>
      </c>
    </row>
    <row r="171" spans="2:65" s="1" customFormat="1" ht="25.5" customHeight="1">
      <c r="B171" s="47"/>
      <c r="C171" s="235" t="s">
        <v>543</v>
      </c>
      <c r="D171" s="235" t="s">
        <v>177</v>
      </c>
      <c r="E171" s="236" t="s">
        <v>2784</v>
      </c>
      <c r="F171" s="237" t="s">
        <v>2785</v>
      </c>
      <c r="G171" s="238" t="s">
        <v>180</v>
      </c>
      <c r="H171" s="239">
        <v>3</v>
      </c>
      <c r="I171" s="240"/>
      <c r="J171" s="241">
        <f>ROUND(I171*H171,2)</f>
        <v>0</v>
      </c>
      <c r="K171" s="237" t="s">
        <v>23</v>
      </c>
      <c r="L171" s="73"/>
      <c r="M171" s="242" t="s">
        <v>23</v>
      </c>
      <c r="N171" s="243" t="s">
        <v>46</v>
      </c>
      <c r="O171" s="48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5" t="s">
        <v>195</v>
      </c>
      <c r="AT171" s="25" t="s">
        <v>177</v>
      </c>
      <c r="AU171" s="25" t="s">
        <v>85</v>
      </c>
      <c r="AY171" s="25" t="s">
        <v>174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5" t="s">
        <v>83</v>
      </c>
      <c r="BK171" s="246">
        <f>ROUND(I171*H171,2)</f>
        <v>0</v>
      </c>
      <c r="BL171" s="25" t="s">
        <v>195</v>
      </c>
      <c r="BM171" s="25" t="s">
        <v>2786</v>
      </c>
    </row>
    <row r="172" spans="2:65" s="1" customFormat="1" ht="25.5" customHeight="1">
      <c r="B172" s="47"/>
      <c r="C172" s="300" t="s">
        <v>547</v>
      </c>
      <c r="D172" s="300" t="s">
        <v>475</v>
      </c>
      <c r="E172" s="301" t="s">
        <v>2787</v>
      </c>
      <c r="F172" s="302" t="s">
        <v>2788</v>
      </c>
      <c r="G172" s="303" t="s">
        <v>180</v>
      </c>
      <c r="H172" s="304">
        <v>3</v>
      </c>
      <c r="I172" s="305"/>
      <c r="J172" s="306">
        <f>ROUND(I172*H172,2)</f>
        <v>0</v>
      </c>
      <c r="K172" s="302" t="s">
        <v>23</v>
      </c>
      <c r="L172" s="307"/>
      <c r="M172" s="308" t="s">
        <v>23</v>
      </c>
      <c r="N172" s="309" t="s">
        <v>46</v>
      </c>
      <c r="O172" s="48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5" t="s">
        <v>216</v>
      </c>
      <c r="AT172" s="25" t="s">
        <v>475</v>
      </c>
      <c r="AU172" s="25" t="s">
        <v>85</v>
      </c>
      <c r="AY172" s="25" t="s">
        <v>174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5" t="s">
        <v>83</v>
      </c>
      <c r="BK172" s="246">
        <f>ROUND(I172*H172,2)</f>
        <v>0</v>
      </c>
      <c r="BL172" s="25" t="s">
        <v>195</v>
      </c>
      <c r="BM172" s="25" t="s">
        <v>2789</v>
      </c>
    </row>
    <row r="173" spans="2:65" s="1" customFormat="1" ht="25.5" customHeight="1">
      <c r="B173" s="47"/>
      <c r="C173" s="235" t="s">
        <v>552</v>
      </c>
      <c r="D173" s="235" t="s">
        <v>177</v>
      </c>
      <c r="E173" s="236" t="s">
        <v>2790</v>
      </c>
      <c r="F173" s="237" t="s">
        <v>2791</v>
      </c>
      <c r="G173" s="238" t="s">
        <v>180</v>
      </c>
      <c r="H173" s="239">
        <v>6</v>
      </c>
      <c r="I173" s="240"/>
      <c r="J173" s="241">
        <f>ROUND(I173*H173,2)</f>
        <v>0</v>
      </c>
      <c r="K173" s="237" t="s">
        <v>23</v>
      </c>
      <c r="L173" s="73"/>
      <c r="M173" s="242" t="s">
        <v>23</v>
      </c>
      <c r="N173" s="243" t="s">
        <v>46</v>
      </c>
      <c r="O173" s="48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5" t="s">
        <v>195</v>
      </c>
      <c r="AT173" s="25" t="s">
        <v>177</v>
      </c>
      <c r="AU173" s="25" t="s">
        <v>85</v>
      </c>
      <c r="AY173" s="25" t="s">
        <v>174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5" t="s">
        <v>83</v>
      </c>
      <c r="BK173" s="246">
        <f>ROUND(I173*H173,2)</f>
        <v>0</v>
      </c>
      <c r="BL173" s="25" t="s">
        <v>195</v>
      </c>
      <c r="BM173" s="25" t="s">
        <v>2792</v>
      </c>
    </row>
    <row r="174" spans="2:65" s="1" customFormat="1" ht="16.5" customHeight="1">
      <c r="B174" s="47"/>
      <c r="C174" s="300" t="s">
        <v>556</v>
      </c>
      <c r="D174" s="300" t="s">
        <v>475</v>
      </c>
      <c r="E174" s="301" t="s">
        <v>2793</v>
      </c>
      <c r="F174" s="302" t="s">
        <v>2794</v>
      </c>
      <c r="G174" s="303" t="s">
        <v>180</v>
      </c>
      <c r="H174" s="304">
        <v>2</v>
      </c>
      <c r="I174" s="305"/>
      <c r="J174" s="306">
        <f>ROUND(I174*H174,2)</f>
        <v>0</v>
      </c>
      <c r="K174" s="302" t="s">
        <v>23</v>
      </c>
      <c r="L174" s="307"/>
      <c r="M174" s="308" t="s">
        <v>23</v>
      </c>
      <c r="N174" s="309" t="s">
        <v>46</v>
      </c>
      <c r="O174" s="48"/>
      <c r="P174" s="244">
        <f>O174*H174</f>
        <v>0</v>
      </c>
      <c r="Q174" s="244">
        <v>0.00045</v>
      </c>
      <c r="R174" s="244">
        <f>Q174*H174</f>
        <v>0.0009</v>
      </c>
      <c r="S174" s="244">
        <v>0</v>
      </c>
      <c r="T174" s="245">
        <f>S174*H174</f>
        <v>0</v>
      </c>
      <c r="AR174" s="25" t="s">
        <v>216</v>
      </c>
      <c r="AT174" s="25" t="s">
        <v>475</v>
      </c>
      <c r="AU174" s="25" t="s">
        <v>85</v>
      </c>
      <c r="AY174" s="25" t="s">
        <v>174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5" t="s">
        <v>83</v>
      </c>
      <c r="BK174" s="246">
        <f>ROUND(I174*H174,2)</f>
        <v>0</v>
      </c>
      <c r="BL174" s="25" t="s">
        <v>195</v>
      </c>
      <c r="BM174" s="25" t="s">
        <v>2795</v>
      </c>
    </row>
    <row r="175" spans="2:65" s="1" customFormat="1" ht="16.5" customHeight="1">
      <c r="B175" s="47"/>
      <c r="C175" s="300" t="s">
        <v>561</v>
      </c>
      <c r="D175" s="300" t="s">
        <v>475</v>
      </c>
      <c r="E175" s="301" t="s">
        <v>2796</v>
      </c>
      <c r="F175" s="302" t="s">
        <v>2797</v>
      </c>
      <c r="G175" s="303" t="s">
        <v>180</v>
      </c>
      <c r="H175" s="304">
        <v>3</v>
      </c>
      <c r="I175" s="305"/>
      <c r="J175" s="306">
        <f>ROUND(I175*H175,2)</f>
        <v>0</v>
      </c>
      <c r="K175" s="302" t="s">
        <v>23</v>
      </c>
      <c r="L175" s="307"/>
      <c r="M175" s="308" t="s">
        <v>23</v>
      </c>
      <c r="N175" s="309" t="s">
        <v>46</v>
      </c>
      <c r="O175" s="48"/>
      <c r="P175" s="244">
        <f>O175*H175</f>
        <v>0</v>
      </c>
      <c r="Q175" s="244">
        <v>0.00035</v>
      </c>
      <c r="R175" s="244">
        <f>Q175*H175</f>
        <v>0.00105</v>
      </c>
      <c r="S175" s="244">
        <v>0</v>
      </c>
      <c r="T175" s="245">
        <f>S175*H175</f>
        <v>0</v>
      </c>
      <c r="AR175" s="25" t="s">
        <v>216</v>
      </c>
      <c r="AT175" s="25" t="s">
        <v>475</v>
      </c>
      <c r="AU175" s="25" t="s">
        <v>85</v>
      </c>
      <c r="AY175" s="25" t="s">
        <v>174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5" t="s">
        <v>83</v>
      </c>
      <c r="BK175" s="246">
        <f>ROUND(I175*H175,2)</f>
        <v>0</v>
      </c>
      <c r="BL175" s="25" t="s">
        <v>195</v>
      </c>
      <c r="BM175" s="25" t="s">
        <v>2798</v>
      </c>
    </row>
    <row r="176" spans="2:65" s="1" customFormat="1" ht="16.5" customHeight="1">
      <c r="B176" s="47"/>
      <c r="C176" s="300" t="s">
        <v>566</v>
      </c>
      <c r="D176" s="300" t="s">
        <v>475</v>
      </c>
      <c r="E176" s="301" t="s">
        <v>2799</v>
      </c>
      <c r="F176" s="302" t="s">
        <v>2800</v>
      </c>
      <c r="G176" s="303" t="s">
        <v>180</v>
      </c>
      <c r="H176" s="304">
        <v>1</v>
      </c>
      <c r="I176" s="305"/>
      <c r="J176" s="306">
        <f>ROUND(I176*H176,2)</f>
        <v>0</v>
      </c>
      <c r="K176" s="302" t="s">
        <v>23</v>
      </c>
      <c r="L176" s="307"/>
      <c r="M176" s="308" t="s">
        <v>23</v>
      </c>
      <c r="N176" s="309" t="s">
        <v>46</v>
      </c>
      <c r="O176" s="48"/>
      <c r="P176" s="244">
        <f>O176*H176</f>
        <v>0</v>
      </c>
      <c r="Q176" s="244">
        <v>0.00029</v>
      </c>
      <c r="R176" s="244">
        <f>Q176*H176</f>
        <v>0.00029</v>
      </c>
      <c r="S176" s="244">
        <v>0</v>
      </c>
      <c r="T176" s="245">
        <f>S176*H176</f>
        <v>0</v>
      </c>
      <c r="AR176" s="25" t="s">
        <v>216</v>
      </c>
      <c r="AT176" s="25" t="s">
        <v>475</v>
      </c>
      <c r="AU176" s="25" t="s">
        <v>85</v>
      </c>
      <c r="AY176" s="25" t="s">
        <v>174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5" t="s">
        <v>83</v>
      </c>
      <c r="BK176" s="246">
        <f>ROUND(I176*H176,2)</f>
        <v>0</v>
      </c>
      <c r="BL176" s="25" t="s">
        <v>195</v>
      </c>
      <c r="BM176" s="25" t="s">
        <v>2801</v>
      </c>
    </row>
    <row r="177" spans="2:65" s="1" customFormat="1" ht="25.5" customHeight="1">
      <c r="B177" s="47"/>
      <c r="C177" s="235" t="s">
        <v>571</v>
      </c>
      <c r="D177" s="235" t="s">
        <v>177</v>
      </c>
      <c r="E177" s="236" t="s">
        <v>2802</v>
      </c>
      <c r="F177" s="237" t="s">
        <v>2803</v>
      </c>
      <c r="G177" s="238" t="s">
        <v>180</v>
      </c>
      <c r="H177" s="239">
        <v>9</v>
      </c>
      <c r="I177" s="240"/>
      <c r="J177" s="241">
        <f>ROUND(I177*H177,2)</f>
        <v>0</v>
      </c>
      <c r="K177" s="237" t="s">
        <v>23</v>
      </c>
      <c r="L177" s="73"/>
      <c r="M177" s="242" t="s">
        <v>23</v>
      </c>
      <c r="N177" s="243" t="s">
        <v>46</v>
      </c>
      <c r="O177" s="48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AR177" s="25" t="s">
        <v>195</v>
      </c>
      <c r="AT177" s="25" t="s">
        <v>177</v>
      </c>
      <c r="AU177" s="25" t="s">
        <v>85</v>
      </c>
      <c r="AY177" s="25" t="s">
        <v>174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5" t="s">
        <v>83</v>
      </c>
      <c r="BK177" s="246">
        <f>ROUND(I177*H177,2)</f>
        <v>0</v>
      </c>
      <c r="BL177" s="25" t="s">
        <v>195</v>
      </c>
      <c r="BM177" s="25" t="s">
        <v>2804</v>
      </c>
    </row>
    <row r="178" spans="2:65" s="1" customFormat="1" ht="16.5" customHeight="1">
      <c r="B178" s="47"/>
      <c r="C178" s="300" t="s">
        <v>576</v>
      </c>
      <c r="D178" s="300" t="s">
        <v>475</v>
      </c>
      <c r="E178" s="301" t="s">
        <v>2805</v>
      </c>
      <c r="F178" s="302" t="s">
        <v>2806</v>
      </c>
      <c r="G178" s="303" t="s">
        <v>180</v>
      </c>
      <c r="H178" s="304">
        <v>4</v>
      </c>
      <c r="I178" s="305"/>
      <c r="J178" s="306">
        <f>ROUND(I178*H178,2)</f>
        <v>0</v>
      </c>
      <c r="K178" s="302" t="s">
        <v>23</v>
      </c>
      <c r="L178" s="307"/>
      <c r="M178" s="308" t="s">
        <v>23</v>
      </c>
      <c r="N178" s="309" t="s">
        <v>46</v>
      </c>
      <c r="O178" s="48"/>
      <c r="P178" s="244">
        <f>O178*H178</f>
        <v>0</v>
      </c>
      <c r="Q178" s="244">
        <v>0.00065</v>
      </c>
      <c r="R178" s="244">
        <f>Q178*H178</f>
        <v>0.0026</v>
      </c>
      <c r="S178" s="244">
        <v>0</v>
      </c>
      <c r="T178" s="245">
        <f>S178*H178</f>
        <v>0</v>
      </c>
      <c r="AR178" s="25" t="s">
        <v>216</v>
      </c>
      <c r="AT178" s="25" t="s">
        <v>475</v>
      </c>
      <c r="AU178" s="25" t="s">
        <v>85</v>
      </c>
      <c r="AY178" s="25" t="s">
        <v>174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5" t="s">
        <v>83</v>
      </c>
      <c r="BK178" s="246">
        <f>ROUND(I178*H178,2)</f>
        <v>0</v>
      </c>
      <c r="BL178" s="25" t="s">
        <v>195</v>
      </c>
      <c r="BM178" s="25" t="s">
        <v>2807</v>
      </c>
    </row>
    <row r="179" spans="2:65" s="1" customFormat="1" ht="16.5" customHeight="1">
      <c r="B179" s="47"/>
      <c r="C179" s="300" t="s">
        <v>580</v>
      </c>
      <c r="D179" s="300" t="s">
        <v>475</v>
      </c>
      <c r="E179" s="301" t="s">
        <v>2808</v>
      </c>
      <c r="F179" s="302" t="s">
        <v>2809</v>
      </c>
      <c r="G179" s="303" t="s">
        <v>180</v>
      </c>
      <c r="H179" s="304">
        <v>1</v>
      </c>
      <c r="I179" s="305"/>
      <c r="J179" s="306">
        <f>ROUND(I179*H179,2)</f>
        <v>0</v>
      </c>
      <c r="K179" s="302" t="s">
        <v>23</v>
      </c>
      <c r="L179" s="307"/>
      <c r="M179" s="308" t="s">
        <v>23</v>
      </c>
      <c r="N179" s="309" t="s">
        <v>46</v>
      </c>
      <c r="O179" s="48"/>
      <c r="P179" s="244">
        <f>O179*H179</f>
        <v>0</v>
      </c>
      <c r="Q179" s="244">
        <v>0.00041</v>
      </c>
      <c r="R179" s="244">
        <f>Q179*H179</f>
        <v>0.00041</v>
      </c>
      <c r="S179" s="244">
        <v>0</v>
      </c>
      <c r="T179" s="245">
        <f>S179*H179</f>
        <v>0</v>
      </c>
      <c r="AR179" s="25" t="s">
        <v>216</v>
      </c>
      <c r="AT179" s="25" t="s">
        <v>475</v>
      </c>
      <c r="AU179" s="25" t="s">
        <v>85</v>
      </c>
      <c r="AY179" s="25" t="s">
        <v>174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5" t="s">
        <v>83</v>
      </c>
      <c r="BK179" s="246">
        <f>ROUND(I179*H179,2)</f>
        <v>0</v>
      </c>
      <c r="BL179" s="25" t="s">
        <v>195</v>
      </c>
      <c r="BM179" s="25" t="s">
        <v>2810</v>
      </c>
    </row>
    <row r="180" spans="2:65" s="1" customFormat="1" ht="16.5" customHeight="1">
      <c r="B180" s="47"/>
      <c r="C180" s="300" t="s">
        <v>586</v>
      </c>
      <c r="D180" s="300" t="s">
        <v>475</v>
      </c>
      <c r="E180" s="301" t="s">
        <v>2811</v>
      </c>
      <c r="F180" s="302" t="s">
        <v>2812</v>
      </c>
      <c r="G180" s="303" t="s">
        <v>180</v>
      </c>
      <c r="H180" s="304">
        <v>4</v>
      </c>
      <c r="I180" s="305"/>
      <c r="J180" s="306">
        <f>ROUND(I180*H180,2)</f>
        <v>0</v>
      </c>
      <c r="K180" s="302" t="s">
        <v>23</v>
      </c>
      <c r="L180" s="307"/>
      <c r="M180" s="308" t="s">
        <v>23</v>
      </c>
      <c r="N180" s="309" t="s">
        <v>46</v>
      </c>
      <c r="O180" s="48"/>
      <c r="P180" s="244">
        <f>O180*H180</f>
        <v>0</v>
      </c>
      <c r="Q180" s="244">
        <v>0.00048</v>
      </c>
      <c r="R180" s="244">
        <f>Q180*H180</f>
        <v>0.00192</v>
      </c>
      <c r="S180" s="244">
        <v>0</v>
      </c>
      <c r="T180" s="245">
        <f>S180*H180</f>
        <v>0</v>
      </c>
      <c r="AR180" s="25" t="s">
        <v>216</v>
      </c>
      <c r="AT180" s="25" t="s">
        <v>475</v>
      </c>
      <c r="AU180" s="25" t="s">
        <v>85</v>
      </c>
      <c r="AY180" s="25" t="s">
        <v>174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5" t="s">
        <v>83</v>
      </c>
      <c r="BK180" s="246">
        <f>ROUND(I180*H180,2)</f>
        <v>0</v>
      </c>
      <c r="BL180" s="25" t="s">
        <v>195</v>
      </c>
      <c r="BM180" s="25" t="s">
        <v>2813</v>
      </c>
    </row>
    <row r="181" spans="2:65" s="1" customFormat="1" ht="25.5" customHeight="1">
      <c r="B181" s="47"/>
      <c r="C181" s="235" t="s">
        <v>594</v>
      </c>
      <c r="D181" s="235" t="s">
        <v>177</v>
      </c>
      <c r="E181" s="236" t="s">
        <v>2814</v>
      </c>
      <c r="F181" s="237" t="s">
        <v>2815</v>
      </c>
      <c r="G181" s="238" t="s">
        <v>180</v>
      </c>
      <c r="H181" s="239">
        <v>1</v>
      </c>
      <c r="I181" s="240"/>
      <c r="J181" s="241">
        <f>ROUND(I181*H181,2)</f>
        <v>0</v>
      </c>
      <c r="K181" s="237" t="s">
        <v>23</v>
      </c>
      <c r="L181" s="73"/>
      <c r="M181" s="242" t="s">
        <v>23</v>
      </c>
      <c r="N181" s="243" t="s">
        <v>46</v>
      </c>
      <c r="O181" s="48"/>
      <c r="P181" s="244">
        <f>O181*H181</f>
        <v>0</v>
      </c>
      <c r="Q181" s="244">
        <v>1E-05</v>
      </c>
      <c r="R181" s="244">
        <f>Q181*H181</f>
        <v>1E-05</v>
      </c>
      <c r="S181" s="244">
        <v>0</v>
      </c>
      <c r="T181" s="245">
        <f>S181*H181</f>
        <v>0</v>
      </c>
      <c r="AR181" s="25" t="s">
        <v>195</v>
      </c>
      <c r="AT181" s="25" t="s">
        <v>177</v>
      </c>
      <c r="AU181" s="25" t="s">
        <v>85</v>
      </c>
      <c r="AY181" s="25" t="s">
        <v>174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5" t="s">
        <v>83</v>
      </c>
      <c r="BK181" s="246">
        <f>ROUND(I181*H181,2)</f>
        <v>0</v>
      </c>
      <c r="BL181" s="25" t="s">
        <v>195</v>
      </c>
      <c r="BM181" s="25" t="s">
        <v>2816</v>
      </c>
    </row>
    <row r="182" spans="2:65" s="1" customFormat="1" ht="16.5" customHeight="1">
      <c r="B182" s="47"/>
      <c r="C182" s="300" t="s">
        <v>600</v>
      </c>
      <c r="D182" s="300" t="s">
        <v>475</v>
      </c>
      <c r="E182" s="301" t="s">
        <v>2817</v>
      </c>
      <c r="F182" s="302" t="s">
        <v>2818</v>
      </c>
      <c r="G182" s="303" t="s">
        <v>180</v>
      </c>
      <c r="H182" s="304">
        <v>1</v>
      </c>
      <c r="I182" s="305"/>
      <c r="J182" s="306">
        <f>ROUND(I182*H182,2)</f>
        <v>0</v>
      </c>
      <c r="K182" s="302" t="s">
        <v>23</v>
      </c>
      <c r="L182" s="307"/>
      <c r="M182" s="308" t="s">
        <v>23</v>
      </c>
      <c r="N182" s="309" t="s">
        <v>46</v>
      </c>
      <c r="O182" s="48"/>
      <c r="P182" s="244">
        <f>O182*H182</f>
        <v>0</v>
      </c>
      <c r="Q182" s="244">
        <v>0.00121</v>
      </c>
      <c r="R182" s="244">
        <f>Q182*H182</f>
        <v>0.00121</v>
      </c>
      <c r="S182" s="244">
        <v>0</v>
      </c>
      <c r="T182" s="245">
        <f>S182*H182</f>
        <v>0</v>
      </c>
      <c r="AR182" s="25" t="s">
        <v>216</v>
      </c>
      <c r="AT182" s="25" t="s">
        <v>475</v>
      </c>
      <c r="AU182" s="25" t="s">
        <v>85</v>
      </c>
      <c r="AY182" s="25" t="s">
        <v>174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5" t="s">
        <v>83</v>
      </c>
      <c r="BK182" s="246">
        <f>ROUND(I182*H182,2)</f>
        <v>0</v>
      </c>
      <c r="BL182" s="25" t="s">
        <v>195</v>
      </c>
      <c r="BM182" s="25" t="s">
        <v>2819</v>
      </c>
    </row>
    <row r="183" spans="2:65" s="1" customFormat="1" ht="16.5" customHeight="1">
      <c r="B183" s="47"/>
      <c r="C183" s="235" t="s">
        <v>606</v>
      </c>
      <c r="D183" s="235" t="s">
        <v>177</v>
      </c>
      <c r="E183" s="236" t="s">
        <v>2820</v>
      </c>
      <c r="F183" s="237" t="s">
        <v>2821</v>
      </c>
      <c r="G183" s="238" t="s">
        <v>223</v>
      </c>
      <c r="H183" s="239">
        <v>15</v>
      </c>
      <c r="I183" s="240"/>
      <c r="J183" s="241">
        <f>ROUND(I183*H183,2)</f>
        <v>0</v>
      </c>
      <c r="K183" s="237" t="s">
        <v>23</v>
      </c>
      <c r="L183" s="73"/>
      <c r="M183" s="242" t="s">
        <v>23</v>
      </c>
      <c r="N183" s="243" t="s">
        <v>46</v>
      </c>
      <c r="O183" s="48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AR183" s="25" t="s">
        <v>195</v>
      </c>
      <c r="AT183" s="25" t="s">
        <v>177</v>
      </c>
      <c r="AU183" s="25" t="s">
        <v>85</v>
      </c>
      <c r="AY183" s="25" t="s">
        <v>174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5" t="s">
        <v>83</v>
      </c>
      <c r="BK183" s="246">
        <f>ROUND(I183*H183,2)</f>
        <v>0</v>
      </c>
      <c r="BL183" s="25" t="s">
        <v>195</v>
      </c>
      <c r="BM183" s="25" t="s">
        <v>2822</v>
      </c>
    </row>
    <row r="184" spans="2:65" s="1" customFormat="1" ht="16.5" customHeight="1">
      <c r="B184" s="47"/>
      <c r="C184" s="235" t="s">
        <v>610</v>
      </c>
      <c r="D184" s="235" t="s">
        <v>177</v>
      </c>
      <c r="E184" s="236" t="s">
        <v>2823</v>
      </c>
      <c r="F184" s="237" t="s">
        <v>2824</v>
      </c>
      <c r="G184" s="238" t="s">
        <v>223</v>
      </c>
      <c r="H184" s="239">
        <v>44</v>
      </c>
      <c r="I184" s="240"/>
      <c r="J184" s="241">
        <f>ROUND(I184*H184,2)</f>
        <v>0</v>
      </c>
      <c r="K184" s="237" t="s">
        <v>23</v>
      </c>
      <c r="L184" s="73"/>
      <c r="M184" s="242" t="s">
        <v>23</v>
      </c>
      <c r="N184" s="243" t="s">
        <v>46</v>
      </c>
      <c r="O184" s="48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5" t="s">
        <v>195</v>
      </c>
      <c r="AT184" s="25" t="s">
        <v>177</v>
      </c>
      <c r="AU184" s="25" t="s">
        <v>85</v>
      </c>
      <c r="AY184" s="25" t="s">
        <v>174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5" t="s">
        <v>83</v>
      </c>
      <c r="BK184" s="246">
        <f>ROUND(I184*H184,2)</f>
        <v>0</v>
      </c>
      <c r="BL184" s="25" t="s">
        <v>195</v>
      </c>
      <c r="BM184" s="25" t="s">
        <v>2825</v>
      </c>
    </row>
    <row r="185" spans="2:65" s="1" customFormat="1" ht="25.5" customHeight="1">
      <c r="B185" s="47"/>
      <c r="C185" s="235" t="s">
        <v>615</v>
      </c>
      <c r="D185" s="235" t="s">
        <v>177</v>
      </c>
      <c r="E185" s="236" t="s">
        <v>2826</v>
      </c>
      <c r="F185" s="237" t="s">
        <v>2827</v>
      </c>
      <c r="G185" s="238" t="s">
        <v>180</v>
      </c>
      <c r="H185" s="239">
        <v>1</v>
      </c>
      <c r="I185" s="240"/>
      <c r="J185" s="241">
        <f>ROUND(I185*H185,2)</f>
        <v>0</v>
      </c>
      <c r="K185" s="237" t="s">
        <v>23</v>
      </c>
      <c r="L185" s="73"/>
      <c r="M185" s="242" t="s">
        <v>23</v>
      </c>
      <c r="N185" s="243" t="s">
        <v>46</v>
      </c>
      <c r="O185" s="48"/>
      <c r="P185" s="244">
        <f>O185*H185</f>
        <v>0</v>
      </c>
      <c r="Q185" s="244">
        <v>0.05803</v>
      </c>
      <c r="R185" s="244">
        <f>Q185*H185</f>
        <v>0.05803</v>
      </c>
      <c r="S185" s="244">
        <v>0</v>
      </c>
      <c r="T185" s="245">
        <f>S185*H185</f>
        <v>0</v>
      </c>
      <c r="AR185" s="25" t="s">
        <v>195</v>
      </c>
      <c r="AT185" s="25" t="s">
        <v>177</v>
      </c>
      <c r="AU185" s="25" t="s">
        <v>85</v>
      </c>
      <c r="AY185" s="25" t="s">
        <v>174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5" t="s">
        <v>83</v>
      </c>
      <c r="BK185" s="246">
        <f>ROUND(I185*H185,2)</f>
        <v>0</v>
      </c>
      <c r="BL185" s="25" t="s">
        <v>195</v>
      </c>
      <c r="BM185" s="25" t="s">
        <v>2828</v>
      </c>
    </row>
    <row r="186" spans="2:65" s="1" customFormat="1" ht="25.5" customHeight="1">
      <c r="B186" s="47"/>
      <c r="C186" s="235" t="s">
        <v>619</v>
      </c>
      <c r="D186" s="235" t="s">
        <v>177</v>
      </c>
      <c r="E186" s="236" t="s">
        <v>2829</v>
      </c>
      <c r="F186" s="237" t="s">
        <v>2830</v>
      </c>
      <c r="G186" s="238" t="s">
        <v>180</v>
      </c>
      <c r="H186" s="239">
        <v>1</v>
      </c>
      <c r="I186" s="240"/>
      <c r="J186" s="241">
        <f>ROUND(I186*H186,2)</f>
        <v>0</v>
      </c>
      <c r="K186" s="237" t="s">
        <v>23</v>
      </c>
      <c r="L186" s="73"/>
      <c r="M186" s="242" t="s">
        <v>23</v>
      </c>
      <c r="N186" s="243" t="s">
        <v>46</v>
      </c>
      <c r="O186" s="48"/>
      <c r="P186" s="244">
        <f>O186*H186</f>
        <v>0</v>
      </c>
      <c r="Q186" s="244">
        <v>0.01135</v>
      </c>
      <c r="R186" s="244">
        <f>Q186*H186</f>
        <v>0.01135</v>
      </c>
      <c r="S186" s="244">
        <v>0</v>
      </c>
      <c r="T186" s="245">
        <f>S186*H186</f>
        <v>0</v>
      </c>
      <c r="AR186" s="25" t="s">
        <v>195</v>
      </c>
      <c r="AT186" s="25" t="s">
        <v>177</v>
      </c>
      <c r="AU186" s="25" t="s">
        <v>85</v>
      </c>
      <c r="AY186" s="25" t="s">
        <v>174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5" t="s">
        <v>83</v>
      </c>
      <c r="BK186" s="246">
        <f>ROUND(I186*H186,2)</f>
        <v>0</v>
      </c>
      <c r="BL186" s="25" t="s">
        <v>195</v>
      </c>
      <c r="BM186" s="25" t="s">
        <v>2831</v>
      </c>
    </row>
    <row r="187" spans="2:65" s="1" customFormat="1" ht="25.5" customHeight="1">
      <c r="B187" s="47"/>
      <c r="C187" s="235" t="s">
        <v>624</v>
      </c>
      <c r="D187" s="235" t="s">
        <v>177</v>
      </c>
      <c r="E187" s="236" t="s">
        <v>2832</v>
      </c>
      <c r="F187" s="237" t="s">
        <v>2833</v>
      </c>
      <c r="G187" s="238" t="s">
        <v>180</v>
      </c>
      <c r="H187" s="239">
        <v>1</v>
      </c>
      <c r="I187" s="240"/>
      <c r="J187" s="241">
        <f>ROUND(I187*H187,2)</f>
        <v>0</v>
      </c>
      <c r="K187" s="237" t="s">
        <v>23</v>
      </c>
      <c r="L187" s="73"/>
      <c r="M187" s="242" t="s">
        <v>23</v>
      </c>
      <c r="N187" s="243" t="s">
        <v>46</v>
      </c>
      <c r="O187" s="48"/>
      <c r="P187" s="244">
        <f>O187*H187</f>
        <v>0</v>
      </c>
      <c r="Q187" s="244">
        <v>0.00622</v>
      </c>
      <c r="R187" s="244">
        <f>Q187*H187</f>
        <v>0.00622</v>
      </c>
      <c r="S187" s="244">
        <v>0</v>
      </c>
      <c r="T187" s="245">
        <f>S187*H187</f>
        <v>0</v>
      </c>
      <c r="AR187" s="25" t="s">
        <v>195</v>
      </c>
      <c r="AT187" s="25" t="s">
        <v>177</v>
      </c>
      <c r="AU187" s="25" t="s">
        <v>85</v>
      </c>
      <c r="AY187" s="25" t="s">
        <v>174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5" t="s">
        <v>83</v>
      </c>
      <c r="BK187" s="246">
        <f>ROUND(I187*H187,2)</f>
        <v>0</v>
      </c>
      <c r="BL187" s="25" t="s">
        <v>195</v>
      </c>
      <c r="BM187" s="25" t="s">
        <v>2834</v>
      </c>
    </row>
    <row r="188" spans="2:65" s="1" customFormat="1" ht="38.25" customHeight="1">
      <c r="B188" s="47"/>
      <c r="C188" s="235" t="s">
        <v>628</v>
      </c>
      <c r="D188" s="235" t="s">
        <v>177</v>
      </c>
      <c r="E188" s="236" t="s">
        <v>2835</v>
      </c>
      <c r="F188" s="237" t="s">
        <v>2836</v>
      </c>
      <c r="G188" s="238" t="s">
        <v>180</v>
      </c>
      <c r="H188" s="239">
        <v>1</v>
      </c>
      <c r="I188" s="240"/>
      <c r="J188" s="241">
        <f>ROUND(I188*H188,2)</f>
        <v>0</v>
      </c>
      <c r="K188" s="237" t="s">
        <v>23</v>
      </c>
      <c r="L188" s="73"/>
      <c r="M188" s="242" t="s">
        <v>23</v>
      </c>
      <c r="N188" s="243" t="s">
        <v>46</v>
      </c>
      <c r="O188" s="48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5" t="s">
        <v>195</v>
      </c>
      <c r="AT188" s="25" t="s">
        <v>177</v>
      </c>
      <c r="AU188" s="25" t="s">
        <v>85</v>
      </c>
      <c r="AY188" s="25" t="s">
        <v>174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5" t="s">
        <v>83</v>
      </c>
      <c r="BK188" s="246">
        <f>ROUND(I188*H188,2)</f>
        <v>0</v>
      </c>
      <c r="BL188" s="25" t="s">
        <v>195</v>
      </c>
      <c r="BM188" s="25" t="s">
        <v>2837</v>
      </c>
    </row>
    <row r="189" spans="2:65" s="1" customFormat="1" ht="25.5" customHeight="1">
      <c r="B189" s="47"/>
      <c r="C189" s="235" t="s">
        <v>632</v>
      </c>
      <c r="D189" s="235" t="s">
        <v>177</v>
      </c>
      <c r="E189" s="236" t="s">
        <v>2838</v>
      </c>
      <c r="F189" s="237" t="s">
        <v>2839</v>
      </c>
      <c r="G189" s="238" t="s">
        <v>180</v>
      </c>
      <c r="H189" s="239">
        <v>1</v>
      </c>
      <c r="I189" s="240"/>
      <c r="J189" s="241">
        <f>ROUND(I189*H189,2)</f>
        <v>0</v>
      </c>
      <c r="K189" s="237" t="s">
        <v>23</v>
      </c>
      <c r="L189" s="73"/>
      <c r="M189" s="242" t="s">
        <v>23</v>
      </c>
      <c r="N189" s="243" t="s">
        <v>46</v>
      </c>
      <c r="O189" s="48"/>
      <c r="P189" s="244">
        <f>O189*H189</f>
        <v>0</v>
      </c>
      <c r="Q189" s="244">
        <v>0.05414</v>
      </c>
      <c r="R189" s="244">
        <f>Q189*H189</f>
        <v>0.05414</v>
      </c>
      <c r="S189" s="244">
        <v>0</v>
      </c>
      <c r="T189" s="245">
        <f>S189*H189</f>
        <v>0</v>
      </c>
      <c r="AR189" s="25" t="s">
        <v>195</v>
      </c>
      <c r="AT189" s="25" t="s">
        <v>177</v>
      </c>
      <c r="AU189" s="25" t="s">
        <v>85</v>
      </c>
      <c r="AY189" s="25" t="s">
        <v>174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5" t="s">
        <v>83</v>
      </c>
      <c r="BK189" s="246">
        <f>ROUND(I189*H189,2)</f>
        <v>0</v>
      </c>
      <c r="BL189" s="25" t="s">
        <v>195</v>
      </c>
      <c r="BM189" s="25" t="s">
        <v>2840</v>
      </c>
    </row>
    <row r="190" spans="2:65" s="1" customFormat="1" ht="25.5" customHeight="1">
      <c r="B190" s="47"/>
      <c r="C190" s="235" t="s">
        <v>638</v>
      </c>
      <c r="D190" s="235" t="s">
        <v>177</v>
      </c>
      <c r="E190" s="236" t="s">
        <v>2841</v>
      </c>
      <c r="F190" s="237" t="s">
        <v>2842</v>
      </c>
      <c r="G190" s="238" t="s">
        <v>180</v>
      </c>
      <c r="H190" s="239">
        <v>1</v>
      </c>
      <c r="I190" s="240"/>
      <c r="J190" s="241">
        <f>ROUND(I190*H190,2)</f>
        <v>0</v>
      </c>
      <c r="K190" s="237" t="s">
        <v>23</v>
      </c>
      <c r="L190" s="73"/>
      <c r="M190" s="242" t="s">
        <v>23</v>
      </c>
      <c r="N190" s="243" t="s">
        <v>46</v>
      </c>
      <c r="O190" s="48"/>
      <c r="P190" s="244">
        <f>O190*H190</f>
        <v>0</v>
      </c>
      <c r="Q190" s="244">
        <v>0.1056</v>
      </c>
      <c r="R190" s="244">
        <f>Q190*H190</f>
        <v>0.1056</v>
      </c>
      <c r="S190" s="244">
        <v>0</v>
      </c>
      <c r="T190" s="245">
        <f>S190*H190</f>
        <v>0</v>
      </c>
      <c r="AR190" s="25" t="s">
        <v>195</v>
      </c>
      <c r="AT190" s="25" t="s">
        <v>177</v>
      </c>
      <c r="AU190" s="25" t="s">
        <v>85</v>
      </c>
      <c r="AY190" s="25" t="s">
        <v>174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5" t="s">
        <v>83</v>
      </c>
      <c r="BK190" s="246">
        <f>ROUND(I190*H190,2)</f>
        <v>0</v>
      </c>
      <c r="BL190" s="25" t="s">
        <v>195</v>
      </c>
      <c r="BM190" s="25" t="s">
        <v>2843</v>
      </c>
    </row>
    <row r="191" spans="2:65" s="1" customFormat="1" ht="25.5" customHeight="1">
      <c r="B191" s="47"/>
      <c r="C191" s="235" t="s">
        <v>649</v>
      </c>
      <c r="D191" s="235" t="s">
        <v>177</v>
      </c>
      <c r="E191" s="236" t="s">
        <v>2844</v>
      </c>
      <c r="F191" s="237" t="s">
        <v>2845</v>
      </c>
      <c r="G191" s="238" t="s">
        <v>180</v>
      </c>
      <c r="H191" s="239">
        <v>1</v>
      </c>
      <c r="I191" s="240"/>
      <c r="J191" s="241">
        <f>ROUND(I191*H191,2)</f>
        <v>0</v>
      </c>
      <c r="K191" s="237" t="s">
        <v>23</v>
      </c>
      <c r="L191" s="73"/>
      <c r="M191" s="242" t="s">
        <v>23</v>
      </c>
      <c r="N191" s="243" t="s">
        <v>46</v>
      </c>
      <c r="O191" s="48"/>
      <c r="P191" s="244">
        <f>O191*H191</f>
        <v>0</v>
      </c>
      <c r="Q191" s="244">
        <v>0.02424</v>
      </c>
      <c r="R191" s="244">
        <f>Q191*H191</f>
        <v>0.02424</v>
      </c>
      <c r="S191" s="244">
        <v>0</v>
      </c>
      <c r="T191" s="245">
        <f>S191*H191</f>
        <v>0</v>
      </c>
      <c r="AR191" s="25" t="s">
        <v>195</v>
      </c>
      <c r="AT191" s="25" t="s">
        <v>177</v>
      </c>
      <c r="AU191" s="25" t="s">
        <v>85</v>
      </c>
      <c r="AY191" s="25" t="s">
        <v>174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5" t="s">
        <v>83</v>
      </c>
      <c r="BK191" s="246">
        <f>ROUND(I191*H191,2)</f>
        <v>0</v>
      </c>
      <c r="BL191" s="25" t="s">
        <v>195</v>
      </c>
      <c r="BM191" s="25" t="s">
        <v>2846</v>
      </c>
    </row>
    <row r="192" spans="2:65" s="1" customFormat="1" ht="25.5" customHeight="1">
      <c r="B192" s="47"/>
      <c r="C192" s="235" t="s">
        <v>653</v>
      </c>
      <c r="D192" s="235" t="s">
        <v>177</v>
      </c>
      <c r="E192" s="236" t="s">
        <v>2847</v>
      </c>
      <c r="F192" s="237" t="s">
        <v>2848</v>
      </c>
      <c r="G192" s="238" t="s">
        <v>180</v>
      </c>
      <c r="H192" s="239">
        <v>1</v>
      </c>
      <c r="I192" s="240"/>
      <c r="J192" s="241">
        <f>ROUND(I192*H192,2)</f>
        <v>0</v>
      </c>
      <c r="K192" s="237" t="s">
        <v>23</v>
      </c>
      <c r="L192" s="73"/>
      <c r="M192" s="242" t="s">
        <v>23</v>
      </c>
      <c r="N192" s="243" t="s">
        <v>46</v>
      </c>
      <c r="O192" s="48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5" t="s">
        <v>195</v>
      </c>
      <c r="AT192" s="25" t="s">
        <v>177</v>
      </c>
      <c r="AU192" s="25" t="s">
        <v>85</v>
      </c>
      <c r="AY192" s="25" t="s">
        <v>174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5" t="s">
        <v>83</v>
      </c>
      <c r="BK192" s="246">
        <f>ROUND(I192*H192,2)</f>
        <v>0</v>
      </c>
      <c r="BL192" s="25" t="s">
        <v>195</v>
      </c>
      <c r="BM192" s="25" t="s">
        <v>2849</v>
      </c>
    </row>
    <row r="193" spans="2:65" s="1" customFormat="1" ht="38.25" customHeight="1">
      <c r="B193" s="47"/>
      <c r="C193" s="235" t="s">
        <v>658</v>
      </c>
      <c r="D193" s="235" t="s">
        <v>177</v>
      </c>
      <c r="E193" s="236" t="s">
        <v>2850</v>
      </c>
      <c r="F193" s="237" t="s">
        <v>2851</v>
      </c>
      <c r="G193" s="238" t="s">
        <v>180</v>
      </c>
      <c r="H193" s="239">
        <v>1</v>
      </c>
      <c r="I193" s="240"/>
      <c r="J193" s="241">
        <f>ROUND(I193*H193,2)</f>
        <v>0</v>
      </c>
      <c r="K193" s="237" t="s">
        <v>23</v>
      </c>
      <c r="L193" s="73"/>
      <c r="M193" s="242" t="s">
        <v>23</v>
      </c>
      <c r="N193" s="243" t="s">
        <v>46</v>
      </c>
      <c r="O193" s="48"/>
      <c r="P193" s="244">
        <f>O193*H193</f>
        <v>0</v>
      </c>
      <c r="Q193" s="244">
        <v>0.21008</v>
      </c>
      <c r="R193" s="244">
        <f>Q193*H193</f>
        <v>0.21008</v>
      </c>
      <c r="S193" s="244">
        <v>0</v>
      </c>
      <c r="T193" s="245">
        <f>S193*H193</f>
        <v>0</v>
      </c>
      <c r="AR193" s="25" t="s">
        <v>195</v>
      </c>
      <c r="AT193" s="25" t="s">
        <v>177</v>
      </c>
      <c r="AU193" s="25" t="s">
        <v>85</v>
      </c>
      <c r="AY193" s="25" t="s">
        <v>174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5" t="s">
        <v>83</v>
      </c>
      <c r="BK193" s="246">
        <f>ROUND(I193*H193,2)</f>
        <v>0</v>
      </c>
      <c r="BL193" s="25" t="s">
        <v>195</v>
      </c>
      <c r="BM193" s="25" t="s">
        <v>2852</v>
      </c>
    </row>
    <row r="194" spans="2:65" s="1" customFormat="1" ht="25.5" customHeight="1">
      <c r="B194" s="47"/>
      <c r="C194" s="235" t="s">
        <v>662</v>
      </c>
      <c r="D194" s="235" t="s">
        <v>177</v>
      </c>
      <c r="E194" s="236" t="s">
        <v>2853</v>
      </c>
      <c r="F194" s="237" t="s">
        <v>2854</v>
      </c>
      <c r="G194" s="238" t="s">
        <v>180</v>
      </c>
      <c r="H194" s="239">
        <v>1</v>
      </c>
      <c r="I194" s="240"/>
      <c r="J194" s="241">
        <f>ROUND(I194*H194,2)</f>
        <v>0</v>
      </c>
      <c r="K194" s="237" t="s">
        <v>23</v>
      </c>
      <c r="L194" s="73"/>
      <c r="M194" s="242" t="s">
        <v>23</v>
      </c>
      <c r="N194" s="243" t="s">
        <v>46</v>
      </c>
      <c r="O194" s="48"/>
      <c r="P194" s="244">
        <f>O194*H194</f>
        <v>0</v>
      </c>
      <c r="Q194" s="244">
        <v>0.00018</v>
      </c>
      <c r="R194" s="244">
        <f>Q194*H194</f>
        <v>0.00018</v>
      </c>
      <c r="S194" s="244">
        <v>0</v>
      </c>
      <c r="T194" s="245">
        <f>S194*H194</f>
        <v>0</v>
      </c>
      <c r="AR194" s="25" t="s">
        <v>195</v>
      </c>
      <c r="AT194" s="25" t="s">
        <v>177</v>
      </c>
      <c r="AU194" s="25" t="s">
        <v>85</v>
      </c>
      <c r="AY194" s="25" t="s">
        <v>174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5" t="s">
        <v>83</v>
      </c>
      <c r="BK194" s="246">
        <f>ROUND(I194*H194,2)</f>
        <v>0</v>
      </c>
      <c r="BL194" s="25" t="s">
        <v>195</v>
      </c>
      <c r="BM194" s="25" t="s">
        <v>2855</v>
      </c>
    </row>
    <row r="195" spans="2:65" s="1" customFormat="1" ht="25.5" customHeight="1">
      <c r="B195" s="47"/>
      <c r="C195" s="235" t="s">
        <v>666</v>
      </c>
      <c r="D195" s="235" t="s">
        <v>177</v>
      </c>
      <c r="E195" s="236" t="s">
        <v>2856</v>
      </c>
      <c r="F195" s="237" t="s">
        <v>2857</v>
      </c>
      <c r="G195" s="238" t="s">
        <v>180</v>
      </c>
      <c r="H195" s="239">
        <v>1</v>
      </c>
      <c r="I195" s="240"/>
      <c r="J195" s="241">
        <f>ROUND(I195*H195,2)</f>
        <v>0</v>
      </c>
      <c r="K195" s="237" t="s">
        <v>23</v>
      </c>
      <c r="L195" s="73"/>
      <c r="M195" s="242" t="s">
        <v>23</v>
      </c>
      <c r="N195" s="243" t="s">
        <v>46</v>
      </c>
      <c r="O195" s="48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AR195" s="25" t="s">
        <v>195</v>
      </c>
      <c r="AT195" s="25" t="s">
        <v>177</v>
      </c>
      <c r="AU195" s="25" t="s">
        <v>85</v>
      </c>
      <c r="AY195" s="25" t="s">
        <v>174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5" t="s">
        <v>83</v>
      </c>
      <c r="BK195" s="246">
        <f>ROUND(I195*H195,2)</f>
        <v>0</v>
      </c>
      <c r="BL195" s="25" t="s">
        <v>195</v>
      </c>
      <c r="BM195" s="25" t="s">
        <v>2858</v>
      </c>
    </row>
    <row r="196" spans="2:65" s="1" customFormat="1" ht="25.5" customHeight="1">
      <c r="B196" s="47"/>
      <c r="C196" s="300" t="s">
        <v>672</v>
      </c>
      <c r="D196" s="300" t="s">
        <v>475</v>
      </c>
      <c r="E196" s="301" t="s">
        <v>2859</v>
      </c>
      <c r="F196" s="302" t="s">
        <v>2860</v>
      </c>
      <c r="G196" s="303" t="s">
        <v>180</v>
      </c>
      <c r="H196" s="304">
        <v>1</v>
      </c>
      <c r="I196" s="305"/>
      <c r="J196" s="306">
        <f>ROUND(I196*H196,2)</f>
        <v>0</v>
      </c>
      <c r="K196" s="302" t="s">
        <v>181</v>
      </c>
      <c r="L196" s="307"/>
      <c r="M196" s="308" t="s">
        <v>23</v>
      </c>
      <c r="N196" s="309" t="s">
        <v>46</v>
      </c>
      <c r="O196" s="48"/>
      <c r="P196" s="244">
        <f>O196*H196</f>
        <v>0</v>
      </c>
      <c r="Q196" s="244">
        <v>0.0546</v>
      </c>
      <c r="R196" s="244">
        <f>Q196*H196</f>
        <v>0.0546</v>
      </c>
      <c r="S196" s="244">
        <v>0</v>
      </c>
      <c r="T196" s="245">
        <f>S196*H196</f>
        <v>0</v>
      </c>
      <c r="AR196" s="25" t="s">
        <v>216</v>
      </c>
      <c r="AT196" s="25" t="s">
        <v>475</v>
      </c>
      <c r="AU196" s="25" t="s">
        <v>85</v>
      </c>
      <c r="AY196" s="25" t="s">
        <v>174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5" t="s">
        <v>83</v>
      </c>
      <c r="BK196" s="246">
        <f>ROUND(I196*H196,2)</f>
        <v>0</v>
      </c>
      <c r="BL196" s="25" t="s">
        <v>195</v>
      </c>
      <c r="BM196" s="25" t="s">
        <v>2861</v>
      </c>
    </row>
    <row r="197" spans="2:65" s="1" customFormat="1" ht="25.5" customHeight="1">
      <c r="B197" s="47"/>
      <c r="C197" s="235" t="s">
        <v>677</v>
      </c>
      <c r="D197" s="235" t="s">
        <v>177</v>
      </c>
      <c r="E197" s="236" t="s">
        <v>2862</v>
      </c>
      <c r="F197" s="237" t="s">
        <v>2863</v>
      </c>
      <c r="G197" s="238" t="s">
        <v>180</v>
      </c>
      <c r="H197" s="239">
        <v>1</v>
      </c>
      <c r="I197" s="240"/>
      <c r="J197" s="241">
        <f>ROUND(I197*H197,2)</f>
        <v>0</v>
      </c>
      <c r="K197" s="237" t="s">
        <v>23</v>
      </c>
      <c r="L197" s="73"/>
      <c r="M197" s="242" t="s">
        <v>23</v>
      </c>
      <c r="N197" s="243" t="s">
        <v>46</v>
      </c>
      <c r="O197" s="48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AR197" s="25" t="s">
        <v>195</v>
      </c>
      <c r="AT197" s="25" t="s">
        <v>177</v>
      </c>
      <c r="AU197" s="25" t="s">
        <v>85</v>
      </c>
      <c r="AY197" s="25" t="s">
        <v>174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5" t="s">
        <v>83</v>
      </c>
      <c r="BK197" s="246">
        <f>ROUND(I197*H197,2)</f>
        <v>0</v>
      </c>
      <c r="BL197" s="25" t="s">
        <v>195</v>
      </c>
      <c r="BM197" s="25" t="s">
        <v>2864</v>
      </c>
    </row>
    <row r="198" spans="2:65" s="1" customFormat="1" ht="16.5" customHeight="1">
      <c r="B198" s="47"/>
      <c r="C198" s="300" t="s">
        <v>681</v>
      </c>
      <c r="D198" s="300" t="s">
        <v>475</v>
      </c>
      <c r="E198" s="301" t="s">
        <v>2865</v>
      </c>
      <c r="F198" s="302" t="s">
        <v>2866</v>
      </c>
      <c r="G198" s="303" t="s">
        <v>180</v>
      </c>
      <c r="H198" s="304">
        <v>1</v>
      </c>
      <c r="I198" s="305"/>
      <c r="J198" s="306">
        <f>ROUND(I198*H198,2)</f>
        <v>0</v>
      </c>
      <c r="K198" s="302" t="s">
        <v>181</v>
      </c>
      <c r="L198" s="307"/>
      <c r="M198" s="308" t="s">
        <v>23</v>
      </c>
      <c r="N198" s="309" t="s">
        <v>46</v>
      </c>
      <c r="O198" s="48"/>
      <c r="P198" s="244">
        <f>O198*H198</f>
        <v>0</v>
      </c>
      <c r="Q198" s="244">
        <v>0.0536</v>
      </c>
      <c r="R198" s="244">
        <f>Q198*H198</f>
        <v>0.0536</v>
      </c>
      <c r="S198" s="244">
        <v>0</v>
      </c>
      <c r="T198" s="245">
        <f>S198*H198</f>
        <v>0</v>
      </c>
      <c r="AR198" s="25" t="s">
        <v>216</v>
      </c>
      <c r="AT198" s="25" t="s">
        <v>475</v>
      </c>
      <c r="AU198" s="25" t="s">
        <v>85</v>
      </c>
      <c r="AY198" s="25" t="s">
        <v>174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5" t="s">
        <v>83</v>
      </c>
      <c r="BK198" s="246">
        <f>ROUND(I198*H198,2)</f>
        <v>0</v>
      </c>
      <c r="BL198" s="25" t="s">
        <v>195</v>
      </c>
      <c r="BM198" s="25" t="s">
        <v>2867</v>
      </c>
    </row>
    <row r="199" spans="2:65" s="1" customFormat="1" ht="16.5" customHeight="1">
      <c r="B199" s="47"/>
      <c r="C199" s="235" t="s">
        <v>686</v>
      </c>
      <c r="D199" s="235" t="s">
        <v>177</v>
      </c>
      <c r="E199" s="236" t="s">
        <v>2868</v>
      </c>
      <c r="F199" s="237" t="s">
        <v>2869</v>
      </c>
      <c r="G199" s="238" t="s">
        <v>223</v>
      </c>
      <c r="H199" s="239">
        <v>67.2</v>
      </c>
      <c r="I199" s="240"/>
      <c r="J199" s="241">
        <f>ROUND(I199*H199,2)</f>
        <v>0</v>
      </c>
      <c r="K199" s="237" t="s">
        <v>23</v>
      </c>
      <c r="L199" s="73"/>
      <c r="M199" s="242" t="s">
        <v>23</v>
      </c>
      <c r="N199" s="243" t="s">
        <v>46</v>
      </c>
      <c r="O199" s="48"/>
      <c r="P199" s="244">
        <f>O199*H199</f>
        <v>0</v>
      </c>
      <c r="Q199" s="244">
        <v>9E-05</v>
      </c>
      <c r="R199" s="244">
        <f>Q199*H199</f>
        <v>0.006048</v>
      </c>
      <c r="S199" s="244">
        <v>0</v>
      </c>
      <c r="T199" s="245">
        <f>S199*H199</f>
        <v>0</v>
      </c>
      <c r="AR199" s="25" t="s">
        <v>195</v>
      </c>
      <c r="AT199" s="25" t="s">
        <v>177</v>
      </c>
      <c r="AU199" s="25" t="s">
        <v>85</v>
      </c>
      <c r="AY199" s="25" t="s">
        <v>174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5" t="s">
        <v>83</v>
      </c>
      <c r="BK199" s="246">
        <f>ROUND(I199*H199,2)</f>
        <v>0</v>
      </c>
      <c r="BL199" s="25" t="s">
        <v>195</v>
      </c>
      <c r="BM199" s="25" t="s">
        <v>2870</v>
      </c>
    </row>
    <row r="200" spans="2:51" s="12" customFormat="1" ht="13.5">
      <c r="B200" s="257"/>
      <c r="C200" s="258"/>
      <c r="D200" s="247" t="s">
        <v>328</v>
      </c>
      <c r="E200" s="259" t="s">
        <v>23</v>
      </c>
      <c r="F200" s="260" t="s">
        <v>2871</v>
      </c>
      <c r="G200" s="258"/>
      <c r="H200" s="261">
        <v>67.2</v>
      </c>
      <c r="I200" s="262"/>
      <c r="J200" s="258"/>
      <c r="K200" s="258"/>
      <c r="L200" s="263"/>
      <c r="M200" s="264"/>
      <c r="N200" s="265"/>
      <c r="O200" s="265"/>
      <c r="P200" s="265"/>
      <c r="Q200" s="265"/>
      <c r="R200" s="265"/>
      <c r="S200" s="265"/>
      <c r="T200" s="266"/>
      <c r="AT200" s="267" t="s">
        <v>328</v>
      </c>
      <c r="AU200" s="267" t="s">
        <v>85</v>
      </c>
      <c r="AV200" s="12" t="s">
        <v>85</v>
      </c>
      <c r="AW200" s="12" t="s">
        <v>38</v>
      </c>
      <c r="AX200" s="12" t="s">
        <v>75</v>
      </c>
      <c r="AY200" s="267" t="s">
        <v>174</v>
      </c>
    </row>
    <row r="201" spans="2:51" s="13" customFormat="1" ht="13.5">
      <c r="B201" s="268"/>
      <c r="C201" s="269"/>
      <c r="D201" s="247" t="s">
        <v>328</v>
      </c>
      <c r="E201" s="270" t="s">
        <v>23</v>
      </c>
      <c r="F201" s="271" t="s">
        <v>331</v>
      </c>
      <c r="G201" s="269"/>
      <c r="H201" s="272">
        <v>67.2</v>
      </c>
      <c r="I201" s="273"/>
      <c r="J201" s="269"/>
      <c r="K201" s="269"/>
      <c r="L201" s="274"/>
      <c r="M201" s="275"/>
      <c r="N201" s="276"/>
      <c r="O201" s="276"/>
      <c r="P201" s="276"/>
      <c r="Q201" s="276"/>
      <c r="R201" s="276"/>
      <c r="S201" s="276"/>
      <c r="T201" s="277"/>
      <c r="AT201" s="278" t="s">
        <v>328</v>
      </c>
      <c r="AU201" s="278" t="s">
        <v>85</v>
      </c>
      <c r="AV201" s="13" t="s">
        <v>195</v>
      </c>
      <c r="AW201" s="13" t="s">
        <v>38</v>
      </c>
      <c r="AX201" s="13" t="s">
        <v>83</v>
      </c>
      <c r="AY201" s="278" t="s">
        <v>174</v>
      </c>
    </row>
    <row r="202" spans="2:63" s="11" customFormat="1" ht="29.85" customHeight="1">
      <c r="B202" s="219"/>
      <c r="C202" s="220"/>
      <c r="D202" s="221" t="s">
        <v>74</v>
      </c>
      <c r="E202" s="233" t="s">
        <v>584</v>
      </c>
      <c r="F202" s="233" t="s">
        <v>585</v>
      </c>
      <c r="G202" s="220"/>
      <c r="H202" s="220"/>
      <c r="I202" s="223"/>
      <c r="J202" s="234">
        <f>BK202</f>
        <v>0</v>
      </c>
      <c r="K202" s="220"/>
      <c r="L202" s="225"/>
      <c r="M202" s="226"/>
      <c r="N202" s="227"/>
      <c r="O202" s="227"/>
      <c r="P202" s="228">
        <f>P203</f>
        <v>0</v>
      </c>
      <c r="Q202" s="227"/>
      <c r="R202" s="228">
        <f>R203</f>
        <v>0</v>
      </c>
      <c r="S202" s="227"/>
      <c r="T202" s="229">
        <f>T203</f>
        <v>0</v>
      </c>
      <c r="AR202" s="230" t="s">
        <v>83</v>
      </c>
      <c r="AT202" s="231" t="s">
        <v>74</v>
      </c>
      <c r="AU202" s="231" t="s">
        <v>83</v>
      </c>
      <c r="AY202" s="230" t="s">
        <v>174</v>
      </c>
      <c r="BK202" s="232">
        <f>BK203</f>
        <v>0</v>
      </c>
    </row>
    <row r="203" spans="2:65" s="1" customFormat="1" ht="38.25" customHeight="1">
      <c r="B203" s="47"/>
      <c r="C203" s="235" t="s">
        <v>690</v>
      </c>
      <c r="D203" s="235" t="s">
        <v>177</v>
      </c>
      <c r="E203" s="236" t="s">
        <v>2872</v>
      </c>
      <c r="F203" s="237" t="s">
        <v>2873</v>
      </c>
      <c r="G203" s="238" t="s">
        <v>464</v>
      </c>
      <c r="H203" s="239">
        <v>29.285</v>
      </c>
      <c r="I203" s="240"/>
      <c r="J203" s="241">
        <f>ROUND(I203*H203,2)</f>
        <v>0</v>
      </c>
      <c r="K203" s="237" t="s">
        <v>23</v>
      </c>
      <c r="L203" s="73"/>
      <c r="M203" s="242" t="s">
        <v>23</v>
      </c>
      <c r="N203" s="243" t="s">
        <v>46</v>
      </c>
      <c r="O203" s="48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5" t="s">
        <v>195</v>
      </c>
      <c r="AT203" s="25" t="s">
        <v>177</v>
      </c>
      <c r="AU203" s="25" t="s">
        <v>85</v>
      </c>
      <c r="AY203" s="25" t="s">
        <v>174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5" t="s">
        <v>83</v>
      </c>
      <c r="BK203" s="246">
        <f>ROUND(I203*H203,2)</f>
        <v>0</v>
      </c>
      <c r="BL203" s="25" t="s">
        <v>195</v>
      </c>
      <c r="BM203" s="25" t="s">
        <v>2874</v>
      </c>
    </row>
    <row r="204" spans="2:63" s="11" customFormat="1" ht="37.4" customHeight="1">
      <c r="B204" s="219"/>
      <c r="C204" s="220"/>
      <c r="D204" s="221" t="s">
        <v>74</v>
      </c>
      <c r="E204" s="222" t="s">
        <v>1305</v>
      </c>
      <c r="F204" s="222" t="s">
        <v>1306</v>
      </c>
      <c r="G204" s="220"/>
      <c r="H204" s="220"/>
      <c r="I204" s="223"/>
      <c r="J204" s="224">
        <f>BK204</f>
        <v>0</v>
      </c>
      <c r="K204" s="220"/>
      <c r="L204" s="225"/>
      <c r="M204" s="226"/>
      <c r="N204" s="227"/>
      <c r="O204" s="227"/>
      <c r="P204" s="228">
        <f>SUM(P205:P212)</f>
        <v>0</v>
      </c>
      <c r="Q204" s="227"/>
      <c r="R204" s="228">
        <f>SUM(R205:R212)</f>
        <v>0</v>
      </c>
      <c r="S204" s="227"/>
      <c r="T204" s="229">
        <f>SUM(T205:T212)</f>
        <v>0</v>
      </c>
      <c r="AR204" s="230" t="s">
        <v>195</v>
      </c>
      <c r="AT204" s="231" t="s">
        <v>74</v>
      </c>
      <c r="AU204" s="231" t="s">
        <v>75</v>
      </c>
      <c r="AY204" s="230" t="s">
        <v>174</v>
      </c>
      <c r="BK204" s="232">
        <f>SUM(BK205:BK212)</f>
        <v>0</v>
      </c>
    </row>
    <row r="205" spans="2:65" s="1" customFormat="1" ht="25.5" customHeight="1">
      <c r="B205" s="47"/>
      <c r="C205" s="235" t="s">
        <v>694</v>
      </c>
      <c r="D205" s="235" t="s">
        <v>177</v>
      </c>
      <c r="E205" s="236" t="s">
        <v>2151</v>
      </c>
      <c r="F205" s="237" t="s">
        <v>2152</v>
      </c>
      <c r="G205" s="238" t="s">
        <v>198</v>
      </c>
      <c r="H205" s="239">
        <v>16</v>
      </c>
      <c r="I205" s="240"/>
      <c r="J205" s="241">
        <f>ROUND(I205*H205,2)</f>
        <v>0</v>
      </c>
      <c r="K205" s="237" t="s">
        <v>181</v>
      </c>
      <c r="L205" s="73"/>
      <c r="M205" s="242" t="s">
        <v>23</v>
      </c>
      <c r="N205" s="243" t="s">
        <v>46</v>
      </c>
      <c r="O205" s="48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5" t="s">
        <v>1310</v>
      </c>
      <c r="AT205" s="25" t="s">
        <v>177</v>
      </c>
      <c r="AU205" s="25" t="s">
        <v>83</v>
      </c>
      <c r="AY205" s="25" t="s">
        <v>174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5" t="s">
        <v>83</v>
      </c>
      <c r="BK205" s="246">
        <f>ROUND(I205*H205,2)</f>
        <v>0</v>
      </c>
      <c r="BL205" s="25" t="s">
        <v>1310</v>
      </c>
      <c r="BM205" s="25" t="s">
        <v>2875</v>
      </c>
    </row>
    <row r="206" spans="2:47" s="1" customFormat="1" ht="13.5">
      <c r="B206" s="47"/>
      <c r="C206" s="75"/>
      <c r="D206" s="247" t="s">
        <v>187</v>
      </c>
      <c r="E206" s="75"/>
      <c r="F206" s="248" t="s">
        <v>200</v>
      </c>
      <c r="G206" s="75"/>
      <c r="H206" s="75"/>
      <c r="I206" s="205"/>
      <c r="J206" s="75"/>
      <c r="K206" s="75"/>
      <c r="L206" s="73"/>
      <c r="M206" s="249"/>
      <c r="N206" s="48"/>
      <c r="O206" s="48"/>
      <c r="P206" s="48"/>
      <c r="Q206" s="48"/>
      <c r="R206" s="48"/>
      <c r="S206" s="48"/>
      <c r="T206" s="96"/>
      <c r="AT206" s="25" t="s">
        <v>187</v>
      </c>
      <c r="AU206" s="25" t="s">
        <v>83</v>
      </c>
    </row>
    <row r="207" spans="2:65" s="1" customFormat="1" ht="25.5" customHeight="1">
      <c r="B207" s="47"/>
      <c r="C207" s="235" t="s">
        <v>699</v>
      </c>
      <c r="D207" s="235" t="s">
        <v>177</v>
      </c>
      <c r="E207" s="236" t="s">
        <v>2155</v>
      </c>
      <c r="F207" s="237" t="s">
        <v>2156</v>
      </c>
      <c r="G207" s="238" t="s">
        <v>198</v>
      </c>
      <c r="H207" s="239">
        <v>12</v>
      </c>
      <c r="I207" s="240"/>
      <c r="J207" s="241">
        <f>ROUND(I207*H207,2)</f>
        <v>0</v>
      </c>
      <c r="K207" s="237" t="s">
        <v>181</v>
      </c>
      <c r="L207" s="73"/>
      <c r="M207" s="242" t="s">
        <v>23</v>
      </c>
      <c r="N207" s="243" t="s">
        <v>46</v>
      </c>
      <c r="O207" s="48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5" t="s">
        <v>1310</v>
      </c>
      <c r="AT207" s="25" t="s">
        <v>177</v>
      </c>
      <c r="AU207" s="25" t="s">
        <v>83</v>
      </c>
      <c r="AY207" s="25" t="s">
        <v>174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5" t="s">
        <v>83</v>
      </c>
      <c r="BK207" s="246">
        <f>ROUND(I207*H207,2)</f>
        <v>0</v>
      </c>
      <c r="BL207" s="25" t="s">
        <v>1310</v>
      </c>
      <c r="BM207" s="25" t="s">
        <v>2876</v>
      </c>
    </row>
    <row r="208" spans="2:47" s="1" customFormat="1" ht="13.5">
      <c r="B208" s="47"/>
      <c r="C208" s="75"/>
      <c r="D208" s="247" t="s">
        <v>187</v>
      </c>
      <c r="E208" s="75"/>
      <c r="F208" s="248" t="s">
        <v>200</v>
      </c>
      <c r="G208" s="75"/>
      <c r="H208" s="75"/>
      <c r="I208" s="205"/>
      <c r="J208" s="75"/>
      <c r="K208" s="75"/>
      <c r="L208" s="73"/>
      <c r="M208" s="249"/>
      <c r="N208" s="48"/>
      <c r="O208" s="48"/>
      <c r="P208" s="48"/>
      <c r="Q208" s="48"/>
      <c r="R208" s="48"/>
      <c r="S208" s="48"/>
      <c r="T208" s="96"/>
      <c r="AT208" s="25" t="s">
        <v>187</v>
      </c>
      <c r="AU208" s="25" t="s">
        <v>83</v>
      </c>
    </row>
    <row r="209" spans="2:65" s="1" customFormat="1" ht="25.5" customHeight="1">
      <c r="B209" s="47"/>
      <c r="C209" s="235" t="s">
        <v>703</v>
      </c>
      <c r="D209" s="235" t="s">
        <v>177</v>
      </c>
      <c r="E209" s="236" t="s">
        <v>1337</v>
      </c>
      <c r="F209" s="237" t="s">
        <v>1338</v>
      </c>
      <c r="G209" s="238" t="s">
        <v>198</v>
      </c>
      <c r="H209" s="239">
        <v>16</v>
      </c>
      <c r="I209" s="240"/>
      <c r="J209" s="241">
        <f>ROUND(I209*H209,2)</f>
        <v>0</v>
      </c>
      <c r="K209" s="237" t="s">
        <v>181</v>
      </c>
      <c r="L209" s="73"/>
      <c r="M209" s="242" t="s">
        <v>23</v>
      </c>
      <c r="N209" s="243" t="s">
        <v>46</v>
      </c>
      <c r="O209" s="48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5" t="s">
        <v>1310</v>
      </c>
      <c r="AT209" s="25" t="s">
        <v>177</v>
      </c>
      <c r="AU209" s="25" t="s">
        <v>83</v>
      </c>
      <c r="AY209" s="25" t="s">
        <v>174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5" t="s">
        <v>83</v>
      </c>
      <c r="BK209" s="246">
        <f>ROUND(I209*H209,2)</f>
        <v>0</v>
      </c>
      <c r="BL209" s="25" t="s">
        <v>1310</v>
      </c>
      <c r="BM209" s="25" t="s">
        <v>2877</v>
      </c>
    </row>
    <row r="210" spans="2:47" s="1" customFormat="1" ht="13.5">
      <c r="B210" s="47"/>
      <c r="C210" s="75"/>
      <c r="D210" s="247" t="s">
        <v>187</v>
      </c>
      <c r="E210" s="75"/>
      <c r="F210" s="248" t="s">
        <v>200</v>
      </c>
      <c r="G210" s="75"/>
      <c r="H210" s="75"/>
      <c r="I210" s="205"/>
      <c r="J210" s="75"/>
      <c r="K210" s="75"/>
      <c r="L210" s="73"/>
      <c r="M210" s="249"/>
      <c r="N210" s="48"/>
      <c r="O210" s="48"/>
      <c r="P210" s="48"/>
      <c r="Q210" s="48"/>
      <c r="R210" s="48"/>
      <c r="S210" s="48"/>
      <c r="T210" s="96"/>
      <c r="AT210" s="25" t="s">
        <v>187</v>
      </c>
      <c r="AU210" s="25" t="s">
        <v>83</v>
      </c>
    </row>
    <row r="211" spans="2:65" s="1" customFormat="1" ht="25.5" customHeight="1">
      <c r="B211" s="47"/>
      <c r="C211" s="235" t="s">
        <v>707</v>
      </c>
      <c r="D211" s="235" t="s">
        <v>177</v>
      </c>
      <c r="E211" s="236" t="s">
        <v>1341</v>
      </c>
      <c r="F211" s="237" t="s">
        <v>1342</v>
      </c>
      <c r="G211" s="238" t="s">
        <v>198</v>
      </c>
      <c r="H211" s="239">
        <v>12</v>
      </c>
      <c r="I211" s="240"/>
      <c r="J211" s="241">
        <f>ROUND(I211*H211,2)</f>
        <v>0</v>
      </c>
      <c r="K211" s="237" t="s">
        <v>181</v>
      </c>
      <c r="L211" s="73"/>
      <c r="M211" s="242" t="s">
        <v>23</v>
      </c>
      <c r="N211" s="243" t="s">
        <v>46</v>
      </c>
      <c r="O211" s="48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5" t="s">
        <v>1310</v>
      </c>
      <c r="AT211" s="25" t="s">
        <v>177</v>
      </c>
      <c r="AU211" s="25" t="s">
        <v>83</v>
      </c>
      <c r="AY211" s="25" t="s">
        <v>174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5" t="s">
        <v>83</v>
      </c>
      <c r="BK211" s="246">
        <f>ROUND(I211*H211,2)</f>
        <v>0</v>
      </c>
      <c r="BL211" s="25" t="s">
        <v>1310</v>
      </c>
      <c r="BM211" s="25" t="s">
        <v>2878</v>
      </c>
    </row>
    <row r="212" spans="2:47" s="1" customFormat="1" ht="13.5">
      <c r="B212" s="47"/>
      <c r="C212" s="75"/>
      <c r="D212" s="247" t="s">
        <v>187</v>
      </c>
      <c r="E212" s="75"/>
      <c r="F212" s="248" t="s">
        <v>200</v>
      </c>
      <c r="G212" s="75"/>
      <c r="H212" s="75"/>
      <c r="I212" s="205"/>
      <c r="J212" s="75"/>
      <c r="K212" s="75"/>
      <c r="L212" s="73"/>
      <c r="M212" s="249"/>
      <c r="N212" s="48"/>
      <c r="O212" s="48"/>
      <c r="P212" s="48"/>
      <c r="Q212" s="48"/>
      <c r="R212" s="48"/>
      <c r="S212" s="48"/>
      <c r="T212" s="96"/>
      <c r="AT212" s="25" t="s">
        <v>187</v>
      </c>
      <c r="AU212" s="25" t="s">
        <v>83</v>
      </c>
    </row>
    <row r="213" spans="2:63" s="11" customFormat="1" ht="37.4" customHeight="1">
      <c r="B213" s="219"/>
      <c r="C213" s="220"/>
      <c r="D213" s="221" t="s">
        <v>74</v>
      </c>
      <c r="E213" s="222" t="s">
        <v>81</v>
      </c>
      <c r="F213" s="222" t="s">
        <v>172</v>
      </c>
      <c r="G213" s="220"/>
      <c r="H213" s="220"/>
      <c r="I213" s="223"/>
      <c r="J213" s="224">
        <f>BK213</f>
        <v>0</v>
      </c>
      <c r="K213" s="220"/>
      <c r="L213" s="225"/>
      <c r="M213" s="226"/>
      <c r="N213" s="227"/>
      <c r="O213" s="227"/>
      <c r="P213" s="228">
        <f>P214+P217</f>
        <v>0</v>
      </c>
      <c r="Q213" s="227"/>
      <c r="R213" s="228">
        <f>R214+R217</f>
        <v>0</v>
      </c>
      <c r="S213" s="227"/>
      <c r="T213" s="229">
        <f>T214+T217</f>
        <v>0</v>
      </c>
      <c r="AR213" s="230" t="s">
        <v>173</v>
      </c>
      <c r="AT213" s="231" t="s">
        <v>74</v>
      </c>
      <c r="AU213" s="231" t="s">
        <v>75</v>
      </c>
      <c r="AY213" s="230" t="s">
        <v>174</v>
      </c>
      <c r="BK213" s="232">
        <f>BK214+BK217</f>
        <v>0</v>
      </c>
    </row>
    <row r="214" spans="2:63" s="11" customFormat="1" ht="19.9" customHeight="1">
      <c r="B214" s="219"/>
      <c r="C214" s="220"/>
      <c r="D214" s="221" t="s">
        <v>74</v>
      </c>
      <c r="E214" s="233" t="s">
        <v>239</v>
      </c>
      <c r="F214" s="233" t="s">
        <v>240</v>
      </c>
      <c r="G214" s="220"/>
      <c r="H214" s="220"/>
      <c r="I214" s="223"/>
      <c r="J214" s="234">
        <f>BK214</f>
        <v>0</v>
      </c>
      <c r="K214" s="220"/>
      <c r="L214" s="225"/>
      <c r="M214" s="226"/>
      <c r="N214" s="227"/>
      <c r="O214" s="227"/>
      <c r="P214" s="228">
        <f>SUM(P215:P216)</f>
        <v>0</v>
      </c>
      <c r="Q214" s="227"/>
      <c r="R214" s="228">
        <f>SUM(R215:R216)</f>
        <v>0</v>
      </c>
      <c r="S214" s="227"/>
      <c r="T214" s="229">
        <f>SUM(T215:T216)</f>
        <v>0</v>
      </c>
      <c r="AR214" s="230" t="s">
        <v>173</v>
      </c>
      <c r="AT214" s="231" t="s">
        <v>74</v>
      </c>
      <c r="AU214" s="231" t="s">
        <v>83</v>
      </c>
      <c r="AY214" s="230" t="s">
        <v>174</v>
      </c>
      <c r="BK214" s="232">
        <f>SUM(BK215:BK216)</f>
        <v>0</v>
      </c>
    </row>
    <row r="215" spans="2:65" s="1" customFormat="1" ht="16.5" customHeight="1">
      <c r="B215" s="47"/>
      <c r="C215" s="235" t="s">
        <v>712</v>
      </c>
      <c r="D215" s="235" t="s">
        <v>177</v>
      </c>
      <c r="E215" s="236" t="s">
        <v>247</v>
      </c>
      <c r="F215" s="237" t="s">
        <v>248</v>
      </c>
      <c r="G215" s="238" t="s">
        <v>180</v>
      </c>
      <c r="H215" s="239">
        <v>1</v>
      </c>
      <c r="I215" s="240"/>
      <c r="J215" s="241">
        <f>ROUND(I215*H215,2)</f>
        <v>0</v>
      </c>
      <c r="K215" s="237" t="s">
        <v>181</v>
      </c>
      <c r="L215" s="73"/>
      <c r="M215" s="242" t="s">
        <v>23</v>
      </c>
      <c r="N215" s="243" t="s">
        <v>46</v>
      </c>
      <c r="O215" s="48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AR215" s="25" t="s">
        <v>182</v>
      </c>
      <c r="AT215" s="25" t="s">
        <v>177</v>
      </c>
      <c r="AU215" s="25" t="s">
        <v>85</v>
      </c>
      <c r="AY215" s="25" t="s">
        <v>174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5" t="s">
        <v>83</v>
      </c>
      <c r="BK215" s="246">
        <f>ROUND(I215*H215,2)</f>
        <v>0</v>
      </c>
      <c r="BL215" s="25" t="s">
        <v>182</v>
      </c>
      <c r="BM215" s="25" t="s">
        <v>2879</v>
      </c>
    </row>
    <row r="216" spans="2:47" s="1" customFormat="1" ht="13.5">
      <c r="B216" s="47"/>
      <c r="C216" s="75"/>
      <c r="D216" s="247" t="s">
        <v>187</v>
      </c>
      <c r="E216" s="75"/>
      <c r="F216" s="248" t="s">
        <v>1450</v>
      </c>
      <c r="G216" s="75"/>
      <c r="H216" s="75"/>
      <c r="I216" s="205"/>
      <c r="J216" s="75"/>
      <c r="K216" s="75"/>
      <c r="L216" s="73"/>
      <c r="M216" s="249"/>
      <c r="N216" s="48"/>
      <c r="O216" s="48"/>
      <c r="P216" s="48"/>
      <c r="Q216" s="48"/>
      <c r="R216" s="48"/>
      <c r="S216" s="48"/>
      <c r="T216" s="96"/>
      <c r="AT216" s="25" t="s">
        <v>187</v>
      </c>
      <c r="AU216" s="25" t="s">
        <v>85</v>
      </c>
    </row>
    <row r="217" spans="2:63" s="11" customFormat="1" ht="29.85" customHeight="1">
      <c r="B217" s="219"/>
      <c r="C217" s="220"/>
      <c r="D217" s="221" t="s">
        <v>74</v>
      </c>
      <c r="E217" s="233" t="s">
        <v>268</v>
      </c>
      <c r="F217" s="233" t="s">
        <v>269</v>
      </c>
      <c r="G217" s="220"/>
      <c r="H217" s="220"/>
      <c r="I217" s="223"/>
      <c r="J217" s="234">
        <f>BK217</f>
        <v>0</v>
      </c>
      <c r="K217" s="220"/>
      <c r="L217" s="225"/>
      <c r="M217" s="226"/>
      <c r="N217" s="227"/>
      <c r="O217" s="227"/>
      <c r="P217" s="228">
        <f>SUM(P218:P221)</f>
        <v>0</v>
      </c>
      <c r="Q217" s="227"/>
      <c r="R217" s="228">
        <f>SUM(R218:R221)</f>
        <v>0</v>
      </c>
      <c r="S217" s="227"/>
      <c r="T217" s="229">
        <f>SUM(T218:T221)</f>
        <v>0</v>
      </c>
      <c r="AR217" s="230" t="s">
        <v>173</v>
      </c>
      <c r="AT217" s="231" t="s">
        <v>74</v>
      </c>
      <c r="AU217" s="231" t="s">
        <v>83</v>
      </c>
      <c r="AY217" s="230" t="s">
        <v>174</v>
      </c>
      <c r="BK217" s="232">
        <f>SUM(BK218:BK221)</f>
        <v>0</v>
      </c>
    </row>
    <row r="218" spans="2:65" s="1" customFormat="1" ht="16.5" customHeight="1">
      <c r="B218" s="47"/>
      <c r="C218" s="235" t="s">
        <v>716</v>
      </c>
      <c r="D218" s="235" t="s">
        <v>177</v>
      </c>
      <c r="E218" s="236" t="s">
        <v>1451</v>
      </c>
      <c r="F218" s="237" t="s">
        <v>1452</v>
      </c>
      <c r="G218" s="238" t="s">
        <v>1379</v>
      </c>
      <c r="H218" s="310"/>
      <c r="I218" s="240"/>
      <c r="J218" s="241">
        <f>ROUND(I218*H218,2)</f>
        <v>0</v>
      </c>
      <c r="K218" s="237" t="s">
        <v>23</v>
      </c>
      <c r="L218" s="73"/>
      <c r="M218" s="242" t="s">
        <v>23</v>
      </c>
      <c r="N218" s="243" t="s">
        <v>46</v>
      </c>
      <c r="O218" s="48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AR218" s="25" t="s">
        <v>182</v>
      </c>
      <c r="AT218" s="25" t="s">
        <v>177</v>
      </c>
      <c r="AU218" s="25" t="s">
        <v>85</v>
      </c>
      <c r="AY218" s="25" t="s">
        <v>174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25" t="s">
        <v>83</v>
      </c>
      <c r="BK218" s="246">
        <f>ROUND(I218*H218,2)</f>
        <v>0</v>
      </c>
      <c r="BL218" s="25" t="s">
        <v>182</v>
      </c>
      <c r="BM218" s="25" t="s">
        <v>2880</v>
      </c>
    </row>
    <row r="219" spans="2:65" s="1" customFormat="1" ht="16.5" customHeight="1">
      <c r="B219" s="47"/>
      <c r="C219" s="235" t="s">
        <v>720</v>
      </c>
      <c r="D219" s="235" t="s">
        <v>177</v>
      </c>
      <c r="E219" s="236" t="s">
        <v>1454</v>
      </c>
      <c r="F219" s="237" t="s">
        <v>1455</v>
      </c>
      <c r="G219" s="238" t="s">
        <v>1379</v>
      </c>
      <c r="H219" s="310"/>
      <c r="I219" s="240"/>
      <c r="J219" s="241">
        <f>ROUND(I219*H219,2)</f>
        <v>0</v>
      </c>
      <c r="K219" s="237" t="s">
        <v>23</v>
      </c>
      <c r="L219" s="73"/>
      <c r="M219" s="242" t="s">
        <v>23</v>
      </c>
      <c r="N219" s="243" t="s">
        <v>46</v>
      </c>
      <c r="O219" s="48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AR219" s="25" t="s">
        <v>182</v>
      </c>
      <c r="AT219" s="25" t="s">
        <v>177</v>
      </c>
      <c r="AU219" s="25" t="s">
        <v>85</v>
      </c>
      <c r="AY219" s="25" t="s">
        <v>174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5" t="s">
        <v>83</v>
      </c>
      <c r="BK219" s="246">
        <f>ROUND(I219*H219,2)</f>
        <v>0</v>
      </c>
      <c r="BL219" s="25" t="s">
        <v>182</v>
      </c>
      <c r="BM219" s="25" t="s">
        <v>2881</v>
      </c>
    </row>
    <row r="220" spans="2:65" s="1" customFormat="1" ht="16.5" customHeight="1">
      <c r="B220" s="47"/>
      <c r="C220" s="235" t="s">
        <v>724</v>
      </c>
      <c r="D220" s="235" t="s">
        <v>177</v>
      </c>
      <c r="E220" s="236" t="s">
        <v>1457</v>
      </c>
      <c r="F220" s="237" t="s">
        <v>1458</v>
      </c>
      <c r="G220" s="238" t="s">
        <v>1379</v>
      </c>
      <c r="H220" s="310"/>
      <c r="I220" s="240"/>
      <c r="J220" s="241">
        <f>ROUND(I220*H220,2)</f>
        <v>0</v>
      </c>
      <c r="K220" s="237" t="s">
        <v>23</v>
      </c>
      <c r="L220" s="73"/>
      <c r="M220" s="242" t="s">
        <v>23</v>
      </c>
      <c r="N220" s="243" t="s">
        <v>46</v>
      </c>
      <c r="O220" s="48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AR220" s="25" t="s">
        <v>182</v>
      </c>
      <c r="AT220" s="25" t="s">
        <v>177</v>
      </c>
      <c r="AU220" s="25" t="s">
        <v>85</v>
      </c>
      <c r="AY220" s="25" t="s">
        <v>174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5" t="s">
        <v>83</v>
      </c>
      <c r="BK220" s="246">
        <f>ROUND(I220*H220,2)</f>
        <v>0</v>
      </c>
      <c r="BL220" s="25" t="s">
        <v>182</v>
      </c>
      <c r="BM220" s="25" t="s">
        <v>2882</v>
      </c>
    </row>
    <row r="221" spans="2:47" s="1" customFormat="1" ht="13.5">
      <c r="B221" s="47"/>
      <c r="C221" s="75"/>
      <c r="D221" s="247" t="s">
        <v>187</v>
      </c>
      <c r="E221" s="75"/>
      <c r="F221" s="248" t="s">
        <v>1460</v>
      </c>
      <c r="G221" s="75"/>
      <c r="H221" s="75"/>
      <c r="I221" s="205"/>
      <c r="J221" s="75"/>
      <c r="K221" s="75"/>
      <c r="L221" s="73"/>
      <c r="M221" s="250"/>
      <c r="N221" s="251"/>
      <c r="O221" s="251"/>
      <c r="P221" s="251"/>
      <c r="Q221" s="251"/>
      <c r="R221" s="251"/>
      <c r="S221" s="251"/>
      <c r="T221" s="252"/>
      <c r="AT221" s="25" t="s">
        <v>187</v>
      </c>
      <c r="AU221" s="25" t="s">
        <v>85</v>
      </c>
    </row>
    <row r="222" spans="2:12" s="1" customFormat="1" ht="6.95" customHeight="1">
      <c r="B222" s="68"/>
      <c r="C222" s="69"/>
      <c r="D222" s="69"/>
      <c r="E222" s="69"/>
      <c r="F222" s="69"/>
      <c r="G222" s="69"/>
      <c r="H222" s="69"/>
      <c r="I222" s="180"/>
      <c r="J222" s="69"/>
      <c r="K222" s="69"/>
      <c r="L222" s="73"/>
    </row>
  </sheetData>
  <sheetProtection password="CC35" sheet="1" objects="1" scenarios="1" formatColumns="0" formatRows="0" autoFilter="0"/>
  <autoFilter ref="C96:K221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83:H83"/>
    <mergeCell ref="E87:H87"/>
    <mergeCell ref="E85:H85"/>
    <mergeCell ref="E89:H89"/>
    <mergeCell ref="G1:H1"/>
    <mergeCell ref="L2:V2"/>
  </mergeCells>
  <hyperlinks>
    <hyperlink ref="F1:G1" location="C2" display="1) Krycí list soupisu"/>
    <hyperlink ref="G1:H1" location="C62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138</v>
      </c>
      <c r="G1" s="153" t="s">
        <v>139</v>
      </c>
      <c r="H1" s="153"/>
      <c r="I1" s="154"/>
      <c r="J1" s="153" t="s">
        <v>140</v>
      </c>
      <c r="K1" s="152" t="s">
        <v>141</v>
      </c>
      <c r="L1" s="153" t="s">
        <v>142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127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143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Stavební úpravy zázemí fotbalu na hřišti v Neštěmicích vč.venkovního rozvodu vody a vstupních objektů</v>
      </c>
      <c r="F7" s="41"/>
      <c r="G7" s="41"/>
      <c r="H7" s="41"/>
      <c r="I7" s="156"/>
      <c r="J7" s="30"/>
      <c r="K7" s="32"/>
    </row>
    <row r="8" spans="2:11" s="1" customFormat="1" ht="13.5">
      <c r="B8" s="47"/>
      <c r="C8" s="48"/>
      <c r="D8" s="41" t="s">
        <v>144</v>
      </c>
      <c r="E8" s="48"/>
      <c r="F8" s="48"/>
      <c r="G8" s="48"/>
      <c r="H8" s="48"/>
      <c r="I8" s="158"/>
      <c r="J8" s="48"/>
      <c r="K8" s="52"/>
    </row>
    <row r="9" spans="2:11" s="1" customFormat="1" ht="36.95" customHeight="1">
      <c r="B9" s="47"/>
      <c r="C9" s="48"/>
      <c r="D9" s="48"/>
      <c r="E9" s="159" t="s">
        <v>2883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8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60" t="s">
        <v>22</v>
      </c>
      <c r="J11" s="36" t="s">
        <v>23</v>
      </c>
      <c r="K11" s="52"/>
    </row>
    <row r="12" spans="2:11" s="1" customFormat="1" ht="14.4" customHeight="1">
      <c r="B12" s="47"/>
      <c r="C12" s="48"/>
      <c r="D12" s="41" t="s">
        <v>24</v>
      </c>
      <c r="E12" s="48"/>
      <c r="F12" s="36" t="s">
        <v>25</v>
      </c>
      <c r="G12" s="48"/>
      <c r="H12" s="48"/>
      <c r="I12" s="160" t="s">
        <v>26</v>
      </c>
      <c r="J12" s="161" t="str">
        <f>'Rekapitulace stavby'!AN8</f>
        <v>24. 10. 2018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8"/>
      <c r="J13" s="48"/>
      <c r="K13" s="52"/>
    </row>
    <row r="14" spans="2:11" s="1" customFormat="1" ht="14.4" customHeight="1">
      <c r="B14" s="47"/>
      <c r="C14" s="48"/>
      <c r="D14" s="41" t="s">
        <v>28</v>
      </c>
      <c r="E14" s="48"/>
      <c r="F14" s="48"/>
      <c r="G14" s="48"/>
      <c r="H14" s="48"/>
      <c r="I14" s="160" t="s">
        <v>29</v>
      </c>
      <c r="J14" s="36" t="s">
        <v>23</v>
      </c>
      <c r="K14" s="52"/>
    </row>
    <row r="15" spans="2:11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60" t="s">
        <v>31</v>
      </c>
      <c r="J15" s="36" t="s">
        <v>23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8"/>
      <c r="J16" s="48"/>
      <c r="K16" s="52"/>
    </row>
    <row r="17" spans="2:11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60" t="s">
        <v>29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60" t="s">
        <v>31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8"/>
      <c r="J19" s="48"/>
      <c r="K19" s="52"/>
    </row>
    <row r="20" spans="2:11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60" t="s">
        <v>29</v>
      </c>
      <c r="J20" s="36" t="s">
        <v>35</v>
      </c>
      <c r="K20" s="52"/>
    </row>
    <row r="21" spans="2:1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60" t="s">
        <v>31</v>
      </c>
      <c r="J21" s="36" t="s">
        <v>37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8"/>
      <c r="J22" s="48"/>
      <c r="K22" s="52"/>
    </row>
    <row r="23" spans="2:11" s="1" customFormat="1" ht="14.4" customHeight="1">
      <c r="B23" s="47"/>
      <c r="C23" s="48"/>
      <c r="D23" s="41" t="s">
        <v>39</v>
      </c>
      <c r="E23" s="48"/>
      <c r="F23" s="48"/>
      <c r="G23" s="48"/>
      <c r="H23" s="48"/>
      <c r="I23" s="158"/>
      <c r="J23" s="48"/>
      <c r="K23" s="52"/>
    </row>
    <row r="24" spans="2:11" s="7" customFormat="1" ht="16.5" customHeight="1">
      <c r="B24" s="162"/>
      <c r="C24" s="163"/>
      <c r="D24" s="163"/>
      <c r="E24" s="45" t="s">
        <v>23</v>
      </c>
      <c r="F24" s="45"/>
      <c r="G24" s="45"/>
      <c r="H24" s="45"/>
      <c r="I24" s="164"/>
      <c r="J24" s="163"/>
      <c r="K24" s="165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8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6"/>
      <c r="J26" s="107"/>
      <c r="K26" s="167"/>
    </row>
    <row r="27" spans="2:11" s="1" customFormat="1" ht="25.4" customHeight="1">
      <c r="B27" s="47"/>
      <c r="C27" s="48"/>
      <c r="D27" s="168" t="s">
        <v>41</v>
      </c>
      <c r="E27" s="48"/>
      <c r="F27" s="48"/>
      <c r="G27" s="48"/>
      <c r="H27" s="48"/>
      <c r="I27" s="158"/>
      <c r="J27" s="169">
        <f>ROUND(J84,2)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14.4" customHeight="1">
      <c r="B29" s="47"/>
      <c r="C29" s="48"/>
      <c r="D29" s="48"/>
      <c r="E29" s="48"/>
      <c r="F29" s="53" t="s">
        <v>43</v>
      </c>
      <c r="G29" s="48"/>
      <c r="H29" s="48"/>
      <c r="I29" s="170" t="s">
        <v>42</v>
      </c>
      <c r="J29" s="53" t="s">
        <v>44</v>
      </c>
      <c r="K29" s="52"/>
    </row>
    <row r="30" spans="2:11" s="1" customFormat="1" ht="14.4" customHeight="1">
      <c r="B30" s="47"/>
      <c r="C30" s="48"/>
      <c r="D30" s="56" t="s">
        <v>45</v>
      </c>
      <c r="E30" s="56" t="s">
        <v>46</v>
      </c>
      <c r="F30" s="171">
        <f>ROUND(SUM(BE84:BE137),2)</f>
        <v>0</v>
      </c>
      <c r="G30" s="48"/>
      <c r="H30" s="48"/>
      <c r="I30" s="172">
        <v>0.21</v>
      </c>
      <c r="J30" s="171">
        <f>ROUND(ROUND((SUM(BE84:BE137)),2)*I30,2)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47</v>
      </c>
      <c r="F31" s="171">
        <f>ROUND(SUM(BF84:BF137),2)</f>
        <v>0</v>
      </c>
      <c r="G31" s="48"/>
      <c r="H31" s="48"/>
      <c r="I31" s="172">
        <v>0.15</v>
      </c>
      <c r="J31" s="171">
        <f>ROUND(ROUND((SUM(BF84:BF137)),2)*I31,2)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48</v>
      </c>
      <c r="F32" s="171">
        <f>ROUND(SUM(BG84:BG137),2)</f>
        <v>0</v>
      </c>
      <c r="G32" s="48"/>
      <c r="H32" s="48"/>
      <c r="I32" s="172">
        <v>0.21</v>
      </c>
      <c r="J32" s="171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49</v>
      </c>
      <c r="F33" s="171">
        <f>ROUND(SUM(BH84:BH137),2)</f>
        <v>0</v>
      </c>
      <c r="G33" s="48"/>
      <c r="H33" s="48"/>
      <c r="I33" s="172">
        <v>0.15</v>
      </c>
      <c r="J33" s="171">
        <v>0</v>
      </c>
      <c r="K33" s="52"/>
    </row>
    <row r="34" spans="2:11" s="1" customFormat="1" ht="14.4" customHeight="1" hidden="1">
      <c r="B34" s="47"/>
      <c r="C34" s="48"/>
      <c r="D34" s="48"/>
      <c r="E34" s="56" t="s">
        <v>50</v>
      </c>
      <c r="F34" s="171">
        <f>ROUND(SUM(BI84:BI137),2)</f>
        <v>0</v>
      </c>
      <c r="G34" s="48"/>
      <c r="H34" s="48"/>
      <c r="I34" s="172">
        <v>0</v>
      </c>
      <c r="J34" s="171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8"/>
      <c r="J35" s="48"/>
      <c r="K35" s="52"/>
    </row>
    <row r="36" spans="2:11" s="1" customFormat="1" ht="25.4" customHeight="1">
      <c r="B36" s="47"/>
      <c r="C36" s="173"/>
      <c r="D36" s="174" t="s">
        <v>51</v>
      </c>
      <c r="E36" s="99"/>
      <c r="F36" s="99"/>
      <c r="G36" s="175" t="s">
        <v>52</v>
      </c>
      <c r="H36" s="176" t="s">
        <v>53</v>
      </c>
      <c r="I36" s="177"/>
      <c r="J36" s="178">
        <f>SUM(J27:J34)</f>
        <v>0</v>
      </c>
      <c r="K36" s="179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80"/>
      <c r="J37" s="69"/>
      <c r="K37" s="70"/>
    </row>
    <row r="41" spans="2:11" s="1" customFormat="1" ht="6.95" customHeight="1">
      <c r="B41" s="181"/>
      <c r="C41" s="182"/>
      <c r="D41" s="182"/>
      <c r="E41" s="182"/>
      <c r="F41" s="182"/>
      <c r="G41" s="182"/>
      <c r="H41" s="182"/>
      <c r="I41" s="183"/>
      <c r="J41" s="182"/>
      <c r="K41" s="184"/>
    </row>
    <row r="42" spans="2:11" s="1" customFormat="1" ht="36.95" customHeight="1">
      <c r="B42" s="47"/>
      <c r="C42" s="31" t="s">
        <v>146</v>
      </c>
      <c r="D42" s="48"/>
      <c r="E42" s="48"/>
      <c r="F42" s="48"/>
      <c r="G42" s="48"/>
      <c r="H42" s="48"/>
      <c r="I42" s="158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8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16.5" customHeight="1">
      <c r="B45" s="47"/>
      <c r="C45" s="48"/>
      <c r="D45" s="48"/>
      <c r="E45" s="157" t="str">
        <f>E7</f>
        <v>Stavební úpravy zázemí fotbalu na hřišti v Neštěmicích vč.venkovního rozvodu vody a vstupních objektů</v>
      </c>
      <c r="F45" s="41"/>
      <c r="G45" s="41"/>
      <c r="H45" s="41"/>
      <c r="I45" s="158"/>
      <c r="J45" s="48"/>
      <c r="K45" s="52"/>
    </row>
    <row r="46" spans="2:11" s="1" customFormat="1" ht="14.4" customHeight="1">
      <c r="B46" s="47"/>
      <c r="C46" s="41" t="s">
        <v>144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17.25" customHeight="1">
      <c r="B47" s="47"/>
      <c r="C47" s="48"/>
      <c r="D47" s="48"/>
      <c r="E47" s="159" t="str">
        <f>E9</f>
        <v>SO 03 - Oprava chodníku</v>
      </c>
      <c r="F47" s="48"/>
      <c r="G47" s="48"/>
      <c r="H47" s="48"/>
      <c r="I47" s="158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8"/>
      <c r="J48" s="48"/>
      <c r="K48" s="52"/>
    </row>
    <row r="49" spans="2:11" s="1" customFormat="1" ht="18" customHeight="1">
      <c r="B49" s="47"/>
      <c r="C49" s="41" t="s">
        <v>24</v>
      </c>
      <c r="D49" s="48"/>
      <c r="E49" s="48"/>
      <c r="F49" s="36" t="str">
        <f>F12</f>
        <v>Neštěmice</v>
      </c>
      <c r="G49" s="48"/>
      <c r="H49" s="48"/>
      <c r="I49" s="160" t="s">
        <v>26</v>
      </c>
      <c r="J49" s="161" t="str">
        <f>IF(J12="","",J12)</f>
        <v>24. 10. 2018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8"/>
      <c r="J50" s="48"/>
      <c r="K50" s="52"/>
    </row>
    <row r="51" spans="2:11" s="1" customFormat="1" ht="13.5">
      <c r="B51" s="47"/>
      <c r="C51" s="41" t="s">
        <v>28</v>
      </c>
      <c r="D51" s="48"/>
      <c r="E51" s="48"/>
      <c r="F51" s="36" t="str">
        <f>E15</f>
        <v>Městské služby Ústí nad Labem - p.o.</v>
      </c>
      <c r="G51" s="48"/>
      <c r="H51" s="48"/>
      <c r="I51" s="160" t="s">
        <v>34</v>
      </c>
      <c r="J51" s="45" t="str">
        <f>E21</f>
        <v>Correct BC, s.r.o.</v>
      </c>
      <c r="K51" s="52"/>
    </row>
    <row r="52" spans="2:11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8"/>
      <c r="J52" s="185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8"/>
      <c r="J53" s="48"/>
      <c r="K53" s="52"/>
    </row>
    <row r="54" spans="2:11" s="1" customFormat="1" ht="29.25" customHeight="1">
      <c r="B54" s="47"/>
      <c r="C54" s="186" t="s">
        <v>147</v>
      </c>
      <c r="D54" s="173"/>
      <c r="E54" s="173"/>
      <c r="F54" s="173"/>
      <c r="G54" s="173"/>
      <c r="H54" s="173"/>
      <c r="I54" s="187"/>
      <c r="J54" s="188" t="s">
        <v>148</v>
      </c>
      <c r="K54" s="189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8"/>
      <c r="J55" s="48"/>
      <c r="K55" s="52"/>
    </row>
    <row r="56" spans="2:47" s="1" customFormat="1" ht="29.25" customHeight="1">
      <c r="B56" s="47"/>
      <c r="C56" s="190" t="s">
        <v>149</v>
      </c>
      <c r="D56" s="48"/>
      <c r="E56" s="48"/>
      <c r="F56" s="48"/>
      <c r="G56" s="48"/>
      <c r="H56" s="48"/>
      <c r="I56" s="158"/>
      <c r="J56" s="169">
        <f>J84</f>
        <v>0</v>
      </c>
      <c r="K56" s="52"/>
      <c r="AU56" s="25" t="s">
        <v>150</v>
      </c>
    </row>
    <row r="57" spans="2:11" s="8" customFormat="1" ht="24.95" customHeight="1">
      <c r="B57" s="191"/>
      <c r="C57" s="192"/>
      <c r="D57" s="193" t="s">
        <v>307</v>
      </c>
      <c r="E57" s="194"/>
      <c r="F57" s="194"/>
      <c r="G57" s="194"/>
      <c r="H57" s="194"/>
      <c r="I57" s="195"/>
      <c r="J57" s="196">
        <f>J85</f>
        <v>0</v>
      </c>
      <c r="K57" s="197"/>
    </row>
    <row r="58" spans="2:11" s="9" customFormat="1" ht="19.9" customHeight="1">
      <c r="B58" s="198"/>
      <c r="C58" s="199"/>
      <c r="D58" s="200" t="s">
        <v>2537</v>
      </c>
      <c r="E58" s="201"/>
      <c r="F58" s="201"/>
      <c r="G58" s="201"/>
      <c r="H58" s="201"/>
      <c r="I58" s="202"/>
      <c r="J58" s="203">
        <f>J86</f>
        <v>0</v>
      </c>
      <c r="K58" s="204"/>
    </row>
    <row r="59" spans="2:11" s="9" customFormat="1" ht="19.9" customHeight="1">
      <c r="B59" s="198"/>
      <c r="C59" s="199"/>
      <c r="D59" s="200" t="s">
        <v>310</v>
      </c>
      <c r="E59" s="201"/>
      <c r="F59" s="201"/>
      <c r="G59" s="201"/>
      <c r="H59" s="201"/>
      <c r="I59" s="202"/>
      <c r="J59" s="203">
        <f>J102</f>
        <v>0</v>
      </c>
      <c r="K59" s="204"/>
    </row>
    <row r="60" spans="2:11" s="9" customFormat="1" ht="19.9" customHeight="1">
      <c r="B60" s="198"/>
      <c r="C60" s="199"/>
      <c r="D60" s="200" t="s">
        <v>311</v>
      </c>
      <c r="E60" s="201"/>
      <c r="F60" s="201"/>
      <c r="G60" s="201"/>
      <c r="H60" s="201"/>
      <c r="I60" s="202"/>
      <c r="J60" s="203">
        <f>J109</f>
        <v>0</v>
      </c>
      <c r="K60" s="204"/>
    </row>
    <row r="61" spans="2:11" s="9" customFormat="1" ht="19.9" customHeight="1">
      <c r="B61" s="198"/>
      <c r="C61" s="199"/>
      <c r="D61" s="200" t="s">
        <v>312</v>
      </c>
      <c r="E61" s="201"/>
      <c r="F61" s="201"/>
      <c r="G61" s="201"/>
      <c r="H61" s="201"/>
      <c r="I61" s="202"/>
      <c r="J61" s="203">
        <f>J120</f>
        <v>0</v>
      </c>
      <c r="K61" s="204"/>
    </row>
    <row r="62" spans="2:11" s="8" customFormat="1" ht="24.95" customHeight="1">
      <c r="B62" s="191"/>
      <c r="C62" s="192"/>
      <c r="D62" s="193" t="s">
        <v>313</v>
      </c>
      <c r="E62" s="194"/>
      <c r="F62" s="194"/>
      <c r="G62" s="194"/>
      <c r="H62" s="194"/>
      <c r="I62" s="195"/>
      <c r="J62" s="196">
        <f>J123</f>
        <v>0</v>
      </c>
      <c r="K62" s="197"/>
    </row>
    <row r="63" spans="2:11" s="9" customFormat="1" ht="19.9" customHeight="1">
      <c r="B63" s="198"/>
      <c r="C63" s="199"/>
      <c r="D63" s="200" t="s">
        <v>318</v>
      </c>
      <c r="E63" s="201"/>
      <c r="F63" s="201"/>
      <c r="G63" s="201"/>
      <c r="H63" s="201"/>
      <c r="I63" s="202"/>
      <c r="J63" s="203">
        <f>J124</f>
        <v>0</v>
      </c>
      <c r="K63" s="204"/>
    </row>
    <row r="64" spans="2:11" s="8" customFormat="1" ht="24.95" customHeight="1">
      <c r="B64" s="191"/>
      <c r="C64" s="192"/>
      <c r="D64" s="193" t="s">
        <v>321</v>
      </c>
      <c r="E64" s="194"/>
      <c r="F64" s="194"/>
      <c r="G64" s="194"/>
      <c r="H64" s="194"/>
      <c r="I64" s="195"/>
      <c r="J64" s="196">
        <f>J131</f>
        <v>0</v>
      </c>
      <c r="K64" s="197"/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8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80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3"/>
      <c r="J70" s="72"/>
      <c r="K70" s="72"/>
      <c r="L70" s="73"/>
    </row>
    <row r="71" spans="2:12" s="1" customFormat="1" ht="36.95" customHeight="1">
      <c r="B71" s="47"/>
      <c r="C71" s="74" t="s">
        <v>158</v>
      </c>
      <c r="D71" s="75"/>
      <c r="E71" s="75"/>
      <c r="F71" s="75"/>
      <c r="G71" s="75"/>
      <c r="H71" s="75"/>
      <c r="I71" s="205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5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5"/>
      <c r="J73" s="75"/>
      <c r="K73" s="75"/>
      <c r="L73" s="73"/>
    </row>
    <row r="74" spans="2:12" s="1" customFormat="1" ht="16.5" customHeight="1">
      <c r="B74" s="47"/>
      <c r="C74" s="75"/>
      <c r="D74" s="75"/>
      <c r="E74" s="206" t="str">
        <f>E7</f>
        <v>Stavební úpravy zázemí fotbalu na hřišti v Neštěmicích vč.venkovního rozvodu vody a vstupních objektů</v>
      </c>
      <c r="F74" s="77"/>
      <c r="G74" s="77"/>
      <c r="H74" s="77"/>
      <c r="I74" s="205"/>
      <c r="J74" s="75"/>
      <c r="K74" s="75"/>
      <c r="L74" s="73"/>
    </row>
    <row r="75" spans="2:12" s="1" customFormat="1" ht="14.4" customHeight="1">
      <c r="B75" s="47"/>
      <c r="C75" s="77" t="s">
        <v>144</v>
      </c>
      <c r="D75" s="75"/>
      <c r="E75" s="75"/>
      <c r="F75" s="75"/>
      <c r="G75" s="75"/>
      <c r="H75" s="75"/>
      <c r="I75" s="205"/>
      <c r="J75" s="75"/>
      <c r="K75" s="75"/>
      <c r="L75" s="73"/>
    </row>
    <row r="76" spans="2:12" s="1" customFormat="1" ht="17.25" customHeight="1">
      <c r="B76" s="47"/>
      <c r="C76" s="75"/>
      <c r="D76" s="75"/>
      <c r="E76" s="83" t="str">
        <f>E9</f>
        <v>SO 03 - Oprava chodníku</v>
      </c>
      <c r="F76" s="75"/>
      <c r="G76" s="75"/>
      <c r="H76" s="75"/>
      <c r="I76" s="205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5"/>
      <c r="J77" s="75"/>
      <c r="K77" s="75"/>
      <c r="L77" s="73"/>
    </row>
    <row r="78" spans="2:12" s="1" customFormat="1" ht="18" customHeight="1">
      <c r="B78" s="47"/>
      <c r="C78" s="77" t="s">
        <v>24</v>
      </c>
      <c r="D78" s="75"/>
      <c r="E78" s="75"/>
      <c r="F78" s="207" t="str">
        <f>F12</f>
        <v>Neštěmice</v>
      </c>
      <c r="G78" s="75"/>
      <c r="H78" s="75"/>
      <c r="I78" s="208" t="s">
        <v>26</v>
      </c>
      <c r="J78" s="86" t="str">
        <f>IF(J12="","",J12)</f>
        <v>24. 10. 2018</v>
      </c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13.5">
      <c r="B80" s="47"/>
      <c r="C80" s="77" t="s">
        <v>28</v>
      </c>
      <c r="D80" s="75"/>
      <c r="E80" s="75"/>
      <c r="F80" s="207" t="str">
        <f>E15</f>
        <v>Městské služby Ústí nad Labem - p.o.</v>
      </c>
      <c r="G80" s="75"/>
      <c r="H80" s="75"/>
      <c r="I80" s="208" t="s">
        <v>34</v>
      </c>
      <c r="J80" s="207" t="str">
        <f>E21</f>
        <v>Correct BC, s.r.o.</v>
      </c>
      <c r="K80" s="75"/>
      <c r="L80" s="73"/>
    </row>
    <row r="81" spans="2:12" s="1" customFormat="1" ht="14.4" customHeight="1">
      <c r="B81" s="47"/>
      <c r="C81" s="77" t="s">
        <v>32</v>
      </c>
      <c r="D81" s="75"/>
      <c r="E81" s="75"/>
      <c r="F81" s="207" t="str">
        <f>IF(E18="","",E18)</f>
        <v/>
      </c>
      <c r="G81" s="75"/>
      <c r="H81" s="75"/>
      <c r="I81" s="205"/>
      <c r="J81" s="75"/>
      <c r="K81" s="75"/>
      <c r="L81" s="73"/>
    </row>
    <row r="82" spans="2:12" s="1" customFormat="1" ht="10.3" customHeight="1">
      <c r="B82" s="47"/>
      <c r="C82" s="75"/>
      <c r="D82" s="75"/>
      <c r="E82" s="75"/>
      <c r="F82" s="75"/>
      <c r="G82" s="75"/>
      <c r="H82" s="75"/>
      <c r="I82" s="205"/>
      <c r="J82" s="75"/>
      <c r="K82" s="75"/>
      <c r="L82" s="73"/>
    </row>
    <row r="83" spans="2:20" s="10" customFormat="1" ht="29.25" customHeight="1">
      <c r="B83" s="209"/>
      <c r="C83" s="210" t="s">
        <v>159</v>
      </c>
      <c r="D83" s="211" t="s">
        <v>60</v>
      </c>
      <c r="E83" s="211" t="s">
        <v>56</v>
      </c>
      <c r="F83" s="211" t="s">
        <v>160</v>
      </c>
      <c r="G83" s="211" t="s">
        <v>161</v>
      </c>
      <c r="H83" s="211" t="s">
        <v>162</v>
      </c>
      <c r="I83" s="212" t="s">
        <v>163</v>
      </c>
      <c r="J83" s="211" t="s">
        <v>148</v>
      </c>
      <c r="K83" s="213" t="s">
        <v>164</v>
      </c>
      <c r="L83" s="214"/>
      <c r="M83" s="103" t="s">
        <v>165</v>
      </c>
      <c r="N83" s="104" t="s">
        <v>45</v>
      </c>
      <c r="O83" s="104" t="s">
        <v>166</v>
      </c>
      <c r="P83" s="104" t="s">
        <v>167</v>
      </c>
      <c r="Q83" s="104" t="s">
        <v>168</v>
      </c>
      <c r="R83" s="104" t="s">
        <v>169</v>
      </c>
      <c r="S83" s="104" t="s">
        <v>170</v>
      </c>
      <c r="T83" s="105" t="s">
        <v>171</v>
      </c>
    </row>
    <row r="84" spans="2:63" s="1" customFormat="1" ht="29.25" customHeight="1">
      <c r="B84" s="47"/>
      <c r="C84" s="109" t="s">
        <v>149</v>
      </c>
      <c r="D84" s="75"/>
      <c r="E84" s="75"/>
      <c r="F84" s="75"/>
      <c r="G84" s="75"/>
      <c r="H84" s="75"/>
      <c r="I84" s="205"/>
      <c r="J84" s="215">
        <f>BK84</f>
        <v>0</v>
      </c>
      <c r="K84" s="75"/>
      <c r="L84" s="73"/>
      <c r="M84" s="106"/>
      <c r="N84" s="107"/>
      <c r="O84" s="107"/>
      <c r="P84" s="216">
        <f>P85+P123+P131</f>
        <v>0</v>
      </c>
      <c r="Q84" s="107"/>
      <c r="R84" s="216">
        <f>R85+R123+R131</f>
        <v>7.3170062499999995</v>
      </c>
      <c r="S84" s="107"/>
      <c r="T84" s="217">
        <f>T85+T123+T131</f>
        <v>0.461375</v>
      </c>
      <c r="AT84" s="25" t="s">
        <v>74</v>
      </c>
      <c r="AU84" s="25" t="s">
        <v>150</v>
      </c>
      <c r="BK84" s="218">
        <f>BK85+BK123+BK131</f>
        <v>0</v>
      </c>
    </row>
    <row r="85" spans="2:63" s="11" customFormat="1" ht="37.4" customHeight="1">
      <c r="B85" s="219"/>
      <c r="C85" s="220"/>
      <c r="D85" s="221" t="s">
        <v>74</v>
      </c>
      <c r="E85" s="222" t="s">
        <v>322</v>
      </c>
      <c r="F85" s="222" t="s">
        <v>323</v>
      </c>
      <c r="G85" s="220"/>
      <c r="H85" s="220"/>
      <c r="I85" s="223"/>
      <c r="J85" s="224">
        <f>BK85</f>
        <v>0</v>
      </c>
      <c r="K85" s="220"/>
      <c r="L85" s="225"/>
      <c r="M85" s="226"/>
      <c r="N85" s="227"/>
      <c r="O85" s="227"/>
      <c r="P85" s="228">
        <f>P86+P102+P109+P120</f>
        <v>0</v>
      </c>
      <c r="Q85" s="227"/>
      <c r="R85" s="228">
        <f>R86+R102+R109+R120</f>
        <v>6.952006249999999</v>
      </c>
      <c r="S85" s="227"/>
      <c r="T85" s="229">
        <f>T86+T102+T109+T120</f>
        <v>0.08737500000000001</v>
      </c>
      <c r="AR85" s="230" t="s">
        <v>83</v>
      </c>
      <c r="AT85" s="231" t="s">
        <v>74</v>
      </c>
      <c r="AU85" s="231" t="s">
        <v>75</v>
      </c>
      <c r="AY85" s="230" t="s">
        <v>174</v>
      </c>
      <c r="BK85" s="232">
        <f>BK86+BK102+BK109+BK120</f>
        <v>0</v>
      </c>
    </row>
    <row r="86" spans="2:63" s="11" customFormat="1" ht="19.9" customHeight="1">
      <c r="B86" s="219"/>
      <c r="C86" s="220"/>
      <c r="D86" s="221" t="s">
        <v>74</v>
      </c>
      <c r="E86" s="233" t="s">
        <v>173</v>
      </c>
      <c r="F86" s="233" t="s">
        <v>2551</v>
      </c>
      <c r="G86" s="220"/>
      <c r="H86" s="220"/>
      <c r="I86" s="223"/>
      <c r="J86" s="234">
        <f>BK86</f>
        <v>0</v>
      </c>
      <c r="K86" s="220"/>
      <c r="L86" s="225"/>
      <c r="M86" s="226"/>
      <c r="N86" s="227"/>
      <c r="O86" s="227"/>
      <c r="P86" s="228">
        <f>SUM(P87:P101)</f>
        <v>0</v>
      </c>
      <c r="Q86" s="227"/>
      <c r="R86" s="228">
        <f>SUM(R87:R101)</f>
        <v>6.864856249999999</v>
      </c>
      <c r="S86" s="227"/>
      <c r="T86" s="229">
        <f>SUM(T87:T101)</f>
        <v>0</v>
      </c>
      <c r="AR86" s="230" t="s">
        <v>83</v>
      </c>
      <c r="AT86" s="231" t="s">
        <v>74</v>
      </c>
      <c r="AU86" s="231" t="s">
        <v>83</v>
      </c>
      <c r="AY86" s="230" t="s">
        <v>174</v>
      </c>
      <c r="BK86" s="232">
        <f>SUM(BK87:BK101)</f>
        <v>0</v>
      </c>
    </row>
    <row r="87" spans="2:65" s="1" customFormat="1" ht="25.5" customHeight="1">
      <c r="B87" s="47"/>
      <c r="C87" s="235" t="s">
        <v>83</v>
      </c>
      <c r="D87" s="235" t="s">
        <v>177</v>
      </c>
      <c r="E87" s="236" t="s">
        <v>2884</v>
      </c>
      <c r="F87" s="237" t="s">
        <v>2885</v>
      </c>
      <c r="G87" s="238" t="s">
        <v>464</v>
      </c>
      <c r="H87" s="239">
        <v>6.3</v>
      </c>
      <c r="I87" s="240"/>
      <c r="J87" s="241">
        <f>ROUND(I87*H87,2)</f>
        <v>0</v>
      </c>
      <c r="K87" s="237" t="s">
        <v>23</v>
      </c>
      <c r="L87" s="73"/>
      <c r="M87" s="242" t="s">
        <v>23</v>
      </c>
      <c r="N87" s="243" t="s">
        <v>46</v>
      </c>
      <c r="O87" s="48"/>
      <c r="P87" s="244">
        <f>O87*H87</f>
        <v>0</v>
      </c>
      <c r="Q87" s="244">
        <v>1.01</v>
      </c>
      <c r="R87" s="244">
        <f>Q87*H87</f>
        <v>6.3629999999999995</v>
      </c>
      <c r="S87" s="244">
        <v>0</v>
      </c>
      <c r="T87" s="245">
        <f>S87*H87</f>
        <v>0</v>
      </c>
      <c r="AR87" s="25" t="s">
        <v>195</v>
      </c>
      <c r="AT87" s="25" t="s">
        <v>177</v>
      </c>
      <c r="AU87" s="25" t="s">
        <v>85</v>
      </c>
      <c r="AY87" s="25" t="s">
        <v>174</v>
      </c>
      <c r="BE87" s="246">
        <f>IF(N87="základní",J87,0)</f>
        <v>0</v>
      </c>
      <c r="BF87" s="246">
        <f>IF(N87="snížená",J87,0)</f>
        <v>0</v>
      </c>
      <c r="BG87" s="246">
        <f>IF(N87="zákl. přenesená",J87,0)</f>
        <v>0</v>
      </c>
      <c r="BH87" s="246">
        <f>IF(N87="sníž. přenesená",J87,0)</f>
        <v>0</v>
      </c>
      <c r="BI87" s="246">
        <f>IF(N87="nulová",J87,0)</f>
        <v>0</v>
      </c>
      <c r="BJ87" s="25" t="s">
        <v>83</v>
      </c>
      <c r="BK87" s="246">
        <f>ROUND(I87*H87,2)</f>
        <v>0</v>
      </c>
      <c r="BL87" s="25" t="s">
        <v>195</v>
      </c>
      <c r="BM87" s="25" t="s">
        <v>2886</v>
      </c>
    </row>
    <row r="88" spans="2:47" s="1" customFormat="1" ht="13.5">
      <c r="B88" s="47"/>
      <c r="C88" s="75"/>
      <c r="D88" s="247" t="s">
        <v>187</v>
      </c>
      <c r="E88" s="75"/>
      <c r="F88" s="248" t="s">
        <v>2887</v>
      </c>
      <c r="G88" s="75"/>
      <c r="H88" s="75"/>
      <c r="I88" s="205"/>
      <c r="J88" s="75"/>
      <c r="K88" s="75"/>
      <c r="L88" s="73"/>
      <c r="M88" s="249"/>
      <c r="N88" s="48"/>
      <c r="O88" s="48"/>
      <c r="P88" s="48"/>
      <c r="Q88" s="48"/>
      <c r="R88" s="48"/>
      <c r="S88" s="48"/>
      <c r="T88" s="96"/>
      <c r="AT88" s="25" t="s">
        <v>187</v>
      </c>
      <c r="AU88" s="25" t="s">
        <v>85</v>
      </c>
    </row>
    <row r="89" spans="2:51" s="15" customFormat="1" ht="13.5">
      <c r="B89" s="290"/>
      <c r="C89" s="291"/>
      <c r="D89" s="247" t="s">
        <v>328</v>
      </c>
      <c r="E89" s="292" t="s">
        <v>23</v>
      </c>
      <c r="F89" s="293" t="s">
        <v>2888</v>
      </c>
      <c r="G89" s="291"/>
      <c r="H89" s="292" t="s">
        <v>23</v>
      </c>
      <c r="I89" s="294"/>
      <c r="J89" s="291"/>
      <c r="K89" s="291"/>
      <c r="L89" s="295"/>
      <c r="M89" s="296"/>
      <c r="N89" s="297"/>
      <c r="O89" s="297"/>
      <c r="P89" s="297"/>
      <c r="Q89" s="297"/>
      <c r="R89" s="297"/>
      <c r="S89" s="297"/>
      <c r="T89" s="298"/>
      <c r="AT89" s="299" t="s">
        <v>328</v>
      </c>
      <c r="AU89" s="299" t="s">
        <v>85</v>
      </c>
      <c r="AV89" s="15" t="s">
        <v>83</v>
      </c>
      <c r="AW89" s="15" t="s">
        <v>38</v>
      </c>
      <c r="AX89" s="15" t="s">
        <v>75</v>
      </c>
      <c r="AY89" s="299" t="s">
        <v>174</v>
      </c>
    </row>
    <row r="90" spans="2:51" s="12" customFormat="1" ht="13.5">
      <c r="B90" s="257"/>
      <c r="C90" s="258"/>
      <c r="D90" s="247" t="s">
        <v>328</v>
      </c>
      <c r="E90" s="259" t="s">
        <v>23</v>
      </c>
      <c r="F90" s="260" t="s">
        <v>2889</v>
      </c>
      <c r="G90" s="258"/>
      <c r="H90" s="261">
        <v>6.3</v>
      </c>
      <c r="I90" s="262"/>
      <c r="J90" s="258"/>
      <c r="K90" s="258"/>
      <c r="L90" s="263"/>
      <c r="M90" s="264"/>
      <c r="N90" s="265"/>
      <c r="O90" s="265"/>
      <c r="P90" s="265"/>
      <c r="Q90" s="265"/>
      <c r="R90" s="265"/>
      <c r="S90" s="265"/>
      <c r="T90" s="266"/>
      <c r="AT90" s="267" t="s">
        <v>328</v>
      </c>
      <c r="AU90" s="267" t="s">
        <v>85</v>
      </c>
      <c r="AV90" s="12" t="s">
        <v>85</v>
      </c>
      <c r="AW90" s="12" t="s">
        <v>38</v>
      </c>
      <c r="AX90" s="12" t="s">
        <v>83</v>
      </c>
      <c r="AY90" s="267" t="s">
        <v>174</v>
      </c>
    </row>
    <row r="91" spans="2:65" s="1" customFormat="1" ht="25.5" customHeight="1">
      <c r="B91" s="47"/>
      <c r="C91" s="235" t="s">
        <v>85</v>
      </c>
      <c r="D91" s="235" t="s">
        <v>177</v>
      </c>
      <c r="E91" s="236" t="s">
        <v>2890</v>
      </c>
      <c r="F91" s="237" t="s">
        <v>2891</v>
      </c>
      <c r="G91" s="238" t="s">
        <v>205</v>
      </c>
      <c r="H91" s="239">
        <v>65.625</v>
      </c>
      <c r="I91" s="240"/>
      <c r="J91" s="241">
        <f>ROUND(I91*H91,2)</f>
        <v>0</v>
      </c>
      <c r="K91" s="237" t="s">
        <v>181</v>
      </c>
      <c r="L91" s="73"/>
      <c r="M91" s="242" t="s">
        <v>23</v>
      </c>
      <c r="N91" s="243" t="s">
        <v>46</v>
      </c>
      <c r="O91" s="48"/>
      <c r="P91" s="244">
        <f>O91*H91</f>
        <v>0</v>
      </c>
      <c r="Q91" s="244">
        <v>0.00501</v>
      </c>
      <c r="R91" s="244">
        <f>Q91*H91</f>
        <v>0.32878124999999997</v>
      </c>
      <c r="S91" s="244">
        <v>0</v>
      </c>
      <c r="T91" s="245">
        <f>S91*H91</f>
        <v>0</v>
      </c>
      <c r="AR91" s="25" t="s">
        <v>195</v>
      </c>
      <c r="AT91" s="25" t="s">
        <v>177</v>
      </c>
      <c r="AU91" s="25" t="s">
        <v>85</v>
      </c>
      <c r="AY91" s="25" t="s">
        <v>174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5" t="s">
        <v>83</v>
      </c>
      <c r="BK91" s="246">
        <f>ROUND(I91*H91,2)</f>
        <v>0</v>
      </c>
      <c r="BL91" s="25" t="s">
        <v>195</v>
      </c>
      <c r="BM91" s="25" t="s">
        <v>2892</v>
      </c>
    </row>
    <row r="92" spans="2:51" s="12" customFormat="1" ht="13.5">
      <c r="B92" s="257"/>
      <c r="C92" s="258"/>
      <c r="D92" s="247" t="s">
        <v>328</v>
      </c>
      <c r="E92" s="259" t="s">
        <v>23</v>
      </c>
      <c r="F92" s="260" t="s">
        <v>2893</v>
      </c>
      <c r="G92" s="258"/>
      <c r="H92" s="261">
        <v>65.625</v>
      </c>
      <c r="I92" s="262"/>
      <c r="J92" s="258"/>
      <c r="K92" s="258"/>
      <c r="L92" s="263"/>
      <c r="M92" s="264"/>
      <c r="N92" s="265"/>
      <c r="O92" s="265"/>
      <c r="P92" s="265"/>
      <c r="Q92" s="265"/>
      <c r="R92" s="265"/>
      <c r="S92" s="265"/>
      <c r="T92" s="266"/>
      <c r="AT92" s="267" t="s">
        <v>328</v>
      </c>
      <c r="AU92" s="267" t="s">
        <v>85</v>
      </c>
      <c r="AV92" s="12" t="s">
        <v>85</v>
      </c>
      <c r="AW92" s="12" t="s">
        <v>38</v>
      </c>
      <c r="AX92" s="12" t="s">
        <v>83</v>
      </c>
      <c r="AY92" s="267" t="s">
        <v>174</v>
      </c>
    </row>
    <row r="93" spans="2:65" s="1" customFormat="1" ht="25.5" customHeight="1">
      <c r="B93" s="47"/>
      <c r="C93" s="235" t="s">
        <v>94</v>
      </c>
      <c r="D93" s="235" t="s">
        <v>177</v>
      </c>
      <c r="E93" s="236" t="s">
        <v>2894</v>
      </c>
      <c r="F93" s="237" t="s">
        <v>2895</v>
      </c>
      <c r="G93" s="238" t="s">
        <v>223</v>
      </c>
      <c r="H93" s="239">
        <v>87.5</v>
      </c>
      <c r="I93" s="240"/>
      <c r="J93" s="241">
        <f>ROUND(I93*H93,2)</f>
        <v>0</v>
      </c>
      <c r="K93" s="237" t="s">
        <v>181</v>
      </c>
      <c r="L93" s="73"/>
      <c r="M93" s="242" t="s">
        <v>23</v>
      </c>
      <c r="N93" s="243" t="s">
        <v>46</v>
      </c>
      <c r="O93" s="48"/>
      <c r="P93" s="244">
        <f>O93*H93</f>
        <v>0</v>
      </c>
      <c r="Q93" s="244">
        <v>0.00085</v>
      </c>
      <c r="R93" s="244">
        <f>Q93*H93</f>
        <v>0.074375</v>
      </c>
      <c r="S93" s="244">
        <v>0</v>
      </c>
      <c r="T93" s="245">
        <f>S93*H93</f>
        <v>0</v>
      </c>
      <c r="AR93" s="25" t="s">
        <v>195</v>
      </c>
      <c r="AT93" s="25" t="s">
        <v>177</v>
      </c>
      <c r="AU93" s="25" t="s">
        <v>85</v>
      </c>
      <c r="AY93" s="25" t="s">
        <v>174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5" t="s">
        <v>83</v>
      </c>
      <c r="BK93" s="246">
        <f>ROUND(I93*H93,2)</f>
        <v>0</v>
      </c>
      <c r="BL93" s="25" t="s">
        <v>195</v>
      </c>
      <c r="BM93" s="25" t="s">
        <v>2896</v>
      </c>
    </row>
    <row r="94" spans="2:51" s="15" customFormat="1" ht="13.5">
      <c r="B94" s="290"/>
      <c r="C94" s="291"/>
      <c r="D94" s="247" t="s">
        <v>328</v>
      </c>
      <c r="E94" s="292" t="s">
        <v>23</v>
      </c>
      <c r="F94" s="293" t="s">
        <v>2897</v>
      </c>
      <c r="G94" s="291"/>
      <c r="H94" s="292" t="s">
        <v>23</v>
      </c>
      <c r="I94" s="294"/>
      <c r="J94" s="291"/>
      <c r="K94" s="291"/>
      <c r="L94" s="295"/>
      <c r="M94" s="296"/>
      <c r="N94" s="297"/>
      <c r="O94" s="297"/>
      <c r="P94" s="297"/>
      <c r="Q94" s="297"/>
      <c r="R94" s="297"/>
      <c r="S94" s="297"/>
      <c r="T94" s="298"/>
      <c r="AT94" s="299" t="s">
        <v>328</v>
      </c>
      <c r="AU94" s="299" t="s">
        <v>85</v>
      </c>
      <c r="AV94" s="15" t="s">
        <v>83</v>
      </c>
      <c r="AW94" s="15" t="s">
        <v>38</v>
      </c>
      <c r="AX94" s="15" t="s">
        <v>75</v>
      </c>
      <c r="AY94" s="299" t="s">
        <v>174</v>
      </c>
    </row>
    <row r="95" spans="2:51" s="12" customFormat="1" ht="13.5">
      <c r="B95" s="257"/>
      <c r="C95" s="258"/>
      <c r="D95" s="247" t="s">
        <v>328</v>
      </c>
      <c r="E95" s="259" t="s">
        <v>23</v>
      </c>
      <c r="F95" s="260" t="s">
        <v>2898</v>
      </c>
      <c r="G95" s="258"/>
      <c r="H95" s="261">
        <v>87.5</v>
      </c>
      <c r="I95" s="262"/>
      <c r="J95" s="258"/>
      <c r="K95" s="258"/>
      <c r="L95" s="263"/>
      <c r="M95" s="264"/>
      <c r="N95" s="265"/>
      <c r="O95" s="265"/>
      <c r="P95" s="265"/>
      <c r="Q95" s="265"/>
      <c r="R95" s="265"/>
      <c r="S95" s="265"/>
      <c r="T95" s="266"/>
      <c r="AT95" s="267" t="s">
        <v>328</v>
      </c>
      <c r="AU95" s="267" t="s">
        <v>85</v>
      </c>
      <c r="AV95" s="12" t="s">
        <v>85</v>
      </c>
      <c r="AW95" s="12" t="s">
        <v>38</v>
      </c>
      <c r="AX95" s="12" t="s">
        <v>75</v>
      </c>
      <c r="AY95" s="267" t="s">
        <v>174</v>
      </c>
    </row>
    <row r="96" spans="2:51" s="13" customFormat="1" ht="13.5">
      <c r="B96" s="268"/>
      <c r="C96" s="269"/>
      <c r="D96" s="247" t="s">
        <v>328</v>
      </c>
      <c r="E96" s="270" t="s">
        <v>23</v>
      </c>
      <c r="F96" s="271" t="s">
        <v>331</v>
      </c>
      <c r="G96" s="269"/>
      <c r="H96" s="272">
        <v>87.5</v>
      </c>
      <c r="I96" s="273"/>
      <c r="J96" s="269"/>
      <c r="K96" s="269"/>
      <c r="L96" s="274"/>
      <c r="M96" s="275"/>
      <c r="N96" s="276"/>
      <c r="O96" s="276"/>
      <c r="P96" s="276"/>
      <c r="Q96" s="276"/>
      <c r="R96" s="276"/>
      <c r="S96" s="276"/>
      <c r="T96" s="277"/>
      <c r="AT96" s="278" t="s">
        <v>328</v>
      </c>
      <c r="AU96" s="278" t="s">
        <v>85</v>
      </c>
      <c r="AV96" s="13" t="s">
        <v>195</v>
      </c>
      <c r="AW96" s="13" t="s">
        <v>38</v>
      </c>
      <c r="AX96" s="13" t="s">
        <v>83</v>
      </c>
      <c r="AY96" s="278" t="s">
        <v>174</v>
      </c>
    </row>
    <row r="97" spans="2:65" s="1" customFormat="1" ht="25.5" customHeight="1">
      <c r="B97" s="47"/>
      <c r="C97" s="235" t="s">
        <v>195</v>
      </c>
      <c r="D97" s="235" t="s">
        <v>177</v>
      </c>
      <c r="E97" s="236" t="s">
        <v>2899</v>
      </c>
      <c r="F97" s="237" t="s">
        <v>2900</v>
      </c>
      <c r="G97" s="238" t="s">
        <v>223</v>
      </c>
      <c r="H97" s="239">
        <v>35</v>
      </c>
      <c r="I97" s="240"/>
      <c r="J97" s="241">
        <f>ROUND(I97*H97,2)</f>
        <v>0</v>
      </c>
      <c r="K97" s="237" t="s">
        <v>181</v>
      </c>
      <c r="L97" s="73"/>
      <c r="M97" s="242" t="s">
        <v>23</v>
      </c>
      <c r="N97" s="243" t="s">
        <v>46</v>
      </c>
      <c r="O97" s="48"/>
      <c r="P97" s="244">
        <f>O97*H97</f>
        <v>0</v>
      </c>
      <c r="Q97" s="244">
        <v>0.00282</v>
      </c>
      <c r="R97" s="244">
        <f>Q97*H97</f>
        <v>0.0987</v>
      </c>
      <c r="S97" s="244">
        <v>0</v>
      </c>
      <c r="T97" s="245">
        <f>S97*H97</f>
        <v>0</v>
      </c>
      <c r="AR97" s="25" t="s">
        <v>195</v>
      </c>
      <c r="AT97" s="25" t="s">
        <v>177</v>
      </c>
      <c r="AU97" s="25" t="s">
        <v>85</v>
      </c>
      <c r="AY97" s="25" t="s">
        <v>174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5" t="s">
        <v>83</v>
      </c>
      <c r="BK97" s="246">
        <f>ROUND(I97*H97,2)</f>
        <v>0</v>
      </c>
      <c r="BL97" s="25" t="s">
        <v>195</v>
      </c>
      <c r="BM97" s="25" t="s">
        <v>2901</v>
      </c>
    </row>
    <row r="98" spans="2:51" s="15" customFormat="1" ht="13.5">
      <c r="B98" s="290"/>
      <c r="C98" s="291"/>
      <c r="D98" s="247" t="s">
        <v>328</v>
      </c>
      <c r="E98" s="292" t="s">
        <v>23</v>
      </c>
      <c r="F98" s="293" t="s">
        <v>2902</v>
      </c>
      <c r="G98" s="291"/>
      <c r="H98" s="292" t="s">
        <v>23</v>
      </c>
      <c r="I98" s="294"/>
      <c r="J98" s="291"/>
      <c r="K98" s="291"/>
      <c r="L98" s="295"/>
      <c r="M98" s="296"/>
      <c r="N98" s="297"/>
      <c r="O98" s="297"/>
      <c r="P98" s="297"/>
      <c r="Q98" s="297"/>
      <c r="R98" s="297"/>
      <c r="S98" s="297"/>
      <c r="T98" s="298"/>
      <c r="AT98" s="299" t="s">
        <v>328</v>
      </c>
      <c r="AU98" s="299" t="s">
        <v>85</v>
      </c>
      <c r="AV98" s="15" t="s">
        <v>83</v>
      </c>
      <c r="AW98" s="15" t="s">
        <v>38</v>
      </c>
      <c r="AX98" s="15" t="s">
        <v>75</v>
      </c>
      <c r="AY98" s="299" t="s">
        <v>174</v>
      </c>
    </row>
    <row r="99" spans="2:51" s="12" customFormat="1" ht="13.5">
      <c r="B99" s="257"/>
      <c r="C99" s="258"/>
      <c r="D99" s="247" t="s">
        <v>328</v>
      </c>
      <c r="E99" s="259" t="s">
        <v>23</v>
      </c>
      <c r="F99" s="260" t="s">
        <v>2903</v>
      </c>
      <c r="G99" s="258"/>
      <c r="H99" s="261">
        <v>35</v>
      </c>
      <c r="I99" s="262"/>
      <c r="J99" s="258"/>
      <c r="K99" s="258"/>
      <c r="L99" s="263"/>
      <c r="M99" s="264"/>
      <c r="N99" s="265"/>
      <c r="O99" s="265"/>
      <c r="P99" s="265"/>
      <c r="Q99" s="265"/>
      <c r="R99" s="265"/>
      <c r="S99" s="265"/>
      <c r="T99" s="266"/>
      <c r="AT99" s="267" t="s">
        <v>328</v>
      </c>
      <c r="AU99" s="267" t="s">
        <v>85</v>
      </c>
      <c r="AV99" s="12" t="s">
        <v>85</v>
      </c>
      <c r="AW99" s="12" t="s">
        <v>38</v>
      </c>
      <c r="AX99" s="12" t="s">
        <v>75</v>
      </c>
      <c r="AY99" s="267" t="s">
        <v>174</v>
      </c>
    </row>
    <row r="100" spans="2:51" s="13" customFormat="1" ht="13.5">
      <c r="B100" s="268"/>
      <c r="C100" s="269"/>
      <c r="D100" s="247" t="s">
        <v>328</v>
      </c>
      <c r="E100" s="270" t="s">
        <v>23</v>
      </c>
      <c r="F100" s="271" t="s">
        <v>331</v>
      </c>
      <c r="G100" s="269"/>
      <c r="H100" s="272">
        <v>35</v>
      </c>
      <c r="I100" s="273"/>
      <c r="J100" s="269"/>
      <c r="K100" s="269"/>
      <c r="L100" s="274"/>
      <c r="M100" s="275"/>
      <c r="N100" s="276"/>
      <c r="O100" s="276"/>
      <c r="P100" s="276"/>
      <c r="Q100" s="276"/>
      <c r="R100" s="276"/>
      <c r="S100" s="276"/>
      <c r="T100" s="277"/>
      <c r="AT100" s="278" t="s">
        <v>328</v>
      </c>
      <c r="AU100" s="278" t="s">
        <v>85</v>
      </c>
      <c r="AV100" s="13" t="s">
        <v>195</v>
      </c>
      <c r="AW100" s="13" t="s">
        <v>38</v>
      </c>
      <c r="AX100" s="13" t="s">
        <v>83</v>
      </c>
      <c r="AY100" s="278" t="s">
        <v>174</v>
      </c>
    </row>
    <row r="101" spans="2:65" s="1" customFormat="1" ht="25.5" customHeight="1">
      <c r="B101" s="47"/>
      <c r="C101" s="235" t="s">
        <v>173</v>
      </c>
      <c r="D101" s="235" t="s">
        <v>177</v>
      </c>
      <c r="E101" s="236" t="s">
        <v>2904</v>
      </c>
      <c r="F101" s="237" t="s">
        <v>2905</v>
      </c>
      <c r="G101" s="238" t="s">
        <v>205</v>
      </c>
      <c r="H101" s="239">
        <v>350</v>
      </c>
      <c r="I101" s="240"/>
      <c r="J101" s="241">
        <f>ROUND(I101*H101,2)</f>
        <v>0</v>
      </c>
      <c r="K101" s="237" t="s">
        <v>181</v>
      </c>
      <c r="L101" s="73"/>
      <c r="M101" s="242" t="s">
        <v>23</v>
      </c>
      <c r="N101" s="243" t="s">
        <v>46</v>
      </c>
      <c r="O101" s="48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5" t="s">
        <v>195</v>
      </c>
      <c r="AT101" s="25" t="s">
        <v>177</v>
      </c>
      <c r="AU101" s="25" t="s">
        <v>85</v>
      </c>
      <c r="AY101" s="25" t="s">
        <v>174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5" t="s">
        <v>83</v>
      </c>
      <c r="BK101" s="246">
        <f>ROUND(I101*H101,2)</f>
        <v>0</v>
      </c>
      <c r="BL101" s="25" t="s">
        <v>195</v>
      </c>
      <c r="BM101" s="25" t="s">
        <v>2906</v>
      </c>
    </row>
    <row r="102" spans="2:63" s="11" customFormat="1" ht="29.85" customHeight="1">
      <c r="B102" s="219"/>
      <c r="C102" s="220"/>
      <c r="D102" s="221" t="s">
        <v>74</v>
      </c>
      <c r="E102" s="233" t="s">
        <v>220</v>
      </c>
      <c r="F102" s="233" t="s">
        <v>486</v>
      </c>
      <c r="G102" s="220"/>
      <c r="H102" s="220"/>
      <c r="I102" s="223"/>
      <c r="J102" s="234">
        <f>BK102</f>
        <v>0</v>
      </c>
      <c r="K102" s="220"/>
      <c r="L102" s="225"/>
      <c r="M102" s="226"/>
      <c r="N102" s="227"/>
      <c r="O102" s="227"/>
      <c r="P102" s="228">
        <f>SUM(P103:P108)</f>
        <v>0</v>
      </c>
      <c r="Q102" s="227"/>
      <c r="R102" s="228">
        <f>SUM(R103:R108)</f>
        <v>0.08715</v>
      </c>
      <c r="S102" s="227"/>
      <c r="T102" s="229">
        <f>SUM(T103:T108)</f>
        <v>0.08737500000000001</v>
      </c>
      <c r="AR102" s="230" t="s">
        <v>83</v>
      </c>
      <c r="AT102" s="231" t="s">
        <v>74</v>
      </c>
      <c r="AU102" s="231" t="s">
        <v>83</v>
      </c>
      <c r="AY102" s="230" t="s">
        <v>174</v>
      </c>
      <c r="BK102" s="232">
        <f>SUM(BK103:BK108)</f>
        <v>0</v>
      </c>
    </row>
    <row r="103" spans="2:65" s="1" customFormat="1" ht="25.5" customHeight="1">
      <c r="B103" s="47"/>
      <c r="C103" s="235" t="s">
        <v>207</v>
      </c>
      <c r="D103" s="235" t="s">
        <v>177</v>
      </c>
      <c r="E103" s="236" t="s">
        <v>2907</v>
      </c>
      <c r="F103" s="237" t="s">
        <v>2908</v>
      </c>
      <c r="G103" s="238" t="s">
        <v>205</v>
      </c>
      <c r="H103" s="239">
        <v>3.75</v>
      </c>
      <c r="I103" s="240"/>
      <c r="J103" s="241">
        <f>ROUND(I103*H103,2)</f>
        <v>0</v>
      </c>
      <c r="K103" s="237" t="s">
        <v>181</v>
      </c>
      <c r="L103" s="73"/>
      <c r="M103" s="242" t="s">
        <v>23</v>
      </c>
      <c r="N103" s="243" t="s">
        <v>46</v>
      </c>
      <c r="O103" s="48"/>
      <c r="P103" s="244">
        <f>O103*H103</f>
        <v>0</v>
      </c>
      <c r="Q103" s="244">
        <v>0</v>
      </c>
      <c r="R103" s="244">
        <f>Q103*H103</f>
        <v>0</v>
      </c>
      <c r="S103" s="244">
        <v>0.0233</v>
      </c>
      <c r="T103" s="245">
        <f>S103*H103</f>
        <v>0.08737500000000001</v>
      </c>
      <c r="AR103" s="25" t="s">
        <v>195</v>
      </c>
      <c r="AT103" s="25" t="s">
        <v>177</v>
      </c>
      <c r="AU103" s="25" t="s">
        <v>85</v>
      </c>
      <c r="AY103" s="25" t="s">
        <v>174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5" t="s">
        <v>83</v>
      </c>
      <c r="BK103" s="246">
        <f>ROUND(I103*H103,2)</f>
        <v>0</v>
      </c>
      <c r="BL103" s="25" t="s">
        <v>195</v>
      </c>
      <c r="BM103" s="25" t="s">
        <v>2909</v>
      </c>
    </row>
    <row r="104" spans="2:51" s="12" customFormat="1" ht="13.5">
      <c r="B104" s="257"/>
      <c r="C104" s="258"/>
      <c r="D104" s="247" t="s">
        <v>328</v>
      </c>
      <c r="E104" s="259" t="s">
        <v>23</v>
      </c>
      <c r="F104" s="260" t="s">
        <v>2910</v>
      </c>
      <c r="G104" s="258"/>
      <c r="H104" s="261">
        <v>3.75</v>
      </c>
      <c r="I104" s="262"/>
      <c r="J104" s="258"/>
      <c r="K104" s="258"/>
      <c r="L104" s="263"/>
      <c r="M104" s="264"/>
      <c r="N104" s="265"/>
      <c r="O104" s="265"/>
      <c r="P104" s="265"/>
      <c r="Q104" s="265"/>
      <c r="R104" s="265"/>
      <c r="S104" s="265"/>
      <c r="T104" s="266"/>
      <c r="AT104" s="267" t="s">
        <v>328</v>
      </c>
      <c r="AU104" s="267" t="s">
        <v>85</v>
      </c>
      <c r="AV104" s="12" t="s">
        <v>85</v>
      </c>
      <c r="AW104" s="12" t="s">
        <v>38</v>
      </c>
      <c r="AX104" s="12" t="s">
        <v>83</v>
      </c>
      <c r="AY104" s="267" t="s">
        <v>174</v>
      </c>
    </row>
    <row r="105" spans="2:65" s="1" customFormat="1" ht="25.5" customHeight="1">
      <c r="B105" s="47"/>
      <c r="C105" s="235" t="s">
        <v>212</v>
      </c>
      <c r="D105" s="235" t="s">
        <v>177</v>
      </c>
      <c r="E105" s="236" t="s">
        <v>2911</v>
      </c>
      <c r="F105" s="237" t="s">
        <v>2912</v>
      </c>
      <c r="G105" s="238" t="s">
        <v>205</v>
      </c>
      <c r="H105" s="239">
        <v>3.75</v>
      </c>
      <c r="I105" s="240"/>
      <c r="J105" s="241">
        <f>ROUND(I105*H105,2)</f>
        <v>0</v>
      </c>
      <c r="K105" s="237" t="s">
        <v>181</v>
      </c>
      <c r="L105" s="73"/>
      <c r="M105" s="242" t="s">
        <v>23</v>
      </c>
      <c r="N105" s="243" t="s">
        <v>46</v>
      </c>
      <c r="O105" s="48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5" t="s">
        <v>195</v>
      </c>
      <c r="AT105" s="25" t="s">
        <v>177</v>
      </c>
      <c r="AU105" s="25" t="s">
        <v>85</v>
      </c>
      <c r="AY105" s="25" t="s">
        <v>174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5" t="s">
        <v>83</v>
      </c>
      <c r="BK105" s="246">
        <f>ROUND(I105*H105,2)</f>
        <v>0</v>
      </c>
      <c r="BL105" s="25" t="s">
        <v>195</v>
      </c>
      <c r="BM105" s="25" t="s">
        <v>2913</v>
      </c>
    </row>
    <row r="106" spans="2:65" s="1" customFormat="1" ht="25.5" customHeight="1">
      <c r="B106" s="47"/>
      <c r="C106" s="235" t="s">
        <v>216</v>
      </c>
      <c r="D106" s="235" t="s">
        <v>177</v>
      </c>
      <c r="E106" s="236" t="s">
        <v>2914</v>
      </c>
      <c r="F106" s="237" t="s">
        <v>2915</v>
      </c>
      <c r="G106" s="238" t="s">
        <v>205</v>
      </c>
      <c r="H106" s="239">
        <v>3.75</v>
      </c>
      <c r="I106" s="240"/>
      <c r="J106" s="241">
        <f>ROUND(I106*H106,2)</f>
        <v>0</v>
      </c>
      <c r="K106" s="237" t="s">
        <v>181</v>
      </c>
      <c r="L106" s="73"/>
      <c r="M106" s="242" t="s">
        <v>23</v>
      </c>
      <c r="N106" s="243" t="s">
        <v>46</v>
      </c>
      <c r="O106" s="48"/>
      <c r="P106" s="244">
        <f>O106*H106</f>
        <v>0</v>
      </c>
      <c r="Q106" s="244">
        <v>0.02324</v>
      </c>
      <c r="R106" s="244">
        <f>Q106*H106</f>
        <v>0.08715</v>
      </c>
      <c r="S106" s="244">
        <v>0</v>
      </c>
      <c r="T106" s="245">
        <f>S106*H106</f>
        <v>0</v>
      </c>
      <c r="AR106" s="25" t="s">
        <v>195</v>
      </c>
      <c r="AT106" s="25" t="s">
        <v>177</v>
      </c>
      <c r="AU106" s="25" t="s">
        <v>85</v>
      </c>
      <c r="AY106" s="25" t="s">
        <v>174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5" t="s">
        <v>83</v>
      </c>
      <c r="BK106" s="246">
        <f>ROUND(I106*H106,2)</f>
        <v>0</v>
      </c>
      <c r="BL106" s="25" t="s">
        <v>195</v>
      </c>
      <c r="BM106" s="25" t="s">
        <v>2916</v>
      </c>
    </row>
    <row r="107" spans="2:51" s="12" customFormat="1" ht="13.5">
      <c r="B107" s="257"/>
      <c r="C107" s="258"/>
      <c r="D107" s="247" t="s">
        <v>328</v>
      </c>
      <c r="E107" s="259" t="s">
        <v>23</v>
      </c>
      <c r="F107" s="260" t="s">
        <v>2910</v>
      </c>
      <c r="G107" s="258"/>
      <c r="H107" s="261">
        <v>3.75</v>
      </c>
      <c r="I107" s="262"/>
      <c r="J107" s="258"/>
      <c r="K107" s="258"/>
      <c r="L107" s="263"/>
      <c r="M107" s="264"/>
      <c r="N107" s="265"/>
      <c r="O107" s="265"/>
      <c r="P107" s="265"/>
      <c r="Q107" s="265"/>
      <c r="R107" s="265"/>
      <c r="S107" s="265"/>
      <c r="T107" s="266"/>
      <c r="AT107" s="267" t="s">
        <v>328</v>
      </c>
      <c r="AU107" s="267" t="s">
        <v>85</v>
      </c>
      <c r="AV107" s="12" t="s">
        <v>85</v>
      </c>
      <c r="AW107" s="12" t="s">
        <v>38</v>
      </c>
      <c r="AX107" s="12" t="s">
        <v>83</v>
      </c>
      <c r="AY107" s="267" t="s">
        <v>174</v>
      </c>
    </row>
    <row r="108" spans="2:65" s="1" customFormat="1" ht="25.5" customHeight="1">
      <c r="B108" s="47"/>
      <c r="C108" s="235" t="s">
        <v>220</v>
      </c>
      <c r="D108" s="235" t="s">
        <v>177</v>
      </c>
      <c r="E108" s="236" t="s">
        <v>2917</v>
      </c>
      <c r="F108" s="237" t="s">
        <v>2918</v>
      </c>
      <c r="G108" s="238" t="s">
        <v>205</v>
      </c>
      <c r="H108" s="239">
        <v>3.75</v>
      </c>
      <c r="I108" s="240"/>
      <c r="J108" s="241">
        <f>ROUND(I108*H108,2)</f>
        <v>0</v>
      </c>
      <c r="K108" s="237" t="s">
        <v>181</v>
      </c>
      <c r="L108" s="73"/>
      <c r="M108" s="242" t="s">
        <v>23</v>
      </c>
      <c r="N108" s="243" t="s">
        <v>46</v>
      </c>
      <c r="O108" s="48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5" t="s">
        <v>195</v>
      </c>
      <c r="AT108" s="25" t="s">
        <v>177</v>
      </c>
      <c r="AU108" s="25" t="s">
        <v>85</v>
      </c>
      <c r="AY108" s="25" t="s">
        <v>174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5" t="s">
        <v>83</v>
      </c>
      <c r="BK108" s="246">
        <f>ROUND(I108*H108,2)</f>
        <v>0</v>
      </c>
      <c r="BL108" s="25" t="s">
        <v>195</v>
      </c>
      <c r="BM108" s="25" t="s">
        <v>2919</v>
      </c>
    </row>
    <row r="109" spans="2:63" s="11" customFormat="1" ht="29.85" customHeight="1">
      <c r="B109" s="219"/>
      <c r="C109" s="220"/>
      <c r="D109" s="221" t="s">
        <v>74</v>
      </c>
      <c r="E109" s="233" t="s">
        <v>541</v>
      </c>
      <c r="F109" s="233" t="s">
        <v>542</v>
      </c>
      <c r="G109" s="220"/>
      <c r="H109" s="220"/>
      <c r="I109" s="223"/>
      <c r="J109" s="234">
        <f>BK109</f>
        <v>0</v>
      </c>
      <c r="K109" s="220"/>
      <c r="L109" s="225"/>
      <c r="M109" s="226"/>
      <c r="N109" s="227"/>
      <c r="O109" s="227"/>
      <c r="P109" s="228">
        <f>SUM(P110:P119)</f>
        <v>0</v>
      </c>
      <c r="Q109" s="227"/>
      <c r="R109" s="228">
        <f>SUM(R110:R119)</f>
        <v>0</v>
      </c>
      <c r="S109" s="227"/>
      <c r="T109" s="229">
        <f>SUM(T110:T119)</f>
        <v>0</v>
      </c>
      <c r="AR109" s="230" t="s">
        <v>83</v>
      </c>
      <c r="AT109" s="231" t="s">
        <v>74</v>
      </c>
      <c r="AU109" s="231" t="s">
        <v>83</v>
      </c>
      <c r="AY109" s="230" t="s">
        <v>174</v>
      </c>
      <c r="BK109" s="232">
        <f>SUM(BK110:BK119)</f>
        <v>0</v>
      </c>
    </row>
    <row r="110" spans="2:65" s="1" customFormat="1" ht="25.5" customHeight="1">
      <c r="B110" s="47"/>
      <c r="C110" s="235" t="s">
        <v>226</v>
      </c>
      <c r="D110" s="235" t="s">
        <v>177</v>
      </c>
      <c r="E110" s="236" t="s">
        <v>544</v>
      </c>
      <c r="F110" s="237" t="s">
        <v>545</v>
      </c>
      <c r="G110" s="238" t="s">
        <v>464</v>
      </c>
      <c r="H110" s="239">
        <v>0.461</v>
      </c>
      <c r="I110" s="240"/>
      <c r="J110" s="241">
        <f>ROUND(I110*H110,2)</f>
        <v>0</v>
      </c>
      <c r="K110" s="237" t="s">
        <v>181</v>
      </c>
      <c r="L110" s="73"/>
      <c r="M110" s="242" t="s">
        <v>23</v>
      </c>
      <c r="N110" s="243" t="s">
        <v>46</v>
      </c>
      <c r="O110" s="48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5" t="s">
        <v>195</v>
      </c>
      <c r="AT110" s="25" t="s">
        <v>177</v>
      </c>
      <c r="AU110" s="25" t="s">
        <v>85</v>
      </c>
      <c r="AY110" s="25" t="s">
        <v>174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5" t="s">
        <v>83</v>
      </c>
      <c r="BK110" s="246">
        <f>ROUND(I110*H110,2)</f>
        <v>0</v>
      </c>
      <c r="BL110" s="25" t="s">
        <v>195</v>
      </c>
      <c r="BM110" s="25" t="s">
        <v>2920</v>
      </c>
    </row>
    <row r="111" spans="2:65" s="1" customFormat="1" ht="38.25" customHeight="1">
      <c r="B111" s="47"/>
      <c r="C111" s="235" t="s">
        <v>231</v>
      </c>
      <c r="D111" s="235" t="s">
        <v>177</v>
      </c>
      <c r="E111" s="236" t="s">
        <v>548</v>
      </c>
      <c r="F111" s="237" t="s">
        <v>549</v>
      </c>
      <c r="G111" s="238" t="s">
        <v>464</v>
      </c>
      <c r="H111" s="239">
        <v>2.305</v>
      </c>
      <c r="I111" s="240"/>
      <c r="J111" s="241">
        <f>ROUND(I111*H111,2)</f>
        <v>0</v>
      </c>
      <c r="K111" s="237" t="s">
        <v>181</v>
      </c>
      <c r="L111" s="73"/>
      <c r="M111" s="242" t="s">
        <v>23</v>
      </c>
      <c r="N111" s="243" t="s">
        <v>46</v>
      </c>
      <c r="O111" s="48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5" t="s">
        <v>195</v>
      </c>
      <c r="AT111" s="25" t="s">
        <v>177</v>
      </c>
      <c r="AU111" s="25" t="s">
        <v>85</v>
      </c>
      <c r="AY111" s="25" t="s">
        <v>174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5" t="s">
        <v>83</v>
      </c>
      <c r="BK111" s="246">
        <f>ROUND(I111*H111,2)</f>
        <v>0</v>
      </c>
      <c r="BL111" s="25" t="s">
        <v>195</v>
      </c>
      <c r="BM111" s="25" t="s">
        <v>2921</v>
      </c>
    </row>
    <row r="112" spans="2:51" s="12" customFormat="1" ht="13.5">
      <c r="B112" s="257"/>
      <c r="C112" s="258"/>
      <c r="D112" s="247" t="s">
        <v>328</v>
      </c>
      <c r="E112" s="258"/>
      <c r="F112" s="260" t="s">
        <v>2922</v>
      </c>
      <c r="G112" s="258"/>
      <c r="H112" s="261">
        <v>2.305</v>
      </c>
      <c r="I112" s="262"/>
      <c r="J112" s="258"/>
      <c r="K112" s="258"/>
      <c r="L112" s="263"/>
      <c r="M112" s="264"/>
      <c r="N112" s="265"/>
      <c r="O112" s="265"/>
      <c r="P112" s="265"/>
      <c r="Q112" s="265"/>
      <c r="R112" s="265"/>
      <c r="S112" s="265"/>
      <c r="T112" s="266"/>
      <c r="AT112" s="267" t="s">
        <v>328</v>
      </c>
      <c r="AU112" s="267" t="s">
        <v>85</v>
      </c>
      <c r="AV112" s="12" t="s">
        <v>85</v>
      </c>
      <c r="AW112" s="12" t="s">
        <v>6</v>
      </c>
      <c r="AX112" s="12" t="s">
        <v>83</v>
      </c>
      <c r="AY112" s="267" t="s">
        <v>174</v>
      </c>
    </row>
    <row r="113" spans="2:65" s="1" customFormat="1" ht="25.5" customHeight="1">
      <c r="B113" s="47"/>
      <c r="C113" s="235" t="s">
        <v>235</v>
      </c>
      <c r="D113" s="235" t="s">
        <v>177</v>
      </c>
      <c r="E113" s="236" t="s">
        <v>553</v>
      </c>
      <c r="F113" s="237" t="s">
        <v>554</v>
      </c>
      <c r="G113" s="238" t="s">
        <v>464</v>
      </c>
      <c r="H113" s="239">
        <v>0.461</v>
      </c>
      <c r="I113" s="240"/>
      <c r="J113" s="241">
        <f>ROUND(I113*H113,2)</f>
        <v>0</v>
      </c>
      <c r="K113" s="237" t="s">
        <v>181</v>
      </c>
      <c r="L113" s="73"/>
      <c r="M113" s="242" t="s">
        <v>23</v>
      </c>
      <c r="N113" s="243" t="s">
        <v>46</v>
      </c>
      <c r="O113" s="48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5" t="s">
        <v>195</v>
      </c>
      <c r="AT113" s="25" t="s">
        <v>177</v>
      </c>
      <c r="AU113" s="25" t="s">
        <v>85</v>
      </c>
      <c r="AY113" s="25" t="s">
        <v>174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5" t="s">
        <v>83</v>
      </c>
      <c r="BK113" s="246">
        <f>ROUND(I113*H113,2)</f>
        <v>0</v>
      </c>
      <c r="BL113" s="25" t="s">
        <v>195</v>
      </c>
      <c r="BM113" s="25" t="s">
        <v>2923</v>
      </c>
    </row>
    <row r="114" spans="2:65" s="1" customFormat="1" ht="25.5" customHeight="1">
      <c r="B114" s="47"/>
      <c r="C114" s="235" t="s">
        <v>241</v>
      </c>
      <c r="D114" s="235" t="s">
        <v>177</v>
      </c>
      <c r="E114" s="236" t="s">
        <v>557</v>
      </c>
      <c r="F114" s="237" t="s">
        <v>558</v>
      </c>
      <c r="G114" s="238" t="s">
        <v>464</v>
      </c>
      <c r="H114" s="239">
        <v>4.61</v>
      </c>
      <c r="I114" s="240"/>
      <c r="J114" s="241">
        <f>ROUND(I114*H114,2)</f>
        <v>0</v>
      </c>
      <c r="K114" s="237" t="s">
        <v>181</v>
      </c>
      <c r="L114" s="73"/>
      <c r="M114" s="242" t="s">
        <v>23</v>
      </c>
      <c r="N114" s="243" t="s">
        <v>46</v>
      </c>
      <c r="O114" s="48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5" t="s">
        <v>195</v>
      </c>
      <c r="AT114" s="25" t="s">
        <v>177</v>
      </c>
      <c r="AU114" s="25" t="s">
        <v>85</v>
      </c>
      <c r="AY114" s="25" t="s">
        <v>174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5" t="s">
        <v>83</v>
      </c>
      <c r="BK114" s="246">
        <f>ROUND(I114*H114,2)</f>
        <v>0</v>
      </c>
      <c r="BL114" s="25" t="s">
        <v>195</v>
      </c>
      <c r="BM114" s="25" t="s">
        <v>2924</v>
      </c>
    </row>
    <row r="115" spans="2:51" s="12" customFormat="1" ht="13.5">
      <c r="B115" s="257"/>
      <c r="C115" s="258"/>
      <c r="D115" s="247" t="s">
        <v>328</v>
      </c>
      <c r="E115" s="258"/>
      <c r="F115" s="260" t="s">
        <v>2925</v>
      </c>
      <c r="G115" s="258"/>
      <c r="H115" s="261">
        <v>4.61</v>
      </c>
      <c r="I115" s="262"/>
      <c r="J115" s="258"/>
      <c r="K115" s="258"/>
      <c r="L115" s="263"/>
      <c r="M115" s="264"/>
      <c r="N115" s="265"/>
      <c r="O115" s="265"/>
      <c r="P115" s="265"/>
      <c r="Q115" s="265"/>
      <c r="R115" s="265"/>
      <c r="S115" s="265"/>
      <c r="T115" s="266"/>
      <c r="AT115" s="267" t="s">
        <v>328</v>
      </c>
      <c r="AU115" s="267" t="s">
        <v>85</v>
      </c>
      <c r="AV115" s="12" t="s">
        <v>85</v>
      </c>
      <c r="AW115" s="12" t="s">
        <v>6</v>
      </c>
      <c r="AX115" s="12" t="s">
        <v>83</v>
      </c>
      <c r="AY115" s="267" t="s">
        <v>174</v>
      </c>
    </row>
    <row r="116" spans="2:65" s="1" customFormat="1" ht="16.5" customHeight="1">
      <c r="B116" s="47"/>
      <c r="C116" s="235" t="s">
        <v>246</v>
      </c>
      <c r="D116" s="235" t="s">
        <v>177</v>
      </c>
      <c r="E116" s="236" t="s">
        <v>562</v>
      </c>
      <c r="F116" s="237" t="s">
        <v>563</v>
      </c>
      <c r="G116" s="238" t="s">
        <v>464</v>
      </c>
      <c r="H116" s="239">
        <v>0.3</v>
      </c>
      <c r="I116" s="240"/>
      <c r="J116" s="241">
        <f>ROUND(I116*H116,2)</f>
        <v>0</v>
      </c>
      <c r="K116" s="237" t="s">
        <v>181</v>
      </c>
      <c r="L116" s="73"/>
      <c r="M116" s="242" t="s">
        <v>23</v>
      </c>
      <c r="N116" s="243" t="s">
        <v>46</v>
      </c>
      <c r="O116" s="48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5" t="s">
        <v>195</v>
      </c>
      <c r="AT116" s="25" t="s">
        <v>177</v>
      </c>
      <c r="AU116" s="25" t="s">
        <v>85</v>
      </c>
      <c r="AY116" s="25" t="s">
        <v>174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5" t="s">
        <v>83</v>
      </c>
      <c r="BK116" s="246">
        <f>ROUND(I116*H116,2)</f>
        <v>0</v>
      </c>
      <c r="BL116" s="25" t="s">
        <v>195</v>
      </c>
      <c r="BM116" s="25" t="s">
        <v>2926</v>
      </c>
    </row>
    <row r="117" spans="2:51" s="12" customFormat="1" ht="13.5">
      <c r="B117" s="257"/>
      <c r="C117" s="258"/>
      <c r="D117" s="247" t="s">
        <v>328</v>
      </c>
      <c r="E117" s="258"/>
      <c r="F117" s="260" t="s">
        <v>2927</v>
      </c>
      <c r="G117" s="258"/>
      <c r="H117" s="261">
        <v>0.3</v>
      </c>
      <c r="I117" s="262"/>
      <c r="J117" s="258"/>
      <c r="K117" s="258"/>
      <c r="L117" s="263"/>
      <c r="M117" s="264"/>
      <c r="N117" s="265"/>
      <c r="O117" s="265"/>
      <c r="P117" s="265"/>
      <c r="Q117" s="265"/>
      <c r="R117" s="265"/>
      <c r="S117" s="265"/>
      <c r="T117" s="266"/>
      <c r="AT117" s="267" t="s">
        <v>328</v>
      </c>
      <c r="AU117" s="267" t="s">
        <v>85</v>
      </c>
      <c r="AV117" s="12" t="s">
        <v>85</v>
      </c>
      <c r="AW117" s="12" t="s">
        <v>6</v>
      </c>
      <c r="AX117" s="12" t="s">
        <v>83</v>
      </c>
      <c r="AY117" s="267" t="s">
        <v>174</v>
      </c>
    </row>
    <row r="118" spans="2:65" s="1" customFormat="1" ht="16.5" customHeight="1">
      <c r="B118" s="47"/>
      <c r="C118" s="235" t="s">
        <v>10</v>
      </c>
      <c r="D118" s="235" t="s">
        <v>177</v>
      </c>
      <c r="E118" s="236" t="s">
        <v>581</v>
      </c>
      <c r="F118" s="237" t="s">
        <v>582</v>
      </c>
      <c r="G118" s="238" t="s">
        <v>464</v>
      </c>
      <c r="H118" s="239">
        <v>0.161</v>
      </c>
      <c r="I118" s="240"/>
      <c r="J118" s="241">
        <f>ROUND(I118*H118,2)</f>
        <v>0</v>
      </c>
      <c r="K118" s="237" t="s">
        <v>181</v>
      </c>
      <c r="L118" s="73"/>
      <c r="M118" s="242" t="s">
        <v>23</v>
      </c>
      <c r="N118" s="243" t="s">
        <v>46</v>
      </c>
      <c r="O118" s="48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5" t="s">
        <v>195</v>
      </c>
      <c r="AT118" s="25" t="s">
        <v>177</v>
      </c>
      <c r="AU118" s="25" t="s">
        <v>85</v>
      </c>
      <c r="AY118" s="25" t="s">
        <v>174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5" t="s">
        <v>83</v>
      </c>
      <c r="BK118" s="246">
        <f>ROUND(I118*H118,2)</f>
        <v>0</v>
      </c>
      <c r="BL118" s="25" t="s">
        <v>195</v>
      </c>
      <c r="BM118" s="25" t="s">
        <v>2928</v>
      </c>
    </row>
    <row r="119" spans="2:51" s="12" customFormat="1" ht="13.5">
      <c r="B119" s="257"/>
      <c r="C119" s="258"/>
      <c r="D119" s="247" t="s">
        <v>328</v>
      </c>
      <c r="E119" s="258"/>
      <c r="F119" s="260" t="s">
        <v>2929</v>
      </c>
      <c r="G119" s="258"/>
      <c r="H119" s="261">
        <v>0.161</v>
      </c>
      <c r="I119" s="262"/>
      <c r="J119" s="258"/>
      <c r="K119" s="258"/>
      <c r="L119" s="263"/>
      <c r="M119" s="264"/>
      <c r="N119" s="265"/>
      <c r="O119" s="265"/>
      <c r="P119" s="265"/>
      <c r="Q119" s="265"/>
      <c r="R119" s="265"/>
      <c r="S119" s="265"/>
      <c r="T119" s="266"/>
      <c r="AT119" s="267" t="s">
        <v>328</v>
      </c>
      <c r="AU119" s="267" t="s">
        <v>85</v>
      </c>
      <c r="AV119" s="12" t="s">
        <v>85</v>
      </c>
      <c r="AW119" s="12" t="s">
        <v>6</v>
      </c>
      <c r="AX119" s="12" t="s">
        <v>83</v>
      </c>
      <c r="AY119" s="267" t="s">
        <v>174</v>
      </c>
    </row>
    <row r="120" spans="2:63" s="11" customFormat="1" ht="29.85" customHeight="1">
      <c r="B120" s="219"/>
      <c r="C120" s="220"/>
      <c r="D120" s="221" t="s">
        <v>74</v>
      </c>
      <c r="E120" s="233" t="s">
        <v>584</v>
      </c>
      <c r="F120" s="233" t="s">
        <v>585</v>
      </c>
      <c r="G120" s="220"/>
      <c r="H120" s="220"/>
      <c r="I120" s="223"/>
      <c r="J120" s="234">
        <f>BK120</f>
        <v>0</v>
      </c>
      <c r="K120" s="220"/>
      <c r="L120" s="225"/>
      <c r="M120" s="226"/>
      <c r="N120" s="227"/>
      <c r="O120" s="227"/>
      <c r="P120" s="228">
        <f>SUM(P121:P122)</f>
        <v>0</v>
      </c>
      <c r="Q120" s="227"/>
      <c r="R120" s="228">
        <f>SUM(R121:R122)</f>
        <v>0</v>
      </c>
      <c r="S120" s="227"/>
      <c r="T120" s="229">
        <f>SUM(T121:T122)</f>
        <v>0</v>
      </c>
      <c r="AR120" s="230" t="s">
        <v>83</v>
      </c>
      <c r="AT120" s="231" t="s">
        <v>74</v>
      </c>
      <c r="AU120" s="231" t="s">
        <v>83</v>
      </c>
      <c r="AY120" s="230" t="s">
        <v>174</v>
      </c>
      <c r="BK120" s="232">
        <f>SUM(BK121:BK122)</f>
        <v>0</v>
      </c>
    </row>
    <row r="121" spans="2:65" s="1" customFormat="1" ht="25.5" customHeight="1">
      <c r="B121" s="47"/>
      <c r="C121" s="235" t="s">
        <v>258</v>
      </c>
      <c r="D121" s="235" t="s">
        <v>177</v>
      </c>
      <c r="E121" s="236" t="s">
        <v>2602</v>
      </c>
      <c r="F121" s="237" t="s">
        <v>2603</v>
      </c>
      <c r="G121" s="238" t="s">
        <v>464</v>
      </c>
      <c r="H121" s="239">
        <v>6.952</v>
      </c>
      <c r="I121" s="240"/>
      <c r="J121" s="241">
        <f>ROUND(I121*H121,2)</f>
        <v>0</v>
      </c>
      <c r="K121" s="237" t="s">
        <v>181</v>
      </c>
      <c r="L121" s="73"/>
      <c r="M121" s="242" t="s">
        <v>23</v>
      </c>
      <c r="N121" s="243" t="s">
        <v>46</v>
      </c>
      <c r="O121" s="48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5" t="s">
        <v>195</v>
      </c>
      <c r="AT121" s="25" t="s">
        <v>177</v>
      </c>
      <c r="AU121" s="25" t="s">
        <v>85</v>
      </c>
      <c r="AY121" s="25" t="s">
        <v>174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5" t="s">
        <v>83</v>
      </c>
      <c r="BK121" s="246">
        <f>ROUND(I121*H121,2)</f>
        <v>0</v>
      </c>
      <c r="BL121" s="25" t="s">
        <v>195</v>
      </c>
      <c r="BM121" s="25" t="s">
        <v>2930</v>
      </c>
    </row>
    <row r="122" spans="2:65" s="1" customFormat="1" ht="38.25" customHeight="1">
      <c r="B122" s="47"/>
      <c r="C122" s="235" t="s">
        <v>263</v>
      </c>
      <c r="D122" s="235" t="s">
        <v>177</v>
      </c>
      <c r="E122" s="236" t="s">
        <v>2931</v>
      </c>
      <c r="F122" s="237" t="s">
        <v>2932</v>
      </c>
      <c r="G122" s="238" t="s">
        <v>464</v>
      </c>
      <c r="H122" s="239">
        <v>6.952</v>
      </c>
      <c r="I122" s="240"/>
      <c r="J122" s="241">
        <f>ROUND(I122*H122,2)</f>
        <v>0</v>
      </c>
      <c r="K122" s="237" t="s">
        <v>181</v>
      </c>
      <c r="L122" s="73"/>
      <c r="M122" s="242" t="s">
        <v>23</v>
      </c>
      <c r="N122" s="243" t="s">
        <v>46</v>
      </c>
      <c r="O122" s="48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5" t="s">
        <v>195</v>
      </c>
      <c r="AT122" s="25" t="s">
        <v>177</v>
      </c>
      <c r="AU122" s="25" t="s">
        <v>85</v>
      </c>
      <c r="AY122" s="25" t="s">
        <v>174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5" t="s">
        <v>83</v>
      </c>
      <c r="BK122" s="246">
        <f>ROUND(I122*H122,2)</f>
        <v>0</v>
      </c>
      <c r="BL122" s="25" t="s">
        <v>195</v>
      </c>
      <c r="BM122" s="25" t="s">
        <v>2933</v>
      </c>
    </row>
    <row r="123" spans="2:63" s="11" customFormat="1" ht="37.4" customHeight="1">
      <c r="B123" s="219"/>
      <c r="C123" s="220"/>
      <c r="D123" s="221" t="s">
        <v>74</v>
      </c>
      <c r="E123" s="222" t="s">
        <v>590</v>
      </c>
      <c r="F123" s="222" t="s">
        <v>591</v>
      </c>
      <c r="G123" s="220"/>
      <c r="H123" s="220"/>
      <c r="I123" s="223"/>
      <c r="J123" s="224">
        <f>BK123</f>
        <v>0</v>
      </c>
      <c r="K123" s="220"/>
      <c r="L123" s="225"/>
      <c r="M123" s="226"/>
      <c r="N123" s="227"/>
      <c r="O123" s="227"/>
      <c r="P123" s="228">
        <f>P124</f>
        <v>0</v>
      </c>
      <c r="Q123" s="227"/>
      <c r="R123" s="228">
        <f>R124</f>
        <v>0.365</v>
      </c>
      <c r="S123" s="227"/>
      <c r="T123" s="229">
        <f>T124</f>
        <v>0.374</v>
      </c>
      <c r="AR123" s="230" t="s">
        <v>85</v>
      </c>
      <c r="AT123" s="231" t="s">
        <v>74</v>
      </c>
      <c r="AU123" s="231" t="s">
        <v>75</v>
      </c>
      <c r="AY123" s="230" t="s">
        <v>174</v>
      </c>
      <c r="BK123" s="232">
        <f>BK124</f>
        <v>0</v>
      </c>
    </row>
    <row r="124" spans="2:63" s="11" customFormat="1" ht="19.9" customHeight="1">
      <c r="B124" s="219"/>
      <c r="C124" s="220"/>
      <c r="D124" s="221" t="s">
        <v>74</v>
      </c>
      <c r="E124" s="233" t="s">
        <v>936</v>
      </c>
      <c r="F124" s="233" t="s">
        <v>937</v>
      </c>
      <c r="G124" s="220"/>
      <c r="H124" s="220"/>
      <c r="I124" s="223"/>
      <c r="J124" s="234">
        <f>BK124</f>
        <v>0</v>
      </c>
      <c r="K124" s="220"/>
      <c r="L124" s="225"/>
      <c r="M124" s="226"/>
      <c r="N124" s="227"/>
      <c r="O124" s="227"/>
      <c r="P124" s="228">
        <f>SUM(P125:P130)</f>
        <v>0</v>
      </c>
      <c r="Q124" s="227"/>
      <c r="R124" s="228">
        <f>SUM(R125:R130)</f>
        <v>0.365</v>
      </c>
      <c r="S124" s="227"/>
      <c r="T124" s="229">
        <f>SUM(T125:T130)</f>
        <v>0.374</v>
      </c>
      <c r="AR124" s="230" t="s">
        <v>85</v>
      </c>
      <c r="AT124" s="231" t="s">
        <v>74</v>
      </c>
      <c r="AU124" s="231" t="s">
        <v>83</v>
      </c>
      <c r="AY124" s="230" t="s">
        <v>174</v>
      </c>
      <c r="BK124" s="232">
        <f>SUM(BK125:BK130)</f>
        <v>0</v>
      </c>
    </row>
    <row r="125" spans="2:65" s="1" customFormat="1" ht="25.5" customHeight="1">
      <c r="B125" s="47"/>
      <c r="C125" s="235" t="s">
        <v>270</v>
      </c>
      <c r="D125" s="235" t="s">
        <v>177</v>
      </c>
      <c r="E125" s="236" t="s">
        <v>2934</v>
      </c>
      <c r="F125" s="237" t="s">
        <v>2935</v>
      </c>
      <c r="G125" s="238" t="s">
        <v>180</v>
      </c>
      <c r="H125" s="239">
        <v>100</v>
      </c>
      <c r="I125" s="240"/>
      <c r="J125" s="241">
        <f>ROUND(I125*H125,2)</f>
        <v>0</v>
      </c>
      <c r="K125" s="237" t="s">
        <v>181</v>
      </c>
      <c r="L125" s="73"/>
      <c r="M125" s="242" t="s">
        <v>23</v>
      </c>
      <c r="N125" s="243" t="s">
        <v>46</v>
      </c>
      <c r="O125" s="48"/>
      <c r="P125" s="244">
        <f>O125*H125</f>
        <v>0</v>
      </c>
      <c r="Q125" s="244">
        <v>0.00365</v>
      </c>
      <c r="R125" s="244">
        <f>Q125*H125</f>
        <v>0.365</v>
      </c>
      <c r="S125" s="244">
        <v>0.00374</v>
      </c>
      <c r="T125" s="245">
        <f>S125*H125</f>
        <v>0.374</v>
      </c>
      <c r="AR125" s="25" t="s">
        <v>258</v>
      </c>
      <c r="AT125" s="25" t="s">
        <v>177</v>
      </c>
      <c r="AU125" s="25" t="s">
        <v>85</v>
      </c>
      <c r="AY125" s="25" t="s">
        <v>174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5" t="s">
        <v>83</v>
      </c>
      <c r="BK125" s="246">
        <f>ROUND(I125*H125,2)</f>
        <v>0</v>
      </c>
      <c r="BL125" s="25" t="s">
        <v>258</v>
      </c>
      <c r="BM125" s="25" t="s">
        <v>2936</v>
      </c>
    </row>
    <row r="126" spans="2:47" s="1" customFormat="1" ht="13.5">
      <c r="B126" s="47"/>
      <c r="C126" s="75"/>
      <c r="D126" s="247" t="s">
        <v>187</v>
      </c>
      <c r="E126" s="75"/>
      <c r="F126" s="248" t="s">
        <v>2937</v>
      </c>
      <c r="G126" s="75"/>
      <c r="H126" s="75"/>
      <c r="I126" s="205"/>
      <c r="J126" s="75"/>
      <c r="K126" s="75"/>
      <c r="L126" s="73"/>
      <c r="M126" s="249"/>
      <c r="N126" s="48"/>
      <c r="O126" s="48"/>
      <c r="P126" s="48"/>
      <c r="Q126" s="48"/>
      <c r="R126" s="48"/>
      <c r="S126" s="48"/>
      <c r="T126" s="96"/>
      <c r="AT126" s="25" t="s">
        <v>187</v>
      </c>
      <c r="AU126" s="25" t="s">
        <v>85</v>
      </c>
    </row>
    <row r="127" spans="2:51" s="12" customFormat="1" ht="13.5">
      <c r="B127" s="257"/>
      <c r="C127" s="258"/>
      <c r="D127" s="247" t="s">
        <v>328</v>
      </c>
      <c r="E127" s="259" t="s">
        <v>23</v>
      </c>
      <c r="F127" s="260" t="s">
        <v>2938</v>
      </c>
      <c r="G127" s="258"/>
      <c r="H127" s="261">
        <v>100</v>
      </c>
      <c r="I127" s="262"/>
      <c r="J127" s="258"/>
      <c r="K127" s="258"/>
      <c r="L127" s="263"/>
      <c r="M127" s="264"/>
      <c r="N127" s="265"/>
      <c r="O127" s="265"/>
      <c r="P127" s="265"/>
      <c r="Q127" s="265"/>
      <c r="R127" s="265"/>
      <c r="S127" s="265"/>
      <c r="T127" s="266"/>
      <c r="AT127" s="267" t="s">
        <v>328</v>
      </c>
      <c r="AU127" s="267" t="s">
        <v>85</v>
      </c>
      <c r="AV127" s="12" t="s">
        <v>85</v>
      </c>
      <c r="AW127" s="12" t="s">
        <v>38</v>
      </c>
      <c r="AX127" s="12" t="s">
        <v>83</v>
      </c>
      <c r="AY127" s="267" t="s">
        <v>174</v>
      </c>
    </row>
    <row r="128" spans="2:65" s="1" customFormat="1" ht="38.25" customHeight="1">
      <c r="B128" s="47"/>
      <c r="C128" s="235" t="s">
        <v>482</v>
      </c>
      <c r="D128" s="235" t="s">
        <v>177</v>
      </c>
      <c r="E128" s="236" t="s">
        <v>2939</v>
      </c>
      <c r="F128" s="237" t="s">
        <v>2940</v>
      </c>
      <c r="G128" s="238" t="s">
        <v>464</v>
      </c>
      <c r="H128" s="239">
        <v>0.365</v>
      </c>
      <c r="I128" s="240"/>
      <c r="J128" s="241">
        <f>ROUND(I128*H128,2)</f>
        <v>0</v>
      </c>
      <c r="K128" s="237" t="s">
        <v>181</v>
      </c>
      <c r="L128" s="73"/>
      <c r="M128" s="242" t="s">
        <v>23</v>
      </c>
      <c r="N128" s="243" t="s">
        <v>46</v>
      </c>
      <c r="O128" s="48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5" t="s">
        <v>258</v>
      </c>
      <c r="AT128" s="25" t="s">
        <v>177</v>
      </c>
      <c r="AU128" s="25" t="s">
        <v>85</v>
      </c>
      <c r="AY128" s="25" t="s">
        <v>174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5" t="s">
        <v>83</v>
      </c>
      <c r="BK128" s="246">
        <f>ROUND(I128*H128,2)</f>
        <v>0</v>
      </c>
      <c r="BL128" s="25" t="s">
        <v>258</v>
      </c>
      <c r="BM128" s="25" t="s">
        <v>2941</v>
      </c>
    </row>
    <row r="129" spans="2:65" s="1" customFormat="1" ht="38.25" customHeight="1">
      <c r="B129" s="47"/>
      <c r="C129" s="235" t="s">
        <v>487</v>
      </c>
      <c r="D129" s="235" t="s">
        <v>177</v>
      </c>
      <c r="E129" s="236" t="s">
        <v>1048</v>
      </c>
      <c r="F129" s="237" t="s">
        <v>1049</v>
      </c>
      <c r="G129" s="238" t="s">
        <v>464</v>
      </c>
      <c r="H129" s="239">
        <v>0.365</v>
      </c>
      <c r="I129" s="240"/>
      <c r="J129" s="241">
        <f>ROUND(I129*H129,2)</f>
        <v>0</v>
      </c>
      <c r="K129" s="237" t="s">
        <v>181</v>
      </c>
      <c r="L129" s="73"/>
      <c r="M129" s="242" t="s">
        <v>23</v>
      </c>
      <c r="N129" s="243" t="s">
        <v>46</v>
      </c>
      <c r="O129" s="48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5" t="s">
        <v>258</v>
      </c>
      <c r="AT129" s="25" t="s">
        <v>177</v>
      </c>
      <c r="AU129" s="25" t="s">
        <v>85</v>
      </c>
      <c r="AY129" s="25" t="s">
        <v>174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5" t="s">
        <v>83</v>
      </c>
      <c r="BK129" s="246">
        <f>ROUND(I129*H129,2)</f>
        <v>0</v>
      </c>
      <c r="BL129" s="25" t="s">
        <v>258</v>
      </c>
      <c r="BM129" s="25" t="s">
        <v>2942</v>
      </c>
    </row>
    <row r="130" spans="2:65" s="1" customFormat="1" ht="38.25" customHeight="1">
      <c r="B130" s="47"/>
      <c r="C130" s="235" t="s">
        <v>9</v>
      </c>
      <c r="D130" s="235" t="s">
        <v>177</v>
      </c>
      <c r="E130" s="236" t="s">
        <v>2943</v>
      </c>
      <c r="F130" s="237" t="s">
        <v>2944</v>
      </c>
      <c r="G130" s="238" t="s">
        <v>464</v>
      </c>
      <c r="H130" s="239">
        <v>0.365</v>
      </c>
      <c r="I130" s="240"/>
      <c r="J130" s="241">
        <f>ROUND(I130*H130,2)</f>
        <v>0</v>
      </c>
      <c r="K130" s="237" t="s">
        <v>181</v>
      </c>
      <c r="L130" s="73"/>
      <c r="M130" s="242" t="s">
        <v>23</v>
      </c>
      <c r="N130" s="243" t="s">
        <v>46</v>
      </c>
      <c r="O130" s="48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5" t="s">
        <v>258</v>
      </c>
      <c r="AT130" s="25" t="s">
        <v>177</v>
      </c>
      <c r="AU130" s="25" t="s">
        <v>85</v>
      </c>
      <c r="AY130" s="25" t="s">
        <v>174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5" t="s">
        <v>83</v>
      </c>
      <c r="BK130" s="246">
        <f>ROUND(I130*H130,2)</f>
        <v>0</v>
      </c>
      <c r="BL130" s="25" t="s">
        <v>258</v>
      </c>
      <c r="BM130" s="25" t="s">
        <v>2945</v>
      </c>
    </row>
    <row r="131" spans="2:63" s="11" customFormat="1" ht="37.4" customHeight="1">
      <c r="B131" s="219"/>
      <c r="C131" s="220"/>
      <c r="D131" s="221" t="s">
        <v>74</v>
      </c>
      <c r="E131" s="222" t="s">
        <v>1305</v>
      </c>
      <c r="F131" s="222" t="s">
        <v>1306</v>
      </c>
      <c r="G131" s="220"/>
      <c r="H131" s="220"/>
      <c r="I131" s="223"/>
      <c r="J131" s="224">
        <f>BK131</f>
        <v>0</v>
      </c>
      <c r="K131" s="220"/>
      <c r="L131" s="225"/>
      <c r="M131" s="226"/>
      <c r="N131" s="227"/>
      <c r="O131" s="227"/>
      <c r="P131" s="228">
        <f>SUM(P132:P137)</f>
        <v>0</v>
      </c>
      <c r="Q131" s="227"/>
      <c r="R131" s="228">
        <f>SUM(R132:R137)</f>
        <v>0</v>
      </c>
      <c r="S131" s="227"/>
      <c r="T131" s="229">
        <f>SUM(T132:T137)</f>
        <v>0</v>
      </c>
      <c r="AR131" s="230" t="s">
        <v>195</v>
      </c>
      <c r="AT131" s="231" t="s">
        <v>74</v>
      </c>
      <c r="AU131" s="231" t="s">
        <v>75</v>
      </c>
      <c r="AY131" s="230" t="s">
        <v>174</v>
      </c>
      <c r="BK131" s="232">
        <f>SUM(BK132:BK137)</f>
        <v>0</v>
      </c>
    </row>
    <row r="132" spans="2:65" s="1" customFormat="1" ht="16.5" customHeight="1">
      <c r="B132" s="47"/>
      <c r="C132" s="235" t="s">
        <v>495</v>
      </c>
      <c r="D132" s="235" t="s">
        <v>177</v>
      </c>
      <c r="E132" s="236" t="s">
        <v>1308</v>
      </c>
      <c r="F132" s="237" t="s">
        <v>1309</v>
      </c>
      <c r="G132" s="238" t="s">
        <v>198</v>
      </c>
      <c r="H132" s="239">
        <v>12</v>
      </c>
      <c r="I132" s="240"/>
      <c r="J132" s="241">
        <f>ROUND(I132*H132,2)</f>
        <v>0</v>
      </c>
      <c r="K132" s="237" t="s">
        <v>181</v>
      </c>
      <c r="L132" s="73"/>
      <c r="M132" s="242" t="s">
        <v>23</v>
      </c>
      <c r="N132" s="243" t="s">
        <v>46</v>
      </c>
      <c r="O132" s="48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5" t="s">
        <v>1310</v>
      </c>
      <c r="AT132" s="25" t="s">
        <v>177</v>
      </c>
      <c r="AU132" s="25" t="s">
        <v>83</v>
      </c>
      <c r="AY132" s="25" t="s">
        <v>174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5" t="s">
        <v>83</v>
      </c>
      <c r="BK132" s="246">
        <f>ROUND(I132*H132,2)</f>
        <v>0</v>
      </c>
      <c r="BL132" s="25" t="s">
        <v>1310</v>
      </c>
      <c r="BM132" s="25" t="s">
        <v>2946</v>
      </c>
    </row>
    <row r="133" spans="2:47" s="1" customFormat="1" ht="13.5">
      <c r="B133" s="47"/>
      <c r="C133" s="75"/>
      <c r="D133" s="247" t="s">
        <v>187</v>
      </c>
      <c r="E133" s="75"/>
      <c r="F133" s="248" t="s">
        <v>200</v>
      </c>
      <c r="G133" s="75"/>
      <c r="H133" s="75"/>
      <c r="I133" s="205"/>
      <c r="J133" s="75"/>
      <c r="K133" s="75"/>
      <c r="L133" s="73"/>
      <c r="M133" s="249"/>
      <c r="N133" s="48"/>
      <c r="O133" s="48"/>
      <c r="P133" s="48"/>
      <c r="Q133" s="48"/>
      <c r="R133" s="48"/>
      <c r="S133" s="48"/>
      <c r="T133" s="96"/>
      <c r="AT133" s="25" t="s">
        <v>187</v>
      </c>
      <c r="AU133" s="25" t="s">
        <v>83</v>
      </c>
    </row>
    <row r="134" spans="2:65" s="1" customFormat="1" ht="25.5" customHeight="1">
      <c r="B134" s="47"/>
      <c r="C134" s="235" t="s">
        <v>499</v>
      </c>
      <c r="D134" s="235" t="s">
        <v>177</v>
      </c>
      <c r="E134" s="236" t="s">
        <v>2674</v>
      </c>
      <c r="F134" s="237" t="s">
        <v>2675</v>
      </c>
      <c r="G134" s="238" t="s">
        <v>198</v>
      </c>
      <c r="H134" s="239">
        <v>8</v>
      </c>
      <c r="I134" s="240"/>
      <c r="J134" s="241">
        <f>ROUND(I134*H134,2)</f>
        <v>0</v>
      </c>
      <c r="K134" s="237" t="s">
        <v>181</v>
      </c>
      <c r="L134" s="73"/>
      <c r="M134" s="242" t="s">
        <v>23</v>
      </c>
      <c r="N134" s="243" t="s">
        <v>46</v>
      </c>
      <c r="O134" s="48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5" t="s">
        <v>1310</v>
      </c>
      <c r="AT134" s="25" t="s">
        <v>177</v>
      </c>
      <c r="AU134" s="25" t="s">
        <v>83</v>
      </c>
      <c r="AY134" s="25" t="s">
        <v>174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5" t="s">
        <v>83</v>
      </c>
      <c r="BK134" s="246">
        <f>ROUND(I134*H134,2)</f>
        <v>0</v>
      </c>
      <c r="BL134" s="25" t="s">
        <v>1310</v>
      </c>
      <c r="BM134" s="25" t="s">
        <v>2947</v>
      </c>
    </row>
    <row r="135" spans="2:47" s="1" customFormat="1" ht="13.5">
      <c r="B135" s="47"/>
      <c r="C135" s="75"/>
      <c r="D135" s="247" t="s">
        <v>187</v>
      </c>
      <c r="E135" s="75"/>
      <c r="F135" s="248" t="s">
        <v>200</v>
      </c>
      <c r="G135" s="75"/>
      <c r="H135" s="75"/>
      <c r="I135" s="205"/>
      <c r="J135" s="75"/>
      <c r="K135" s="75"/>
      <c r="L135" s="73"/>
      <c r="M135" s="249"/>
      <c r="N135" s="48"/>
      <c r="O135" s="48"/>
      <c r="P135" s="48"/>
      <c r="Q135" s="48"/>
      <c r="R135" s="48"/>
      <c r="S135" s="48"/>
      <c r="T135" s="96"/>
      <c r="AT135" s="25" t="s">
        <v>187</v>
      </c>
      <c r="AU135" s="25" t="s">
        <v>83</v>
      </c>
    </row>
    <row r="136" spans="2:65" s="1" customFormat="1" ht="25.5" customHeight="1">
      <c r="B136" s="47"/>
      <c r="C136" s="235" t="s">
        <v>503</v>
      </c>
      <c r="D136" s="235" t="s">
        <v>177</v>
      </c>
      <c r="E136" s="236" t="s">
        <v>2948</v>
      </c>
      <c r="F136" s="237" t="s">
        <v>2949</v>
      </c>
      <c r="G136" s="238" t="s">
        <v>198</v>
      </c>
      <c r="H136" s="239">
        <v>8</v>
      </c>
      <c r="I136" s="240"/>
      <c r="J136" s="241">
        <f>ROUND(I136*H136,2)</f>
        <v>0</v>
      </c>
      <c r="K136" s="237" t="s">
        <v>181</v>
      </c>
      <c r="L136" s="73"/>
      <c r="M136" s="242" t="s">
        <v>23</v>
      </c>
      <c r="N136" s="243" t="s">
        <v>46</v>
      </c>
      <c r="O136" s="48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5" t="s">
        <v>1310</v>
      </c>
      <c r="AT136" s="25" t="s">
        <v>177</v>
      </c>
      <c r="AU136" s="25" t="s">
        <v>83</v>
      </c>
      <c r="AY136" s="25" t="s">
        <v>174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5" t="s">
        <v>83</v>
      </c>
      <c r="BK136" s="246">
        <f>ROUND(I136*H136,2)</f>
        <v>0</v>
      </c>
      <c r="BL136" s="25" t="s">
        <v>1310</v>
      </c>
      <c r="BM136" s="25" t="s">
        <v>2950</v>
      </c>
    </row>
    <row r="137" spans="2:47" s="1" customFormat="1" ht="13.5">
      <c r="B137" s="47"/>
      <c r="C137" s="75"/>
      <c r="D137" s="247" t="s">
        <v>187</v>
      </c>
      <c r="E137" s="75"/>
      <c r="F137" s="248" t="s">
        <v>200</v>
      </c>
      <c r="G137" s="75"/>
      <c r="H137" s="75"/>
      <c r="I137" s="205"/>
      <c r="J137" s="75"/>
      <c r="K137" s="75"/>
      <c r="L137" s="73"/>
      <c r="M137" s="250"/>
      <c r="N137" s="251"/>
      <c r="O137" s="251"/>
      <c r="P137" s="251"/>
      <c r="Q137" s="251"/>
      <c r="R137" s="251"/>
      <c r="S137" s="251"/>
      <c r="T137" s="252"/>
      <c r="AT137" s="25" t="s">
        <v>187</v>
      </c>
      <c r="AU137" s="25" t="s">
        <v>83</v>
      </c>
    </row>
    <row r="138" spans="2:12" s="1" customFormat="1" ht="6.95" customHeight="1">
      <c r="B138" s="68"/>
      <c r="C138" s="69"/>
      <c r="D138" s="69"/>
      <c r="E138" s="69"/>
      <c r="F138" s="69"/>
      <c r="G138" s="69"/>
      <c r="H138" s="69"/>
      <c r="I138" s="180"/>
      <c r="J138" s="69"/>
      <c r="K138" s="69"/>
      <c r="L138" s="73"/>
    </row>
  </sheetData>
  <sheetProtection password="CC35" sheet="1" objects="1" scenarios="1" formatColumns="0" formatRows="0" autoFilter="0"/>
  <autoFilter ref="C83:K137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138</v>
      </c>
      <c r="G1" s="153" t="s">
        <v>139</v>
      </c>
      <c r="H1" s="153"/>
      <c r="I1" s="154"/>
      <c r="J1" s="153" t="s">
        <v>140</v>
      </c>
      <c r="K1" s="152" t="s">
        <v>141</v>
      </c>
      <c r="L1" s="153" t="s">
        <v>142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130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143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Stavební úpravy zázemí fotbalu na hřišti v Neštěmicích vč.venkovního rozvodu vody a vstupních objektů</v>
      </c>
      <c r="F7" s="41"/>
      <c r="G7" s="41"/>
      <c r="H7" s="41"/>
      <c r="I7" s="156"/>
      <c r="J7" s="30"/>
      <c r="K7" s="32"/>
    </row>
    <row r="8" spans="2:11" s="1" customFormat="1" ht="13.5">
      <c r="B8" s="47"/>
      <c r="C8" s="48"/>
      <c r="D8" s="41" t="s">
        <v>144</v>
      </c>
      <c r="E8" s="48"/>
      <c r="F8" s="48"/>
      <c r="G8" s="48"/>
      <c r="H8" s="48"/>
      <c r="I8" s="158"/>
      <c r="J8" s="48"/>
      <c r="K8" s="52"/>
    </row>
    <row r="9" spans="2:11" s="1" customFormat="1" ht="36.95" customHeight="1">
      <c r="B9" s="47"/>
      <c r="C9" s="48"/>
      <c r="D9" s="48"/>
      <c r="E9" s="159" t="s">
        <v>2951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8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60" t="s">
        <v>22</v>
      </c>
      <c r="J11" s="36" t="s">
        <v>23</v>
      </c>
      <c r="K11" s="52"/>
    </row>
    <row r="12" spans="2:11" s="1" customFormat="1" ht="14.4" customHeight="1">
      <c r="B12" s="47"/>
      <c r="C12" s="48"/>
      <c r="D12" s="41" t="s">
        <v>24</v>
      </c>
      <c r="E12" s="48"/>
      <c r="F12" s="36" t="s">
        <v>25</v>
      </c>
      <c r="G12" s="48"/>
      <c r="H12" s="48"/>
      <c r="I12" s="160" t="s">
        <v>26</v>
      </c>
      <c r="J12" s="161" t="str">
        <f>'Rekapitulace stavby'!AN8</f>
        <v>24. 10. 2018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8"/>
      <c r="J13" s="48"/>
      <c r="K13" s="52"/>
    </row>
    <row r="14" spans="2:11" s="1" customFormat="1" ht="14.4" customHeight="1">
      <c r="B14" s="47"/>
      <c r="C14" s="48"/>
      <c r="D14" s="41" t="s">
        <v>28</v>
      </c>
      <c r="E14" s="48"/>
      <c r="F14" s="48"/>
      <c r="G14" s="48"/>
      <c r="H14" s="48"/>
      <c r="I14" s="160" t="s">
        <v>29</v>
      </c>
      <c r="J14" s="36" t="s">
        <v>23</v>
      </c>
      <c r="K14" s="52"/>
    </row>
    <row r="15" spans="2:11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60" t="s">
        <v>31</v>
      </c>
      <c r="J15" s="36" t="s">
        <v>23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8"/>
      <c r="J16" s="48"/>
      <c r="K16" s="52"/>
    </row>
    <row r="17" spans="2:11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60" t="s">
        <v>29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60" t="s">
        <v>31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8"/>
      <c r="J19" s="48"/>
      <c r="K19" s="52"/>
    </row>
    <row r="20" spans="2:11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60" t="s">
        <v>29</v>
      </c>
      <c r="J20" s="36" t="s">
        <v>35</v>
      </c>
      <c r="K20" s="52"/>
    </row>
    <row r="21" spans="2:1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60" t="s">
        <v>31</v>
      </c>
      <c r="J21" s="36" t="s">
        <v>37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8"/>
      <c r="J22" s="48"/>
      <c r="K22" s="52"/>
    </row>
    <row r="23" spans="2:11" s="1" customFormat="1" ht="14.4" customHeight="1">
      <c r="B23" s="47"/>
      <c r="C23" s="48"/>
      <c r="D23" s="41" t="s">
        <v>39</v>
      </c>
      <c r="E23" s="48"/>
      <c r="F23" s="48"/>
      <c r="G23" s="48"/>
      <c r="H23" s="48"/>
      <c r="I23" s="158"/>
      <c r="J23" s="48"/>
      <c r="K23" s="52"/>
    </row>
    <row r="24" spans="2:11" s="7" customFormat="1" ht="16.5" customHeight="1">
      <c r="B24" s="162"/>
      <c r="C24" s="163"/>
      <c r="D24" s="163"/>
      <c r="E24" s="45" t="s">
        <v>23</v>
      </c>
      <c r="F24" s="45"/>
      <c r="G24" s="45"/>
      <c r="H24" s="45"/>
      <c r="I24" s="164"/>
      <c r="J24" s="163"/>
      <c r="K24" s="165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8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6"/>
      <c r="J26" s="107"/>
      <c r="K26" s="167"/>
    </row>
    <row r="27" spans="2:11" s="1" customFormat="1" ht="25.4" customHeight="1">
      <c r="B27" s="47"/>
      <c r="C27" s="48"/>
      <c r="D27" s="168" t="s">
        <v>41</v>
      </c>
      <c r="E27" s="48"/>
      <c r="F27" s="48"/>
      <c r="G27" s="48"/>
      <c r="H27" s="48"/>
      <c r="I27" s="158"/>
      <c r="J27" s="169">
        <f>ROUND(J86,2)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14.4" customHeight="1">
      <c r="B29" s="47"/>
      <c r="C29" s="48"/>
      <c r="D29" s="48"/>
      <c r="E29" s="48"/>
      <c r="F29" s="53" t="s">
        <v>43</v>
      </c>
      <c r="G29" s="48"/>
      <c r="H29" s="48"/>
      <c r="I29" s="170" t="s">
        <v>42</v>
      </c>
      <c r="J29" s="53" t="s">
        <v>44</v>
      </c>
      <c r="K29" s="52"/>
    </row>
    <row r="30" spans="2:11" s="1" customFormat="1" ht="14.4" customHeight="1">
      <c r="B30" s="47"/>
      <c r="C30" s="48"/>
      <c r="D30" s="56" t="s">
        <v>45</v>
      </c>
      <c r="E30" s="56" t="s">
        <v>46</v>
      </c>
      <c r="F30" s="171">
        <f>ROUND(SUM(BE86:BE181),2)</f>
        <v>0</v>
      </c>
      <c r="G30" s="48"/>
      <c r="H30" s="48"/>
      <c r="I30" s="172">
        <v>0.21</v>
      </c>
      <c r="J30" s="171">
        <f>ROUND(ROUND((SUM(BE86:BE181)),2)*I30,2)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47</v>
      </c>
      <c r="F31" s="171">
        <f>ROUND(SUM(BF86:BF181),2)</f>
        <v>0</v>
      </c>
      <c r="G31" s="48"/>
      <c r="H31" s="48"/>
      <c r="I31" s="172">
        <v>0.15</v>
      </c>
      <c r="J31" s="171">
        <f>ROUND(ROUND((SUM(BF86:BF181)),2)*I31,2)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48</v>
      </c>
      <c r="F32" s="171">
        <f>ROUND(SUM(BG86:BG181),2)</f>
        <v>0</v>
      </c>
      <c r="G32" s="48"/>
      <c r="H32" s="48"/>
      <c r="I32" s="172">
        <v>0.21</v>
      </c>
      <c r="J32" s="171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49</v>
      </c>
      <c r="F33" s="171">
        <f>ROUND(SUM(BH86:BH181),2)</f>
        <v>0</v>
      </c>
      <c r="G33" s="48"/>
      <c r="H33" s="48"/>
      <c r="I33" s="172">
        <v>0.15</v>
      </c>
      <c r="J33" s="171">
        <v>0</v>
      </c>
      <c r="K33" s="52"/>
    </row>
    <row r="34" spans="2:11" s="1" customFormat="1" ht="14.4" customHeight="1" hidden="1">
      <c r="B34" s="47"/>
      <c r="C34" s="48"/>
      <c r="D34" s="48"/>
      <c r="E34" s="56" t="s">
        <v>50</v>
      </c>
      <c r="F34" s="171">
        <f>ROUND(SUM(BI86:BI181),2)</f>
        <v>0</v>
      </c>
      <c r="G34" s="48"/>
      <c r="H34" s="48"/>
      <c r="I34" s="172">
        <v>0</v>
      </c>
      <c r="J34" s="171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8"/>
      <c r="J35" s="48"/>
      <c r="K35" s="52"/>
    </row>
    <row r="36" spans="2:11" s="1" customFormat="1" ht="25.4" customHeight="1">
      <c r="B36" s="47"/>
      <c r="C36" s="173"/>
      <c r="D36" s="174" t="s">
        <v>51</v>
      </c>
      <c r="E36" s="99"/>
      <c r="F36" s="99"/>
      <c r="G36" s="175" t="s">
        <v>52</v>
      </c>
      <c r="H36" s="176" t="s">
        <v>53</v>
      </c>
      <c r="I36" s="177"/>
      <c r="J36" s="178">
        <f>SUM(J27:J34)</f>
        <v>0</v>
      </c>
      <c r="K36" s="179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80"/>
      <c r="J37" s="69"/>
      <c r="K37" s="70"/>
    </row>
    <row r="41" spans="2:11" s="1" customFormat="1" ht="6.95" customHeight="1">
      <c r="B41" s="181"/>
      <c r="C41" s="182"/>
      <c r="D41" s="182"/>
      <c r="E41" s="182"/>
      <c r="F41" s="182"/>
      <c r="G41" s="182"/>
      <c r="H41" s="182"/>
      <c r="I41" s="183"/>
      <c r="J41" s="182"/>
      <c r="K41" s="184"/>
    </row>
    <row r="42" spans="2:11" s="1" customFormat="1" ht="36.95" customHeight="1">
      <c r="B42" s="47"/>
      <c r="C42" s="31" t="s">
        <v>146</v>
      </c>
      <c r="D42" s="48"/>
      <c r="E42" s="48"/>
      <c r="F42" s="48"/>
      <c r="G42" s="48"/>
      <c r="H42" s="48"/>
      <c r="I42" s="158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8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16.5" customHeight="1">
      <c r="B45" s="47"/>
      <c r="C45" s="48"/>
      <c r="D45" s="48"/>
      <c r="E45" s="157" t="str">
        <f>E7</f>
        <v>Stavební úpravy zázemí fotbalu na hřišti v Neštěmicích vč.venkovního rozvodu vody a vstupních objektů</v>
      </c>
      <c r="F45" s="41"/>
      <c r="G45" s="41"/>
      <c r="H45" s="41"/>
      <c r="I45" s="158"/>
      <c r="J45" s="48"/>
      <c r="K45" s="52"/>
    </row>
    <row r="46" spans="2:11" s="1" customFormat="1" ht="14.4" customHeight="1">
      <c r="B46" s="47"/>
      <c r="C46" s="41" t="s">
        <v>144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17.25" customHeight="1">
      <c r="B47" s="47"/>
      <c r="C47" s="48"/>
      <c r="D47" s="48"/>
      <c r="E47" s="159" t="str">
        <f>E9</f>
        <v>SO 04 - Oplocení</v>
      </c>
      <c r="F47" s="48"/>
      <c r="G47" s="48"/>
      <c r="H47" s="48"/>
      <c r="I47" s="158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8"/>
      <c r="J48" s="48"/>
      <c r="K48" s="52"/>
    </row>
    <row r="49" spans="2:11" s="1" customFormat="1" ht="18" customHeight="1">
      <c r="B49" s="47"/>
      <c r="C49" s="41" t="s">
        <v>24</v>
      </c>
      <c r="D49" s="48"/>
      <c r="E49" s="48"/>
      <c r="F49" s="36" t="str">
        <f>F12</f>
        <v>Neštěmice</v>
      </c>
      <c r="G49" s="48"/>
      <c r="H49" s="48"/>
      <c r="I49" s="160" t="s">
        <v>26</v>
      </c>
      <c r="J49" s="161" t="str">
        <f>IF(J12="","",J12)</f>
        <v>24. 10. 2018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8"/>
      <c r="J50" s="48"/>
      <c r="K50" s="52"/>
    </row>
    <row r="51" spans="2:11" s="1" customFormat="1" ht="13.5">
      <c r="B51" s="47"/>
      <c r="C51" s="41" t="s">
        <v>28</v>
      </c>
      <c r="D51" s="48"/>
      <c r="E51" s="48"/>
      <c r="F51" s="36" t="str">
        <f>E15</f>
        <v>Městské služby Ústí nad Labem - p.o.</v>
      </c>
      <c r="G51" s="48"/>
      <c r="H51" s="48"/>
      <c r="I51" s="160" t="s">
        <v>34</v>
      </c>
      <c r="J51" s="45" t="str">
        <f>E21</f>
        <v>Correct BC, s.r.o.</v>
      </c>
      <c r="K51" s="52"/>
    </row>
    <row r="52" spans="2:11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8"/>
      <c r="J52" s="185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8"/>
      <c r="J53" s="48"/>
      <c r="K53" s="52"/>
    </row>
    <row r="54" spans="2:11" s="1" customFormat="1" ht="29.25" customHeight="1">
      <c r="B54" s="47"/>
      <c r="C54" s="186" t="s">
        <v>147</v>
      </c>
      <c r="D54" s="173"/>
      <c r="E54" s="173"/>
      <c r="F54" s="173"/>
      <c r="G54" s="173"/>
      <c r="H54" s="173"/>
      <c r="I54" s="187"/>
      <c r="J54" s="188" t="s">
        <v>148</v>
      </c>
      <c r="K54" s="189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8"/>
      <c r="J55" s="48"/>
      <c r="K55" s="52"/>
    </row>
    <row r="56" spans="2:47" s="1" customFormat="1" ht="29.25" customHeight="1">
      <c r="B56" s="47"/>
      <c r="C56" s="190" t="s">
        <v>149</v>
      </c>
      <c r="D56" s="48"/>
      <c r="E56" s="48"/>
      <c r="F56" s="48"/>
      <c r="G56" s="48"/>
      <c r="H56" s="48"/>
      <c r="I56" s="158"/>
      <c r="J56" s="169">
        <f>J86</f>
        <v>0</v>
      </c>
      <c r="K56" s="52"/>
      <c r="AU56" s="25" t="s">
        <v>150</v>
      </c>
    </row>
    <row r="57" spans="2:11" s="8" customFormat="1" ht="24.95" customHeight="1">
      <c r="B57" s="191"/>
      <c r="C57" s="192"/>
      <c r="D57" s="193" t="s">
        <v>307</v>
      </c>
      <c r="E57" s="194"/>
      <c r="F57" s="194"/>
      <c r="G57" s="194"/>
      <c r="H57" s="194"/>
      <c r="I57" s="195"/>
      <c r="J57" s="196">
        <f>J87</f>
        <v>0</v>
      </c>
      <c r="K57" s="197"/>
    </row>
    <row r="58" spans="2:11" s="9" customFormat="1" ht="19.9" customHeight="1">
      <c r="B58" s="198"/>
      <c r="C58" s="199"/>
      <c r="D58" s="200" t="s">
        <v>1462</v>
      </c>
      <c r="E58" s="201"/>
      <c r="F58" s="201"/>
      <c r="G58" s="201"/>
      <c r="H58" s="201"/>
      <c r="I58" s="202"/>
      <c r="J58" s="203">
        <f>J88</f>
        <v>0</v>
      </c>
      <c r="K58" s="204"/>
    </row>
    <row r="59" spans="2:11" s="9" customFormat="1" ht="19.9" customHeight="1">
      <c r="B59" s="198"/>
      <c r="C59" s="199"/>
      <c r="D59" s="200" t="s">
        <v>2536</v>
      </c>
      <c r="E59" s="201"/>
      <c r="F59" s="201"/>
      <c r="G59" s="201"/>
      <c r="H59" s="201"/>
      <c r="I59" s="202"/>
      <c r="J59" s="203">
        <f>J103</f>
        <v>0</v>
      </c>
      <c r="K59" s="204"/>
    </row>
    <row r="60" spans="2:11" s="9" customFormat="1" ht="19.9" customHeight="1">
      <c r="B60" s="198"/>
      <c r="C60" s="199"/>
      <c r="D60" s="200" t="s">
        <v>308</v>
      </c>
      <c r="E60" s="201"/>
      <c r="F60" s="201"/>
      <c r="G60" s="201"/>
      <c r="H60" s="201"/>
      <c r="I60" s="202"/>
      <c r="J60" s="203">
        <f>J108</f>
        <v>0</v>
      </c>
      <c r="K60" s="204"/>
    </row>
    <row r="61" spans="2:11" s="9" customFormat="1" ht="19.9" customHeight="1">
      <c r="B61" s="198"/>
      <c r="C61" s="199"/>
      <c r="D61" s="200" t="s">
        <v>310</v>
      </c>
      <c r="E61" s="201"/>
      <c r="F61" s="201"/>
      <c r="G61" s="201"/>
      <c r="H61" s="201"/>
      <c r="I61" s="202"/>
      <c r="J61" s="203">
        <f>J133</f>
        <v>0</v>
      </c>
      <c r="K61" s="204"/>
    </row>
    <row r="62" spans="2:11" s="9" customFormat="1" ht="19.9" customHeight="1">
      <c r="B62" s="198"/>
      <c r="C62" s="199"/>
      <c r="D62" s="200" t="s">
        <v>311</v>
      </c>
      <c r="E62" s="201"/>
      <c r="F62" s="201"/>
      <c r="G62" s="201"/>
      <c r="H62" s="201"/>
      <c r="I62" s="202"/>
      <c r="J62" s="203">
        <f>J145</f>
        <v>0</v>
      </c>
      <c r="K62" s="204"/>
    </row>
    <row r="63" spans="2:11" s="9" customFormat="1" ht="19.9" customHeight="1">
      <c r="B63" s="198"/>
      <c r="C63" s="199"/>
      <c r="D63" s="200" t="s">
        <v>312</v>
      </c>
      <c r="E63" s="201"/>
      <c r="F63" s="201"/>
      <c r="G63" s="201"/>
      <c r="H63" s="201"/>
      <c r="I63" s="202"/>
      <c r="J63" s="203">
        <f>J158</f>
        <v>0</v>
      </c>
      <c r="K63" s="204"/>
    </row>
    <row r="64" spans="2:11" s="8" customFormat="1" ht="24.95" customHeight="1">
      <c r="B64" s="191"/>
      <c r="C64" s="192"/>
      <c r="D64" s="193" t="s">
        <v>313</v>
      </c>
      <c r="E64" s="194"/>
      <c r="F64" s="194"/>
      <c r="G64" s="194"/>
      <c r="H64" s="194"/>
      <c r="I64" s="195"/>
      <c r="J64" s="196">
        <f>J161</f>
        <v>0</v>
      </c>
      <c r="K64" s="197"/>
    </row>
    <row r="65" spans="2:11" s="9" customFormat="1" ht="19.9" customHeight="1">
      <c r="B65" s="198"/>
      <c r="C65" s="199"/>
      <c r="D65" s="200" t="s">
        <v>319</v>
      </c>
      <c r="E65" s="201"/>
      <c r="F65" s="201"/>
      <c r="G65" s="201"/>
      <c r="H65" s="201"/>
      <c r="I65" s="202"/>
      <c r="J65" s="203">
        <f>J162</f>
        <v>0</v>
      </c>
      <c r="K65" s="204"/>
    </row>
    <row r="66" spans="2:11" s="8" customFormat="1" ht="24.95" customHeight="1">
      <c r="B66" s="191"/>
      <c r="C66" s="192"/>
      <c r="D66" s="193" t="s">
        <v>321</v>
      </c>
      <c r="E66" s="194"/>
      <c r="F66" s="194"/>
      <c r="G66" s="194"/>
      <c r="H66" s="194"/>
      <c r="I66" s="195"/>
      <c r="J66" s="196">
        <f>J171</f>
        <v>0</v>
      </c>
      <c r="K66" s="197"/>
    </row>
    <row r="67" spans="2:11" s="1" customFormat="1" ht="21.8" customHeight="1">
      <c r="B67" s="47"/>
      <c r="C67" s="48"/>
      <c r="D67" s="48"/>
      <c r="E67" s="48"/>
      <c r="F67" s="48"/>
      <c r="G67" s="48"/>
      <c r="H67" s="48"/>
      <c r="I67" s="158"/>
      <c r="J67" s="48"/>
      <c r="K67" s="52"/>
    </row>
    <row r="68" spans="2:11" s="1" customFormat="1" ht="6.95" customHeight="1">
      <c r="B68" s="68"/>
      <c r="C68" s="69"/>
      <c r="D68" s="69"/>
      <c r="E68" s="69"/>
      <c r="F68" s="69"/>
      <c r="G68" s="69"/>
      <c r="H68" s="69"/>
      <c r="I68" s="180"/>
      <c r="J68" s="69"/>
      <c r="K68" s="70"/>
    </row>
    <row r="72" spans="2:12" s="1" customFormat="1" ht="6.95" customHeight="1">
      <c r="B72" s="71"/>
      <c r="C72" s="72"/>
      <c r="D72" s="72"/>
      <c r="E72" s="72"/>
      <c r="F72" s="72"/>
      <c r="G72" s="72"/>
      <c r="H72" s="72"/>
      <c r="I72" s="183"/>
      <c r="J72" s="72"/>
      <c r="K72" s="72"/>
      <c r="L72" s="73"/>
    </row>
    <row r="73" spans="2:12" s="1" customFormat="1" ht="36.95" customHeight="1">
      <c r="B73" s="47"/>
      <c r="C73" s="74" t="s">
        <v>158</v>
      </c>
      <c r="D73" s="75"/>
      <c r="E73" s="75"/>
      <c r="F73" s="75"/>
      <c r="G73" s="75"/>
      <c r="H73" s="75"/>
      <c r="I73" s="205"/>
      <c r="J73" s="75"/>
      <c r="K73" s="75"/>
      <c r="L73" s="73"/>
    </row>
    <row r="74" spans="2:12" s="1" customFormat="1" ht="6.95" customHeight="1">
      <c r="B74" s="47"/>
      <c r="C74" s="75"/>
      <c r="D74" s="75"/>
      <c r="E74" s="75"/>
      <c r="F74" s="75"/>
      <c r="G74" s="75"/>
      <c r="H74" s="75"/>
      <c r="I74" s="205"/>
      <c r="J74" s="75"/>
      <c r="K74" s="75"/>
      <c r="L74" s="73"/>
    </row>
    <row r="75" spans="2:12" s="1" customFormat="1" ht="14.4" customHeight="1">
      <c r="B75" s="47"/>
      <c r="C75" s="77" t="s">
        <v>18</v>
      </c>
      <c r="D75" s="75"/>
      <c r="E75" s="75"/>
      <c r="F75" s="75"/>
      <c r="G75" s="75"/>
      <c r="H75" s="75"/>
      <c r="I75" s="205"/>
      <c r="J75" s="75"/>
      <c r="K75" s="75"/>
      <c r="L75" s="73"/>
    </row>
    <row r="76" spans="2:12" s="1" customFormat="1" ht="16.5" customHeight="1">
      <c r="B76" s="47"/>
      <c r="C76" s="75"/>
      <c r="D76" s="75"/>
      <c r="E76" s="206" t="str">
        <f>E7</f>
        <v>Stavební úpravy zázemí fotbalu na hřišti v Neštěmicích vč.venkovního rozvodu vody a vstupních objektů</v>
      </c>
      <c r="F76" s="77"/>
      <c r="G76" s="77"/>
      <c r="H76" s="77"/>
      <c r="I76" s="205"/>
      <c r="J76" s="75"/>
      <c r="K76" s="75"/>
      <c r="L76" s="73"/>
    </row>
    <row r="77" spans="2:12" s="1" customFormat="1" ht="14.4" customHeight="1">
      <c r="B77" s="47"/>
      <c r="C77" s="77" t="s">
        <v>144</v>
      </c>
      <c r="D77" s="75"/>
      <c r="E77" s="75"/>
      <c r="F77" s="75"/>
      <c r="G77" s="75"/>
      <c r="H77" s="75"/>
      <c r="I77" s="205"/>
      <c r="J77" s="75"/>
      <c r="K77" s="75"/>
      <c r="L77" s="73"/>
    </row>
    <row r="78" spans="2:12" s="1" customFormat="1" ht="17.25" customHeight="1">
      <c r="B78" s="47"/>
      <c r="C78" s="75"/>
      <c r="D78" s="75"/>
      <c r="E78" s="83" t="str">
        <f>E9</f>
        <v>SO 04 - Oplocení</v>
      </c>
      <c r="F78" s="75"/>
      <c r="G78" s="75"/>
      <c r="H78" s="75"/>
      <c r="I78" s="205"/>
      <c r="J78" s="75"/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18" customHeight="1">
      <c r="B80" s="47"/>
      <c r="C80" s="77" t="s">
        <v>24</v>
      </c>
      <c r="D80" s="75"/>
      <c r="E80" s="75"/>
      <c r="F80" s="207" t="str">
        <f>F12</f>
        <v>Neštěmice</v>
      </c>
      <c r="G80" s="75"/>
      <c r="H80" s="75"/>
      <c r="I80" s="208" t="s">
        <v>26</v>
      </c>
      <c r="J80" s="86" t="str">
        <f>IF(J12="","",J12)</f>
        <v>24. 10. 2018</v>
      </c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3.5">
      <c r="B82" s="47"/>
      <c r="C82" s="77" t="s">
        <v>28</v>
      </c>
      <c r="D82" s="75"/>
      <c r="E82" s="75"/>
      <c r="F82" s="207" t="str">
        <f>E15</f>
        <v>Městské služby Ústí nad Labem - p.o.</v>
      </c>
      <c r="G82" s="75"/>
      <c r="H82" s="75"/>
      <c r="I82" s="208" t="s">
        <v>34</v>
      </c>
      <c r="J82" s="207" t="str">
        <f>E21</f>
        <v>Correct BC, s.r.o.</v>
      </c>
      <c r="K82" s="75"/>
      <c r="L82" s="73"/>
    </row>
    <row r="83" spans="2:12" s="1" customFormat="1" ht="14.4" customHeight="1">
      <c r="B83" s="47"/>
      <c r="C83" s="77" t="s">
        <v>32</v>
      </c>
      <c r="D83" s="75"/>
      <c r="E83" s="75"/>
      <c r="F83" s="207" t="str">
        <f>IF(E18="","",E18)</f>
        <v/>
      </c>
      <c r="G83" s="75"/>
      <c r="H83" s="75"/>
      <c r="I83" s="205"/>
      <c r="J83" s="75"/>
      <c r="K83" s="75"/>
      <c r="L83" s="73"/>
    </row>
    <row r="84" spans="2:12" s="1" customFormat="1" ht="10.3" customHeight="1">
      <c r="B84" s="47"/>
      <c r="C84" s="75"/>
      <c r="D84" s="75"/>
      <c r="E84" s="75"/>
      <c r="F84" s="75"/>
      <c r="G84" s="75"/>
      <c r="H84" s="75"/>
      <c r="I84" s="205"/>
      <c r="J84" s="75"/>
      <c r="K84" s="75"/>
      <c r="L84" s="73"/>
    </row>
    <row r="85" spans="2:20" s="10" customFormat="1" ht="29.25" customHeight="1">
      <c r="B85" s="209"/>
      <c r="C85" s="210" t="s">
        <v>159</v>
      </c>
      <c r="D85" s="211" t="s">
        <v>60</v>
      </c>
      <c r="E85" s="211" t="s">
        <v>56</v>
      </c>
      <c r="F85" s="211" t="s">
        <v>160</v>
      </c>
      <c r="G85" s="211" t="s">
        <v>161</v>
      </c>
      <c r="H85" s="211" t="s">
        <v>162</v>
      </c>
      <c r="I85" s="212" t="s">
        <v>163</v>
      </c>
      <c r="J85" s="211" t="s">
        <v>148</v>
      </c>
      <c r="K85" s="213" t="s">
        <v>164</v>
      </c>
      <c r="L85" s="214"/>
      <c r="M85" s="103" t="s">
        <v>165</v>
      </c>
      <c r="N85" s="104" t="s">
        <v>45</v>
      </c>
      <c r="O85" s="104" t="s">
        <v>166</v>
      </c>
      <c r="P85" s="104" t="s">
        <v>167</v>
      </c>
      <c r="Q85" s="104" t="s">
        <v>168</v>
      </c>
      <c r="R85" s="104" t="s">
        <v>169</v>
      </c>
      <c r="S85" s="104" t="s">
        <v>170</v>
      </c>
      <c r="T85" s="105" t="s">
        <v>171</v>
      </c>
    </row>
    <row r="86" spans="2:63" s="1" customFormat="1" ht="29.25" customHeight="1">
      <c r="B86" s="47"/>
      <c r="C86" s="109" t="s">
        <v>149</v>
      </c>
      <c r="D86" s="75"/>
      <c r="E86" s="75"/>
      <c r="F86" s="75"/>
      <c r="G86" s="75"/>
      <c r="H86" s="75"/>
      <c r="I86" s="205"/>
      <c r="J86" s="215">
        <f>BK86</f>
        <v>0</v>
      </c>
      <c r="K86" s="75"/>
      <c r="L86" s="73"/>
      <c r="M86" s="106"/>
      <c r="N86" s="107"/>
      <c r="O86" s="107"/>
      <c r="P86" s="216">
        <f>P87+P161+P171</f>
        <v>0</v>
      </c>
      <c r="Q86" s="107"/>
      <c r="R86" s="216">
        <f>R87+R161+R171</f>
        <v>91.26244645</v>
      </c>
      <c r="S86" s="107"/>
      <c r="T86" s="217">
        <f>T87+T161+T171</f>
        <v>69.69776979999999</v>
      </c>
      <c r="AT86" s="25" t="s">
        <v>74</v>
      </c>
      <c r="AU86" s="25" t="s">
        <v>150</v>
      </c>
      <c r="BK86" s="218">
        <f>BK87+BK161+BK171</f>
        <v>0</v>
      </c>
    </row>
    <row r="87" spans="2:63" s="11" customFormat="1" ht="37.4" customHeight="1">
      <c r="B87" s="219"/>
      <c r="C87" s="220"/>
      <c r="D87" s="221" t="s">
        <v>74</v>
      </c>
      <c r="E87" s="222" t="s">
        <v>322</v>
      </c>
      <c r="F87" s="222" t="s">
        <v>323</v>
      </c>
      <c r="G87" s="220"/>
      <c r="H87" s="220"/>
      <c r="I87" s="223"/>
      <c r="J87" s="224">
        <f>BK87</f>
        <v>0</v>
      </c>
      <c r="K87" s="220"/>
      <c r="L87" s="225"/>
      <c r="M87" s="226"/>
      <c r="N87" s="227"/>
      <c r="O87" s="227"/>
      <c r="P87" s="228">
        <f>P88+P103+P108+P133+P145+P158</f>
        <v>0</v>
      </c>
      <c r="Q87" s="227"/>
      <c r="R87" s="228">
        <f>R88+R103+R108+R133+R145+R158</f>
        <v>91.24121124999999</v>
      </c>
      <c r="S87" s="227"/>
      <c r="T87" s="229">
        <f>T88+T103+T108+T133+T145+T158</f>
        <v>69.69776979999999</v>
      </c>
      <c r="AR87" s="230" t="s">
        <v>83</v>
      </c>
      <c r="AT87" s="231" t="s">
        <v>74</v>
      </c>
      <c r="AU87" s="231" t="s">
        <v>75</v>
      </c>
      <c r="AY87" s="230" t="s">
        <v>174</v>
      </c>
      <c r="BK87" s="232">
        <f>BK88+BK103+BK108+BK133+BK145+BK158</f>
        <v>0</v>
      </c>
    </row>
    <row r="88" spans="2:63" s="11" customFormat="1" ht="19.9" customHeight="1">
      <c r="B88" s="219"/>
      <c r="C88" s="220"/>
      <c r="D88" s="221" t="s">
        <v>74</v>
      </c>
      <c r="E88" s="233" t="s">
        <v>83</v>
      </c>
      <c r="F88" s="233" t="s">
        <v>1472</v>
      </c>
      <c r="G88" s="220"/>
      <c r="H88" s="220"/>
      <c r="I88" s="223"/>
      <c r="J88" s="234">
        <f>BK88</f>
        <v>0</v>
      </c>
      <c r="K88" s="220"/>
      <c r="L88" s="225"/>
      <c r="M88" s="226"/>
      <c r="N88" s="227"/>
      <c r="O88" s="227"/>
      <c r="P88" s="228">
        <f>SUM(P89:P102)</f>
        <v>0</v>
      </c>
      <c r="Q88" s="227"/>
      <c r="R88" s="228">
        <f>SUM(R89:R102)</f>
        <v>0</v>
      </c>
      <c r="S88" s="227"/>
      <c r="T88" s="229">
        <f>SUM(T89:T102)</f>
        <v>0</v>
      </c>
      <c r="AR88" s="230" t="s">
        <v>83</v>
      </c>
      <c r="AT88" s="231" t="s">
        <v>74</v>
      </c>
      <c r="AU88" s="231" t="s">
        <v>83</v>
      </c>
      <c r="AY88" s="230" t="s">
        <v>174</v>
      </c>
      <c r="BK88" s="232">
        <f>SUM(BK89:BK102)</f>
        <v>0</v>
      </c>
    </row>
    <row r="89" spans="2:65" s="1" customFormat="1" ht="38.25" customHeight="1">
      <c r="B89" s="47"/>
      <c r="C89" s="235" t="s">
        <v>83</v>
      </c>
      <c r="D89" s="235" t="s">
        <v>177</v>
      </c>
      <c r="E89" s="236" t="s">
        <v>2952</v>
      </c>
      <c r="F89" s="237" t="s">
        <v>2953</v>
      </c>
      <c r="G89" s="238" t="s">
        <v>453</v>
      </c>
      <c r="H89" s="239">
        <v>33</v>
      </c>
      <c r="I89" s="240"/>
      <c r="J89" s="241">
        <f>ROUND(I89*H89,2)</f>
        <v>0</v>
      </c>
      <c r="K89" s="237" t="s">
        <v>181</v>
      </c>
      <c r="L89" s="73"/>
      <c r="M89" s="242" t="s">
        <v>23</v>
      </c>
      <c r="N89" s="243" t="s">
        <v>46</v>
      </c>
      <c r="O89" s="48"/>
      <c r="P89" s="244">
        <f>O89*H89</f>
        <v>0</v>
      </c>
      <c r="Q89" s="244">
        <v>0</v>
      </c>
      <c r="R89" s="244">
        <f>Q89*H89</f>
        <v>0</v>
      </c>
      <c r="S89" s="244">
        <v>0</v>
      </c>
      <c r="T89" s="245">
        <f>S89*H89</f>
        <v>0</v>
      </c>
      <c r="AR89" s="25" t="s">
        <v>195</v>
      </c>
      <c r="AT89" s="25" t="s">
        <v>177</v>
      </c>
      <c r="AU89" s="25" t="s">
        <v>85</v>
      </c>
      <c r="AY89" s="25" t="s">
        <v>174</v>
      </c>
      <c r="BE89" s="246">
        <f>IF(N89="základní",J89,0)</f>
        <v>0</v>
      </c>
      <c r="BF89" s="246">
        <f>IF(N89="snížená",J89,0)</f>
        <v>0</v>
      </c>
      <c r="BG89" s="246">
        <f>IF(N89="zákl. přenesená",J89,0)</f>
        <v>0</v>
      </c>
      <c r="BH89" s="246">
        <f>IF(N89="sníž. přenesená",J89,0)</f>
        <v>0</v>
      </c>
      <c r="BI89" s="246">
        <f>IF(N89="nulová",J89,0)</f>
        <v>0</v>
      </c>
      <c r="BJ89" s="25" t="s">
        <v>83</v>
      </c>
      <c r="BK89" s="246">
        <f>ROUND(I89*H89,2)</f>
        <v>0</v>
      </c>
      <c r="BL89" s="25" t="s">
        <v>195</v>
      </c>
      <c r="BM89" s="25" t="s">
        <v>2954</v>
      </c>
    </row>
    <row r="90" spans="2:51" s="12" customFormat="1" ht="13.5">
      <c r="B90" s="257"/>
      <c r="C90" s="258"/>
      <c r="D90" s="247" t="s">
        <v>328</v>
      </c>
      <c r="E90" s="259" t="s">
        <v>23</v>
      </c>
      <c r="F90" s="260" t="s">
        <v>2955</v>
      </c>
      <c r="G90" s="258"/>
      <c r="H90" s="261">
        <v>18</v>
      </c>
      <c r="I90" s="262"/>
      <c r="J90" s="258"/>
      <c r="K90" s="258"/>
      <c r="L90" s="263"/>
      <c r="M90" s="264"/>
      <c r="N90" s="265"/>
      <c r="O90" s="265"/>
      <c r="P90" s="265"/>
      <c r="Q90" s="265"/>
      <c r="R90" s="265"/>
      <c r="S90" s="265"/>
      <c r="T90" s="266"/>
      <c r="AT90" s="267" t="s">
        <v>328</v>
      </c>
      <c r="AU90" s="267" t="s">
        <v>85</v>
      </c>
      <c r="AV90" s="12" t="s">
        <v>85</v>
      </c>
      <c r="AW90" s="12" t="s">
        <v>38</v>
      </c>
      <c r="AX90" s="12" t="s">
        <v>75</v>
      </c>
      <c r="AY90" s="267" t="s">
        <v>174</v>
      </c>
    </row>
    <row r="91" spans="2:51" s="12" customFormat="1" ht="13.5">
      <c r="B91" s="257"/>
      <c r="C91" s="258"/>
      <c r="D91" s="247" t="s">
        <v>328</v>
      </c>
      <c r="E91" s="259" t="s">
        <v>23</v>
      </c>
      <c r="F91" s="260" t="s">
        <v>2956</v>
      </c>
      <c r="G91" s="258"/>
      <c r="H91" s="261">
        <v>15</v>
      </c>
      <c r="I91" s="262"/>
      <c r="J91" s="258"/>
      <c r="K91" s="258"/>
      <c r="L91" s="263"/>
      <c r="M91" s="264"/>
      <c r="N91" s="265"/>
      <c r="O91" s="265"/>
      <c r="P91" s="265"/>
      <c r="Q91" s="265"/>
      <c r="R91" s="265"/>
      <c r="S91" s="265"/>
      <c r="T91" s="266"/>
      <c r="AT91" s="267" t="s">
        <v>328</v>
      </c>
      <c r="AU91" s="267" t="s">
        <v>85</v>
      </c>
      <c r="AV91" s="12" t="s">
        <v>85</v>
      </c>
      <c r="AW91" s="12" t="s">
        <v>38</v>
      </c>
      <c r="AX91" s="12" t="s">
        <v>75</v>
      </c>
      <c r="AY91" s="267" t="s">
        <v>174</v>
      </c>
    </row>
    <row r="92" spans="2:51" s="13" customFormat="1" ht="13.5">
      <c r="B92" s="268"/>
      <c r="C92" s="269"/>
      <c r="D92" s="247" t="s">
        <v>328</v>
      </c>
      <c r="E92" s="270" t="s">
        <v>23</v>
      </c>
      <c r="F92" s="271" t="s">
        <v>331</v>
      </c>
      <c r="G92" s="269"/>
      <c r="H92" s="272">
        <v>33</v>
      </c>
      <c r="I92" s="273"/>
      <c r="J92" s="269"/>
      <c r="K92" s="269"/>
      <c r="L92" s="274"/>
      <c r="M92" s="275"/>
      <c r="N92" s="276"/>
      <c r="O92" s="276"/>
      <c r="P92" s="276"/>
      <c r="Q92" s="276"/>
      <c r="R92" s="276"/>
      <c r="S92" s="276"/>
      <c r="T92" s="277"/>
      <c r="AT92" s="278" t="s">
        <v>328</v>
      </c>
      <c r="AU92" s="278" t="s">
        <v>85</v>
      </c>
      <c r="AV92" s="13" t="s">
        <v>195</v>
      </c>
      <c r="AW92" s="13" t="s">
        <v>38</v>
      </c>
      <c r="AX92" s="13" t="s">
        <v>83</v>
      </c>
      <c r="AY92" s="278" t="s">
        <v>174</v>
      </c>
    </row>
    <row r="93" spans="2:65" s="1" customFormat="1" ht="38.25" customHeight="1">
      <c r="B93" s="47"/>
      <c r="C93" s="235" t="s">
        <v>85</v>
      </c>
      <c r="D93" s="235" t="s">
        <v>177</v>
      </c>
      <c r="E93" s="236" t="s">
        <v>2957</v>
      </c>
      <c r="F93" s="237" t="s">
        <v>2958</v>
      </c>
      <c r="G93" s="238" t="s">
        <v>453</v>
      </c>
      <c r="H93" s="239">
        <v>33</v>
      </c>
      <c r="I93" s="240"/>
      <c r="J93" s="241">
        <f>ROUND(I93*H93,2)</f>
        <v>0</v>
      </c>
      <c r="K93" s="237" t="s">
        <v>181</v>
      </c>
      <c r="L93" s="73"/>
      <c r="M93" s="242" t="s">
        <v>23</v>
      </c>
      <c r="N93" s="243" t="s">
        <v>46</v>
      </c>
      <c r="O93" s="48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5" t="s">
        <v>195</v>
      </c>
      <c r="AT93" s="25" t="s">
        <v>177</v>
      </c>
      <c r="AU93" s="25" t="s">
        <v>85</v>
      </c>
      <c r="AY93" s="25" t="s">
        <v>174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5" t="s">
        <v>83</v>
      </c>
      <c r="BK93" s="246">
        <f>ROUND(I93*H93,2)</f>
        <v>0</v>
      </c>
      <c r="BL93" s="25" t="s">
        <v>195</v>
      </c>
      <c r="BM93" s="25" t="s">
        <v>2959</v>
      </c>
    </row>
    <row r="94" spans="2:47" s="1" customFormat="1" ht="13.5">
      <c r="B94" s="47"/>
      <c r="C94" s="75"/>
      <c r="D94" s="247" t="s">
        <v>187</v>
      </c>
      <c r="E94" s="75"/>
      <c r="F94" s="248" t="s">
        <v>2960</v>
      </c>
      <c r="G94" s="75"/>
      <c r="H94" s="75"/>
      <c r="I94" s="205"/>
      <c r="J94" s="75"/>
      <c r="K94" s="75"/>
      <c r="L94" s="73"/>
      <c r="M94" s="249"/>
      <c r="N94" s="48"/>
      <c r="O94" s="48"/>
      <c r="P94" s="48"/>
      <c r="Q94" s="48"/>
      <c r="R94" s="48"/>
      <c r="S94" s="48"/>
      <c r="T94" s="96"/>
      <c r="AT94" s="25" t="s">
        <v>187</v>
      </c>
      <c r="AU94" s="25" t="s">
        <v>85</v>
      </c>
    </row>
    <row r="95" spans="2:65" s="1" customFormat="1" ht="38.25" customHeight="1">
      <c r="B95" s="47"/>
      <c r="C95" s="235" t="s">
        <v>94</v>
      </c>
      <c r="D95" s="235" t="s">
        <v>177</v>
      </c>
      <c r="E95" s="236" t="s">
        <v>2961</v>
      </c>
      <c r="F95" s="237" t="s">
        <v>2962</v>
      </c>
      <c r="G95" s="238" t="s">
        <v>453</v>
      </c>
      <c r="H95" s="239">
        <v>33</v>
      </c>
      <c r="I95" s="240"/>
      <c r="J95" s="241">
        <f>ROUND(I95*H95,2)</f>
        <v>0</v>
      </c>
      <c r="K95" s="237" t="s">
        <v>181</v>
      </c>
      <c r="L95" s="73"/>
      <c r="M95" s="242" t="s">
        <v>23</v>
      </c>
      <c r="N95" s="243" t="s">
        <v>46</v>
      </c>
      <c r="O95" s="48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5" t="s">
        <v>195</v>
      </c>
      <c r="AT95" s="25" t="s">
        <v>177</v>
      </c>
      <c r="AU95" s="25" t="s">
        <v>85</v>
      </c>
      <c r="AY95" s="25" t="s">
        <v>174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5" t="s">
        <v>83</v>
      </c>
      <c r="BK95" s="246">
        <f>ROUND(I95*H95,2)</f>
        <v>0</v>
      </c>
      <c r="BL95" s="25" t="s">
        <v>195</v>
      </c>
      <c r="BM95" s="25" t="s">
        <v>2963</v>
      </c>
    </row>
    <row r="96" spans="2:47" s="1" customFormat="1" ht="13.5">
      <c r="B96" s="47"/>
      <c r="C96" s="75"/>
      <c r="D96" s="247" t="s">
        <v>187</v>
      </c>
      <c r="E96" s="75"/>
      <c r="F96" s="248" t="s">
        <v>2964</v>
      </c>
      <c r="G96" s="75"/>
      <c r="H96" s="75"/>
      <c r="I96" s="205"/>
      <c r="J96" s="75"/>
      <c r="K96" s="75"/>
      <c r="L96" s="73"/>
      <c r="M96" s="249"/>
      <c r="N96" s="48"/>
      <c r="O96" s="48"/>
      <c r="P96" s="48"/>
      <c r="Q96" s="48"/>
      <c r="R96" s="48"/>
      <c r="S96" s="48"/>
      <c r="T96" s="96"/>
      <c r="AT96" s="25" t="s">
        <v>187</v>
      </c>
      <c r="AU96" s="25" t="s">
        <v>85</v>
      </c>
    </row>
    <row r="97" spans="2:65" s="1" customFormat="1" ht="38.25" customHeight="1">
      <c r="B97" s="47"/>
      <c r="C97" s="235" t="s">
        <v>195</v>
      </c>
      <c r="D97" s="235" t="s">
        <v>177</v>
      </c>
      <c r="E97" s="236" t="s">
        <v>1492</v>
      </c>
      <c r="F97" s="237" t="s">
        <v>1493</v>
      </c>
      <c r="G97" s="238" t="s">
        <v>453</v>
      </c>
      <c r="H97" s="239">
        <v>33</v>
      </c>
      <c r="I97" s="240"/>
      <c r="J97" s="241">
        <f>ROUND(I97*H97,2)</f>
        <v>0</v>
      </c>
      <c r="K97" s="237" t="s">
        <v>181</v>
      </c>
      <c r="L97" s="73"/>
      <c r="M97" s="242" t="s">
        <v>23</v>
      </c>
      <c r="N97" s="243" t="s">
        <v>46</v>
      </c>
      <c r="O97" s="48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5" t="s">
        <v>195</v>
      </c>
      <c r="AT97" s="25" t="s">
        <v>177</v>
      </c>
      <c r="AU97" s="25" t="s">
        <v>85</v>
      </c>
      <c r="AY97" s="25" t="s">
        <v>174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5" t="s">
        <v>83</v>
      </c>
      <c r="BK97" s="246">
        <f>ROUND(I97*H97,2)</f>
        <v>0</v>
      </c>
      <c r="BL97" s="25" t="s">
        <v>195</v>
      </c>
      <c r="BM97" s="25" t="s">
        <v>2965</v>
      </c>
    </row>
    <row r="98" spans="2:47" s="1" customFormat="1" ht="13.5">
      <c r="B98" s="47"/>
      <c r="C98" s="75"/>
      <c r="D98" s="247" t="s">
        <v>187</v>
      </c>
      <c r="E98" s="75"/>
      <c r="F98" s="248" t="s">
        <v>2966</v>
      </c>
      <c r="G98" s="75"/>
      <c r="H98" s="75"/>
      <c r="I98" s="205"/>
      <c r="J98" s="75"/>
      <c r="K98" s="75"/>
      <c r="L98" s="73"/>
      <c r="M98" s="249"/>
      <c r="N98" s="48"/>
      <c r="O98" s="48"/>
      <c r="P98" s="48"/>
      <c r="Q98" s="48"/>
      <c r="R98" s="48"/>
      <c r="S98" s="48"/>
      <c r="T98" s="96"/>
      <c r="AT98" s="25" t="s">
        <v>187</v>
      </c>
      <c r="AU98" s="25" t="s">
        <v>85</v>
      </c>
    </row>
    <row r="99" spans="2:65" s="1" customFormat="1" ht="25.5" customHeight="1">
      <c r="B99" s="47"/>
      <c r="C99" s="235" t="s">
        <v>173</v>
      </c>
      <c r="D99" s="235" t="s">
        <v>177</v>
      </c>
      <c r="E99" s="236" t="s">
        <v>1504</v>
      </c>
      <c r="F99" s="237" t="s">
        <v>1505</v>
      </c>
      <c r="G99" s="238" t="s">
        <v>453</v>
      </c>
      <c r="H99" s="239">
        <v>33</v>
      </c>
      <c r="I99" s="240"/>
      <c r="J99" s="241">
        <f>ROUND(I99*H99,2)</f>
        <v>0</v>
      </c>
      <c r="K99" s="237" t="s">
        <v>181</v>
      </c>
      <c r="L99" s="73"/>
      <c r="M99" s="242" t="s">
        <v>23</v>
      </c>
      <c r="N99" s="243" t="s">
        <v>46</v>
      </c>
      <c r="O99" s="48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5" t="s">
        <v>195</v>
      </c>
      <c r="AT99" s="25" t="s">
        <v>177</v>
      </c>
      <c r="AU99" s="25" t="s">
        <v>85</v>
      </c>
      <c r="AY99" s="25" t="s">
        <v>174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5" t="s">
        <v>83</v>
      </c>
      <c r="BK99" s="246">
        <f>ROUND(I99*H99,2)</f>
        <v>0</v>
      </c>
      <c r="BL99" s="25" t="s">
        <v>195</v>
      </c>
      <c r="BM99" s="25" t="s">
        <v>2967</v>
      </c>
    </row>
    <row r="100" spans="2:65" s="1" customFormat="1" ht="16.5" customHeight="1">
      <c r="B100" s="47"/>
      <c r="C100" s="235" t="s">
        <v>207</v>
      </c>
      <c r="D100" s="235" t="s">
        <v>177</v>
      </c>
      <c r="E100" s="236" t="s">
        <v>1507</v>
      </c>
      <c r="F100" s="237" t="s">
        <v>1508</v>
      </c>
      <c r="G100" s="238" t="s">
        <v>453</v>
      </c>
      <c r="H100" s="239">
        <v>33</v>
      </c>
      <c r="I100" s="240"/>
      <c r="J100" s="241">
        <f>ROUND(I100*H100,2)</f>
        <v>0</v>
      </c>
      <c r="K100" s="237" t="s">
        <v>181</v>
      </c>
      <c r="L100" s="73"/>
      <c r="M100" s="242" t="s">
        <v>23</v>
      </c>
      <c r="N100" s="243" t="s">
        <v>46</v>
      </c>
      <c r="O100" s="48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5" t="s">
        <v>195</v>
      </c>
      <c r="AT100" s="25" t="s">
        <v>177</v>
      </c>
      <c r="AU100" s="25" t="s">
        <v>85</v>
      </c>
      <c r="AY100" s="25" t="s">
        <v>174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5" t="s">
        <v>83</v>
      </c>
      <c r="BK100" s="246">
        <f>ROUND(I100*H100,2)</f>
        <v>0</v>
      </c>
      <c r="BL100" s="25" t="s">
        <v>195</v>
      </c>
      <c r="BM100" s="25" t="s">
        <v>2968</v>
      </c>
    </row>
    <row r="101" spans="2:65" s="1" customFormat="1" ht="16.5" customHeight="1">
      <c r="B101" s="47"/>
      <c r="C101" s="235" t="s">
        <v>212</v>
      </c>
      <c r="D101" s="235" t="s">
        <v>177</v>
      </c>
      <c r="E101" s="236" t="s">
        <v>1510</v>
      </c>
      <c r="F101" s="237" t="s">
        <v>1511</v>
      </c>
      <c r="G101" s="238" t="s">
        <v>464</v>
      </c>
      <c r="H101" s="239">
        <v>62.7</v>
      </c>
      <c r="I101" s="240"/>
      <c r="J101" s="241">
        <f>ROUND(I101*H101,2)</f>
        <v>0</v>
      </c>
      <c r="K101" s="237" t="s">
        <v>181</v>
      </c>
      <c r="L101" s="73"/>
      <c r="M101" s="242" t="s">
        <v>23</v>
      </c>
      <c r="N101" s="243" t="s">
        <v>46</v>
      </c>
      <c r="O101" s="48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5" t="s">
        <v>195</v>
      </c>
      <c r="AT101" s="25" t="s">
        <v>177</v>
      </c>
      <c r="AU101" s="25" t="s">
        <v>85</v>
      </c>
      <c r="AY101" s="25" t="s">
        <v>174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5" t="s">
        <v>83</v>
      </c>
      <c r="BK101" s="246">
        <f>ROUND(I101*H101,2)</f>
        <v>0</v>
      </c>
      <c r="BL101" s="25" t="s">
        <v>195</v>
      </c>
      <c r="BM101" s="25" t="s">
        <v>2969</v>
      </c>
    </row>
    <row r="102" spans="2:51" s="12" customFormat="1" ht="13.5">
      <c r="B102" s="257"/>
      <c r="C102" s="258"/>
      <c r="D102" s="247" t="s">
        <v>328</v>
      </c>
      <c r="E102" s="258"/>
      <c r="F102" s="260" t="s">
        <v>2970</v>
      </c>
      <c r="G102" s="258"/>
      <c r="H102" s="261">
        <v>62.7</v>
      </c>
      <c r="I102" s="262"/>
      <c r="J102" s="258"/>
      <c r="K102" s="258"/>
      <c r="L102" s="263"/>
      <c r="M102" s="264"/>
      <c r="N102" s="265"/>
      <c r="O102" s="265"/>
      <c r="P102" s="265"/>
      <c r="Q102" s="265"/>
      <c r="R102" s="265"/>
      <c r="S102" s="265"/>
      <c r="T102" s="266"/>
      <c r="AT102" s="267" t="s">
        <v>328</v>
      </c>
      <c r="AU102" s="267" t="s">
        <v>85</v>
      </c>
      <c r="AV102" s="12" t="s">
        <v>85</v>
      </c>
      <c r="AW102" s="12" t="s">
        <v>6</v>
      </c>
      <c r="AX102" s="12" t="s">
        <v>83</v>
      </c>
      <c r="AY102" s="267" t="s">
        <v>174</v>
      </c>
    </row>
    <row r="103" spans="2:63" s="11" customFormat="1" ht="29.85" customHeight="1">
      <c r="B103" s="219"/>
      <c r="C103" s="220"/>
      <c r="D103" s="221" t="s">
        <v>74</v>
      </c>
      <c r="E103" s="233" t="s">
        <v>85</v>
      </c>
      <c r="F103" s="233" t="s">
        <v>2546</v>
      </c>
      <c r="G103" s="220"/>
      <c r="H103" s="220"/>
      <c r="I103" s="223"/>
      <c r="J103" s="234">
        <f>BK103</f>
        <v>0</v>
      </c>
      <c r="K103" s="220"/>
      <c r="L103" s="225"/>
      <c r="M103" s="226"/>
      <c r="N103" s="227"/>
      <c r="O103" s="227"/>
      <c r="P103" s="228">
        <f>SUM(P104:P107)</f>
        <v>0</v>
      </c>
      <c r="Q103" s="227"/>
      <c r="R103" s="228">
        <f>SUM(R104:R107)</f>
        <v>80.95857</v>
      </c>
      <c r="S103" s="227"/>
      <c r="T103" s="229">
        <f>SUM(T104:T107)</f>
        <v>0</v>
      </c>
      <c r="AR103" s="230" t="s">
        <v>83</v>
      </c>
      <c r="AT103" s="231" t="s">
        <v>74</v>
      </c>
      <c r="AU103" s="231" t="s">
        <v>83</v>
      </c>
      <c r="AY103" s="230" t="s">
        <v>174</v>
      </c>
      <c r="BK103" s="232">
        <f>SUM(BK104:BK107)</f>
        <v>0</v>
      </c>
    </row>
    <row r="104" spans="2:65" s="1" customFormat="1" ht="25.5" customHeight="1">
      <c r="B104" s="47"/>
      <c r="C104" s="235" t="s">
        <v>216</v>
      </c>
      <c r="D104" s="235" t="s">
        <v>177</v>
      </c>
      <c r="E104" s="236" t="s">
        <v>2971</v>
      </c>
      <c r="F104" s="237" t="s">
        <v>2972</v>
      </c>
      <c r="G104" s="238" t="s">
        <v>453</v>
      </c>
      <c r="H104" s="239">
        <v>33</v>
      </c>
      <c r="I104" s="240"/>
      <c r="J104" s="241">
        <f>ROUND(I104*H104,2)</f>
        <v>0</v>
      </c>
      <c r="K104" s="237" t="s">
        <v>181</v>
      </c>
      <c r="L104" s="73"/>
      <c r="M104" s="242" t="s">
        <v>23</v>
      </c>
      <c r="N104" s="243" t="s">
        <v>46</v>
      </c>
      <c r="O104" s="48"/>
      <c r="P104" s="244">
        <f>O104*H104</f>
        <v>0</v>
      </c>
      <c r="Q104" s="244">
        <v>2.45329</v>
      </c>
      <c r="R104" s="244">
        <f>Q104*H104</f>
        <v>80.95857</v>
      </c>
      <c r="S104" s="244">
        <v>0</v>
      </c>
      <c r="T104" s="245">
        <f>S104*H104</f>
        <v>0</v>
      </c>
      <c r="AR104" s="25" t="s">
        <v>195</v>
      </c>
      <c r="AT104" s="25" t="s">
        <v>177</v>
      </c>
      <c r="AU104" s="25" t="s">
        <v>85</v>
      </c>
      <c r="AY104" s="25" t="s">
        <v>174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5" t="s">
        <v>83</v>
      </c>
      <c r="BK104" s="246">
        <f>ROUND(I104*H104,2)</f>
        <v>0</v>
      </c>
      <c r="BL104" s="25" t="s">
        <v>195</v>
      </c>
      <c r="BM104" s="25" t="s">
        <v>2973</v>
      </c>
    </row>
    <row r="105" spans="2:51" s="12" customFormat="1" ht="13.5">
      <c r="B105" s="257"/>
      <c r="C105" s="258"/>
      <c r="D105" s="247" t="s">
        <v>328</v>
      </c>
      <c r="E105" s="259" t="s">
        <v>23</v>
      </c>
      <c r="F105" s="260" t="s">
        <v>2955</v>
      </c>
      <c r="G105" s="258"/>
      <c r="H105" s="261">
        <v>18</v>
      </c>
      <c r="I105" s="262"/>
      <c r="J105" s="258"/>
      <c r="K105" s="258"/>
      <c r="L105" s="263"/>
      <c r="M105" s="264"/>
      <c r="N105" s="265"/>
      <c r="O105" s="265"/>
      <c r="P105" s="265"/>
      <c r="Q105" s="265"/>
      <c r="R105" s="265"/>
      <c r="S105" s="265"/>
      <c r="T105" s="266"/>
      <c r="AT105" s="267" t="s">
        <v>328</v>
      </c>
      <c r="AU105" s="267" t="s">
        <v>85</v>
      </c>
      <c r="AV105" s="12" t="s">
        <v>85</v>
      </c>
      <c r="AW105" s="12" t="s">
        <v>38</v>
      </c>
      <c r="AX105" s="12" t="s">
        <v>75</v>
      </c>
      <c r="AY105" s="267" t="s">
        <v>174</v>
      </c>
    </row>
    <row r="106" spans="2:51" s="12" customFormat="1" ht="13.5">
      <c r="B106" s="257"/>
      <c r="C106" s="258"/>
      <c r="D106" s="247" t="s">
        <v>328</v>
      </c>
      <c r="E106" s="259" t="s">
        <v>23</v>
      </c>
      <c r="F106" s="260" t="s">
        <v>2956</v>
      </c>
      <c r="G106" s="258"/>
      <c r="H106" s="261">
        <v>15</v>
      </c>
      <c r="I106" s="262"/>
      <c r="J106" s="258"/>
      <c r="K106" s="258"/>
      <c r="L106" s="263"/>
      <c r="M106" s="264"/>
      <c r="N106" s="265"/>
      <c r="O106" s="265"/>
      <c r="P106" s="265"/>
      <c r="Q106" s="265"/>
      <c r="R106" s="265"/>
      <c r="S106" s="265"/>
      <c r="T106" s="266"/>
      <c r="AT106" s="267" t="s">
        <v>328</v>
      </c>
      <c r="AU106" s="267" t="s">
        <v>85</v>
      </c>
      <c r="AV106" s="12" t="s">
        <v>85</v>
      </c>
      <c r="AW106" s="12" t="s">
        <v>38</v>
      </c>
      <c r="AX106" s="12" t="s">
        <v>75</v>
      </c>
      <c r="AY106" s="267" t="s">
        <v>174</v>
      </c>
    </row>
    <row r="107" spans="2:51" s="13" customFormat="1" ht="13.5">
      <c r="B107" s="268"/>
      <c r="C107" s="269"/>
      <c r="D107" s="247" t="s">
        <v>328</v>
      </c>
      <c r="E107" s="270" t="s">
        <v>23</v>
      </c>
      <c r="F107" s="271" t="s">
        <v>331</v>
      </c>
      <c r="G107" s="269"/>
      <c r="H107" s="272">
        <v>33</v>
      </c>
      <c r="I107" s="273"/>
      <c r="J107" s="269"/>
      <c r="K107" s="269"/>
      <c r="L107" s="274"/>
      <c r="M107" s="275"/>
      <c r="N107" s="276"/>
      <c r="O107" s="276"/>
      <c r="P107" s="276"/>
      <c r="Q107" s="276"/>
      <c r="R107" s="276"/>
      <c r="S107" s="276"/>
      <c r="T107" s="277"/>
      <c r="AT107" s="278" t="s">
        <v>328</v>
      </c>
      <c r="AU107" s="278" t="s">
        <v>85</v>
      </c>
      <c r="AV107" s="13" t="s">
        <v>195</v>
      </c>
      <c r="AW107" s="13" t="s">
        <v>38</v>
      </c>
      <c r="AX107" s="13" t="s">
        <v>83</v>
      </c>
      <c r="AY107" s="278" t="s">
        <v>174</v>
      </c>
    </row>
    <row r="108" spans="2:63" s="11" customFormat="1" ht="29.85" customHeight="1">
      <c r="B108" s="219"/>
      <c r="C108" s="220"/>
      <c r="D108" s="221" t="s">
        <v>74</v>
      </c>
      <c r="E108" s="233" t="s">
        <v>94</v>
      </c>
      <c r="F108" s="233" t="s">
        <v>324</v>
      </c>
      <c r="G108" s="220"/>
      <c r="H108" s="220"/>
      <c r="I108" s="223"/>
      <c r="J108" s="234">
        <f>BK108</f>
        <v>0</v>
      </c>
      <c r="K108" s="220"/>
      <c r="L108" s="225"/>
      <c r="M108" s="226"/>
      <c r="N108" s="227"/>
      <c r="O108" s="227"/>
      <c r="P108" s="228">
        <f>SUM(P109:P132)</f>
        <v>0</v>
      </c>
      <c r="Q108" s="227"/>
      <c r="R108" s="228">
        <f>SUM(R109:R132)</f>
        <v>10.26342625</v>
      </c>
      <c r="S108" s="227"/>
      <c r="T108" s="229">
        <f>SUM(T109:T132)</f>
        <v>0</v>
      </c>
      <c r="AR108" s="230" t="s">
        <v>83</v>
      </c>
      <c r="AT108" s="231" t="s">
        <v>74</v>
      </c>
      <c r="AU108" s="231" t="s">
        <v>83</v>
      </c>
      <c r="AY108" s="230" t="s">
        <v>174</v>
      </c>
      <c r="BK108" s="232">
        <f>SUM(BK109:BK132)</f>
        <v>0</v>
      </c>
    </row>
    <row r="109" spans="2:65" s="1" customFormat="1" ht="38.25" customHeight="1">
      <c r="B109" s="47"/>
      <c r="C109" s="235" t="s">
        <v>220</v>
      </c>
      <c r="D109" s="235" t="s">
        <v>177</v>
      </c>
      <c r="E109" s="236" t="s">
        <v>2974</v>
      </c>
      <c r="F109" s="237" t="s">
        <v>2975</v>
      </c>
      <c r="G109" s="238" t="s">
        <v>180</v>
      </c>
      <c r="H109" s="239">
        <v>49</v>
      </c>
      <c r="I109" s="240"/>
      <c r="J109" s="241">
        <f>ROUND(I109*H109,2)</f>
        <v>0</v>
      </c>
      <c r="K109" s="237" t="s">
        <v>23</v>
      </c>
      <c r="L109" s="73"/>
      <c r="M109" s="242" t="s">
        <v>23</v>
      </c>
      <c r="N109" s="243" t="s">
        <v>46</v>
      </c>
      <c r="O109" s="48"/>
      <c r="P109" s="244">
        <f>O109*H109</f>
        <v>0</v>
      </c>
      <c r="Q109" s="244">
        <v>0.17489</v>
      </c>
      <c r="R109" s="244">
        <f>Q109*H109</f>
        <v>8.569609999999999</v>
      </c>
      <c r="S109" s="244">
        <v>0</v>
      </c>
      <c r="T109" s="245">
        <f>S109*H109</f>
        <v>0</v>
      </c>
      <c r="AR109" s="25" t="s">
        <v>195</v>
      </c>
      <c r="AT109" s="25" t="s">
        <v>177</v>
      </c>
      <c r="AU109" s="25" t="s">
        <v>85</v>
      </c>
      <c r="AY109" s="25" t="s">
        <v>174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5" t="s">
        <v>83</v>
      </c>
      <c r="BK109" s="246">
        <f>ROUND(I109*H109,2)</f>
        <v>0</v>
      </c>
      <c r="BL109" s="25" t="s">
        <v>195</v>
      </c>
      <c r="BM109" s="25" t="s">
        <v>2976</v>
      </c>
    </row>
    <row r="110" spans="2:65" s="1" customFormat="1" ht="16.5" customHeight="1">
      <c r="B110" s="47"/>
      <c r="C110" s="300" t="s">
        <v>226</v>
      </c>
      <c r="D110" s="300" t="s">
        <v>475</v>
      </c>
      <c r="E110" s="301" t="s">
        <v>2977</v>
      </c>
      <c r="F110" s="302" t="s">
        <v>2978</v>
      </c>
      <c r="G110" s="303" t="s">
        <v>223</v>
      </c>
      <c r="H110" s="304">
        <v>234.7</v>
      </c>
      <c r="I110" s="305"/>
      <c r="J110" s="306">
        <f>ROUND(I110*H110,2)</f>
        <v>0</v>
      </c>
      <c r="K110" s="302" t="s">
        <v>181</v>
      </c>
      <c r="L110" s="307"/>
      <c r="M110" s="308" t="s">
        <v>23</v>
      </c>
      <c r="N110" s="309" t="s">
        <v>46</v>
      </c>
      <c r="O110" s="48"/>
      <c r="P110" s="244">
        <f>O110*H110</f>
        <v>0</v>
      </c>
      <c r="Q110" s="244">
        <v>0.00555</v>
      </c>
      <c r="R110" s="244">
        <f>Q110*H110</f>
        <v>1.302585</v>
      </c>
      <c r="S110" s="244">
        <v>0</v>
      </c>
      <c r="T110" s="245">
        <f>S110*H110</f>
        <v>0</v>
      </c>
      <c r="AR110" s="25" t="s">
        <v>216</v>
      </c>
      <c r="AT110" s="25" t="s">
        <v>475</v>
      </c>
      <c r="AU110" s="25" t="s">
        <v>85</v>
      </c>
      <c r="AY110" s="25" t="s">
        <v>174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5" t="s">
        <v>83</v>
      </c>
      <c r="BK110" s="246">
        <f>ROUND(I110*H110,2)</f>
        <v>0</v>
      </c>
      <c r="BL110" s="25" t="s">
        <v>195</v>
      </c>
      <c r="BM110" s="25" t="s">
        <v>2979</v>
      </c>
    </row>
    <row r="111" spans="2:51" s="12" customFormat="1" ht="13.5">
      <c r="B111" s="257"/>
      <c r="C111" s="258"/>
      <c r="D111" s="247" t="s">
        <v>328</v>
      </c>
      <c r="E111" s="259" t="s">
        <v>23</v>
      </c>
      <c r="F111" s="260" t="s">
        <v>2980</v>
      </c>
      <c r="G111" s="258"/>
      <c r="H111" s="261">
        <v>182.4</v>
      </c>
      <c r="I111" s="262"/>
      <c r="J111" s="258"/>
      <c r="K111" s="258"/>
      <c r="L111" s="263"/>
      <c r="M111" s="264"/>
      <c r="N111" s="265"/>
      <c r="O111" s="265"/>
      <c r="P111" s="265"/>
      <c r="Q111" s="265"/>
      <c r="R111" s="265"/>
      <c r="S111" s="265"/>
      <c r="T111" s="266"/>
      <c r="AT111" s="267" t="s">
        <v>328</v>
      </c>
      <c r="AU111" s="267" t="s">
        <v>85</v>
      </c>
      <c r="AV111" s="12" t="s">
        <v>85</v>
      </c>
      <c r="AW111" s="12" t="s">
        <v>38</v>
      </c>
      <c r="AX111" s="12" t="s">
        <v>75</v>
      </c>
      <c r="AY111" s="267" t="s">
        <v>174</v>
      </c>
    </row>
    <row r="112" spans="2:51" s="12" customFormat="1" ht="13.5">
      <c r="B112" s="257"/>
      <c r="C112" s="258"/>
      <c r="D112" s="247" t="s">
        <v>328</v>
      </c>
      <c r="E112" s="259" t="s">
        <v>23</v>
      </c>
      <c r="F112" s="260" t="s">
        <v>2981</v>
      </c>
      <c r="G112" s="258"/>
      <c r="H112" s="261">
        <v>45.6</v>
      </c>
      <c r="I112" s="262"/>
      <c r="J112" s="258"/>
      <c r="K112" s="258"/>
      <c r="L112" s="263"/>
      <c r="M112" s="264"/>
      <c r="N112" s="265"/>
      <c r="O112" s="265"/>
      <c r="P112" s="265"/>
      <c r="Q112" s="265"/>
      <c r="R112" s="265"/>
      <c r="S112" s="265"/>
      <c r="T112" s="266"/>
      <c r="AT112" s="267" t="s">
        <v>328</v>
      </c>
      <c r="AU112" s="267" t="s">
        <v>85</v>
      </c>
      <c r="AV112" s="12" t="s">
        <v>85</v>
      </c>
      <c r="AW112" s="12" t="s">
        <v>38</v>
      </c>
      <c r="AX112" s="12" t="s">
        <v>75</v>
      </c>
      <c r="AY112" s="267" t="s">
        <v>174</v>
      </c>
    </row>
    <row r="113" spans="2:51" s="12" customFormat="1" ht="13.5">
      <c r="B113" s="257"/>
      <c r="C113" s="258"/>
      <c r="D113" s="247" t="s">
        <v>328</v>
      </c>
      <c r="E113" s="259" t="s">
        <v>23</v>
      </c>
      <c r="F113" s="260" t="s">
        <v>2982</v>
      </c>
      <c r="G113" s="258"/>
      <c r="H113" s="261">
        <v>6.7</v>
      </c>
      <c r="I113" s="262"/>
      <c r="J113" s="258"/>
      <c r="K113" s="258"/>
      <c r="L113" s="263"/>
      <c r="M113" s="264"/>
      <c r="N113" s="265"/>
      <c r="O113" s="265"/>
      <c r="P113" s="265"/>
      <c r="Q113" s="265"/>
      <c r="R113" s="265"/>
      <c r="S113" s="265"/>
      <c r="T113" s="266"/>
      <c r="AT113" s="267" t="s">
        <v>328</v>
      </c>
      <c r="AU113" s="267" t="s">
        <v>85</v>
      </c>
      <c r="AV113" s="12" t="s">
        <v>85</v>
      </c>
      <c r="AW113" s="12" t="s">
        <v>38</v>
      </c>
      <c r="AX113" s="12" t="s">
        <v>75</v>
      </c>
      <c r="AY113" s="267" t="s">
        <v>174</v>
      </c>
    </row>
    <row r="114" spans="2:51" s="13" customFormat="1" ht="13.5">
      <c r="B114" s="268"/>
      <c r="C114" s="269"/>
      <c r="D114" s="247" t="s">
        <v>328</v>
      </c>
      <c r="E114" s="270" t="s">
        <v>23</v>
      </c>
      <c r="F114" s="271" t="s">
        <v>331</v>
      </c>
      <c r="G114" s="269"/>
      <c r="H114" s="272">
        <v>234.7</v>
      </c>
      <c r="I114" s="273"/>
      <c r="J114" s="269"/>
      <c r="K114" s="269"/>
      <c r="L114" s="274"/>
      <c r="M114" s="275"/>
      <c r="N114" s="276"/>
      <c r="O114" s="276"/>
      <c r="P114" s="276"/>
      <c r="Q114" s="276"/>
      <c r="R114" s="276"/>
      <c r="S114" s="276"/>
      <c r="T114" s="277"/>
      <c r="AT114" s="278" t="s">
        <v>328</v>
      </c>
      <c r="AU114" s="278" t="s">
        <v>85</v>
      </c>
      <c r="AV114" s="13" t="s">
        <v>195</v>
      </c>
      <c r="AW114" s="13" t="s">
        <v>38</v>
      </c>
      <c r="AX114" s="13" t="s">
        <v>83</v>
      </c>
      <c r="AY114" s="278" t="s">
        <v>174</v>
      </c>
    </row>
    <row r="115" spans="2:65" s="1" customFormat="1" ht="25.5" customHeight="1">
      <c r="B115" s="47"/>
      <c r="C115" s="235" t="s">
        <v>231</v>
      </c>
      <c r="D115" s="235" t="s">
        <v>177</v>
      </c>
      <c r="E115" s="236" t="s">
        <v>2983</v>
      </c>
      <c r="F115" s="237" t="s">
        <v>2984</v>
      </c>
      <c r="G115" s="238" t="s">
        <v>180</v>
      </c>
      <c r="H115" s="239">
        <v>1</v>
      </c>
      <c r="I115" s="240"/>
      <c r="J115" s="241">
        <f>ROUND(I115*H115,2)</f>
        <v>0</v>
      </c>
      <c r="K115" s="237" t="s">
        <v>181</v>
      </c>
      <c r="L115" s="73"/>
      <c r="M115" s="242" t="s">
        <v>23</v>
      </c>
      <c r="N115" s="243" t="s">
        <v>46</v>
      </c>
      <c r="O115" s="48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5" t="s">
        <v>195</v>
      </c>
      <c r="AT115" s="25" t="s">
        <v>177</v>
      </c>
      <c r="AU115" s="25" t="s">
        <v>85</v>
      </c>
      <c r="AY115" s="25" t="s">
        <v>174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5" t="s">
        <v>83</v>
      </c>
      <c r="BK115" s="246">
        <f>ROUND(I115*H115,2)</f>
        <v>0</v>
      </c>
      <c r="BL115" s="25" t="s">
        <v>195</v>
      </c>
      <c r="BM115" s="25" t="s">
        <v>2985</v>
      </c>
    </row>
    <row r="116" spans="2:65" s="1" customFormat="1" ht="25.5" customHeight="1">
      <c r="B116" s="47"/>
      <c r="C116" s="235" t="s">
        <v>235</v>
      </c>
      <c r="D116" s="235" t="s">
        <v>177</v>
      </c>
      <c r="E116" s="236" t="s">
        <v>2986</v>
      </c>
      <c r="F116" s="237" t="s">
        <v>2987</v>
      </c>
      <c r="G116" s="238" t="s">
        <v>223</v>
      </c>
      <c r="H116" s="239">
        <v>274.5</v>
      </c>
      <c r="I116" s="240"/>
      <c r="J116" s="241">
        <f>ROUND(I116*H116,2)</f>
        <v>0</v>
      </c>
      <c r="K116" s="237" t="s">
        <v>181</v>
      </c>
      <c r="L116" s="73"/>
      <c r="M116" s="242" t="s">
        <v>23</v>
      </c>
      <c r="N116" s="243" t="s">
        <v>46</v>
      </c>
      <c r="O116" s="48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5" t="s">
        <v>195</v>
      </c>
      <c r="AT116" s="25" t="s">
        <v>177</v>
      </c>
      <c r="AU116" s="25" t="s">
        <v>85</v>
      </c>
      <c r="AY116" s="25" t="s">
        <v>174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5" t="s">
        <v>83</v>
      </c>
      <c r="BK116" s="246">
        <f>ROUND(I116*H116,2)</f>
        <v>0</v>
      </c>
      <c r="BL116" s="25" t="s">
        <v>195</v>
      </c>
      <c r="BM116" s="25" t="s">
        <v>2988</v>
      </c>
    </row>
    <row r="117" spans="2:51" s="12" customFormat="1" ht="13.5">
      <c r="B117" s="257"/>
      <c r="C117" s="258"/>
      <c r="D117" s="247" t="s">
        <v>328</v>
      </c>
      <c r="E117" s="259" t="s">
        <v>23</v>
      </c>
      <c r="F117" s="260" t="s">
        <v>2989</v>
      </c>
      <c r="G117" s="258"/>
      <c r="H117" s="261">
        <v>274.5</v>
      </c>
      <c r="I117" s="262"/>
      <c r="J117" s="258"/>
      <c r="K117" s="258"/>
      <c r="L117" s="263"/>
      <c r="M117" s="264"/>
      <c r="N117" s="265"/>
      <c r="O117" s="265"/>
      <c r="P117" s="265"/>
      <c r="Q117" s="265"/>
      <c r="R117" s="265"/>
      <c r="S117" s="265"/>
      <c r="T117" s="266"/>
      <c r="AT117" s="267" t="s">
        <v>328</v>
      </c>
      <c r="AU117" s="267" t="s">
        <v>85</v>
      </c>
      <c r="AV117" s="12" t="s">
        <v>85</v>
      </c>
      <c r="AW117" s="12" t="s">
        <v>38</v>
      </c>
      <c r="AX117" s="12" t="s">
        <v>83</v>
      </c>
      <c r="AY117" s="267" t="s">
        <v>174</v>
      </c>
    </row>
    <row r="118" spans="2:65" s="1" customFormat="1" ht="16.5" customHeight="1">
      <c r="B118" s="47"/>
      <c r="C118" s="300" t="s">
        <v>241</v>
      </c>
      <c r="D118" s="300" t="s">
        <v>475</v>
      </c>
      <c r="E118" s="301" t="s">
        <v>2990</v>
      </c>
      <c r="F118" s="302" t="s">
        <v>2991</v>
      </c>
      <c r="G118" s="303" t="s">
        <v>223</v>
      </c>
      <c r="H118" s="304">
        <v>192.15</v>
      </c>
      <c r="I118" s="305"/>
      <c r="J118" s="306">
        <f>ROUND(I118*H118,2)</f>
        <v>0</v>
      </c>
      <c r="K118" s="302" t="s">
        <v>181</v>
      </c>
      <c r="L118" s="307"/>
      <c r="M118" s="308" t="s">
        <v>23</v>
      </c>
      <c r="N118" s="309" t="s">
        <v>46</v>
      </c>
      <c r="O118" s="48"/>
      <c r="P118" s="244">
        <f>O118*H118</f>
        <v>0</v>
      </c>
      <c r="Q118" s="244">
        <v>0.0012</v>
      </c>
      <c r="R118" s="244">
        <f>Q118*H118</f>
        <v>0.23057999999999998</v>
      </c>
      <c r="S118" s="244">
        <v>0</v>
      </c>
      <c r="T118" s="245">
        <f>S118*H118</f>
        <v>0</v>
      </c>
      <c r="AR118" s="25" t="s">
        <v>216</v>
      </c>
      <c r="AT118" s="25" t="s">
        <v>475</v>
      </c>
      <c r="AU118" s="25" t="s">
        <v>85</v>
      </c>
      <c r="AY118" s="25" t="s">
        <v>174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5" t="s">
        <v>83</v>
      </c>
      <c r="BK118" s="246">
        <f>ROUND(I118*H118,2)</f>
        <v>0</v>
      </c>
      <c r="BL118" s="25" t="s">
        <v>195</v>
      </c>
      <c r="BM118" s="25" t="s">
        <v>2992</v>
      </c>
    </row>
    <row r="119" spans="2:51" s="12" customFormat="1" ht="13.5">
      <c r="B119" s="257"/>
      <c r="C119" s="258"/>
      <c r="D119" s="247" t="s">
        <v>328</v>
      </c>
      <c r="E119" s="259" t="s">
        <v>23</v>
      </c>
      <c r="F119" s="260" t="s">
        <v>2993</v>
      </c>
      <c r="G119" s="258"/>
      <c r="H119" s="261">
        <v>183</v>
      </c>
      <c r="I119" s="262"/>
      <c r="J119" s="258"/>
      <c r="K119" s="258"/>
      <c r="L119" s="263"/>
      <c r="M119" s="264"/>
      <c r="N119" s="265"/>
      <c r="O119" s="265"/>
      <c r="P119" s="265"/>
      <c r="Q119" s="265"/>
      <c r="R119" s="265"/>
      <c r="S119" s="265"/>
      <c r="T119" s="266"/>
      <c r="AT119" s="267" t="s">
        <v>328</v>
      </c>
      <c r="AU119" s="267" t="s">
        <v>85</v>
      </c>
      <c r="AV119" s="12" t="s">
        <v>85</v>
      </c>
      <c r="AW119" s="12" t="s">
        <v>38</v>
      </c>
      <c r="AX119" s="12" t="s">
        <v>83</v>
      </c>
      <c r="AY119" s="267" t="s">
        <v>174</v>
      </c>
    </row>
    <row r="120" spans="2:51" s="12" customFormat="1" ht="13.5">
      <c r="B120" s="257"/>
      <c r="C120" s="258"/>
      <c r="D120" s="247" t="s">
        <v>328</v>
      </c>
      <c r="E120" s="258"/>
      <c r="F120" s="260" t="s">
        <v>2994</v>
      </c>
      <c r="G120" s="258"/>
      <c r="H120" s="261">
        <v>192.15</v>
      </c>
      <c r="I120" s="262"/>
      <c r="J120" s="258"/>
      <c r="K120" s="258"/>
      <c r="L120" s="263"/>
      <c r="M120" s="264"/>
      <c r="N120" s="265"/>
      <c r="O120" s="265"/>
      <c r="P120" s="265"/>
      <c r="Q120" s="265"/>
      <c r="R120" s="265"/>
      <c r="S120" s="265"/>
      <c r="T120" s="266"/>
      <c r="AT120" s="267" t="s">
        <v>328</v>
      </c>
      <c r="AU120" s="267" t="s">
        <v>85</v>
      </c>
      <c r="AV120" s="12" t="s">
        <v>85</v>
      </c>
      <c r="AW120" s="12" t="s">
        <v>6</v>
      </c>
      <c r="AX120" s="12" t="s">
        <v>83</v>
      </c>
      <c r="AY120" s="267" t="s">
        <v>174</v>
      </c>
    </row>
    <row r="121" spans="2:65" s="1" customFormat="1" ht="16.5" customHeight="1">
      <c r="B121" s="47"/>
      <c r="C121" s="300" t="s">
        <v>246</v>
      </c>
      <c r="D121" s="300" t="s">
        <v>475</v>
      </c>
      <c r="E121" s="301" t="s">
        <v>2995</v>
      </c>
      <c r="F121" s="302" t="s">
        <v>2996</v>
      </c>
      <c r="G121" s="303" t="s">
        <v>223</v>
      </c>
      <c r="H121" s="304">
        <v>96.075</v>
      </c>
      <c r="I121" s="305"/>
      <c r="J121" s="306">
        <f>ROUND(I121*H121,2)</f>
        <v>0</v>
      </c>
      <c r="K121" s="302" t="s">
        <v>181</v>
      </c>
      <c r="L121" s="307"/>
      <c r="M121" s="308" t="s">
        <v>23</v>
      </c>
      <c r="N121" s="309" t="s">
        <v>46</v>
      </c>
      <c r="O121" s="48"/>
      <c r="P121" s="244">
        <f>O121*H121</f>
        <v>0</v>
      </c>
      <c r="Q121" s="244">
        <v>0.00131</v>
      </c>
      <c r="R121" s="244">
        <f>Q121*H121</f>
        <v>0.12585825</v>
      </c>
      <c r="S121" s="244">
        <v>0</v>
      </c>
      <c r="T121" s="245">
        <f>S121*H121</f>
        <v>0</v>
      </c>
      <c r="AR121" s="25" t="s">
        <v>216</v>
      </c>
      <c r="AT121" s="25" t="s">
        <v>475</v>
      </c>
      <c r="AU121" s="25" t="s">
        <v>85</v>
      </c>
      <c r="AY121" s="25" t="s">
        <v>174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5" t="s">
        <v>83</v>
      </c>
      <c r="BK121" s="246">
        <f>ROUND(I121*H121,2)</f>
        <v>0</v>
      </c>
      <c r="BL121" s="25" t="s">
        <v>195</v>
      </c>
      <c r="BM121" s="25" t="s">
        <v>2997</v>
      </c>
    </row>
    <row r="122" spans="2:51" s="12" customFormat="1" ht="13.5">
      <c r="B122" s="257"/>
      <c r="C122" s="258"/>
      <c r="D122" s="247" t="s">
        <v>328</v>
      </c>
      <c r="E122" s="259" t="s">
        <v>23</v>
      </c>
      <c r="F122" s="260" t="s">
        <v>2998</v>
      </c>
      <c r="G122" s="258"/>
      <c r="H122" s="261">
        <v>91.5</v>
      </c>
      <c r="I122" s="262"/>
      <c r="J122" s="258"/>
      <c r="K122" s="258"/>
      <c r="L122" s="263"/>
      <c r="M122" s="264"/>
      <c r="N122" s="265"/>
      <c r="O122" s="265"/>
      <c r="P122" s="265"/>
      <c r="Q122" s="265"/>
      <c r="R122" s="265"/>
      <c r="S122" s="265"/>
      <c r="T122" s="266"/>
      <c r="AT122" s="267" t="s">
        <v>328</v>
      </c>
      <c r="AU122" s="267" t="s">
        <v>85</v>
      </c>
      <c r="AV122" s="12" t="s">
        <v>85</v>
      </c>
      <c r="AW122" s="12" t="s">
        <v>38</v>
      </c>
      <c r="AX122" s="12" t="s">
        <v>83</v>
      </c>
      <c r="AY122" s="267" t="s">
        <v>174</v>
      </c>
    </row>
    <row r="123" spans="2:51" s="12" customFormat="1" ht="13.5">
      <c r="B123" s="257"/>
      <c r="C123" s="258"/>
      <c r="D123" s="247" t="s">
        <v>328</v>
      </c>
      <c r="E123" s="258"/>
      <c r="F123" s="260" t="s">
        <v>2999</v>
      </c>
      <c r="G123" s="258"/>
      <c r="H123" s="261">
        <v>96.075</v>
      </c>
      <c r="I123" s="262"/>
      <c r="J123" s="258"/>
      <c r="K123" s="258"/>
      <c r="L123" s="263"/>
      <c r="M123" s="264"/>
      <c r="N123" s="265"/>
      <c r="O123" s="265"/>
      <c r="P123" s="265"/>
      <c r="Q123" s="265"/>
      <c r="R123" s="265"/>
      <c r="S123" s="265"/>
      <c r="T123" s="266"/>
      <c r="AT123" s="267" t="s">
        <v>328</v>
      </c>
      <c r="AU123" s="267" t="s">
        <v>85</v>
      </c>
      <c r="AV123" s="12" t="s">
        <v>85</v>
      </c>
      <c r="AW123" s="12" t="s">
        <v>6</v>
      </c>
      <c r="AX123" s="12" t="s">
        <v>83</v>
      </c>
      <c r="AY123" s="267" t="s">
        <v>174</v>
      </c>
    </row>
    <row r="124" spans="2:65" s="1" customFormat="1" ht="16.5" customHeight="1">
      <c r="B124" s="47"/>
      <c r="C124" s="300" t="s">
        <v>10</v>
      </c>
      <c r="D124" s="300" t="s">
        <v>475</v>
      </c>
      <c r="E124" s="301" t="s">
        <v>3000</v>
      </c>
      <c r="F124" s="302" t="s">
        <v>3001</v>
      </c>
      <c r="G124" s="303" t="s">
        <v>223</v>
      </c>
      <c r="H124" s="304">
        <v>576.45</v>
      </c>
      <c r="I124" s="305"/>
      <c r="J124" s="306">
        <f>ROUND(I124*H124,2)</f>
        <v>0</v>
      </c>
      <c r="K124" s="302" t="s">
        <v>181</v>
      </c>
      <c r="L124" s="307"/>
      <c r="M124" s="308" t="s">
        <v>23</v>
      </c>
      <c r="N124" s="309" t="s">
        <v>46</v>
      </c>
      <c r="O124" s="48"/>
      <c r="P124" s="244">
        <f>O124*H124</f>
        <v>0</v>
      </c>
      <c r="Q124" s="244">
        <v>4E-05</v>
      </c>
      <c r="R124" s="244">
        <f>Q124*H124</f>
        <v>0.023058000000000002</v>
      </c>
      <c r="S124" s="244">
        <v>0</v>
      </c>
      <c r="T124" s="245">
        <f>S124*H124</f>
        <v>0</v>
      </c>
      <c r="AR124" s="25" t="s">
        <v>216</v>
      </c>
      <c r="AT124" s="25" t="s">
        <v>475</v>
      </c>
      <c r="AU124" s="25" t="s">
        <v>85</v>
      </c>
      <c r="AY124" s="25" t="s">
        <v>174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5" t="s">
        <v>83</v>
      </c>
      <c r="BK124" s="246">
        <f>ROUND(I124*H124,2)</f>
        <v>0</v>
      </c>
      <c r="BL124" s="25" t="s">
        <v>195</v>
      </c>
      <c r="BM124" s="25" t="s">
        <v>3002</v>
      </c>
    </row>
    <row r="125" spans="2:51" s="12" customFormat="1" ht="13.5">
      <c r="B125" s="257"/>
      <c r="C125" s="258"/>
      <c r="D125" s="247" t="s">
        <v>328</v>
      </c>
      <c r="E125" s="259" t="s">
        <v>23</v>
      </c>
      <c r="F125" s="260" t="s">
        <v>3003</v>
      </c>
      <c r="G125" s="258"/>
      <c r="H125" s="261">
        <v>549</v>
      </c>
      <c r="I125" s="262"/>
      <c r="J125" s="258"/>
      <c r="K125" s="258"/>
      <c r="L125" s="263"/>
      <c r="M125" s="264"/>
      <c r="N125" s="265"/>
      <c r="O125" s="265"/>
      <c r="P125" s="265"/>
      <c r="Q125" s="265"/>
      <c r="R125" s="265"/>
      <c r="S125" s="265"/>
      <c r="T125" s="266"/>
      <c r="AT125" s="267" t="s">
        <v>328</v>
      </c>
      <c r="AU125" s="267" t="s">
        <v>85</v>
      </c>
      <c r="AV125" s="12" t="s">
        <v>85</v>
      </c>
      <c r="AW125" s="12" t="s">
        <v>38</v>
      </c>
      <c r="AX125" s="12" t="s">
        <v>83</v>
      </c>
      <c r="AY125" s="267" t="s">
        <v>174</v>
      </c>
    </row>
    <row r="126" spans="2:51" s="12" customFormat="1" ht="13.5">
      <c r="B126" s="257"/>
      <c r="C126" s="258"/>
      <c r="D126" s="247" t="s">
        <v>328</v>
      </c>
      <c r="E126" s="258"/>
      <c r="F126" s="260" t="s">
        <v>3004</v>
      </c>
      <c r="G126" s="258"/>
      <c r="H126" s="261">
        <v>576.45</v>
      </c>
      <c r="I126" s="262"/>
      <c r="J126" s="258"/>
      <c r="K126" s="258"/>
      <c r="L126" s="263"/>
      <c r="M126" s="264"/>
      <c r="N126" s="265"/>
      <c r="O126" s="265"/>
      <c r="P126" s="265"/>
      <c r="Q126" s="265"/>
      <c r="R126" s="265"/>
      <c r="S126" s="265"/>
      <c r="T126" s="266"/>
      <c r="AT126" s="267" t="s">
        <v>328</v>
      </c>
      <c r="AU126" s="267" t="s">
        <v>85</v>
      </c>
      <c r="AV126" s="12" t="s">
        <v>85</v>
      </c>
      <c r="AW126" s="12" t="s">
        <v>6</v>
      </c>
      <c r="AX126" s="12" t="s">
        <v>83</v>
      </c>
      <c r="AY126" s="267" t="s">
        <v>174</v>
      </c>
    </row>
    <row r="127" spans="2:65" s="1" customFormat="1" ht="16.5" customHeight="1">
      <c r="B127" s="47"/>
      <c r="C127" s="300" t="s">
        <v>258</v>
      </c>
      <c r="D127" s="300" t="s">
        <v>475</v>
      </c>
      <c r="E127" s="301" t="s">
        <v>3005</v>
      </c>
      <c r="F127" s="302" t="s">
        <v>3006</v>
      </c>
      <c r="G127" s="303" t="s">
        <v>223</v>
      </c>
      <c r="H127" s="304">
        <v>586.75</v>
      </c>
      <c r="I127" s="305"/>
      <c r="J127" s="306">
        <f>ROUND(I127*H127,2)</f>
        <v>0</v>
      </c>
      <c r="K127" s="302" t="s">
        <v>181</v>
      </c>
      <c r="L127" s="307"/>
      <c r="M127" s="308" t="s">
        <v>23</v>
      </c>
      <c r="N127" s="309" t="s">
        <v>46</v>
      </c>
      <c r="O127" s="48"/>
      <c r="P127" s="244">
        <f>O127*H127</f>
        <v>0</v>
      </c>
      <c r="Q127" s="244">
        <v>2E-05</v>
      </c>
      <c r="R127" s="244">
        <f>Q127*H127</f>
        <v>0.011735</v>
      </c>
      <c r="S127" s="244">
        <v>0</v>
      </c>
      <c r="T127" s="245">
        <f>S127*H127</f>
        <v>0</v>
      </c>
      <c r="AR127" s="25" t="s">
        <v>216</v>
      </c>
      <c r="AT127" s="25" t="s">
        <v>475</v>
      </c>
      <c r="AU127" s="25" t="s">
        <v>85</v>
      </c>
      <c r="AY127" s="25" t="s">
        <v>174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5" t="s">
        <v>83</v>
      </c>
      <c r="BK127" s="246">
        <f>ROUND(I127*H127,2)</f>
        <v>0</v>
      </c>
      <c r="BL127" s="25" t="s">
        <v>195</v>
      </c>
      <c r="BM127" s="25" t="s">
        <v>3007</v>
      </c>
    </row>
    <row r="128" spans="2:51" s="12" customFormat="1" ht="13.5">
      <c r="B128" s="257"/>
      <c r="C128" s="258"/>
      <c r="D128" s="247" t="s">
        <v>328</v>
      </c>
      <c r="E128" s="259" t="s">
        <v>23</v>
      </c>
      <c r="F128" s="260" t="s">
        <v>2980</v>
      </c>
      <c r="G128" s="258"/>
      <c r="H128" s="261">
        <v>182.4</v>
      </c>
      <c r="I128" s="262"/>
      <c r="J128" s="258"/>
      <c r="K128" s="258"/>
      <c r="L128" s="263"/>
      <c r="M128" s="264"/>
      <c r="N128" s="265"/>
      <c r="O128" s="265"/>
      <c r="P128" s="265"/>
      <c r="Q128" s="265"/>
      <c r="R128" s="265"/>
      <c r="S128" s="265"/>
      <c r="T128" s="266"/>
      <c r="AT128" s="267" t="s">
        <v>328</v>
      </c>
      <c r="AU128" s="267" t="s">
        <v>85</v>
      </c>
      <c r="AV128" s="12" t="s">
        <v>85</v>
      </c>
      <c r="AW128" s="12" t="s">
        <v>38</v>
      </c>
      <c r="AX128" s="12" t="s">
        <v>75</v>
      </c>
      <c r="AY128" s="267" t="s">
        <v>174</v>
      </c>
    </row>
    <row r="129" spans="2:51" s="12" customFormat="1" ht="13.5">
      <c r="B129" s="257"/>
      <c r="C129" s="258"/>
      <c r="D129" s="247" t="s">
        <v>328</v>
      </c>
      <c r="E129" s="259" t="s">
        <v>23</v>
      </c>
      <c r="F129" s="260" t="s">
        <v>2981</v>
      </c>
      <c r="G129" s="258"/>
      <c r="H129" s="261">
        <v>45.6</v>
      </c>
      <c r="I129" s="262"/>
      <c r="J129" s="258"/>
      <c r="K129" s="258"/>
      <c r="L129" s="263"/>
      <c r="M129" s="264"/>
      <c r="N129" s="265"/>
      <c r="O129" s="265"/>
      <c r="P129" s="265"/>
      <c r="Q129" s="265"/>
      <c r="R129" s="265"/>
      <c r="S129" s="265"/>
      <c r="T129" s="266"/>
      <c r="AT129" s="267" t="s">
        <v>328</v>
      </c>
      <c r="AU129" s="267" t="s">
        <v>85</v>
      </c>
      <c r="AV129" s="12" t="s">
        <v>85</v>
      </c>
      <c r="AW129" s="12" t="s">
        <v>38</v>
      </c>
      <c r="AX129" s="12" t="s">
        <v>75</v>
      </c>
      <c r="AY129" s="267" t="s">
        <v>174</v>
      </c>
    </row>
    <row r="130" spans="2:51" s="12" customFormat="1" ht="13.5">
      <c r="B130" s="257"/>
      <c r="C130" s="258"/>
      <c r="D130" s="247" t="s">
        <v>328</v>
      </c>
      <c r="E130" s="259" t="s">
        <v>23</v>
      </c>
      <c r="F130" s="260" t="s">
        <v>2982</v>
      </c>
      <c r="G130" s="258"/>
      <c r="H130" s="261">
        <v>6.7</v>
      </c>
      <c r="I130" s="262"/>
      <c r="J130" s="258"/>
      <c r="K130" s="258"/>
      <c r="L130" s="263"/>
      <c r="M130" s="264"/>
      <c r="N130" s="265"/>
      <c r="O130" s="265"/>
      <c r="P130" s="265"/>
      <c r="Q130" s="265"/>
      <c r="R130" s="265"/>
      <c r="S130" s="265"/>
      <c r="T130" s="266"/>
      <c r="AT130" s="267" t="s">
        <v>328</v>
      </c>
      <c r="AU130" s="267" t="s">
        <v>85</v>
      </c>
      <c r="AV130" s="12" t="s">
        <v>85</v>
      </c>
      <c r="AW130" s="12" t="s">
        <v>38</v>
      </c>
      <c r="AX130" s="12" t="s">
        <v>75</v>
      </c>
      <c r="AY130" s="267" t="s">
        <v>174</v>
      </c>
    </row>
    <row r="131" spans="2:51" s="13" customFormat="1" ht="13.5">
      <c r="B131" s="268"/>
      <c r="C131" s="269"/>
      <c r="D131" s="247" t="s">
        <v>328</v>
      </c>
      <c r="E131" s="270" t="s">
        <v>23</v>
      </c>
      <c r="F131" s="271" t="s">
        <v>331</v>
      </c>
      <c r="G131" s="269"/>
      <c r="H131" s="272">
        <v>234.7</v>
      </c>
      <c r="I131" s="273"/>
      <c r="J131" s="269"/>
      <c r="K131" s="269"/>
      <c r="L131" s="274"/>
      <c r="M131" s="275"/>
      <c r="N131" s="276"/>
      <c r="O131" s="276"/>
      <c r="P131" s="276"/>
      <c r="Q131" s="276"/>
      <c r="R131" s="276"/>
      <c r="S131" s="276"/>
      <c r="T131" s="277"/>
      <c r="AT131" s="278" t="s">
        <v>328</v>
      </c>
      <c r="AU131" s="278" t="s">
        <v>85</v>
      </c>
      <c r="AV131" s="13" t="s">
        <v>195</v>
      </c>
      <c r="AW131" s="13" t="s">
        <v>38</v>
      </c>
      <c r="AX131" s="13" t="s">
        <v>83</v>
      </c>
      <c r="AY131" s="278" t="s">
        <v>174</v>
      </c>
    </row>
    <row r="132" spans="2:51" s="12" customFormat="1" ht="13.5">
      <c r="B132" s="257"/>
      <c r="C132" s="258"/>
      <c r="D132" s="247" t="s">
        <v>328</v>
      </c>
      <c r="E132" s="258"/>
      <c r="F132" s="260" t="s">
        <v>3008</v>
      </c>
      <c r="G132" s="258"/>
      <c r="H132" s="261">
        <v>586.75</v>
      </c>
      <c r="I132" s="262"/>
      <c r="J132" s="258"/>
      <c r="K132" s="258"/>
      <c r="L132" s="263"/>
      <c r="M132" s="264"/>
      <c r="N132" s="265"/>
      <c r="O132" s="265"/>
      <c r="P132" s="265"/>
      <c r="Q132" s="265"/>
      <c r="R132" s="265"/>
      <c r="S132" s="265"/>
      <c r="T132" s="266"/>
      <c r="AT132" s="267" t="s">
        <v>328</v>
      </c>
      <c r="AU132" s="267" t="s">
        <v>85</v>
      </c>
      <c r="AV132" s="12" t="s">
        <v>85</v>
      </c>
      <c r="AW132" s="12" t="s">
        <v>6</v>
      </c>
      <c r="AX132" s="12" t="s">
        <v>83</v>
      </c>
      <c r="AY132" s="267" t="s">
        <v>174</v>
      </c>
    </row>
    <row r="133" spans="2:63" s="11" customFormat="1" ht="29.85" customHeight="1">
      <c r="B133" s="219"/>
      <c r="C133" s="220"/>
      <c r="D133" s="221" t="s">
        <v>74</v>
      </c>
      <c r="E133" s="233" t="s">
        <v>220</v>
      </c>
      <c r="F133" s="233" t="s">
        <v>486</v>
      </c>
      <c r="G133" s="220"/>
      <c r="H133" s="220"/>
      <c r="I133" s="223"/>
      <c r="J133" s="234">
        <f>BK133</f>
        <v>0</v>
      </c>
      <c r="K133" s="220"/>
      <c r="L133" s="225"/>
      <c r="M133" s="226"/>
      <c r="N133" s="227"/>
      <c r="O133" s="227"/>
      <c r="P133" s="228">
        <f>SUM(P134:P144)</f>
        <v>0</v>
      </c>
      <c r="Q133" s="227"/>
      <c r="R133" s="228">
        <f>SUM(R134:R144)</f>
        <v>0.019215</v>
      </c>
      <c r="S133" s="227"/>
      <c r="T133" s="229">
        <f>SUM(T134:T144)</f>
        <v>69.69776979999999</v>
      </c>
      <c r="AR133" s="230" t="s">
        <v>83</v>
      </c>
      <c r="AT133" s="231" t="s">
        <v>74</v>
      </c>
      <c r="AU133" s="231" t="s">
        <v>83</v>
      </c>
      <c r="AY133" s="230" t="s">
        <v>174</v>
      </c>
      <c r="BK133" s="232">
        <f>SUM(BK134:BK144)</f>
        <v>0</v>
      </c>
    </row>
    <row r="134" spans="2:65" s="1" customFormat="1" ht="25.5" customHeight="1">
      <c r="B134" s="47"/>
      <c r="C134" s="235" t="s">
        <v>263</v>
      </c>
      <c r="D134" s="235" t="s">
        <v>177</v>
      </c>
      <c r="E134" s="236" t="s">
        <v>3009</v>
      </c>
      <c r="F134" s="237" t="s">
        <v>3010</v>
      </c>
      <c r="G134" s="238" t="s">
        <v>205</v>
      </c>
      <c r="H134" s="239">
        <v>91.5</v>
      </c>
      <c r="I134" s="240"/>
      <c r="J134" s="241">
        <f>ROUND(I134*H134,2)</f>
        <v>0</v>
      </c>
      <c r="K134" s="237" t="s">
        <v>181</v>
      </c>
      <c r="L134" s="73"/>
      <c r="M134" s="242" t="s">
        <v>23</v>
      </c>
      <c r="N134" s="243" t="s">
        <v>46</v>
      </c>
      <c r="O134" s="48"/>
      <c r="P134" s="244">
        <f>O134*H134</f>
        <v>0</v>
      </c>
      <c r="Q134" s="244">
        <v>0.00021</v>
      </c>
      <c r="R134" s="244">
        <f>Q134*H134</f>
        <v>0.019215</v>
      </c>
      <c r="S134" s="244">
        <v>0</v>
      </c>
      <c r="T134" s="245">
        <f>S134*H134</f>
        <v>0</v>
      </c>
      <c r="AR134" s="25" t="s">
        <v>1310</v>
      </c>
      <c r="AT134" s="25" t="s">
        <v>177</v>
      </c>
      <c r="AU134" s="25" t="s">
        <v>85</v>
      </c>
      <c r="AY134" s="25" t="s">
        <v>174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5" t="s">
        <v>83</v>
      </c>
      <c r="BK134" s="246">
        <f>ROUND(I134*H134,2)</f>
        <v>0</v>
      </c>
      <c r="BL134" s="25" t="s">
        <v>1310</v>
      </c>
      <c r="BM134" s="25" t="s">
        <v>3011</v>
      </c>
    </row>
    <row r="135" spans="2:65" s="1" customFormat="1" ht="16.5" customHeight="1">
      <c r="B135" s="47"/>
      <c r="C135" s="235" t="s">
        <v>270</v>
      </c>
      <c r="D135" s="235" t="s">
        <v>177</v>
      </c>
      <c r="E135" s="236" t="s">
        <v>3012</v>
      </c>
      <c r="F135" s="237" t="s">
        <v>3013</v>
      </c>
      <c r="G135" s="238" t="s">
        <v>453</v>
      </c>
      <c r="H135" s="239">
        <v>33</v>
      </c>
      <c r="I135" s="240"/>
      <c r="J135" s="241">
        <f>ROUND(I135*H135,2)</f>
        <v>0</v>
      </c>
      <c r="K135" s="237" t="s">
        <v>181</v>
      </c>
      <c r="L135" s="73"/>
      <c r="M135" s="242" t="s">
        <v>23</v>
      </c>
      <c r="N135" s="243" t="s">
        <v>46</v>
      </c>
      <c r="O135" s="48"/>
      <c r="P135" s="244">
        <f>O135*H135</f>
        <v>0</v>
      </c>
      <c r="Q135" s="244">
        <v>0</v>
      </c>
      <c r="R135" s="244">
        <f>Q135*H135</f>
        <v>0</v>
      </c>
      <c r="S135" s="244">
        <v>2</v>
      </c>
      <c r="T135" s="245">
        <f>S135*H135</f>
        <v>66</v>
      </c>
      <c r="AR135" s="25" t="s">
        <v>195</v>
      </c>
      <c r="AT135" s="25" t="s">
        <v>177</v>
      </c>
      <c r="AU135" s="25" t="s">
        <v>85</v>
      </c>
      <c r="AY135" s="25" t="s">
        <v>174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5" t="s">
        <v>83</v>
      </c>
      <c r="BK135" s="246">
        <f>ROUND(I135*H135,2)</f>
        <v>0</v>
      </c>
      <c r="BL135" s="25" t="s">
        <v>195</v>
      </c>
      <c r="BM135" s="25" t="s">
        <v>3014</v>
      </c>
    </row>
    <row r="136" spans="2:51" s="15" customFormat="1" ht="13.5">
      <c r="B136" s="290"/>
      <c r="C136" s="291"/>
      <c r="D136" s="247" t="s">
        <v>328</v>
      </c>
      <c r="E136" s="292" t="s">
        <v>23</v>
      </c>
      <c r="F136" s="293" t="s">
        <v>3015</v>
      </c>
      <c r="G136" s="291"/>
      <c r="H136" s="292" t="s">
        <v>23</v>
      </c>
      <c r="I136" s="294"/>
      <c r="J136" s="291"/>
      <c r="K136" s="291"/>
      <c r="L136" s="295"/>
      <c r="M136" s="296"/>
      <c r="N136" s="297"/>
      <c r="O136" s="297"/>
      <c r="P136" s="297"/>
      <c r="Q136" s="297"/>
      <c r="R136" s="297"/>
      <c r="S136" s="297"/>
      <c r="T136" s="298"/>
      <c r="AT136" s="299" t="s">
        <v>328</v>
      </c>
      <c r="AU136" s="299" t="s">
        <v>85</v>
      </c>
      <c r="AV136" s="15" t="s">
        <v>83</v>
      </c>
      <c r="AW136" s="15" t="s">
        <v>38</v>
      </c>
      <c r="AX136" s="15" t="s">
        <v>75</v>
      </c>
      <c r="AY136" s="299" t="s">
        <v>174</v>
      </c>
    </row>
    <row r="137" spans="2:51" s="12" customFormat="1" ht="13.5">
      <c r="B137" s="257"/>
      <c r="C137" s="258"/>
      <c r="D137" s="247" t="s">
        <v>328</v>
      </c>
      <c r="E137" s="259" t="s">
        <v>23</v>
      </c>
      <c r="F137" s="260" t="s">
        <v>2955</v>
      </c>
      <c r="G137" s="258"/>
      <c r="H137" s="261">
        <v>18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6"/>
      <c r="AT137" s="267" t="s">
        <v>328</v>
      </c>
      <c r="AU137" s="267" t="s">
        <v>85</v>
      </c>
      <c r="AV137" s="12" t="s">
        <v>85</v>
      </c>
      <c r="AW137" s="12" t="s">
        <v>38</v>
      </c>
      <c r="AX137" s="12" t="s">
        <v>75</v>
      </c>
      <c r="AY137" s="267" t="s">
        <v>174</v>
      </c>
    </row>
    <row r="138" spans="2:51" s="12" customFormat="1" ht="13.5">
      <c r="B138" s="257"/>
      <c r="C138" s="258"/>
      <c r="D138" s="247" t="s">
        <v>328</v>
      </c>
      <c r="E138" s="259" t="s">
        <v>23</v>
      </c>
      <c r="F138" s="260" t="s">
        <v>2956</v>
      </c>
      <c r="G138" s="258"/>
      <c r="H138" s="261">
        <v>15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AT138" s="267" t="s">
        <v>328</v>
      </c>
      <c r="AU138" s="267" t="s">
        <v>85</v>
      </c>
      <c r="AV138" s="12" t="s">
        <v>85</v>
      </c>
      <c r="AW138" s="12" t="s">
        <v>38</v>
      </c>
      <c r="AX138" s="12" t="s">
        <v>75</v>
      </c>
      <c r="AY138" s="267" t="s">
        <v>174</v>
      </c>
    </row>
    <row r="139" spans="2:51" s="13" customFormat="1" ht="13.5">
      <c r="B139" s="268"/>
      <c r="C139" s="269"/>
      <c r="D139" s="247" t="s">
        <v>328</v>
      </c>
      <c r="E139" s="270" t="s">
        <v>23</v>
      </c>
      <c r="F139" s="271" t="s">
        <v>331</v>
      </c>
      <c r="G139" s="269"/>
      <c r="H139" s="272">
        <v>33</v>
      </c>
      <c r="I139" s="273"/>
      <c r="J139" s="269"/>
      <c r="K139" s="269"/>
      <c r="L139" s="274"/>
      <c r="M139" s="275"/>
      <c r="N139" s="276"/>
      <c r="O139" s="276"/>
      <c r="P139" s="276"/>
      <c r="Q139" s="276"/>
      <c r="R139" s="276"/>
      <c r="S139" s="276"/>
      <c r="T139" s="277"/>
      <c r="AT139" s="278" t="s">
        <v>328</v>
      </c>
      <c r="AU139" s="278" t="s">
        <v>85</v>
      </c>
      <c r="AV139" s="13" t="s">
        <v>195</v>
      </c>
      <c r="AW139" s="13" t="s">
        <v>38</v>
      </c>
      <c r="AX139" s="13" t="s">
        <v>83</v>
      </c>
      <c r="AY139" s="278" t="s">
        <v>174</v>
      </c>
    </row>
    <row r="140" spans="2:65" s="1" customFormat="1" ht="25.5" customHeight="1">
      <c r="B140" s="47"/>
      <c r="C140" s="235" t="s">
        <v>482</v>
      </c>
      <c r="D140" s="235" t="s">
        <v>177</v>
      </c>
      <c r="E140" s="236" t="s">
        <v>3016</v>
      </c>
      <c r="F140" s="237" t="s">
        <v>3017</v>
      </c>
      <c r="G140" s="238" t="s">
        <v>180</v>
      </c>
      <c r="H140" s="239">
        <v>49</v>
      </c>
      <c r="I140" s="240"/>
      <c r="J140" s="241">
        <f>ROUND(I140*H140,2)</f>
        <v>0</v>
      </c>
      <c r="K140" s="237" t="s">
        <v>181</v>
      </c>
      <c r="L140" s="73"/>
      <c r="M140" s="242" t="s">
        <v>23</v>
      </c>
      <c r="N140" s="243" t="s">
        <v>46</v>
      </c>
      <c r="O140" s="48"/>
      <c r="P140" s="244">
        <f>O140*H140</f>
        <v>0</v>
      </c>
      <c r="Q140" s="244">
        <v>0</v>
      </c>
      <c r="R140" s="244">
        <f>Q140*H140</f>
        <v>0</v>
      </c>
      <c r="S140" s="244">
        <v>0.0657</v>
      </c>
      <c r="T140" s="245">
        <f>S140*H140</f>
        <v>3.2192999999999996</v>
      </c>
      <c r="AR140" s="25" t="s">
        <v>195</v>
      </c>
      <c r="AT140" s="25" t="s">
        <v>177</v>
      </c>
      <c r="AU140" s="25" t="s">
        <v>85</v>
      </c>
      <c r="AY140" s="25" t="s">
        <v>174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5" t="s">
        <v>83</v>
      </c>
      <c r="BK140" s="246">
        <f>ROUND(I140*H140,2)</f>
        <v>0</v>
      </c>
      <c r="BL140" s="25" t="s">
        <v>195</v>
      </c>
      <c r="BM140" s="25" t="s">
        <v>3018</v>
      </c>
    </row>
    <row r="141" spans="2:51" s="12" customFormat="1" ht="13.5">
      <c r="B141" s="257"/>
      <c r="C141" s="258"/>
      <c r="D141" s="247" t="s">
        <v>328</v>
      </c>
      <c r="E141" s="259" t="s">
        <v>23</v>
      </c>
      <c r="F141" s="260" t="s">
        <v>3019</v>
      </c>
      <c r="G141" s="258"/>
      <c r="H141" s="261">
        <v>49</v>
      </c>
      <c r="I141" s="262"/>
      <c r="J141" s="258"/>
      <c r="K141" s="258"/>
      <c r="L141" s="263"/>
      <c r="M141" s="264"/>
      <c r="N141" s="265"/>
      <c r="O141" s="265"/>
      <c r="P141" s="265"/>
      <c r="Q141" s="265"/>
      <c r="R141" s="265"/>
      <c r="S141" s="265"/>
      <c r="T141" s="266"/>
      <c r="AT141" s="267" t="s">
        <v>328</v>
      </c>
      <c r="AU141" s="267" t="s">
        <v>85</v>
      </c>
      <c r="AV141" s="12" t="s">
        <v>85</v>
      </c>
      <c r="AW141" s="12" t="s">
        <v>38</v>
      </c>
      <c r="AX141" s="12" t="s">
        <v>83</v>
      </c>
      <c r="AY141" s="267" t="s">
        <v>174</v>
      </c>
    </row>
    <row r="142" spans="2:65" s="1" customFormat="1" ht="25.5" customHeight="1">
      <c r="B142" s="47"/>
      <c r="C142" s="235" t="s">
        <v>487</v>
      </c>
      <c r="D142" s="235" t="s">
        <v>177</v>
      </c>
      <c r="E142" s="236" t="s">
        <v>3020</v>
      </c>
      <c r="F142" s="237" t="s">
        <v>3021</v>
      </c>
      <c r="G142" s="238" t="s">
        <v>223</v>
      </c>
      <c r="H142" s="239">
        <v>48.68</v>
      </c>
      <c r="I142" s="240"/>
      <c r="J142" s="241">
        <f>ROUND(I142*H142,2)</f>
        <v>0</v>
      </c>
      <c r="K142" s="237" t="s">
        <v>181</v>
      </c>
      <c r="L142" s="73"/>
      <c r="M142" s="242" t="s">
        <v>23</v>
      </c>
      <c r="N142" s="243" t="s">
        <v>46</v>
      </c>
      <c r="O142" s="48"/>
      <c r="P142" s="244">
        <f>O142*H142</f>
        <v>0</v>
      </c>
      <c r="Q142" s="244">
        <v>0</v>
      </c>
      <c r="R142" s="244">
        <f>Q142*H142</f>
        <v>0</v>
      </c>
      <c r="S142" s="244">
        <v>0.00248</v>
      </c>
      <c r="T142" s="245">
        <f>S142*H142</f>
        <v>0.1207264</v>
      </c>
      <c r="AR142" s="25" t="s">
        <v>195</v>
      </c>
      <c r="AT142" s="25" t="s">
        <v>177</v>
      </c>
      <c r="AU142" s="25" t="s">
        <v>85</v>
      </c>
      <c r="AY142" s="25" t="s">
        <v>174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5" t="s">
        <v>83</v>
      </c>
      <c r="BK142" s="246">
        <f>ROUND(I142*H142,2)</f>
        <v>0</v>
      </c>
      <c r="BL142" s="25" t="s">
        <v>195</v>
      </c>
      <c r="BM142" s="25" t="s">
        <v>3022</v>
      </c>
    </row>
    <row r="143" spans="2:65" s="1" customFormat="1" ht="25.5" customHeight="1">
      <c r="B143" s="47"/>
      <c r="C143" s="235" t="s">
        <v>9</v>
      </c>
      <c r="D143" s="235" t="s">
        <v>177</v>
      </c>
      <c r="E143" s="236" t="s">
        <v>3023</v>
      </c>
      <c r="F143" s="237" t="s">
        <v>3024</v>
      </c>
      <c r="G143" s="238" t="s">
        <v>223</v>
      </c>
      <c r="H143" s="239">
        <v>42.455</v>
      </c>
      <c r="I143" s="240"/>
      <c r="J143" s="241">
        <f>ROUND(I143*H143,2)</f>
        <v>0</v>
      </c>
      <c r="K143" s="237" t="s">
        <v>181</v>
      </c>
      <c r="L143" s="73"/>
      <c r="M143" s="242" t="s">
        <v>23</v>
      </c>
      <c r="N143" s="243" t="s">
        <v>46</v>
      </c>
      <c r="O143" s="48"/>
      <c r="P143" s="244">
        <f>O143*H143</f>
        <v>0</v>
      </c>
      <c r="Q143" s="244">
        <v>0</v>
      </c>
      <c r="R143" s="244">
        <f>Q143*H143</f>
        <v>0</v>
      </c>
      <c r="S143" s="244">
        <v>0.00348</v>
      </c>
      <c r="T143" s="245">
        <f>S143*H143</f>
        <v>0.1477434</v>
      </c>
      <c r="AR143" s="25" t="s">
        <v>195</v>
      </c>
      <c r="AT143" s="25" t="s">
        <v>177</v>
      </c>
      <c r="AU143" s="25" t="s">
        <v>85</v>
      </c>
      <c r="AY143" s="25" t="s">
        <v>174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5" t="s">
        <v>83</v>
      </c>
      <c r="BK143" s="246">
        <f>ROUND(I143*H143,2)</f>
        <v>0</v>
      </c>
      <c r="BL143" s="25" t="s">
        <v>195</v>
      </c>
      <c r="BM143" s="25" t="s">
        <v>3025</v>
      </c>
    </row>
    <row r="144" spans="2:65" s="1" customFormat="1" ht="16.5" customHeight="1">
      <c r="B144" s="47"/>
      <c r="C144" s="235" t="s">
        <v>495</v>
      </c>
      <c r="D144" s="235" t="s">
        <v>177</v>
      </c>
      <c r="E144" s="236" t="s">
        <v>3026</v>
      </c>
      <c r="F144" s="237" t="s">
        <v>3027</v>
      </c>
      <c r="G144" s="238" t="s">
        <v>180</v>
      </c>
      <c r="H144" s="239">
        <v>1</v>
      </c>
      <c r="I144" s="240"/>
      <c r="J144" s="241">
        <f>ROUND(I144*H144,2)</f>
        <v>0</v>
      </c>
      <c r="K144" s="237" t="s">
        <v>181</v>
      </c>
      <c r="L144" s="73"/>
      <c r="M144" s="242" t="s">
        <v>23</v>
      </c>
      <c r="N144" s="243" t="s">
        <v>46</v>
      </c>
      <c r="O144" s="48"/>
      <c r="P144" s="244">
        <f>O144*H144</f>
        <v>0</v>
      </c>
      <c r="Q144" s="244">
        <v>0</v>
      </c>
      <c r="R144" s="244">
        <f>Q144*H144</f>
        <v>0</v>
      </c>
      <c r="S144" s="244">
        <v>0.21</v>
      </c>
      <c r="T144" s="245">
        <f>S144*H144</f>
        <v>0.21</v>
      </c>
      <c r="AR144" s="25" t="s">
        <v>195</v>
      </c>
      <c r="AT144" s="25" t="s">
        <v>177</v>
      </c>
      <c r="AU144" s="25" t="s">
        <v>85</v>
      </c>
      <c r="AY144" s="25" t="s">
        <v>174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5" t="s">
        <v>83</v>
      </c>
      <c r="BK144" s="246">
        <f>ROUND(I144*H144,2)</f>
        <v>0</v>
      </c>
      <c r="BL144" s="25" t="s">
        <v>195</v>
      </c>
      <c r="BM144" s="25" t="s">
        <v>3028</v>
      </c>
    </row>
    <row r="145" spans="2:63" s="11" customFormat="1" ht="29.85" customHeight="1">
      <c r="B145" s="219"/>
      <c r="C145" s="220"/>
      <c r="D145" s="221" t="s">
        <v>74</v>
      </c>
      <c r="E145" s="233" t="s">
        <v>541</v>
      </c>
      <c r="F145" s="233" t="s">
        <v>542</v>
      </c>
      <c r="G145" s="220"/>
      <c r="H145" s="220"/>
      <c r="I145" s="223"/>
      <c r="J145" s="234">
        <f>BK145</f>
        <v>0</v>
      </c>
      <c r="K145" s="220"/>
      <c r="L145" s="225"/>
      <c r="M145" s="226"/>
      <c r="N145" s="227"/>
      <c r="O145" s="227"/>
      <c r="P145" s="228">
        <f>SUM(P146:P157)</f>
        <v>0</v>
      </c>
      <c r="Q145" s="227"/>
      <c r="R145" s="228">
        <f>SUM(R146:R157)</f>
        <v>0</v>
      </c>
      <c r="S145" s="227"/>
      <c r="T145" s="229">
        <f>SUM(T146:T157)</f>
        <v>0</v>
      </c>
      <c r="AR145" s="230" t="s">
        <v>83</v>
      </c>
      <c r="AT145" s="231" t="s">
        <v>74</v>
      </c>
      <c r="AU145" s="231" t="s">
        <v>83</v>
      </c>
      <c r="AY145" s="230" t="s">
        <v>174</v>
      </c>
      <c r="BK145" s="232">
        <f>SUM(BK146:BK157)</f>
        <v>0</v>
      </c>
    </row>
    <row r="146" spans="2:65" s="1" customFormat="1" ht="25.5" customHeight="1">
      <c r="B146" s="47"/>
      <c r="C146" s="235" t="s">
        <v>499</v>
      </c>
      <c r="D146" s="235" t="s">
        <v>177</v>
      </c>
      <c r="E146" s="236" t="s">
        <v>544</v>
      </c>
      <c r="F146" s="237" t="s">
        <v>545</v>
      </c>
      <c r="G146" s="238" t="s">
        <v>464</v>
      </c>
      <c r="H146" s="239">
        <v>69.698</v>
      </c>
      <c r="I146" s="240"/>
      <c r="J146" s="241">
        <f>ROUND(I146*H146,2)</f>
        <v>0</v>
      </c>
      <c r="K146" s="237" t="s">
        <v>181</v>
      </c>
      <c r="L146" s="73"/>
      <c r="M146" s="242" t="s">
        <v>23</v>
      </c>
      <c r="N146" s="243" t="s">
        <v>46</v>
      </c>
      <c r="O146" s="48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5" t="s">
        <v>195</v>
      </c>
      <c r="AT146" s="25" t="s">
        <v>177</v>
      </c>
      <c r="AU146" s="25" t="s">
        <v>85</v>
      </c>
      <c r="AY146" s="25" t="s">
        <v>174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5" t="s">
        <v>83</v>
      </c>
      <c r="BK146" s="246">
        <f>ROUND(I146*H146,2)</f>
        <v>0</v>
      </c>
      <c r="BL146" s="25" t="s">
        <v>195</v>
      </c>
      <c r="BM146" s="25" t="s">
        <v>3029</v>
      </c>
    </row>
    <row r="147" spans="2:65" s="1" customFormat="1" ht="38.25" customHeight="1">
      <c r="B147" s="47"/>
      <c r="C147" s="235" t="s">
        <v>503</v>
      </c>
      <c r="D147" s="235" t="s">
        <v>177</v>
      </c>
      <c r="E147" s="236" t="s">
        <v>548</v>
      </c>
      <c r="F147" s="237" t="s">
        <v>549</v>
      </c>
      <c r="G147" s="238" t="s">
        <v>464</v>
      </c>
      <c r="H147" s="239">
        <v>348.49</v>
      </c>
      <c r="I147" s="240"/>
      <c r="J147" s="241">
        <f>ROUND(I147*H147,2)</f>
        <v>0</v>
      </c>
      <c r="K147" s="237" t="s">
        <v>181</v>
      </c>
      <c r="L147" s="73"/>
      <c r="M147" s="242" t="s">
        <v>23</v>
      </c>
      <c r="N147" s="243" t="s">
        <v>46</v>
      </c>
      <c r="O147" s="48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5" t="s">
        <v>195</v>
      </c>
      <c r="AT147" s="25" t="s">
        <v>177</v>
      </c>
      <c r="AU147" s="25" t="s">
        <v>85</v>
      </c>
      <c r="AY147" s="25" t="s">
        <v>174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5" t="s">
        <v>83</v>
      </c>
      <c r="BK147" s="246">
        <f>ROUND(I147*H147,2)</f>
        <v>0</v>
      </c>
      <c r="BL147" s="25" t="s">
        <v>195</v>
      </c>
      <c r="BM147" s="25" t="s">
        <v>3030</v>
      </c>
    </row>
    <row r="148" spans="2:51" s="12" customFormat="1" ht="13.5">
      <c r="B148" s="257"/>
      <c r="C148" s="258"/>
      <c r="D148" s="247" t="s">
        <v>328</v>
      </c>
      <c r="E148" s="258"/>
      <c r="F148" s="260" t="s">
        <v>3031</v>
      </c>
      <c r="G148" s="258"/>
      <c r="H148" s="261">
        <v>348.49</v>
      </c>
      <c r="I148" s="262"/>
      <c r="J148" s="258"/>
      <c r="K148" s="258"/>
      <c r="L148" s="263"/>
      <c r="M148" s="264"/>
      <c r="N148" s="265"/>
      <c r="O148" s="265"/>
      <c r="P148" s="265"/>
      <c r="Q148" s="265"/>
      <c r="R148" s="265"/>
      <c r="S148" s="265"/>
      <c r="T148" s="266"/>
      <c r="AT148" s="267" t="s">
        <v>328</v>
      </c>
      <c r="AU148" s="267" t="s">
        <v>85</v>
      </c>
      <c r="AV148" s="12" t="s">
        <v>85</v>
      </c>
      <c r="AW148" s="12" t="s">
        <v>6</v>
      </c>
      <c r="AX148" s="12" t="s">
        <v>83</v>
      </c>
      <c r="AY148" s="267" t="s">
        <v>174</v>
      </c>
    </row>
    <row r="149" spans="2:65" s="1" customFormat="1" ht="25.5" customHeight="1">
      <c r="B149" s="47"/>
      <c r="C149" s="235" t="s">
        <v>508</v>
      </c>
      <c r="D149" s="235" t="s">
        <v>177</v>
      </c>
      <c r="E149" s="236" t="s">
        <v>553</v>
      </c>
      <c r="F149" s="237" t="s">
        <v>554</v>
      </c>
      <c r="G149" s="238" t="s">
        <v>464</v>
      </c>
      <c r="H149" s="239">
        <v>69.698</v>
      </c>
      <c r="I149" s="240"/>
      <c r="J149" s="241">
        <f>ROUND(I149*H149,2)</f>
        <v>0</v>
      </c>
      <c r="K149" s="237" t="s">
        <v>181</v>
      </c>
      <c r="L149" s="73"/>
      <c r="M149" s="242" t="s">
        <v>23</v>
      </c>
      <c r="N149" s="243" t="s">
        <v>46</v>
      </c>
      <c r="O149" s="48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5" t="s">
        <v>195</v>
      </c>
      <c r="AT149" s="25" t="s">
        <v>177</v>
      </c>
      <c r="AU149" s="25" t="s">
        <v>85</v>
      </c>
      <c r="AY149" s="25" t="s">
        <v>174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5" t="s">
        <v>83</v>
      </c>
      <c r="BK149" s="246">
        <f>ROUND(I149*H149,2)</f>
        <v>0</v>
      </c>
      <c r="BL149" s="25" t="s">
        <v>195</v>
      </c>
      <c r="BM149" s="25" t="s">
        <v>3032</v>
      </c>
    </row>
    <row r="150" spans="2:65" s="1" customFormat="1" ht="25.5" customHeight="1">
      <c r="B150" s="47"/>
      <c r="C150" s="235" t="s">
        <v>513</v>
      </c>
      <c r="D150" s="235" t="s">
        <v>177</v>
      </c>
      <c r="E150" s="236" t="s">
        <v>557</v>
      </c>
      <c r="F150" s="237" t="s">
        <v>558</v>
      </c>
      <c r="G150" s="238" t="s">
        <v>464</v>
      </c>
      <c r="H150" s="239">
        <v>696.98</v>
      </c>
      <c r="I150" s="240"/>
      <c r="J150" s="241">
        <f>ROUND(I150*H150,2)</f>
        <v>0</v>
      </c>
      <c r="K150" s="237" t="s">
        <v>181</v>
      </c>
      <c r="L150" s="73"/>
      <c r="M150" s="242" t="s">
        <v>23</v>
      </c>
      <c r="N150" s="243" t="s">
        <v>46</v>
      </c>
      <c r="O150" s="48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5" t="s">
        <v>195</v>
      </c>
      <c r="AT150" s="25" t="s">
        <v>177</v>
      </c>
      <c r="AU150" s="25" t="s">
        <v>85</v>
      </c>
      <c r="AY150" s="25" t="s">
        <v>174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5" t="s">
        <v>83</v>
      </c>
      <c r="BK150" s="246">
        <f>ROUND(I150*H150,2)</f>
        <v>0</v>
      </c>
      <c r="BL150" s="25" t="s">
        <v>195</v>
      </c>
      <c r="BM150" s="25" t="s">
        <v>3033</v>
      </c>
    </row>
    <row r="151" spans="2:51" s="12" customFormat="1" ht="13.5">
      <c r="B151" s="257"/>
      <c r="C151" s="258"/>
      <c r="D151" s="247" t="s">
        <v>328</v>
      </c>
      <c r="E151" s="258"/>
      <c r="F151" s="260" t="s">
        <v>3034</v>
      </c>
      <c r="G151" s="258"/>
      <c r="H151" s="261">
        <v>696.98</v>
      </c>
      <c r="I151" s="262"/>
      <c r="J151" s="258"/>
      <c r="K151" s="258"/>
      <c r="L151" s="263"/>
      <c r="M151" s="264"/>
      <c r="N151" s="265"/>
      <c r="O151" s="265"/>
      <c r="P151" s="265"/>
      <c r="Q151" s="265"/>
      <c r="R151" s="265"/>
      <c r="S151" s="265"/>
      <c r="T151" s="266"/>
      <c r="AT151" s="267" t="s">
        <v>328</v>
      </c>
      <c r="AU151" s="267" t="s">
        <v>85</v>
      </c>
      <c r="AV151" s="12" t="s">
        <v>85</v>
      </c>
      <c r="AW151" s="12" t="s">
        <v>6</v>
      </c>
      <c r="AX151" s="12" t="s">
        <v>83</v>
      </c>
      <c r="AY151" s="267" t="s">
        <v>174</v>
      </c>
    </row>
    <row r="152" spans="2:65" s="1" customFormat="1" ht="16.5" customHeight="1">
      <c r="B152" s="47"/>
      <c r="C152" s="235" t="s">
        <v>518</v>
      </c>
      <c r="D152" s="235" t="s">
        <v>177</v>
      </c>
      <c r="E152" s="236" t="s">
        <v>1402</v>
      </c>
      <c r="F152" s="237" t="s">
        <v>1403</v>
      </c>
      <c r="G152" s="238" t="s">
        <v>464</v>
      </c>
      <c r="H152" s="239">
        <v>27.879</v>
      </c>
      <c r="I152" s="240"/>
      <c r="J152" s="241">
        <f>ROUND(I152*H152,2)</f>
        <v>0</v>
      </c>
      <c r="K152" s="237" t="s">
        <v>181</v>
      </c>
      <c r="L152" s="73"/>
      <c r="M152" s="242" t="s">
        <v>23</v>
      </c>
      <c r="N152" s="243" t="s">
        <v>46</v>
      </c>
      <c r="O152" s="48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5" t="s">
        <v>195</v>
      </c>
      <c r="AT152" s="25" t="s">
        <v>177</v>
      </c>
      <c r="AU152" s="25" t="s">
        <v>85</v>
      </c>
      <c r="AY152" s="25" t="s">
        <v>174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5" t="s">
        <v>83</v>
      </c>
      <c r="BK152" s="246">
        <f>ROUND(I152*H152,2)</f>
        <v>0</v>
      </c>
      <c r="BL152" s="25" t="s">
        <v>195</v>
      </c>
      <c r="BM152" s="25" t="s">
        <v>3035</v>
      </c>
    </row>
    <row r="153" spans="2:51" s="12" customFormat="1" ht="13.5">
      <c r="B153" s="257"/>
      <c r="C153" s="258"/>
      <c r="D153" s="247" t="s">
        <v>328</v>
      </c>
      <c r="E153" s="258"/>
      <c r="F153" s="260" t="s">
        <v>3036</v>
      </c>
      <c r="G153" s="258"/>
      <c r="H153" s="261">
        <v>27.879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AT153" s="267" t="s">
        <v>328</v>
      </c>
      <c r="AU153" s="267" t="s">
        <v>85</v>
      </c>
      <c r="AV153" s="12" t="s">
        <v>85</v>
      </c>
      <c r="AW153" s="12" t="s">
        <v>6</v>
      </c>
      <c r="AX153" s="12" t="s">
        <v>83</v>
      </c>
      <c r="AY153" s="267" t="s">
        <v>174</v>
      </c>
    </row>
    <row r="154" spans="2:65" s="1" customFormat="1" ht="25.5" customHeight="1">
      <c r="B154" s="47"/>
      <c r="C154" s="235" t="s">
        <v>526</v>
      </c>
      <c r="D154" s="235" t="s">
        <v>177</v>
      </c>
      <c r="E154" s="236" t="s">
        <v>572</v>
      </c>
      <c r="F154" s="237" t="s">
        <v>573</v>
      </c>
      <c r="G154" s="238" t="s">
        <v>464</v>
      </c>
      <c r="H154" s="239">
        <v>20.909</v>
      </c>
      <c r="I154" s="240"/>
      <c r="J154" s="241">
        <f>ROUND(I154*H154,2)</f>
        <v>0</v>
      </c>
      <c r="K154" s="237" t="s">
        <v>181</v>
      </c>
      <c r="L154" s="73"/>
      <c r="M154" s="242" t="s">
        <v>23</v>
      </c>
      <c r="N154" s="243" t="s">
        <v>46</v>
      </c>
      <c r="O154" s="48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5" t="s">
        <v>195</v>
      </c>
      <c r="AT154" s="25" t="s">
        <v>177</v>
      </c>
      <c r="AU154" s="25" t="s">
        <v>85</v>
      </c>
      <c r="AY154" s="25" t="s">
        <v>174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5" t="s">
        <v>83</v>
      </c>
      <c r="BK154" s="246">
        <f>ROUND(I154*H154,2)</f>
        <v>0</v>
      </c>
      <c r="BL154" s="25" t="s">
        <v>195</v>
      </c>
      <c r="BM154" s="25" t="s">
        <v>3037</v>
      </c>
    </row>
    <row r="155" spans="2:51" s="12" customFormat="1" ht="13.5">
      <c r="B155" s="257"/>
      <c r="C155" s="258"/>
      <c r="D155" s="247" t="s">
        <v>328</v>
      </c>
      <c r="E155" s="258"/>
      <c r="F155" s="260" t="s">
        <v>3038</v>
      </c>
      <c r="G155" s="258"/>
      <c r="H155" s="261">
        <v>20.909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AT155" s="267" t="s">
        <v>328</v>
      </c>
      <c r="AU155" s="267" t="s">
        <v>85</v>
      </c>
      <c r="AV155" s="12" t="s">
        <v>85</v>
      </c>
      <c r="AW155" s="12" t="s">
        <v>6</v>
      </c>
      <c r="AX155" s="12" t="s">
        <v>83</v>
      </c>
      <c r="AY155" s="267" t="s">
        <v>174</v>
      </c>
    </row>
    <row r="156" spans="2:65" s="1" customFormat="1" ht="16.5" customHeight="1">
      <c r="B156" s="47"/>
      <c r="C156" s="235" t="s">
        <v>533</v>
      </c>
      <c r="D156" s="235" t="s">
        <v>177</v>
      </c>
      <c r="E156" s="236" t="s">
        <v>581</v>
      </c>
      <c r="F156" s="237" t="s">
        <v>582</v>
      </c>
      <c r="G156" s="238" t="s">
        <v>464</v>
      </c>
      <c r="H156" s="239">
        <v>20.909</v>
      </c>
      <c r="I156" s="240"/>
      <c r="J156" s="241">
        <f>ROUND(I156*H156,2)</f>
        <v>0</v>
      </c>
      <c r="K156" s="237" t="s">
        <v>181</v>
      </c>
      <c r="L156" s="73"/>
      <c r="M156" s="242" t="s">
        <v>23</v>
      </c>
      <c r="N156" s="243" t="s">
        <v>46</v>
      </c>
      <c r="O156" s="48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5" t="s">
        <v>195</v>
      </c>
      <c r="AT156" s="25" t="s">
        <v>177</v>
      </c>
      <c r="AU156" s="25" t="s">
        <v>85</v>
      </c>
      <c r="AY156" s="25" t="s">
        <v>174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5" t="s">
        <v>83</v>
      </c>
      <c r="BK156" s="246">
        <f>ROUND(I156*H156,2)</f>
        <v>0</v>
      </c>
      <c r="BL156" s="25" t="s">
        <v>195</v>
      </c>
      <c r="BM156" s="25" t="s">
        <v>3039</v>
      </c>
    </row>
    <row r="157" spans="2:51" s="12" customFormat="1" ht="13.5">
      <c r="B157" s="257"/>
      <c r="C157" s="258"/>
      <c r="D157" s="247" t="s">
        <v>328</v>
      </c>
      <c r="E157" s="258"/>
      <c r="F157" s="260" t="s">
        <v>3038</v>
      </c>
      <c r="G157" s="258"/>
      <c r="H157" s="261">
        <v>20.909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AT157" s="267" t="s">
        <v>328</v>
      </c>
      <c r="AU157" s="267" t="s">
        <v>85</v>
      </c>
      <c r="AV157" s="12" t="s">
        <v>85</v>
      </c>
      <c r="AW157" s="12" t="s">
        <v>6</v>
      </c>
      <c r="AX157" s="12" t="s">
        <v>83</v>
      </c>
      <c r="AY157" s="267" t="s">
        <v>174</v>
      </c>
    </row>
    <row r="158" spans="2:63" s="11" customFormat="1" ht="29.85" customHeight="1">
      <c r="B158" s="219"/>
      <c r="C158" s="220"/>
      <c r="D158" s="221" t="s">
        <v>74</v>
      </c>
      <c r="E158" s="233" t="s">
        <v>584</v>
      </c>
      <c r="F158" s="233" t="s">
        <v>585</v>
      </c>
      <c r="G158" s="220"/>
      <c r="H158" s="220"/>
      <c r="I158" s="223"/>
      <c r="J158" s="234">
        <f>BK158</f>
        <v>0</v>
      </c>
      <c r="K158" s="220"/>
      <c r="L158" s="225"/>
      <c r="M158" s="226"/>
      <c r="N158" s="227"/>
      <c r="O158" s="227"/>
      <c r="P158" s="228">
        <f>SUM(P159:P160)</f>
        <v>0</v>
      </c>
      <c r="Q158" s="227"/>
      <c r="R158" s="228">
        <f>SUM(R159:R160)</f>
        <v>0</v>
      </c>
      <c r="S158" s="227"/>
      <c r="T158" s="229">
        <f>SUM(T159:T160)</f>
        <v>0</v>
      </c>
      <c r="AR158" s="230" t="s">
        <v>83</v>
      </c>
      <c r="AT158" s="231" t="s">
        <v>74</v>
      </c>
      <c r="AU158" s="231" t="s">
        <v>83</v>
      </c>
      <c r="AY158" s="230" t="s">
        <v>174</v>
      </c>
      <c r="BK158" s="232">
        <f>SUM(BK159:BK160)</f>
        <v>0</v>
      </c>
    </row>
    <row r="159" spans="2:65" s="1" customFormat="1" ht="38.25" customHeight="1">
      <c r="B159" s="47"/>
      <c r="C159" s="235" t="s">
        <v>537</v>
      </c>
      <c r="D159" s="235" t="s">
        <v>177</v>
      </c>
      <c r="E159" s="236" t="s">
        <v>3040</v>
      </c>
      <c r="F159" s="237" t="s">
        <v>3041</v>
      </c>
      <c r="G159" s="238" t="s">
        <v>464</v>
      </c>
      <c r="H159" s="239">
        <v>91.222</v>
      </c>
      <c r="I159" s="240"/>
      <c r="J159" s="241">
        <f>ROUND(I159*H159,2)</f>
        <v>0</v>
      </c>
      <c r="K159" s="237" t="s">
        <v>181</v>
      </c>
      <c r="L159" s="73"/>
      <c r="M159" s="242" t="s">
        <v>23</v>
      </c>
      <c r="N159" s="243" t="s">
        <v>46</v>
      </c>
      <c r="O159" s="48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5" t="s">
        <v>195</v>
      </c>
      <c r="AT159" s="25" t="s">
        <v>177</v>
      </c>
      <c r="AU159" s="25" t="s">
        <v>85</v>
      </c>
      <c r="AY159" s="25" t="s">
        <v>174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5" t="s">
        <v>83</v>
      </c>
      <c r="BK159" s="246">
        <f>ROUND(I159*H159,2)</f>
        <v>0</v>
      </c>
      <c r="BL159" s="25" t="s">
        <v>195</v>
      </c>
      <c r="BM159" s="25" t="s">
        <v>3042</v>
      </c>
    </row>
    <row r="160" spans="2:65" s="1" customFormat="1" ht="38.25" customHeight="1">
      <c r="B160" s="47"/>
      <c r="C160" s="235" t="s">
        <v>543</v>
      </c>
      <c r="D160" s="235" t="s">
        <v>177</v>
      </c>
      <c r="E160" s="236" t="s">
        <v>3043</v>
      </c>
      <c r="F160" s="237" t="s">
        <v>3044</v>
      </c>
      <c r="G160" s="238" t="s">
        <v>464</v>
      </c>
      <c r="H160" s="239">
        <v>91.222</v>
      </c>
      <c r="I160" s="240"/>
      <c r="J160" s="241">
        <f>ROUND(I160*H160,2)</f>
        <v>0</v>
      </c>
      <c r="K160" s="237" t="s">
        <v>181</v>
      </c>
      <c r="L160" s="73"/>
      <c r="M160" s="242" t="s">
        <v>23</v>
      </c>
      <c r="N160" s="243" t="s">
        <v>46</v>
      </c>
      <c r="O160" s="48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5" t="s">
        <v>195</v>
      </c>
      <c r="AT160" s="25" t="s">
        <v>177</v>
      </c>
      <c r="AU160" s="25" t="s">
        <v>85</v>
      </c>
      <c r="AY160" s="25" t="s">
        <v>174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5" t="s">
        <v>83</v>
      </c>
      <c r="BK160" s="246">
        <f>ROUND(I160*H160,2)</f>
        <v>0</v>
      </c>
      <c r="BL160" s="25" t="s">
        <v>195</v>
      </c>
      <c r="BM160" s="25" t="s">
        <v>3045</v>
      </c>
    </row>
    <row r="161" spans="2:63" s="11" customFormat="1" ht="37.4" customHeight="1">
      <c r="B161" s="219"/>
      <c r="C161" s="220"/>
      <c r="D161" s="221" t="s">
        <v>74</v>
      </c>
      <c r="E161" s="222" t="s">
        <v>590</v>
      </c>
      <c r="F161" s="222" t="s">
        <v>591</v>
      </c>
      <c r="G161" s="220"/>
      <c r="H161" s="220"/>
      <c r="I161" s="223"/>
      <c r="J161" s="224">
        <f>BK161</f>
        <v>0</v>
      </c>
      <c r="K161" s="220"/>
      <c r="L161" s="225"/>
      <c r="M161" s="226"/>
      <c r="N161" s="227"/>
      <c r="O161" s="227"/>
      <c r="P161" s="228">
        <f>P162</f>
        <v>0</v>
      </c>
      <c r="Q161" s="227"/>
      <c r="R161" s="228">
        <f>R162</f>
        <v>0.021235200000000003</v>
      </c>
      <c r="S161" s="227"/>
      <c r="T161" s="229">
        <f>T162</f>
        <v>0</v>
      </c>
      <c r="AR161" s="230" t="s">
        <v>85</v>
      </c>
      <c r="AT161" s="231" t="s">
        <v>74</v>
      </c>
      <c r="AU161" s="231" t="s">
        <v>75</v>
      </c>
      <c r="AY161" s="230" t="s">
        <v>174</v>
      </c>
      <c r="BK161" s="232">
        <f>BK162</f>
        <v>0</v>
      </c>
    </row>
    <row r="162" spans="2:63" s="11" customFormat="1" ht="19.9" customHeight="1">
      <c r="B162" s="219"/>
      <c r="C162" s="220"/>
      <c r="D162" s="221" t="s">
        <v>74</v>
      </c>
      <c r="E162" s="233" t="s">
        <v>1055</v>
      </c>
      <c r="F162" s="233" t="s">
        <v>1056</v>
      </c>
      <c r="G162" s="220"/>
      <c r="H162" s="220"/>
      <c r="I162" s="223"/>
      <c r="J162" s="234">
        <f>BK162</f>
        <v>0</v>
      </c>
      <c r="K162" s="220"/>
      <c r="L162" s="225"/>
      <c r="M162" s="226"/>
      <c r="N162" s="227"/>
      <c r="O162" s="227"/>
      <c r="P162" s="228">
        <f>SUM(P163:P170)</f>
        <v>0</v>
      </c>
      <c r="Q162" s="227"/>
      <c r="R162" s="228">
        <f>SUM(R163:R170)</f>
        <v>0.021235200000000003</v>
      </c>
      <c r="S162" s="227"/>
      <c r="T162" s="229">
        <f>SUM(T163:T170)</f>
        <v>0</v>
      </c>
      <c r="AR162" s="230" t="s">
        <v>85</v>
      </c>
      <c r="AT162" s="231" t="s">
        <v>74</v>
      </c>
      <c r="AU162" s="231" t="s">
        <v>83</v>
      </c>
      <c r="AY162" s="230" t="s">
        <v>174</v>
      </c>
      <c r="BK162" s="232">
        <f>SUM(BK163:BK170)</f>
        <v>0</v>
      </c>
    </row>
    <row r="163" spans="2:65" s="1" customFormat="1" ht="25.5" customHeight="1">
      <c r="B163" s="47"/>
      <c r="C163" s="235" t="s">
        <v>547</v>
      </c>
      <c r="D163" s="235" t="s">
        <v>177</v>
      </c>
      <c r="E163" s="236" t="s">
        <v>3046</v>
      </c>
      <c r="F163" s="237" t="s">
        <v>3047</v>
      </c>
      <c r="G163" s="238" t="s">
        <v>205</v>
      </c>
      <c r="H163" s="239">
        <v>44.24</v>
      </c>
      <c r="I163" s="240"/>
      <c r="J163" s="241">
        <f>ROUND(I163*H163,2)</f>
        <v>0</v>
      </c>
      <c r="K163" s="237" t="s">
        <v>181</v>
      </c>
      <c r="L163" s="73"/>
      <c r="M163" s="242" t="s">
        <v>23</v>
      </c>
      <c r="N163" s="243" t="s">
        <v>46</v>
      </c>
      <c r="O163" s="48"/>
      <c r="P163" s="244">
        <f>O163*H163</f>
        <v>0</v>
      </c>
      <c r="Q163" s="244">
        <v>7E-05</v>
      </c>
      <c r="R163" s="244">
        <f>Q163*H163</f>
        <v>0.0030968</v>
      </c>
      <c r="S163" s="244">
        <v>0</v>
      </c>
      <c r="T163" s="245">
        <f>S163*H163</f>
        <v>0</v>
      </c>
      <c r="AR163" s="25" t="s">
        <v>258</v>
      </c>
      <c r="AT163" s="25" t="s">
        <v>177</v>
      </c>
      <c r="AU163" s="25" t="s">
        <v>85</v>
      </c>
      <c r="AY163" s="25" t="s">
        <v>174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5" t="s">
        <v>83</v>
      </c>
      <c r="BK163" s="246">
        <f>ROUND(I163*H163,2)</f>
        <v>0</v>
      </c>
      <c r="BL163" s="25" t="s">
        <v>258</v>
      </c>
      <c r="BM163" s="25" t="s">
        <v>3048</v>
      </c>
    </row>
    <row r="164" spans="2:51" s="12" customFormat="1" ht="13.5">
      <c r="B164" s="257"/>
      <c r="C164" s="258"/>
      <c r="D164" s="247" t="s">
        <v>328</v>
      </c>
      <c r="E164" s="259" t="s">
        <v>23</v>
      </c>
      <c r="F164" s="260" t="s">
        <v>3049</v>
      </c>
      <c r="G164" s="258"/>
      <c r="H164" s="261">
        <v>44.24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AT164" s="267" t="s">
        <v>328</v>
      </c>
      <c r="AU164" s="267" t="s">
        <v>85</v>
      </c>
      <c r="AV164" s="12" t="s">
        <v>85</v>
      </c>
      <c r="AW164" s="12" t="s">
        <v>38</v>
      </c>
      <c r="AX164" s="12" t="s">
        <v>83</v>
      </c>
      <c r="AY164" s="267" t="s">
        <v>174</v>
      </c>
    </row>
    <row r="165" spans="2:65" s="1" customFormat="1" ht="25.5" customHeight="1">
      <c r="B165" s="47"/>
      <c r="C165" s="235" t="s">
        <v>552</v>
      </c>
      <c r="D165" s="235" t="s">
        <v>177</v>
      </c>
      <c r="E165" s="236" t="s">
        <v>3050</v>
      </c>
      <c r="F165" s="237" t="s">
        <v>3051</v>
      </c>
      <c r="G165" s="238" t="s">
        <v>205</v>
      </c>
      <c r="H165" s="239">
        <v>44.24</v>
      </c>
      <c r="I165" s="240"/>
      <c r="J165" s="241">
        <f>ROUND(I165*H165,2)</f>
        <v>0</v>
      </c>
      <c r="K165" s="237" t="s">
        <v>181</v>
      </c>
      <c r="L165" s="73"/>
      <c r="M165" s="242" t="s">
        <v>23</v>
      </c>
      <c r="N165" s="243" t="s">
        <v>46</v>
      </c>
      <c r="O165" s="48"/>
      <c r="P165" s="244">
        <f>O165*H165</f>
        <v>0</v>
      </c>
      <c r="Q165" s="244">
        <v>0.00017</v>
      </c>
      <c r="R165" s="244">
        <f>Q165*H165</f>
        <v>0.007520800000000001</v>
      </c>
      <c r="S165" s="244">
        <v>0</v>
      </c>
      <c r="T165" s="245">
        <f>S165*H165</f>
        <v>0</v>
      </c>
      <c r="AR165" s="25" t="s">
        <v>258</v>
      </c>
      <c r="AT165" s="25" t="s">
        <v>177</v>
      </c>
      <c r="AU165" s="25" t="s">
        <v>85</v>
      </c>
      <c r="AY165" s="25" t="s">
        <v>174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5" t="s">
        <v>83</v>
      </c>
      <c r="BK165" s="246">
        <f>ROUND(I165*H165,2)</f>
        <v>0</v>
      </c>
      <c r="BL165" s="25" t="s">
        <v>258</v>
      </c>
      <c r="BM165" s="25" t="s">
        <v>3052</v>
      </c>
    </row>
    <row r="166" spans="2:51" s="12" customFormat="1" ht="13.5">
      <c r="B166" s="257"/>
      <c r="C166" s="258"/>
      <c r="D166" s="247" t="s">
        <v>328</v>
      </c>
      <c r="E166" s="259" t="s">
        <v>23</v>
      </c>
      <c r="F166" s="260" t="s">
        <v>3049</v>
      </c>
      <c r="G166" s="258"/>
      <c r="H166" s="261">
        <v>44.24</v>
      </c>
      <c r="I166" s="262"/>
      <c r="J166" s="258"/>
      <c r="K166" s="258"/>
      <c r="L166" s="263"/>
      <c r="M166" s="264"/>
      <c r="N166" s="265"/>
      <c r="O166" s="265"/>
      <c r="P166" s="265"/>
      <c r="Q166" s="265"/>
      <c r="R166" s="265"/>
      <c r="S166" s="265"/>
      <c r="T166" s="266"/>
      <c r="AT166" s="267" t="s">
        <v>328</v>
      </c>
      <c r="AU166" s="267" t="s">
        <v>85</v>
      </c>
      <c r="AV166" s="12" t="s">
        <v>85</v>
      </c>
      <c r="AW166" s="12" t="s">
        <v>38</v>
      </c>
      <c r="AX166" s="12" t="s">
        <v>83</v>
      </c>
      <c r="AY166" s="267" t="s">
        <v>174</v>
      </c>
    </row>
    <row r="167" spans="2:65" s="1" customFormat="1" ht="16.5" customHeight="1">
      <c r="B167" s="47"/>
      <c r="C167" s="235" t="s">
        <v>556</v>
      </c>
      <c r="D167" s="235" t="s">
        <v>177</v>
      </c>
      <c r="E167" s="236" t="s">
        <v>1067</v>
      </c>
      <c r="F167" s="237" t="s">
        <v>1068</v>
      </c>
      <c r="G167" s="238" t="s">
        <v>205</v>
      </c>
      <c r="H167" s="239">
        <v>44.24</v>
      </c>
      <c r="I167" s="240"/>
      <c r="J167" s="241">
        <f>ROUND(I167*H167,2)</f>
        <v>0</v>
      </c>
      <c r="K167" s="237" t="s">
        <v>181</v>
      </c>
      <c r="L167" s="73"/>
      <c r="M167" s="242" t="s">
        <v>23</v>
      </c>
      <c r="N167" s="243" t="s">
        <v>46</v>
      </c>
      <c r="O167" s="48"/>
      <c r="P167" s="244">
        <f>O167*H167</f>
        <v>0</v>
      </c>
      <c r="Q167" s="244">
        <v>0.00012</v>
      </c>
      <c r="R167" s="244">
        <f>Q167*H167</f>
        <v>0.005308800000000001</v>
      </c>
      <c r="S167" s="244">
        <v>0</v>
      </c>
      <c r="T167" s="245">
        <f>S167*H167</f>
        <v>0</v>
      </c>
      <c r="AR167" s="25" t="s">
        <v>258</v>
      </c>
      <c r="AT167" s="25" t="s">
        <v>177</v>
      </c>
      <c r="AU167" s="25" t="s">
        <v>85</v>
      </c>
      <c r="AY167" s="25" t="s">
        <v>174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5" t="s">
        <v>83</v>
      </c>
      <c r="BK167" s="246">
        <f>ROUND(I167*H167,2)</f>
        <v>0</v>
      </c>
      <c r="BL167" s="25" t="s">
        <v>258</v>
      </c>
      <c r="BM167" s="25" t="s">
        <v>3053</v>
      </c>
    </row>
    <row r="168" spans="2:51" s="12" customFormat="1" ht="13.5">
      <c r="B168" s="257"/>
      <c r="C168" s="258"/>
      <c r="D168" s="247" t="s">
        <v>328</v>
      </c>
      <c r="E168" s="259" t="s">
        <v>23</v>
      </c>
      <c r="F168" s="260" t="s">
        <v>3049</v>
      </c>
      <c r="G168" s="258"/>
      <c r="H168" s="261">
        <v>44.24</v>
      </c>
      <c r="I168" s="262"/>
      <c r="J168" s="258"/>
      <c r="K168" s="258"/>
      <c r="L168" s="263"/>
      <c r="M168" s="264"/>
      <c r="N168" s="265"/>
      <c r="O168" s="265"/>
      <c r="P168" s="265"/>
      <c r="Q168" s="265"/>
      <c r="R168" s="265"/>
      <c r="S168" s="265"/>
      <c r="T168" s="266"/>
      <c r="AT168" s="267" t="s">
        <v>328</v>
      </c>
      <c r="AU168" s="267" t="s">
        <v>85</v>
      </c>
      <c r="AV168" s="12" t="s">
        <v>85</v>
      </c>
      <c r="AW168" s="12" t="s">
        <v>38</v>
      </c>
      <c r="AX168" s="12" t="s">
        <v>83</v>
      </c>
      <c r="AY168" s="267" t="s">
        <v>174</v>
      </c>
    </row>
    <row r="169" spans="2:65" s="1" customFormat="1" ht="25.5" customHeight="1">
      <c r="B169" s="47"/>
      <c r="C169" s="235" t="s">
        <v>561</v>
      </c>
      <c r="D169" s="235" t="s">
        <v>177</v>
      </c>
      <c r="E169" s="236" t="s">
        <v>1071</v>
      </c>
      <c r="F169" s="237" t="s">
        <v>1072</v>
      </c>
      <c r="G169" s="238" t="s">
        <v>205</v>
      </c>
      <c r="H169" s="239">
        <v>44.24</v>
      </c>
      <c r="I169" s="240"/>
      <c r="J169" s="241">
        <f>ROUND(I169*H169,2)</f>
        <v>0</v>
      </c>
      <c r="K169" s="237" t="s">
        <v>181</v>
      </c>
      <c r="L169" s="73"/>
      <c r="M169" s="242" t="s">
        <v>23</v>
      </c>
      <c r="N169" s="243" t="s">
        <v>46</v>
      </c>
      <c r="O169" s="48"/>
      <c r="P169" s="244">
        <f>O169*H169</f>
        <v>0</v>
      </c>
      <c r="Q169" s="244">
        <v>0.00012</v>
      </c>
      <c r="R169" s="244">
        <f>Q169*H169</f>
        <v>0.005308800000000001</v>
      </c>
      <c r="S169" s="244">
        <v>0</v>
      </c>
      <c r="T169" s="245">
        <f>S169*H169</f>
        <v>0</v>
      </c>
      <c r="AR169" s="25" t="s">
        <v>258</v>
      </c>
      <c r="AT169" s="25" t="s">
        <v>177</v>
      </c>
      <c r="AU169" s="25" t="s">
        <v>85</v>
      </c>
      <c r="AY169" s="25" t="s">
        <v>174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5" t="s">
        <v>83</v>
      </c>
      <c r="BK169" s="246">
        <f>ROUND(I169*H169,2)</f>
        <v>0</v>
      </c>
      <c r="BL169" s="25" t="s">
        <v>258</v>
      </c>
      <c r="BM169" s="25" t="s">
        <v>3054</v>
      </c>
    </row>
    <row r="170" spans="2:51" s="12" customFormat="1" ht="13.5">
      <c r="B170" s="257"/>
      <c r="C170" s="258"/>
      <c r="D170" s="247" t="s">
        <v>328</v>
      </c>
      <c r="E170" s="259" t="s">
        <v>23</v>
      </c>
      <c r="F170" s="260" t="s">
        <v>3049</v>
      </c>
      <c r="G170" s="258"/>
      <c r="H170" s="261">
        <v>44.24</v>
      </c>
      <c r="I170" s="262"/>
      <c r="J170" s="258"/>
      <c r="K170" s="258"/>
      <c r="L170" s="263"/>
      <c r="M170" s="264"/>
      <c r="N170" s="265"/>
      <c r="O170" s="265"/>
      <c r="P170" s="265"/>
      <c r="Q170" s="265"/>
      <c r="R170" s="265"/>
      <c r="S170" s="265"/>
      <c r="T170" s="266"/>
      <c r="AT170" s="267" t="s">
        <v>328</v>
      </c>
      <c r="AU170" s="267" t="s">
        <v>85</v>
      </c>
      <c r="AV170" s="12" t="s">
        <v>85</v>
      </c>
      <c r="AW170" s="12" t="s">
        <v>38</v>
      </c>
      <c r="AX170" s="12" t="s">
        <v>83</v>
      </c>
      <c r="AY170" s="267" t="s">
        <v>174</v>
      </c>
    </row>
    <row r="171" spans="2:63" s="11" customFormat="1" ht="37.4" customHeight="1">
      <c r="B171" s="219"/>
      <c r="C171" s="220"/>
      <c r="D171" s="221" t="s">
        <v>74</v>
      </c>
      <c r="E171" s="222" t="s">
        <v>1305</v>
      </c>
      <c r="F171" s="222" t="s">
        <v>1306</v>
      </c>
      <c r="G171" s="220"/>
      <c r="H171" s="220"/>
      <c r="I171" s="223"/>
      <c r="J171" s="224">
        <f>BK171</f>
        <v>0</v>
      </c>
      <c r="K171" s="220"/>
      <c r="L171" s="225"/>
      <c r="M171" s="226"/>
      <c r="N171" s="227"/>
      <c r="O171" s="227"/>
      <c r="P171" s="228">
        <f>SUM(P172:P181)</f>
        <v>0</v>
      </c>
      <c r="Q171" s="227"/>
      <c r="R171" s="228">
        <f>SUM(R172:R181)</f>
        <v>0</v>
      </c>
      <c r="S171" s="227"/>
      <c r="T171" s="229">
        <f>SUM(T172:T181)</f>
        <v>0</v>
      </c>
      <c r="AR171" s="230" t="s">
        <v>195</v>
      </c>
      <c r="AT171" s="231" t="s">
        <v>74</v>
      </c>
      <c r="AU171" s="231" t="s">
        <v>75</v>
      </c>
      <c r="AY171" s="230" t="s">
        <v>174</v>
      </c>
      <c r="BK171" s="232">
        <f>SUM(BK172:BK181)</f>
        <v>0</v>
      </c>
    </row>
    <row r="172" spans="2:65" s="1" customFormat="1" ht="16.5" customHeight="1">
      <c r="B172" s="47"/>
      <c r="C172" s="235" t="s">
        <v>566</v>
      </c>
      <c r="D172" s="235" t="s">
        <v>177</v>
      </c>
      <c r="E172" s="236" t="s">
        <v>2668</v>
      </c>
      <c r="F172" s="237" t="s">
        <v>2669</v>
      </c>
      <c r="G172" s="238" t="s">
        <v>198</v>
      </c>
      <c r="H172" s="239">
        <v>16</v>
      </c>
      <c r="I172" s="240"/>
      <c r="J172" s="241">
        <f>ROUND(I172*H172,2)</f>
        <v>0</v>
      </c>
      <c r="K172" s="237" t="s">
        <v>181</v>
      </c>
      <c r="L172" s="73"/>
      <c r="M172" s="242" t="s">
        <v>23</v>
      </c>
      <c r="N172" s="243" t="s">
        <v>46</v>
      </c>
      <c r="O172" s="48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5" t="s">
        <v>1310</v>
      </c>
      <c r="AT172" s="25" t="s">
        <v>177</v>
      </c>
      <c r="AU172" s="25" t="s">
        <v>83</v>
      </c>
      <c r="AY172" s="25" t="s">
        <v>174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5" t="s">
        <v>83</v>
      </c>
      <c r="BK172" s="246">
        <f>ROUND(I172*H172,2)</f>
        <v>0</v>
      </c>
      <c r="BL172" s="25" t="s">
        <v>1310</v>
      </c>
      <c r="BM172" s="25" t="s">
        <v>3055</v>
      </c>
    </row>
    <row r="173" spans="2:47" s="1" customFormat="1" ht="13.5">
      <c r="B173" s="47"/>
      <c r="C173" s="75"/>
      <c r="D173" s="247" t="s">
        <v>187</v>
      </c>
      <c r="E173" s="75"/>
      <c r="F173" s="248" t="s">
        <v>200</v>
      </c>
      <c r="G173" s="75"/>
      <c r="H173" s="75"/>
      <c r="I173" s="205"/>
      <c r="J173" s="75"/>
      <c r="K173" s="75"/>
      <c r="L173" s="73"/>
      <c r="M173" s="249"/>
      <c r="N173" s="48"/>
      <c r="O173" s="48"/>
      <c r="P173" s="48"/>
      <c r="Q173" s="48"/>
      <c r="R173" s="48"/>
      <c r="S173" s="48"/>
      <c r="T173" s="96"/>
      <c r="AT173" s="25" t="s">
        <v>187</v>
      </c>
      <c r="AU173" s="25" t="s">
        <v>83</v>
      </c>
    </row>
    <row r="174" spans="2:65" s="1" customFormat="1" ht="25.5" customHeight="1">
      <c r="B174" s="47"/>
      <c r="C174" s="235" t="s">
        <v>571</v>
      </c>
      <c r="D174" s="235" t="s">
        <v>177</v>
      </c>
      <c r="E174" s="236" t="s">
        <v>2671</v>
      </c>
      <c r="F174" s="237" t="s">
        <v>2672</v>
      </c>
      <c r="G174" s="238" t="s">
        <v>198</v>
      </c>
      <c r="H174" s="239">
        <v>16</v>
      </c>
      <c r="I174" s="240"/>
      <c r="J174" s="241">
        <f>ROUND(I174*H174,2)</f>
        <v>0</v>
      </c>
      <c r="K174" s="237" t="s">
        <v>181</v>
      </c>
      <c r="L174" s="73"/>
      <c r="M174" s="242" t="s">
        <v>23</v>
      </c>
      <c r="N174" s="243" t="s">
        <v>46</v>
      </c>
      <c r="O174" s="48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5" t="s">
        <v>1310</v>
      </c>
      <c r="AT174" s="25" t="s">
        <v>177</v>
      </c>
      <c r="AU174" s="25" t="s">
        <v>83</v>
      </c>
      <c r="AY174" s="25" t="s">
        <v>174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5" t="s">
        <v>83</v>
      </c>
      <c r="BK174" s="246">
        <f>ROUND(I174*H174,2)</f>
        <v>0</v>
      </c>
      <c r="BL174" s="25" t="s">
        <v>1310</v>
      </c>
      <c r="BM174" s="25" t="s">
        <v>3056</v>
      </c>
    </row>
    <row r="175" spans="2:47" s="1" customFormat="1" ht="13.5">
      <c r="B175" s="47"/>
      <c r="C175" s="75"/>
      <c r="D175" s="247" t="s">
        <v>187</v>
      </c>
      <c r="E175" s="75"/>
      <c r="F175" s="248" t="s">
        <v>200</v>
      </c>
      <c r="G175" s="75"/>
      <c r="H175" s="75"/>
      <c r="I175" s="205"/>
      <c r="J175" s="75"/>
      <c r="K175" s="75"/>
      <c r="L175" s="73"/>
      <c r="M175" s="249"/>
      <c r="N175" s="48"/>
      <c r="O175" s="48"/>
      <c r="P175" s="48"/>
      <c r="Q175" s="48"/>
      <c r="R175" s="48"/>
      <c r="S175" s="48"/>
      <c r="T175" s="96"/>
      <c r="AT175" s="25" t="s">
        <v>187</v>
      </c>
      <c r="AU175" s="25" t="s">
        <v>83</v>
      </c>
    </row>
    <row r="176" spans="2:65" s="1" customFormat="1" ht="16.5" customHeight="1">
      <c r="B176" s="47"/>
      <c r="C176" s="235" t="s">
        <v>576</v>
      </c>
      <c r="D176" s="235" t="s">
        <v>177</v>
      </c>
      <c r="E176" s="236" t="s">
        <v>1313</v>
      </c>
      <c r="F176" s="237" t="s">
        <v>1314</v>
      </c>
      <c r="G176" s="238" t="s">
        <v>198</v>
      </c>
      <c r="H176" s="239">
        <v>16</v>
      </c>
      <c r="I176" s="240"/>
      <c r="J176" s="241">
        <f>ROUND(I176*H176,2)</f>
        <v>0</v>
      </c>
      <c r="K176" s="237" t="s">
        <v>181</v>
      </c>
      <c r="L176" s="73"/>
      <c r="M176" s="242" t="s">
        <v>23</v>
      </c>
      <c r="N176" s="243" t="s">
        <v>46</v>
      </c>
      <c r="O176" s="48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5" t="s">
        <v>1310</v>
      </c>
      <c r="AT176" s="25" t="s">
        <v>177</v>
      </c>
      <c r="AU176" s="25" t="s">
        <v>83</v>
      </c>
      <c r="AY176" s="25" t="s">
        <v>174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5" t="s">
        <v>83</v>
      </c>
      <c r="BK176" s="246">
        <f>ROUND(I176*H176,2)</f>
        <v>0</v>
      </c>
      <c r="BL176" s="25" t="s">
        <v>1310</v>
      </c>
      <c r="BM176" s="25" t="s">
        <v>3057</v>
      </c>
    </row>
    <row r="177" spans="2:47" s="1" customFormat="1" ht="13.5">
      <c r="B177" s="47"/>
      <c r="C177" s="75"/>
      <c r="D177" s="247" t="s">
        <v>187</v>
      </c>
      <c r="E177" s="75"/>
      <c r="F177" s="248" t="s">
        <v>200</v>
      </c>
      <c r="G177" s="75"/>
      <c r="H177" s="75"/>
      <c r="I177" s="205"/>
      <c r="J177" s="75"/>
      <c r="K177" s="75"/>
      <c r="L177" s="73"/>
      <c r="M177" s="249"/>
      <c r="N177" s="48"/>
      <c r="O177" s="48"/>
      <c r="P177" s="48"/>
      <c r="Q177" s="48"/>
      <c r="R177" s="48"/>
      <c r="S177" s="48"/>
      <c r="T177" s="96"/>
      <c r="AT177" s="25" t="s">
        <v>187</v>
      </c>
      <c r="AU177" s="25" t="s">
        <v>83</v>
      </c>
    </row>
    <row r="178" spans="2:65" s="1" customFormat="1" ht="25.5" customHeight="1">
      <c r="B178" s="47"/>
      <c r="C178" s="235" t="s">
        <v>580</v>
      </c>
      <c r="D178" s="235" t="s">
        <v>177</v>
      </c>
      <c r="E178" s="236" t="s">
        <v>1317</v>
      </c>
      <c r="F178" s="237" t="s">
        <v>1318</v>
      </c>
      <c r="G178" s="238" t="s">
        <v>198</v>
      </c>
      <c r="H178" s="239">
        <v>16</v>
      </c>
      <c r="I178" s="240"/>
      <c r="J178" s="241">
        <f>ROUND(I178*H178,2)</f>
        <v>0</v>
      </c>
      <c r="K178" s="237" t="s">
        <v>181</v>
      </c>
      <c r="L178" s="73"/>
      <c r="M178" s="242" t="s">
        <v>23</v>
      </c>
      <c r="N178" s="243" t="s">
        <v>46</v>
      </c>
      <c r="O178" s="48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5" t="s">
        <v>1310</v>
      </c>
      <c r="AT178" s="25" t="s">
        <v>177</v>
      </c>
      <c r="AU178" s="25" t="s">
        <v>83</v>
      </c>
      <c r="AY178" s="25" t="s">
        <v>174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5" t="s">
        <v>83</v>
      </c>
      <c r="BK178" s="246">
        <f>ROUND(I178*H178,2)</f>
        <v>0</v>
      </c>
      <c r="BL178" s="25" t="s">
        <v>1310</v>
      </c>
      <c r="BM178" s="25" t="s">
        <v>3058</v>
      </c>
    </row>
    <row r="179" spans="2:47" s="1" customFormat="1" ht="13.5">
      <c r="B179" s="47"/>
      <c r="C179" s="75"/>
      <c r="D179" s="247" t="s">
        <v>187</v>
      </c>
      <c r="E179" s="75"/>
      <c r="F179" s="248" t="s">
        <v>200</v>
      </c>
      <c r="G179" s="75"/>
      <c r="H179" s="75"/>
      <c r="I179" s="205"/>
      <c r="J179" s="75"/>
      <c r="K179" s="75"/>
      <c r="L179" s="73"/>
      <c r="M179" s="249"/>
      <c r="N179" s="48"/>
      <c r="O179" s="48"/>
      <c r="P179" s="48"/>
      <c r="Q179" s="48"/>
      <c r="R179" s="48"/>
      <c r="S179" s="48"/>
      <c r="T179" s="96"/>
      <c r="AT179" s="25" t="s">
        <v>187</v>
      </c>
      <c r="AU179" s="25" t="s">
        <v>83</v>
      </c>
    </row>
    <row r="180" spans="2:65" s="1" customFormat="1" ht="25.5" customHeight="1">
      <c r="B180" s="47"/>
      <c r="C180" s="235" t="s">
        <v>586</v>
      </c>
      <c r="D180" s="235" t="s">
        <v>177</v>
      </c>
      <c r="E180" s="236" t="s">
        <v>1325</v>
      </c>
      <c r="F180" s="237" t="s">
        <v>1326</v>
      </c>
      <c r="G180" s="238" t="s">
        <v>198</v>
      </c>
      <c r="H180" s="239">
        <v>16</v>
      </c>
      <c r="I180" s="240"/>
      <c r="J180" s="241">
        <f>ROUND(I180*H180,2)</f>
        <v>0</v>
      </c>
      <c r="K180" s="237" t="s">
        <v>181</v>
      </c>
      <c r="L180" s="73"/>
      <c r="M180" s="242" t="s">
        <v>23</v>
      </c>
      <c r="N180" s="243" t="s">
        <v>46</v>
      </c>
      <c r="O180" s="48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5" t="s">
        <v>1310</v>
      </c>
      <c r="AT180" s="25" t="s">
        <v>177</v>
      </c>
      <c r="AU180" s="25" t="s">
        <v>83</v>
      </c>
      <c r="AY180" s="25" t="s">
        <v>174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5" t="s">
        <v>83</v>
      </c>
      <c r="BK180" s="246">
        <f>ROUND(I180*H180,2)</f>
        <v>0</v>
      </c>
      <c r="BL180" s="25" t="s">
        <v>1310</v>
      </c>
      <c r="BM180" s="25" t="s">
        <v>3059</v>
      </c>
    </row>
    <row r="181" spans="2:47" s="1" customFormat="1" ht="13.5">
      <c r="B181" s="47"/>
      <c r="C181" s="75"/>
      <c r="D181" s="247" t="s">
        <v>187</v>
      </c>
      <c r="E181" s="75"/>
      <c r="F181" s="248" t="s">
        <v>200</v>
      </c>
      <c r="G181" s="75"/>
      <c r="H181" s="75"/>
      <c r="I181" s="205"/>
      <c r="J181" s="75"/>
      <c r="K181" s="75"/>
      <c r="L181" s="73"/>
      <c r="M181" s="250"/>
      <c r="N181" s="251"/>
      <c r="O181" s="251"/>
      <c r="P181" s="251"/>
      <c r="Q181" s="251"/>
      <c r="R181" s="251"/>
      <c r="S181" s="251"/>
      <c r="T181" s="252"/>
      <c r="AT181" s="25" t="s">
        <v>187</v>
      </c>
      <c r="AU181" s="25" t="s">
        <v>83</v>
      </c>
    </row>
    <row r="182" spans="2:12" s="1" customFormat="1" ht="6.95" customHeight="1">
      <c r="B182" s="68"/>
      <c r="C182" s="69"/>
      <c r="D182" s="69"/>
      <c r="E182" s="69"/>
      <c r="F182" s="69"/>
      <c r="G182" s="69"/>
      <c r="H182" s="69"/>
      <c r="I182" s="180"/>
      <c r="J182" s="69"/>
      <c r="K182" s="69"/>
      <c r="L182" s="73"/>
    </row>
  </sheetData>
  <sheetProtection password="CC35" sheet="1" objects="1" scenarios="1" formatColumns="0" formatRows="0" autoFilter="0"/>
  <autoFilter ref="C85:K181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138</v>
      </c>
      <c r="G1" s="153" t="s">
        <v>139</v>
      </c>
      <c r="H1" s="153"/>
      <c r="I1" s="154"/>
      <c r="J1" s="153" t="s">
        <v>140</v>
      </c>
      <c r="K1" s="152" t="s">
        <v>141</v>
      </c>
      <c r="L1" s="153" t="s">
        <v>142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135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143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Stavební úpravy zázemí fotbalu na hřišti v Neštěmicích vč.venkovního rozvodu vody a vstupních objektů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144</v>
      </c>
      <c r="E8" s="30"/>
      <c r="F8" s="30"/>
      <c r="G8" s="30"/>
      <c r="H8" s="30"/>
      <c r="I8" s="156"/>
      <c r="J8" s="30"/>
      <c r="K8" s="32"/>
    </row>
    <row r="9" spans="2:11" s="1" customFormat="1" ht="16.5" customHeight="1">
      <c r="B9" s="47"/>
      <c r="C9" s="48"/>
      <c r="D9" s="48"/>
      <c r="E9" s="157" t="s">
        <v>3060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1" t="s">
        <v>296</v>
      </c>
      <c r="E10" s="48"/>
      <c r="F10" s="48"/>
      <c r="G10" s="48"/>
      <c r="H10" s="48"/>
      <c r="I10" s="158"/>
      <c r="J10" s="48"/>
      <c r="K10" s="52"/>
    </row>
    <row r="11" spans="2:11" s="1" customFormat="1" ht="36.95" customHeight="1">
      <c r="B11" s="47"/>
      <c r="C11" s="48"/>
      <c r="D11" s="48"/>
      <c r="E11" s="159" t="s">
        <v>3061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pans="2:11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60" t="s">
        <v>22</v>
      </c>
      <c r="J13" s="36" t="s">
        <v>23</v>
      </c>
      <c r="K13" s="52"/>
    </row>
    <row r="14" spans="2:11" s="1" customFormat="1" ht="14.4" customHeight="1">
      <c r="B14" s="47"/>
      <c r="C14" s="48"/>
      <c r="D14" s="41" t="s">
        <v>24</v>
      </c>
      <c r="E14" s="48"/>
      <c r="F14" s="36" t="s">
        <v>25</v>
      </c>
      <c r="G14" s="48"/>
      <c r="H14" s="48"/>
      <c r="I14" s="160" t="s">
        <v>26</v>
      </c>
      <c r="J14" s="161" t="str">
        <f>'Rekapitulace stavby'!AN8</f>
        <v>24. 10. 2018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pans="2:11" s="1" customFormat="1" ht="14.4" customHeight="1">
      <c r="B16" s="47"/>
      <c r="C16" s="48"/>
      <c r="D16" s="41" t="s">
        <v>28</v>
      </c>
      <c r="E16" s="48"/>
      <c r="F16" s="48"/>
      <c r="G16" s="48"/>
      <c r="H16" s="48"/>
      <c r="I16" s="160" t="s">
        <v>29</v>
      </c>
      <c r="J16" s="36" t="s">
        <v>23</v>
      </c>
      <c r="K16" s="52"/>
    </row>
    <row r="17" spans="2:11" s="1" customFormat="1" ht="18" customHeight="1">
      <c r="B17" s="47"/>
      <c r="C17" s="48"/>
      <c r="D17" s="48"/>
      <c r="E17" s="36" t="s">
        <v>30</v>
      </c>
      <c r="F17" s="48"/>
      <c r="G17" s="48"/>
      <c r="H17" s="48"/>
      <c r="I17" s="160" t="s">
        <v>31</v>
      </c>
      <c r="J17" s="36" t="s">
        <v>23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pans="2:11" s="1" customFormat="1" ht="14.4" customHeight="1">
      <c r="B19" s="47"/>
      <c r="C19" s="48"/>
      <c r="D19" s="41" t="s">
        <v>32</v>
      </c>
      <c r="E19" s="48"/>
      <c r="F19" s="48"/>
      <c r="G19" s="48"/>
      <c r="H19" s="48"/>
      <c r="I19" s="160" t="s">
        <v>29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0" t="s">
        <v>31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pans="2:11" s="1" customFormat="1" ht="14.4" customHeight="1">
      <c r="B22" s="47"/>
      <c r="C22" s="48"/>
      <c r="D22" s="41" t="s">
        <v>34</v>
      </c>
      <c r="E22" s="48"/>
      <c r="F22" s="48"/>
      <c r="G22" s="48"/>
      <c r="H22" s="48"/>
      <c r="I22" s="160" t="s">
        <v>29</v>
      </c>
      <c r="J22" s="36" t="s">
        <v>35</v>
      </c>
      <c r="K22" s="52"/>
    </row>
    <row r="23" spans="2:11" s="1" customFormat="1" ht="18" customHeight="1">
      <c r="B23" s="47"/>
      <c r="C23" s="48"/>
      <c r="D23" s="48"/>
      <c r="E23" s="36" t="s">
        <v>36</v>
      </c>
      <c r="F23" s="48"/>
      <c r="G23" s="48"/>
      <c r="H23" s="48"/>
      <c r="I23" s="160" t="s">
        <v>31</v>
      </c>
      <c r="J23" s="36" t="s">
        <v>37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pans="2:11" s="1" customFormat="1" ht="14.4" customHeight="1">
      <c r="B25" s="47"/>
      <c r="C25" s="48"/>
      <c r="D25" s="41" t="s">
        <v>39</v>
      </c>
      <c r="E25" s="48"/>
      <c r="F25" s="48"/>
      <c r="G25" s="48"/>
      <c r="H25" s="48"/>
      <c r="I25" s="158"/>
      <c r="J25" s="48"/>
      <c r="K25" s="52"/>
    </row>
    <row r="26" spans="2:11" s="7" customFormat="1" ht="16.5" customHeight="1">
      <c r="B26" s="162"/>
      <c r="C26" s="163"/>
      <c r="D26" s="163"/>
      <c r="E26" s="45" t="s">
        <v>23</v>
      </c>
      <c r="F26" s="45"/>
      <c r="G26" s="45"/>
      <c r="H26" s="45"/>
      <c r="I26" s="164"/>
      <c r="J26" s="163"/>
      <c r="K26" s="165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25.4" customHeight="1">
      <c r="B29" s="47"/>
      <c r="C29" s="48"/>
      <c r="D29" s="168" t="s">
        <v>41</v>
      </c>
      <c r="E29" s="48"/>
      <c r="F29" s="48"/>
      <c r="G29" s="48"/>
      <c r="H29" s="48"/>
      <c r="I29" s="158"/>
      <c r="J29" s="169">
        <f>ROUND(J90,2)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14.4" customHeight="1">
      <c r="B31" s="47"/>
      <c r="C31" s="48"/>
      <c r="D31" s="48"/>
      <c r="E31" s="48"/>
      <c r="F31" s="53" t="s">
        <v>43</v>
      </c>
      <c r="G31" s="48"/>
      <c r="H31" s="48"/>
      <c r="I31" s="170" t="s">
        <v>42</v>
      </c>
      <c r="J31" s="53" t="s">
        <v>44</v>
      </c>
      <c r="K31" s="52"/>
    </row>
    <row r="32" spans="2:11" s="1" customFormat="1" ht="14.4" customHeight="1">
      <c r="B32" s="47"/>
      <c r="C32" s="48"/>
      <c r="D32" s="56" t="s">
        <v>45</v>
      </c>
      <c r="E32" s="56" t="s">
        <v>46</v>
      </c>
      <c r="F32" s="171">
        <f>ROUND(SUM(BE90:BE136),2)</f>
        <v>0</v>
      </c>
      <c r="G32" s="48"/>
      <c r="H32" s="48"/>
      <c r="I32" s="172">
        <v>0.21</v>
      </c>
      <c r="J32" s="171">
        <f>ROUND(ROUND((SUM(BE90:BE136)),2)*I32,2)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47</v>
      </c>
      <c r="F33" s="171">
        <f>ROUND(SUM(BF90:BF136),2)</f>
        <v>0</v>
      </c>
      <c r="G33" s="48"/>
      <c r="H33" s="48"/>
      <c r="I33" s="172">
        <v>0.15</v>
      </c>
      <c r="J33" s="171">
        <f>ROUND(ROUND((SUM(BF90:BF136)),2)*I33,2)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48</v>
      </c>
      <c r="F34" s="171">
        <f>ROUND(SUM(BG90:BG136),2)</f>
        <v>0</v>
      </c>
      <c r="G34" s="48"/>
      <c r="H34" s="48"/>
      <c r="I34" s="172">
        <v>0.21</v>
      </c>
      <c r="J34" s="171">
        <v>0</v>
      </c>
      <c r="K34" s="52"/>
    </row>
    <row r="35" spans="2:11" s="1" customFormat="1" ht="14.4" customHeight="1" hidden="1">
      <c r="B35" s="47"/>
      <c r="C35" s="48"/>
      <c r="D35" s="48"/>
      <c r="E35" s="56" t="s">
        <v>49</v>
      </c>
      <c r="F35" s="171">
        <f>ROUND(SUM(BH90:BH136),2)</f>
        <v>0</v>
      </c>
      <c r="G35" s="48"/>
      <c r="H35" s="48"/>
      <c r="I35" s="172">
        <v>0.15</v>
      </c>
      <c r="J35" s="171">
        <v>0</v>
      </c>
      <c r="K35" s="52"/>
    </row>
    <row r="36" spans="2:11" s="1" customFormat="1" ht="14.4" customHeight="1" hidden="1">
      <c r="B36" s="47"/>
      <c r="C36" s="48"/>
      <c r="D36" s="48"/>
      <c r="E36" s="56" t="s">
        <v>50</v>
      </c>
      <c r="F36" s="171">
        <f>ROUND(SUM(BI90:BI136),2)</f>
        <v>0</v>
      </c>
      <c r="G36" s="48"/>
      <c r="H36" s="48"/>
      <c r="I36" s="172">
        <v>0</v>
      </c>
      <c r="J36" s="171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pans="2:11" s="1" customFormat="1" ht="25.4" customHeight="1">
      <c r="B38" s="47"/>
      <c r="C38" s="173"/>
      <c r="D38" s="174" t="s">
        <v>51</v>
      </c>
      <c r="E38" s="99"/>
      <c r="F38" s="99"/>
      <c r="G38" s="175" t="s">
        <v>52</v>
      </c>
      <c r="H38" s="176" t="s">
        <v>53</v>
      </c>
      <c r="I38" s="177"/>
      <c r="J38" s="178">
        <f>SUM(J29:J36)</f>
        <v>0</v>
      </c>
      <c r="K38" s="179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pans="2:11" s="1" customFormat="1" ht="6.95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pans="2:11" s="1" customFormat="1" ht="36.95" customHeight="1">
      <c r="B44" s="47"/>
      <c r="C44" s="31" t="s">
        <v>146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16.5" customHeight="1">
      <c r="B47" s="47"/>
      <c r="C47" s="48"/>
      <c r="D47" s="48"/>
      <c r="E47" s="157" t="str">
        <f>E7</f>
        <v>Stavební úpravy zázemí fotbalu na hřišti v Neštěmicích vč.venkovního rozvodu vody a vstupních objektů</v>
      </c>
      <c r="F47" s="41"/>
      <c r="G47" s="41"/>
      <c r="H47" s="41"/>
      <c r="I47" s="158"/>
      <c r="J47" s="48"/>
      <c r="K47" s="52"/>
    </row>
    <row r="48" spans="2:11" ht="13.5">
      <c r="B48" s="29"/>
      <c r="C48" s="41" t="s">
        <v>144</v>
      </c>
      <c r="D48" s="30"/>
      <c r="E48" s="30"/>
      <c r="F48" s="30"/>
      <c r="G48" s="30"/>
      <c r="H48" s="30"/>
      <c r="I48" s="156"/>
      <c r="J48" s="30"/>
      <c r="K48" s="32"/>
    </row>
    <row r="49" spans="2:11" s="1" customFormat="1" ht="16.5" customHeight="1">
      <c r="B49" s="47"/>
      <c r="C49" s="48"/>
      <c r="D49" s="48"/>
      <c r="E49" s="157" t="s">
        <v>3060</v>
      </c>
      <c r="F49" s="48"/>
      <c r="G49" s="48"/>
      <c r="H49" s="48"/>
      <c r="I49" s="158"/>
      <c r="J49" s="48"/>
      <c r="K49" s="52"/>
    </row>
    <row r="50" spans="2:11" s="1" customFormat="1" ht="14.4" customHeight="1">
      <c r="B50" s="47"/>
      <c r="C50" s="41" t="s">
        <v>296</v>
      </c>
      <c r="D50" s="48"/>
      <c r="E50" s="48"/>
      <c r="F50" s="48"/>
      <c r="G50" s="48"/>
      <c r="H50" s="48"/>
      <c r="I50" s="158"/>
      <c r="J50" s="48"/>
      <c r="K50" s="52"/>
    </row>
    <row r="51" spans="2:11" s="1" customFormat="1" ht="17.25" customHeight="1">
      <c r="B51" s="47"/>
      <c r="C51" s="48"/>
      <c r="D51" s="48"/>
      <c r="E51" s="159" t="str">
        <f>E11</f>
        <v>ASŘ 01 - Oprava přístřešku čerpadla</v>
      </c>
      <c r="F51" s="48"/>
      <c r="G51" s="48"/>
      <c r="H51" s="48"/>
      <c r="I51" s="158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pans="2:11" s="1" customFormat="1" ht="18" customHeight="1">
      <c r="B53" s="47"/>
      <c r="C53" s="41" t="s">
        <v>24</v>
      </c>
      <c r="D53" s="48"/>
      <c r="E53" s="48"/>
      <c r="F53" s="36" t="str">
        <f>F14</f>
        <v>Neštěmice</v>
      </c>
      <c r="G53" s="48"/>
      <c r="H53" s="48"/>
      <c r="I53" s="160" t="s">
        <v>26</v>
      </c>
      <c r="J53" s="161" t="str">
        <f>IF(J14="","",J14)</f>
        <v>24. 10. 2018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pans="2:11" s="1" customFormat="1" ht="13.5">
      <c r="B55" s="47"/>
      <c r="C55" s="41" t="s">
        <v>28</v>
      </c>
      <c r="D55" s="48"/>
      <c r="E55" s="48"/>
      <c r="F55" s="36" t="str">
        <f>E17</f>
        <v>Městské služby Ústí nad Labem - p.o.</v>
      </c>
      <c r="G55" s="48"/>
      <c r="H55" s="48"/>
      <c r="I55" s="160" t="s">
        <v>34</v>
      </c>
      <c r="J55" s="45" t="str">
        <f>E23</f>
        <v>Correct BC, s.r.o.</v>
      </c>
      <c r="K55" s="52"/>
    </row>
    <row r="56" spans="2:11" s="1" customFormat="1" ht="14.4" customHeight="1">
      <c r="B56" s="47"/>
      <c r="C56" s="41" t="s">
        <v>32</v>
      </c>
      <c r="D56" s="48"/>
      <c r="E56" s="48"/>
      <c r="F56" s="36" t="str">
        <f>IF(E20="","",E20)</f>
        <v/>
      </c>
      <c r="G56" s="48"/>
      <c r="H56" s="48"/>
      <c r="I56" s="158"/>
      <c r="J56" s="185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pans="2:11" s="1" customFormat="1" ht="29.25" customHeight="1">
      <c r="B58" s="47"/>
      <c r="C58" s="186" t="s">
        <v>147</v>
      </c>
      <c r="D58" s="173"/>
      <c r="E58" s="173"/>
      <c r="F58" s="173"/>
      <c r="G58" s="173"/>
      <c r="H58" s="173"/>
      <c r="I58" s="187"/>
      <c r="J58" s="188" t="s">
        <v>148</v>
      </c>
      <c r="K58" s="189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pans="2:47" s="1" customFormat="1" ht="29.25" customHeight="1">
      <c r="B60" s="47"/>
      <c r="C60" s="190" t="s">
        <v>149</v>
      </c>
      <c r="D60" s="48"/>
      <c r="E60" s="48"/>
      <c r="F60" s="48"/>
      <c r="G60" s="48"/>
      <c r="H60" s="48"/>
      <c r="I60" s="158"/>
      <c r="J60" s="169">
        <f>J90</f>
        <v>0</v>
      </c>
      <c r="K60" s="52"/>
      <c r="AU60" s="25" t="s">
        <v>150</v>
      </c>
    </row>
    <row r="61" spans="2:11" s="8" customFormat="1" ht="24.95" customHeight="1">
      <c r="B61" s="191"/>
      <c r="C61" s="192"/>
      <c r="D61" s="193" t="s">
        <v>307</v>
      </c>
      <c r="E61" s="194"/>
      <c r="F61" s="194"/>
      <c r="G61" s="194"/>
      <c r="H61" s="194"/>
      <c r="I61" s="195"/>
      <c r="J61" s="196">
        <f>J91</f>
        <v>0</v>
      </c>
      <c r="K61" s="197"/>
    </row>
    <row r="62" spans="2:11" s="9" customFormat="1" ht="19.9" customHeight="1">
      <c r="B62" s="198"/>
      <c r="C62" s="199"/>
      <c r="D62" s="200" t="s">
        <v>309</v>
      </c>
      <c r="E62" s="201"/>
      <c r="F62" s="201"/>
      <c r="G62" s="201"/>
      <c r="H62" s="201"/>
      <c r="I62" s="202"/>
      <c r="J62" s="203">
        <f>J92</f>
        <v>0</v>
      </c>
      <c r="K62" s="204"/>
    </row>
    <row r="63" spans="2:11" s="9" customFormat="1" ht="19.9" customHeight="1">
      <c r="B63" s="198"/>
      <c r="C63" s="199"/>
      <c r="D63" s="200" t="s">
        <v>310</v>
      </c>
      <c r="E63" s="201"/>
      <c r="F63" s="201"/>
      <c r="G63" s="201"/>
      <c r="H63" s="201"/>
      <c r="I63" s="202"/>
      <c r="J63" s="203">
        <f>J97</f>
        <v>0</v>
      </c>
      <c r="K63" s="204"/>
    </row>
    <row r="64" spans="2:11" s="9" customFormat="1" ht="19.9" customHeight="1">
      <c r="B64" s="198"/>
      <c r="C64" s="199"/>
      <c r="D64" s="200" t="s">
        <v>311</v>
      </c>
      <c r="E64" s="201"/>
      <c r="F64" s="201"/>
      <c r="G64" s="201"/>
      <c r="H64" s="201"/>
      <c r="I64" s="202"/>
      <c r="J64" s="203">
        <f>J106</f>
        <v>0</v>
      </c>
      <c r="K64" s="204"/>
    </row>
    <row r="65" spans="2:11" s="9" customFormat="1" ht="19.9" customHeight="1">
      <c r="B65" s="198"/>
      <c r="C65" s="199"/>
      <c r="D65" s="200" t="s">
        <v>312</v>
      </c>
      <c r="E65" s="201"/>
      <c r="F65" s="201"/>
      <c r="G65" s="201"/>
      <c r="H65" s="201"/>
      <c r="I65" s="202"/>
      <c r="J65" s="203">
        <f>J112</f>
        <v>0</v>
      </c>
      <c r="K65" s="204"/>
    </row>
    <row r="66" spans="2:11" s="8" customFormat="1" ht="24.95" customHeight="1">
      <c r="B66" s="191"/>
      <c r="C66" s="192"/>
      <c r="D66" s="193" t="s">
        <v>313</v>
      </c>
      <c r="E66" s="194"/>
      <c r="F66" s="194"/>
      <c r="G66" s="194"/>
      <c r="H66" s="194"/>
      <c r="I66" s="195"/>
      <c r="J66" s="196">
        <f>J115</f>
        <v>0</v>
      </c>
      <c r="K66" s="197"/>
    </row>
    <row r="67" spans="2:11" s="9" customFormat="1" ht="19.9" customHeight="1">
      <c r="B67" s="198"/>
      <c r="C67" s="199"/>
      <c r="D67" s="200" t="s">
        <v>319</v>
      </c>
      <c r="E67" s="201"/>
      <c r="F67" s="201"/>
      <c r="G67" s="201"/>
      <c r="H67" s="201"/>
      <c r="I67" s="202"/>
      <c r="J67" s="203">
        <f>J116</f>
        <v>0</v>
      </c>
      <c r="K67" s="204"/>
    </row>
    <row r="68" spans="2:11" s="8" customFormat="1" ht="24.95" customHeight="1">
      <c r="B68" s="191"/>
      <c r="C68" s="192"/>
      <c r="D68" s="193" t="s">
        <v>321</v>
      </c>
      <c r="E68" s="194"/>
      <c r="F68" s="194"/>
      <c r="G68" s="194"/>
      <c r="H68" s="194"/>
      <c r="I68" s="195"/>
      <c r="J68" s="196">
        <f>J130</f>
        <v>0</v>
      </c>
      <c r="K68" s="197"/>
    </row>
    <row r="69" spans="2:11" s="1" customFormat="1" ht="21.8" customHeight="1">
      <c r="B69" s="47"/>
      <c r="C69" s="48"/>
      <c r="D69" s="48"/>
      <c r="E69" s="48"/>
      <c r="F69" s="48"/>
      <c r="G69" s="48"/>
      <c r="H69" s="48"/>
      <c r="I69" s="158"/>
      <c r="J69" s="48"/>
      <c r="K69" s="52"/>
    </row>
    <row r="70" spans="2:11" s="1" customFormat="1" ht="6.95" customHeight="1">
      <c r="B70" s="68"/>
      <c r="C70" s="69"/>
      <c r="D70" s="69"/>
      <c r="E70" s="69"/>
      <c r="F70" s="69"/>
      <c r="G70" s="69"/>
      <c r="H70" s="69"/>
      <c r="I70" s="180"/>
      <c r="J70" s="69"/>
      <c r="K70" s="70"/>
    </row>
    <row r="74" spans="2:12" s="1" customFormat="1" ht="6.95" customHeight="1">
      <c r="B74" s="71"/>
      <c r="C74" s="72"/>
      <c r="D74" s="72"/>
      <c r="E74" s="72"/>
      <c r="F74" s="72"/>
      <c r="G74" s="72"/>
      <c r="H74" s="72"/>
      <c r="I74" s="183"/>
      <c r="J74" s="72"/>
      <c r="K74" s="72"/>
      <c r="L74" s="73"/>
    </row>
    <row r="75" spans="2:12" s="1" customFormat="1" ht="36.95" customHeight="1">
      <c r="B75" s="47"/>
      <c r="C75" s="74" t="s">
        <v>158</v>
      </c>
      <c r="D75" s="75"/>
      <c r="E75" s="75"/>
      <c r="F75" s="75"/>
      <c r="G75" s="75"/>
      <c r="H75" s="75"/>
      <c r="I75" s="205"/>
      <c r="J75" s="75"/>
      <c r="K75" s="75"/>
      <c r="L75" s="73"/>
    </row>
    <row r="76" spans="2:12" s="1" customFormat="1" ht="6.95" customHeight="1">
      <c r="B76" s="47"/>
      <c r="C76" s="75"/>
      <c r="D76" s="75"/>
      <c r="E76" s="75"/>
      <c r="F76" s="75"/>
      <c r="G76" s="75"/>
      <c r="H76" s="75"/>
      <c r="I76" s="205"/>
      <c r="J76" s="75"/>
      <c r="K76" s="75"/>
      <c r="L76" s="73"/>
    </row>
    <row r="77" spans="2:12" s="1" customFormat="1" ht="14.4" customHeight="1">
      <c r="B77" s="47"/>
      <c r="C77" s="77" t="s">
        <v>18</v>
      </c>
      <c r="D77" s="75"/>
      <c r="E77" s="75"/>
      <c r="F77" s="75"/>
      <c r="G77" s="75"/>
      <c r="H77" s="75"/>
      <c r="I77" s="205"/>
      <c r="J77" s="75"/>
      <c r="K77" s="75"/>
      <c r="L77" s="73"/>
    </row>
    <row r="78" spans="2:12" s="1" customFormat="1" ht="16.5" customHeight="1">
      <c r="B78" s="47"/>
      <c r="C78" s="75"/>
      <c r="D78" s="75"/>
      <c r="E78" s="206" t="str">
        <f>E7</f>
        <v>Stavební úpravy zázemí fotbalu na hřišti v Neštěmicích vč.venkovního rozvodu vody a vstupních objektů</v>
      </c>
      <c r="F78" s="77"/>
      <c r="G78" s="77"/>
      <c r="H78" s="77"/>
      <c r="I78" s="205"/>
      <c r="J78" s="75"/>
      <c r="K78" s="75"/>
      <c r="L78" s="73"/>
    </row>
    <row r="79" spans="2:12" ht="13.5">
      <c r="B79" s="29"/>
      <c r="C79" s="77" t="s">
        <v>144</v>
      </c>
      <c r="D79" s="254"/>
      <c r="E79" s="254"/>
      <c r="F79" s="254"/>
      <c r="G79" s="254"/>
      <c r="H79" s="254"/>
      <c r="I79" s="150"/>
      <c r="J79" s="254"/>
      <c r="K79" s="254"/>
      <c r="L79" s="255"/>
    </row>
    <row r="80" spans="2:12" s="1" customFormat="1" ht="16.5" customHeight="1">
      <c r="B80" s="47"/>
      <c r="C80" s="75"/>
      <c r="D80" s="75"/>
      <c r="E80" s="206" t="s">
        <v>3060</v>
      </c>
      <c r="F80" s="75"/>
      <c r="G80" s="75"/>
      <c r="H80" s="75"/>
      <c r="I80" s="205"/>
      <c r="J80" s="75"/>
      <c r="K80" s="75"/>
      <c r="L80" s="73"/>
    </row>
    <row r="81" spans="2:12" s="1" customFormat="1" ht="14.4" customHeight="1">
      <c r="B81" s="47"/>
      <c r="C81" s="77" t="s">
        <v>296</v>
      </c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7.25" customHeight="1">
      <c r="B82" s="47"/>
      <c r="C82" s="75"/>
      <c r="D82" s="75"/>
      <c r="E82" s="83" t="str">
        <f>E11</f>
        <v>ASŘ 01 - Oprava přístřešku čerpadla</v>
      </c>
      <c r="F82" s="75"/>
      <c r="G82" s="75"/>
      <c r="H82" s="75"/>
      <c r="I82" s="205"/>
      <c r="J82" s="75"/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8" customHeight="1">
      <c r="B84" s="47"/>
      <c r="C84" s="77" t="s">
        <v>24</v>
      </c>
      <c r="D84" s="75"/>
      <c r="E84" s="75"/>
      <c r="F84" s="207" t="str">
        <f>F14</f>
        <v>Neštěmice</v>
      </c>
      <c r="G84" s="75"/>
      <c r="H84" s="75"/>
      <c r="I84" s="208" t="s">
        <v>26</v>
      </c>
      <c r="J84" s="86" t="str">
        <f>IF(J14="","",J14)</f>
        <v>24. 10. 2018</v>
      </c>
      <c r="K84" s="75"/>
      <c r="L84" s="73"/>
    </row>
    <row r="85" spans="2:12" s="1" customFormat="1" ht="6.95" customHeight="1">
      <c r="B85" s="47"/>
      <c r="C85" s="75"/>
      <c r="D85" s="75"/>
      <c r="E85" s="75"/>
      <c r="F85" s="75"/>
      <c r="G85" s="75"/>
      <c r="H85" s="75"/>
      <c r="I85" s="205"/>
      <c r="J85" s="75"/>
      <c r="K85" s="75"/>
      <c r="L85" s="73"/>
    </row>
    <row r="86" spans="2:12" s="1" customFormat="1" ht="13.5">
      <c r="B86" s="47"/>
      <c r="C86" s="77" t="s">
        <v>28</v>
      </c>
      <c r="D86" s="75"/>
      <c r="E86" s="75"/>
      <c r="F86" s="207" t="str">
        <f>E17</f>
        <v>Městské služby Ústí nad Labem - p.o.</v>
      </c>
      <c r="G86" s="75"/>
      <c r="H86" s="75"/>
      <c r="I86" s="208" t="s">
        <v>34</v>
      </c>
      <c r="J86" s="207" t="str">
        <f>E23</f>
        <v>Correct BC, s.r.o.</v>
      </c>
      <c r="K86" s="75"/>
      <c r="L86" s="73"/>
    </row>
    <row r="87" spans="2:12" s="1" customFormat="1" ht="14.4" customHeight="1">
      <c r="B87" s="47"/>
      <c r="C87" s="77" t="s">
        <v>32</v>
      </c>
      <c r="D87" s="75"/>
      <c r="E87" s="75"/>
      <c r="F87" s="207" t="str">
        <f>IF(E20="","",E20)</f>
        <v/>
      </c>
      <c r="G87" s="75"/>
      <c r="H87" s="75"/>
      <c r="I87" s="205"/>
      <c r="J87" s="75"/>
      <c r="K87" s="75"/>
      <c r="L87" s="73"/>
    </row>
    <row r="88" spans="2:12" s="1" customFormat="1" ht="10.3" customHeight="1">
      <c r="B88" s="47"/>
      <c r="C88" s="75"/>
      <c r="D88" s="75"/>
      <c r="E88" s="75"/>
      <c r="F88" s="75"/>
      <c r="G88" s="75"/>
      <c r="H88" s="75"/>
      <c r="I88" s="205"/>
      <c r="J88" s="75"/>
      <c r="K88" s="75"/>
      <c r="L88" s="73"/>
    </row>
    <row r="89" spans="2:20" s="10" customFormat="1" ht="29.25" customHeight="1">
      <c r="B89" s="209"/>
      <c r="C89" s="210" t="s">
        <v>159</v>
      </c>
      <c r="D89" s="211" t="s">
        <v>60</v>
      </c>
      <c r="E89" s="211" t="s">
        <v>56</v>
      </c>
      <c r="F89" s="211" t="s">
        <v>160</v>
      </c>
      <c r="G89" s="211" t="s">
        <v>161</v>
      </c>
      <c r="H89" s="211" t="s">
        <v>162</v>
      </c>
      <c r="I89" s="212" t="s">
        <v>163</v>
      </c>
      <c r="J89" s="211" t="s">
        <v>148</v>
      </c>
      <c r="K89" s="213" t="s">
        <v>164</v>
      </c>
      <c r="L89" s="214"/>
      <c r="M89" s="103" t="s">
        <v>165</v>
      </c>
      <c r="N89" s="104" t="s">
        <v>45</v>
      </c>
      <c r="O89" s="104" t="s">
        <v>166</v>
      </c>
      <c r="P89" s="104" t="s">
        <v>167</v>
      </c>
      <c r="Q89" s="104" t="s">
        <v>168</v>
      </c>
      <c r="R89" s="104" t="s">
        <v>169</v>
      </c>
      <c r="S89" s="104" t="s">
        <v>170</v>
      </c>
      <c r="T89" s="105" t="s">
        <v>171</v>
      </c>
    </row>
    <row r="90" spans="2:63" s="1" customFormat="1" ht="29.25" customHeight="1">
      <c r="B90" s="47"/>
      <c r="C90" s="109" t="s">
        <v>149</v>
      </c>
      <c r="D90" s="75"/>
      <c r="E90" s="75"/>
      <c r="F90" s="75"/>
      <c r="G90" s="75"/>
      <c r="H90" s="75"/>
      <c r="I90" s="205"/>
      <c r="J90" s="215">
        <f>BK90</f>
        <v>0</v>
      </c>
      <c r="K90" s="75"/>
      <c r="L90" s="73"/>
      <c r="M90" s="106"/>
      <c r="N90" s="107"/>
      <c r="O90" s="107"/>
      <c r="P90" s="216">
        <f>P91+P115+P130</f>
        <v>0</v>
      </c>
      <c r="Q90" s="107"/>
      <c r="R90" s="216">
        <f>R91+R115+R130</f>
        <v>0.9787683199999998</v>
      </c>
      <c r="S90" s="107"/>
      <c r="T90" s="217">
        <f>T91+T115+T130</f>
        <v>0.16060200000000002</v>
      </c>
      <c r="AT90" s="25" t="s">
        <v>74</v>
      </c>
      <c r="AU90" s="25" t="s">
        <v>150</v>
      </c>
      <c r="BK90" s="218">
        <f>BK91+BK115+BK130</f>
        <v>0</v>
      </c>
    </row>
    <row r="91" spans="2:63" s="11" customFormat="1" ht="37.4" customHeight="1">
      <c r="B91" s="219"/>
      <c r="C91" s="220"/>
      <c r="D91" s="221" t="s">
        <v>74</v>
      </c>
      <c r="E91" s="222" t="s">
        <v>322</v>
      </c>
      <c r="F91" s="222" t="s">
        <v>323</v>
      </c>
      <c r="G91" s="220"/>
      <c r="H91" s="220"/>
      <c r="I91" s="223"/>
      <c r="J91" s="224">
        <f>BK91</f>
        <v>0</v>
      </c>
      <c r="K91" s="220"/>
      <c r="L91" s="225"/>
      <c r="M91" s="226"/>
      <c r="N91" s="227"/>
      <c r="O91" s="227"/>
      <c r="P91" s="228">
        <f>P92+P97+P106+P112</f>
        <v>0</v>
      </c>
      <c r="Q91" s="227"/>
      <c r="R91" s="228">
        <f>R92+R97+R106+R112</f>
        <v>0.9724872599999999</v>
      </c>
      <c r="S91" s="227"/>
      <c r="T91" s="229">
        <f>T92+T97+T106+T112</f>
        <v>0.16060200000000002</v>
      </c>
      <c r="AR91" s="230" t="s">
        <v>83</v>
      </c>
      <c r="AT91" s="231" t="s">
        <v>74</v>
      </c>
      <c r="AU91" s="231" t="s">
        <v>75</v>
      </c>
      <c r="AY91" s="230" t="s">
        <v>174</v>
      </c>
      <c r="BK91" s="232">
        <f>BK92+BK97+BK106+BK112</f>
        <v>0</v>
      </c>
    </row>
    <row r="92" spans="2:63" s="11" customFormat="1" ht="19.9" customHeight="1">
      <c r="B92" s="219"/>
      <c r="C92" s="220"/>
      <c r="D92" s="221" t="s">
        <v>74</v>
      </c>
      <c r="E92" s="233" t="s">
        <v>207</v>
      </c>
      <c r="F92" s="233" t="s">
        <v>357</v>
      </c>
      <c r="G92" s="220"/>
      <c r="H92" s="220"/>
      <c r="I92" s="223"/>
      <c r="J92" s="234">
        <f>BK92</f>
        <v>0</v>
      </c>
      <c r="K92" s="220"/>
      <c r="L92" s="225"/>
      <c r="M92" s="226"/>
      <c r="N92" s="227"/>
      <c r="O92" s="227"/>
      <c r="P92" s="228">
        <f>SUM(P93:P96)</f>
        <v>0</v>
      </c>
      <c r="Q92" s="227"/>
      <c r="R92" s="228">
        <f>SUM(R93:R96)</f>
        <v>0.12914616</v>
      </c>
      <c r="S92" s="227"/>
      <c r="T92" s="229">
        <f>SUM(T93:T96)</f>
        <v>0</v>
      </c>
      <c r="AR92" s="230" t="s">
        <v>83</v>
      </c>
      <c r="AT92" s="231" t="s">
        <v>74</v>
      </c>
      <c r="AU92" s="231" t="s">
        <v>83</v>
      </c>
      <c r="AY92" s="230" t="s">
        <v>174</v>
      </c>
      <c r="BK92" s="232">
        <f>SUM(BK93:BK96)</f>
        <v>0</v>
      </c>
    </row>
    <row r="93" spans="2:65" s="1" customFormat="1" ht="25.5" customHeight="1">
      <c r="B93" s="47"/>
      <c r="C93" s="235" t="s">
        <v>83</v>
      </c>
      <c r="D93" s="235" t="s">
        <v>177</v>
      </c>
      <c r="E93" s="236" t="s">
        <v>3062</v>
      </c>
      <c r="F93" s="237" t="s">
        <v>3063</v>
      </c>
      <c r="G93" s="238" t="s">
        <v>205</v>
      </c>
      <c r="H93" s="239">
        <v>5.538</v>
      </c>
      <c r="I93" s="240"/>
      <c r="J93" s="241">
        <f>ROUND(I93*H93,2)</f>
        <v>0</v>
      </c>
      <c r="K93" s="237" t="s">
        <v>181</v>
      </c>
      <c r="L93" s="73"/>
      <c r="M93" s="242" t="s">
        <v>23</v>
      </c>
      <c r="N93" s="243" t="s">
        <v>46</v>
      </c>
      <c r="O93" s="48"/>
      <c r="P93" s="244">
        <f>O93*H93</f>
        <v>0</v>
      </c>
      <c r="Q93" s="244">
        <v>0.00494</v>
      </c>
      <c r="R93" s="244">
        <f>Q93*H93</f>
        <v>0.027357720000000002</v>
      </c>
      <c r="S93" s="244">
        <v>0</v>
      </c>
      <c r="T93" s="245">
        <f>S93*H93</f>
        <v>0</v>
      </c>
      <c r="AR93" s="25" t="s">
        <v>195</v>
      </c>
      <c r="AT93" s="25" t="s">
        <v>177</v>
      </c>
      <c r="AU93" s="25" t="s">
        <v>85</v>
      </c>
      <c r="AY93" s="25" t="s">
        <v>174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5" t="s">
        <v>83</v>
      </c>
      <c r="BK93" s="246">
        <f>ROUND(I93*H93,2)</f>
        <v>0</v>
      </c>
      <c r="BL93" s="25" t="s">
        <v>195</v>
      </c>
      <c r="BM93" s="25" t="s">
        <v>3064</v>
      </c>
    </row>
    <row r="94" spans="2:51" s="12" customFormat="1" ht="13.5">
      <c r="B94" s="257"/>
      <c r="C94" s="258"/>
      <c r="D94" s="247" t="s">
        <v>328</v>
      </c>
      <c r="E94" s="259" t="s">
        <v>23</v>
      </c>
      <c r="F94" s="260" t="s">
        <v>3065</v>
      </c>
      <c r="G94" s="258"/>
      <c r="H94" s="261">
        <v>5.538</v>
      </c>
      <c r="I94" s="262"/>
      <c r="J94" s="258"/>
      <c r="K94" s="258"/>
      <c r="L94" s="263"/>
      <c r="M94" s="264"/>
      <c r="N94" s="265"/>
      <c r="O94" s="265"/>
      <c r="P94" s="265"/>
      <c r="Q94" s="265"/>
      <c r="R94" s="265"/>
      <c r="S94" s="265"/>
      <c r="T94" s="266"/>
      <c r="AT94" s="267" t="s">
        <v>328</v>
      </c>
      <c r="AU94" s="267" t="s">
        <v>85</v>
      </c>
      <c r="AV94" s="12" t="s">
        <v>85</v>
      </c>
      <c r="AW94" s="12" t="s">
        <v>38</v>
      </c>
      <c r="AX94" s="12" t="s">
        <v>83</v>
      </c>
      <c r="AY94" s="267" t="s">
        <v>174</v>
      </c>
    </row>
    <row r="95" spans="2:65" s="1" customFormat="1" ht="38.25" customHeight="1">
      <c r="B95" s="47"/>
      <c r="C95" s="235" t="s">
        <v>85</v>
      </c>
      <c r="D95" s="235" t="s">
        <v>177</v>
      </c>
      <c r="E95" s="236" t="s">
        <v>3066</v>
      </c>
      <c r="F95" s="237" t="s">
        <v>3067</v>
      </c>
      <c r="G95" s="238" t="s">
        <v>205</v>
      </c>
      <c r="H95" s="239">
        <v>5.538</v>
      </c>
      <c r="I95" s="240"/>
      <c r="J95" s="241">
        <f>ROUND(I95*H95,2)</f>
        <v>0</v>
      </c>
      <c r="K95" s="237" t="s">
        <v>181</v>
      </c>
      <c r="L95" s="73"/>
      <c r="M95" s="242" t="s">
        <v>23</v>
      </c>
      <c r="N95" s="243" t="s">
        <v>46</v>
      </c>
      <c r="O95" s="48"/>
      <c r="P95" s="244">
        <f>O95*H95</f>
        <v>0</v>
      </c>
      <c r="Q95" s="244">
        <v>0.01838</v>
      </c>
      <c r="R95" s="244">
        <f>Q95*H95</f>
        <v>0.10178844000000001</v>
      </c>
      <c r="S95" s="244">
        <v>0</v>
      </c>
      <c r="T95" s="245">
        <f>S95*H95</f>
        <v>0</v>
      </c>
      <c r="AR95" s="25" t="s">
        <v>195</v>
      </c>
      <c r="AT95" s="25" t="s">
        <v>177</v>
      </c>
      <c r="AU95" s="25" t="s">
        <v>85</v>
      </c>
      <c r="AY95" s="25" t="s">
        <v>174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5" t="s">
        <v>83</v>
      </c>
      <c r="BK95" s="246">
        <f>ROUND(I95*H95,2)</f>
        <v>0</v>
      </c>
      <c r="BL95" s="25" t="s">
        <v>195</v>
      </c>
      <c r="BM95" s="25" t="s">
        <v>3068</v>
      </c>
    </row>
    <row r="96" spans="2:51" s="12" customFormat="1" ht="13.5">
      <c r="B96" s="257"/>
      <c r="C96" s="258"/>
      <c r="D96" s="247" t="s">
        <v>328</v>
      </c>
      <c r="E96" s="259" t="s">
        <v>23</v>
      </c>
      <c r="F96" s="260" t="s">
        <v>3065</v>
      </c>
      <c r="G96" s="258"/>
      <c r="H96" s="261">
        <v>5.538</v>
      </c>
      <c r="I96" s="262"/>
      <c r="J96" s="258"/>
      <c r="K96" s="258"/>
      <c r="L96" s="263"/>
      <c r="M96" s="264"/>
      <c r="N96" s="265"/>
      <c r="O96" s="265"/>
      <c r="P96" s="265"/>
      <c r="Q96" s="265"/>
      <c r="R96" s="265"/>
      <c r="S96" s="265"/>
      <c r="T96" s="266"/>
      <c r="AT96" s="267" t="s">
        <v>328</v>
      </c>
      <c r="AU96" s="267" t="s">
        <v>85</v>
      </c>
      <c r="AV96" s="12" t="s">
        <v>85</v>
      </c>
      <c r="AW96" s="12" t="s">
        <v>38</v>
      </c>
      <c r="AX96" s="12" t="s">
        <v>83</v>
      </c>
      <c r="AY96" s="267" t="s">
        <v>174</v>
      </c>
    </row>
    <row r="97" spans="2:63" s="11" customFormat="1" ht="29.85" customHeight="1">
      <c r="B97" s="219"/>
      <c r="C97" s="220"/>
      <c r="D97" s="221" t="s">
        <v>74</v>
      </c>
      <c r="E97" s="233" t="s">
        <v>220</v>
      </c>
      <c r="F97" s="233" t="s">
        <v>486</v>
      </c>
      <c r="G97" s="220"/>
      <c r="H97" s="220"/>
      <c r="I97" s="223"/>
      <c r="J97" s="234">
        <f>BK97</f>
        <v>0</v>
      </c>
      <c r="K97" s="220"/>
      <c r="L97" s="225"/>
      <c r="M97" s="226"/>
      <c r="N97" s="227"/>
      <c r="O97" s="227"/>
      <c r="P97" s="228">
        <f>SUM(P98:P105)</f>
        <v>0</v>
      </c>
      <c r="Q97" s="227"/>
      <c r="R97" s="228">
        <f>SUM(R98:R105)</f>
        <v>0.8433410999999998</v>
      </c>
      <c r="S97" s="227"/>
      <c r="T97" s="229">
        <f>SUM(T98:T105)</f>
        <v>0.16060200000000002</v>
      </c>
      <c r="AR97" s="230" t="s">
        <v>83</v>
      </c>
      <c r="AT97" s="231" t="s">
        <v>74</v>
      </c>
      <c r="AU97" s="231" t="s">
        <v>83</v>
      </c>
      <c r="AY97" s="230" t="s">
        <v>174</v>
      </c>
      <c r="BK97" s="232">
        <f>SUM(BK98:BK105)</f>
        <v>0</v>
      </c>
    </row>
    <row r="98" spans="2:65" s="1" customFormat="1" ht="38.25" customHeight="1">
      <c r="B98" s="47"/>
      <c r="C98" s="235" t="s">
        <v>94</v>
      </c>
      <c r="D98" s="235" t="s">
        <v>177</v>
      </c>
      <c r="E98" s="236" t="s">
        <v>2409</v>
      </c>
      <c r="F98" s="237" t="s">
        <v>2410</v>
      </c>
      <c r="G98" s="238" t="s">
        <v>205</v>
      </c>
      <c r="H98" s="239">
        <v>5.538</v>
      </c>
      <c r="I98" s="240"/>
      <c r="J98" s="241">
        <f>ROUND(I98*H98,2)</f>
        <v>0</v>
      </c>
      <c r="K98" s="237" t="s">
        <v>181</v>
      </c>
      <c r="L98" s="73"/>
      <c r="M98" s="242" t="s">
        <v>23</v>
      </c>
      <c r="N98" s="243" t="s">
        <v>46</v>
      </c>
      <c r="O98" s="48"/>
      <c r="P98" s="244">
        <f>O98*H98</f>
        <v>0</v>
      </c>
      <c r="Q98" s="244">
        <v>0</v>
      </c>
      <c r="R98" s="244">
        <f>Q98*H98</f>
        <v>0</v>
      </c>
      <c r="S98" s="244">
        <v>0.029</v>
      </c>
      <c r="T98" s="245">
        <f>S98*H98</f>
        <v>0.16060200000000002</v>
      </c>
      <c r="AR98" s="25" t="s">
        <v>195</v>
      </c>
      <c r="AT98" s="25" t="s">
        <v>177</v>
      </c>
      <c r="AU98" s="25" t="s">
        <v>85</v>
      </c>
      <c r="AY98" s="25" t="s">
        <v>174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5" t="s">
        <v>83</v>
      </c>
      <c r="BK98" s="246">
        <f>ROUND(I98*H98,2)</f>
        <v>0</v>
      </c>
      <c r="BL98" s="25" t="s">
        <v>195</v>
      </c>
      <c r="BM98" s="25" t="s">
        <v>3069</v>
      </c>
    </row>
    <row r="99" spans="2:51" s="12" customFormat="1" ht="13.5">
      <c r="B99" s="257"/>
      <c r="C99" s="258"/>
      <c r="D99" s="247" t="s">
        <v>328</v>
      </c>
      <c r="E99" s="259" t="s">
        <v>23</v>
      </c>
      <c r="F99" s="260" t="s">
        <v>3065</v>
      </c>
      <c r="G99" s="258"/>
      <c r="H99" s="261">
        <v>5.538</v>
      </c>
      <c r="I99" s="262"/>
      <c r="J99" s="258"/>
      <c r="K99" s="258"/>
      <c r="L99" s="263"/>
      <c r="M99" s="264"/>
      <c r="N99" s="265"/>
      <c r="O99" s="265"/>
      <c r="P99" s="265"/>
      <c r="Q99" s="265"/>
      <c r="R99" s="265"/>
      <c r="S99" s="265"/>
      <c r="T99" s="266"/>
      <c r="AT99" s="267" t="s">
        <v>328</v>
      </c>
      <c r="AU99" s="267" t="s">
        <v>85</v>
      </c>
      <c r="AV99" s="12" t="s">
        <v>85</v>
      </c>
      <c r="AW99" s="12" t="s">
        <v>38</v>
      </c>
      <c r="AX99" s="12" t="s">
        <v>83</v>
      </c>
      <c r="AY99" s="267" t="s">
        <v>174</v>
      </c>
    </row>
    <row r="100" spans="2:65" s="1" customFormat="1" ht="16.5" customHeight="1">
      <c r="B100" s="47"/>
      <c r="C100" s="235" t="s">
        <v>195</v>
      </c>
      <c r="D100" s="235" t="s">
        <v>177</v>
      </c>
      <c r="E100" s="236" t="s">
        <v>3070</v>
      </c>
      <c r="F100" s="237" t="s">
        <v>3071</v>
      </c>
      <c r="G100" s="238" t="s">
        <v>453</v>
      </c>
      <c r="H100" s="239">
        <v>0.415</v>
      </c>
      <c r="I100" s="240"/>
      <c r="J100" s="241">
        <f>ROUND(I100*H100,2)</f>
        <v>0</v>
      </c>
      <c r="K100" s="237" t="s">
        <v>181</v>
      </c>
      <c r="L100" s="73"/>
      <c r="M100" s="242" t="s">
        <v>23</v>
      </c>
      <c r="N100" s="243" t="s">
        <v>46</v>
      </c>
      <c r="O100" s="48"/>
      <c r="P100" s="244">
        <f>O100*H100</f>
        <v>0</v>
      </c>
      <c r="Q100" s="244">
        <v>0.54034</v>
      </c>
      <c r="R100" s="244">
        <f>Q100*H100</f>
        <v>0.2242411</v>
      </c>
      <c r="S100" s="244">
        <v>0</v>
      </c>
      <c r="T100" s="245">
        <f>S100*H100</f>
        <v>0</v>
      </c>
      <c r="AR100" s="25" t="s">
        <v>195</v>
      </c>
      <c r="AT100" s="25" t="s">
        <v>177</v>
      </c>
      <c r="AU100" s="25" t="s">
        <v>85</v>
      </c>
      <c r="AY100" s="25" t="s">
        <v>174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5" t="s">
        <v>83</v>
      </c>
      <c r="BK100" s="246">
        <f>ROUND(I100*H100,2)</f>
        <v>0</v>
      </c>
      <c r="BL100" s="25" t="s">
        <v>195</v>
      </c>
      <c r="BM100" s="25" t="s">
        <v>3072</v>
      </c>
    </row>
    <row r="101" spans="2:51" s="12" customFormat="1" ht="13.5">
      <c r="B101" s="257"/>
      <c r="C101" s="258"/>
      <c r="D101" s="247" t="s">
        <v>328</v>
      </c>
      <c r="E101" s="259" t="s">
        <v>23</v>
      </c>
      <c r="F101" s="260" t="s">
        <v>3073</v>
      </c>
      <c r="G101" s="258"/>
      <c r="H101" s="261">
        <v>0.415</v>
      </c>
      <c r="I101" s="262"/>
      <c r="J101" s="258"/>
      <c r="K101" s="258"/>
      <c r="L101" s="263"/>
      <c r="M101" s="264"/>
      <c r="N101" s="265"/>
      <c r="O101" s="265"/>
      <c r="P101" s="265"/>
      <c r="Q101" s="265"/>
      <c r="R101" s="265"/>
      <c r="S101" s="265"/>
      <c r="T101" s="266"/>
      <c r="AT101" s="267" t="s">
        <v>328</v>
      </c>
      <c r="AU101" s="267" t="s">
        <v>85</v>
      </c>
      <c r="AV101" s="12" t="s">
        <v>85</v>
      </c>
      <c r="AW101" s="12" t="s">
        <v>38</v>
      </c>
      <c r="AX101" s="12" t="s">
        <v>83</v>
      </c>
      <c r="AY101" s="267" t="s">
        <v>174</v>
      </c>
    </row>
    <row r="102" spans="2:65" s="1" customFormat="1" ht="16.5" customHeight="1">
      <c r="B102" s="47"/>
      <c r="C102" s="300" t="s">
        <v>173</v>
      </c>
      <c r="D102" s="300" t="s">
        <v>475</v>
      </c>
      <c r="E102" s="301" t="s">
        <v>3074</v>
      </c>
      <c r="F102" s="302" t="s">
        <v>3075</v>
      </c>
      <c r="G102" s="303" t="s">
        <v>3076</v>
      </c>
      <c r="H102" s="304">
        <v>0.151</v>
      </c>
      <c r="I102" s="305"/>
      <c r="J102" s="306">
        <f>ROUND(I102*H102,2)</f>
        <v>0</v>
      </c>
      <c r="K102" s="302" t="s">
        <v>181</v>
      </c>
      <c r="L102" s="307"/>
      <c r="M102" s="308" t="s">
        <v>23</v>
      </c>
      <c r="N102" s="309" t="s">
        <v>46</v>
      </c>
      <c r="O102" s="48"/>
      <c r="P102" s="244">
        <f>O102*H102</f>
        <v>0</v>
      </c>
      <c r="Q102" s="244">
        <v>4.1</v>
      </c>
      <c r="R102" s="244">
        <f>Q102*H102</f>
        <v>0.6190999999999999</v>
      </c>
      <c r="S102" s="244">
        <v>0</v>
      </c>
      <c r="T102" s="245">
        <f>S102*H102</f>
        <v>0</v>
      </c>
      <c r="AR102" s="25" t="s">
        <v>216</v>
      </c>
      <c r="AT102" s="25" t="s">
        <v>475</v>
      </c>
      <c r="AU102" s="25" t="s">
        <v>85</v>
      </c>
      <c r="AY102" s="25" t="s">
        <v>174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5" t="s">
        <v>83</v>
      </c>
      <c r="BK102" s="246">
        <f>ROUND(I102*H102,2)</f>
        <v>0</v>
      </c>
      <c r="BL102" s="25" t="s">
        <v>195</v>
      </c>
      <c r="BM102" s="25" t="s">
        <v>3077</v>
      </c>
    </row>
    <row r="103" spans="2:51" s="12" customFormat="1" ht="13.5">
      <c r="B103" s="257"/>
      <c r="C103" s="258"/>
      <c r="D103" s="247" t="s">
        <v>328</v>
      </c>
      <c r="E103" s="258"/>
      <c r="F103" s="260" t="s">
        <v>3078</v>
      </c>
      <c r="G103" s="258"/>
      <c r="H103" s="261">
        <v>0.151</v>
      </c>
      <c r="I103" s="262"/>
      <c r="J103" s="258"/>
      <c r="K103" s="258"/>
      <c r="L103" s="263"/>
      <c r="M103" s="264"/>
      <c r="N103" s="265"/>
      <c r="O103" s="265"/>
      <c r="P103" s="265"/>
      <c r="Q103" s="265"/>
      <c r="R103" s="265"/>
      <c r="S103" s="265"/>
      <c r="T103" s="266"/>
      <c r="AT103" s="267" t="s">
        <v>328</v>
      </c>
      <c r="AU103" s="267" t="s">
        <v>85</v>
      </c>
      <c r="AV103" s="12" t="s">
        <v>85</v>
      </c>
      <c r="AW103" s="12" t="s">
        <v>6</v>
      </c>
      <c r="AX103" s="12" t="s">
        <v>83</v>
      </c>
      <c r="AY103" s="267" t="s">
        <v>174</v>
      </c>
    </row>
    <row r="104" spans="2:65" s="1" customFormat="1" ht="25.5" customHeight="1">
      <c r="B104" s="47"/>
      <c r="C104" s="235" t="s">
        <v>207</v>
      </c>
      <c r="D104" s="235" t="s">
        <v>177</v>
      </c>
      <c r="E104" s="236" t="s">
        <v>3079</v>
      </c>
      <c r="F104" s="237" t="s">
        <v>3080</v>
      </c>
      <c r="G104" s="238" t="s">
        <v>453</v>
      </c>
      <c r="H104" s="239">
        <v>0.415</v>
      </c>
      <c r="I104" s="240"/>
      <c r="J104" s="241">
        <f>ROUND(I104*H104,2)</f>
        <v>0</v>
      </c>
      <c r="K104" s="237" t="s">
        <v>181</v>
      </c>
      <c r="L104" s="73"/>
      <c r="M104" s="242" t="s">
        <v>23</v>
      </c>
      <c r="N104" s="243" t="s">
        <v>46</v>
      </c>
      <c r="O104" s="48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5" t="s">
        <v>195</v>
      </c>
      <c r="AT104" s="25" t="s">
        <v>177</v>
      </c>
      <c r="AU104" s="25" t="s">
        <v>85</v>
      </c>
      <c r="AY104" s="25" t="s">
        <v>174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5" t="s">
        <v>83</v>
      </c>
      <c r="BK104" s="246">
        <f>ROUND(I104*H104,2)</f>
        <v>0</v>
      </c>
      <c r="BL104" s="25" t="s">
        <v>195</v>
      </c>
      <c r="BM104" s="25" t="s">
        <v>3081</v>
      </c>
    </row>
    <row r="105" spans="2:51" s="12" customFormat="1" ht="13.5">
      <c r="B105" s="257"/>
      <c r="C105" s="258"/>
      <c r="D105" s="247" t="s">
        <v>328</v>
      </c>
      <c r="E105" s="259" t="s">
        <v>23</v>
      </c>
      <c r="F105" s="260" t="s">
        <v>3073</v>
      </c>
      <c r="G105" s="258"/>
      <c r="H105" s="261">
        <v>0.415</v>
      </c>
      <c r="I105" s="262"/>
      <c r="J105" s="258"/>
      <c r="K105" s="258"/>
      <c r="L105" s="263"/>
      <c r="M105" s="264"/>
      <c r="N105" s="265"/>
      <c r="O105" s="265"/>
      <c r="P105" s="265"/>
      <c r="Q105" s="265"/>
      <c r="R105" s="265"/>
      <c r="S105" s="265"/>
      <c r="T105" s="266"/>
      <c r="AT105" s="267" t="s">
        <v>328</v>
      </c>
      <c r="AU105" s="267" t="s">
        <v>85</v>
      </c>
      <c r="AV105" s="12" t="s">
        <v>85</v>
      </c>
      <c r="AW105" s="12" t="s">
        <v>38</v>
      </c>
      <c r="AX105" s="12" t="s">
        <v>83</v>
      </c>
      <c r="AY105" s="267" t="s">
        <v>174</v>
      </c>
    </row>
    <row r="106" spans="2:63" s="11" customFormat="1" ht="29.85" customHeight="1">
      <c r="B106" s="219"/>
      <c r="C106" s="220"/>
      <c r="D106" s="221" t="s">
        <v>74</v>
      </c>
      <c r="E106" s="233" t="s">
        <v>541</v>
      </c>
      <c r="F106" s="233" t="s">
        <v>542</v>
      </c>
      <c r="G106" s="220"/>
      <c r="H106" s="220"/>
      <c r="I106" s="223"/>
      <c r="J106" s="234">
        <f>BK106</f>
        <v>0</v>
      </c>
      <c r="K106" s="220"/>
      <c r="L106" s="225"/>
      <c r="M106" s="226"/>
      <c r="N106" s="227"/>
      <c r="O106" s="227"/>
      <c r="P106" s="228">
        <f>SUM(P107:P111)</f>
        <v>0</v>
      </c>
      <c r="Q106" s="227"/>
      <c r="R106" s="228">
        <f>SUM(R107:R111)</f>
        <v>0</v>
      </c>
      <c r="S106" s="227"/>
      <c r="T106" s="229">
        <f>SUM(T107:T111)</f>
        <v>0</v>
      </c>
      <c r="AR106" s="230" t="s">
        <v>83</v>
      </c>
      <c r="AT106" s="231" t="s">
        <v>74</v>
      </c>
      <c r="AU106" s="231" t="s">
        <v>83</v>
      </c>
      <c r="AY106" s="230" t="s">
        <v>174</v>
      </c>
      <c r="BK106" s="232">
        <f>SUM(BK107:BK111)</f>
        <v>0</v>
      </c>
    </row>
    <row r="107" spans="2:65" s="1" customFormat="1" ht="25.5" customHeight="1">
      <c r="B107" s="47"/>
      <c r="C107" s="235" t="s">
        <v>212</v>
      </c>
      <c r="D107" s="235" t="s">
        <v>177</v>
      </c>
      <c r="E107" s="236" t="s">
        <v>544</v>
      </c>
      <c r="F107" s="237" t="s">
        <v>545</v>
      </c>
      <c r="G107" s="238" t="s">
        <v>464</v>
      </c>
      <c r="H107" s="239">
        <v>0.161</v>
      </c>
      <c r="I107" s="240"/>
      <c r="J107" s="241">
        <f>ROUND(I107*H107,2)</f>
        <v>0</v>
      </c>
      <c r="K107" s="237" t="s">
        <v>181</v>
      </c>
      <c r="L107" s="73"/>
      <c r="M107" s="242" t="s">
        <v>23</v>
      </c>
      <c r="N107" s="243" t="s">
        <v>46</v>
      </c>
      <c r="O107" s="48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5" t="s">
        <v>195</v>
      </c>
      <c r="AT107" s="25" t="s">
        <v>177</v>
      </c>
      <c r="AU107" s="25" t="s">
        <v>85</v>
      </c>
      <c r="AY107" s="25" t="s">
        <v>174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5" t="s">
        <v>83</v>
      </c>
      <c r="BK107" s="246">
        <f>ROUND(I107*H107,2)</f>
        <v>0</v>
      </c>
      <c r="BL107" s="25" t="s">
        <v>195</v>
      </c>
      <c r="BM107" s="25" t="s">
        <v>3082</v>
      </c>
    </row>
    <row r="108" spans="2:65" s="1" customFormat="1" ht="25.5" customHeight="1">
      <c r="B108" s="47"/>
      <c r="C108" s="235" t="s">
        <v>216</v>
      </c>
      <c r="D108" s="235" t="s">
        <v>177</v>
      </c>
      <c r="E108" s="236" t="s">
        <v>553</v>
      </c>
      <c r="F108" s="237" t="s">
        <v>554</v>
      </c>
      <c r="G108" s="238" t="s">
        <v>464</v>
      </c>
      <c r="H108" s="239">
        <v>0.161</v>
      </c>
      <c r="I108" s="240"/>
      <c r="J108" s="241">
        <f>ROUND(I108*H108,2)</f>
        <v>0</v>
      </c>
      <c r="K108" s="237" t="s">
        <v>181</v>
      </c>
      <c r="L108" s="73"/>
      <c r="M108" s="242" t="s">
        <v>23</v>
      </c>
      <c r="N108" s="243" t="s">
        <v>46</v>
      </c>
      <c r="O108" s="48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5" t="s">
        <v>195</v>
      </c>
      <c r="AT108" s="25" t="s">
        <v>177</v>
      </c>
      <c r="AU108" s="25" t="s">
        <v>85</v>
      </c>
      <c r="AY108" s="25" t="s">
        <v>174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5" t="s">
        <v>83</v>
      </c>
      <c r="BK108" s="246">
        <f>ROUND(I108*H108,2)</f>
        <v>0</v>
      </c>
      <c r="BL108" s="25" t="s">
        <v>195</v>
      </c>
      <c r="BM108" s="25" t="s">
        <v>3083</v>
      </c>
    </row>
    <row r="109" spans="2:65" s="1" customFormat="1" ht="25.5" customHeight="1">
      <c r="B109" s="47"/>
      <c r="C109" s="235" t="s">
        <v>220</v>
      </c>
      <c r="D109" s="235" t="s">
        <v>177</v>
      </c>
      <c r="E109" s="236" t="s">
        <v>557</v>
      </c>
      <c r="F109" s="237" t="s">
        <v>558</v>
      </c>
      <c r="G109" s="238" t="s">
        <v>464</v>
      </c>
      <c r="H109" s="239">
        <v>1.61</v>
      </c>
      <c r="I109" s="240"/>
      <c r="J109" s="241">
        <f>ROUND(I109*H109,2)</f>
        <v>0</v>
      </c>
      <c r="K109" s="237" t="s">
        <v>181</v>
      </c>
      <c r="L109" s="73"/>
      <c r="M109" s="242" t="s">
        <v>23</v>
      </c>
      <c r="N109" s="243" t="s">
        <v>46</v>
      </c>
      <c r="O109" s="48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5" t="s">
        <v>195</v>
      </c>
      <c r="AT109" s="25" t="s">
        <v>177</v>
      </c>
      <c r="AU109" s="25" t="s">
        <v>85</v>
      </c>
      <c r="AY109" s="25" t="s">
        <v>174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5" t="s">
        <v>83</v>
      </c>
      <c r="BK109" s="246">
        <f>ROUND(I109*H109,2)</f>
        <v>0</v>
      </c>
      <c r="BL109" s="25" t="s">
        <v>195</v>
      </c>
      <c r="BM109" s="25" t="s">
        <v>3084</v>
      </c>
    </row>
    <row r="110" spans="2:51" s="12" customFormat="1" ht="13.5">
      <c r="B110" s="257"/>
      <c r="C110" s="258"/>
      <c r="D110" s="247" t="s">
        <v>328</v>
      </c>
      <c r="E110" s="258"/>
      <c r="F110" s="260" t="s">
        <v>3085</v>
      </c>
      <c r="G110" s="258"/>
      <c r="H110" s="261">
        <v>1.61</v>
      </c>
      <c r="I110" s="262"/>
      <c r="J110" s="258"/>
      <c r="K110" s="258"/>
      <c r="L110" s="263"/>
      <c r="M110" s="264"/>
      <c r="N110" s="265"/>
      <c r="O110" s="265"/>
      <c r="P110" s="265"/>
      <c r="Q110" s="265"/>
      <c r="R110" s="265"/>
      <c r="S110" s="265"/>
      <c r="T110" s="266"/>
      <c r="AT110" s="267" t="s">
        <v>328</v>
      </c>
      <c r="AU110" s="267" t="s">
        <v>85</v>
      </c>
      <c r="AV110" s="12" t="s">
        <v>85</v>
      </c>
      <c r="AW110" s="12" t="s">
        <v>6</v>
      </c>
      <c r="AX110" s="12" t="s">
        <v>83</v>
      </c>
      <c r="AY110" s="267" t="s">
        <v>174</v>
      </c>
    </row>
    <row r="111" spans="2:65" s="1" customFormat="1" ht="16.5" customHeight="1">
      <c r="B111" s="47"/>
      <c r="C111" s="235" t="s">
        <v>226</v>
      </c>
      <c r="D111" s="235" t="s">
        <v>177</v>
      </c>
      <c r="E111" s="236" t="s">
        <v>562</v>
      </c>
      <c r="F111" s="237" t="s">
        <v>563</v>
      </c>
      <c r="G111" s="238" t="s">
        <v>464</v>
      </c>
      <c r="H111" s="239">
        <v>0.161</v>
      </c>
      <c r="I111" s="240"/>
      <c r="J111" s="241">
        <f>ROUND(I111*H111,2)</f>
        <v>0</v>
      </c>
      <c r="K111" s="237" t="s">
        <v>181</v>
      </c>
      <c r="L111" s="73"/>
      <c r="M111" s="242" t="s">
        <v>23</v>
      </c>
      <c r="N111" s="243" t="s">
        <v>46</v>
      </c>
      <c r="O111" s="48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5" t="s">
        <v>195</v>
      </c>
      <c r="AT111" s="25" t="s">
        <v>177</v>
      </c>
      <c r="AU111" s="25" t="s">
        <v>85</v>
      </c>
      <c r="AY111" s="25" t="s">
        <v>174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5" t="s">
        <v>83</v>
      </c>
      <c r="BK111" s="246">
        <f>ROUND(I111*H111,2)</f>
        <v>0</v>
      </c>
      <c r="BL111" s="25" t="s">
        <v>195</v>
      </c>
      <c r="BM111" s="25" t="s">
        <v>3086</v>
      </c>
    </row>
    <row r="112" spans="2:63" s="11" customFormat="1" ht="29.85" customHeight="1">
      <c r="B112" s="219"/>
      <c r="C112" s="220"/>
      <c r="D112" s="221" t="s">
        <v>74</v>
      </c>
      <c r="E112" s="233" t="s">
        <v>584</v>
      </c>
      <c r="F112" s="233" t="s">
        <v>585</v>
      </c>
      <c r="G112" s="220"/>
      <c r="H112" s="220"/>
      <c r="I112" s="223"/>
      <c r="J112" s="234">
        <f>BK112</f>
        <v>0</v>
      </c>
      <c r="K112" s="220"/>
      <c r="L112" s="225"/>
      <c r="M112" s="226"/>
      <c r="N112" s="227"/>
      <c r="O112" s="227"/>
      <c r="P112" s="228">
        <f>SUM(P113:P114)</f>
        <v>0</v>
      </c>
      <c r="Q112" s="227"/>
      <c r="R112" s="228">
        <f>SUM(R113:R114)</f>
        <v>0</v>
      </c>
      <c r="S112" s="227"/>
      <c r="T112" s="229">
        <f>SUM(T113:T114)</f>
        <v>0</v>
      </c>
      <c r="AR112" s="230" t="s">
        <v>83</v>
      </c>
      <c r="AT112" s="231" t="s">
        <v>74</v>
      </c>
      <c r="AU112" s="231" t="s">
        <v>83</v>
      </c>
      <c r="AY112" s="230" t="s">
        <v>174</v>
      </c>
      <c r="BK112" s="232">
        <f>SUM(BK113:BK114)</f>
        <v>0</v>
      </c>
    </row>
    <row r="113" spans="2:65" s="1" customFormat="1" ht="38.25" customHeight="1">
      <c r="B113" s="47"/>
      <c r="C113" s="235" t="s">
        <v>231</v>
      </c>
      <c r="D113" s="235" t="s">
        <v>177</v>
      </c>
      <c r="E113" s="236" t="s">
        <v>587</v>
      </c>
      <c r="F113" s="237" t="s">
        <v>588</v>
      </c>
      <c r="G113" s="238" t="s">
        <v>464</v>
      </c>
      <c r="H113" s="239">
        <v>0.972</v>
      </c>
      <c r="I113" s="240"/>
      <c r="J113" s="241">
        <f>ROUND(I113*H113,2)</f>
        <v>0</v>
      </c>
      <c r="K113" s="237" t="s">
        <v>181</v>
      </c>
      <c r="L113" s="73"/>
      <c r="M113" s="242" t="s">
        <v>23</v>
      </c>
      <c r="N113" s="243" t="s">
        <v>46</v>
      </c>
      <c r="O113" s="48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5" t="s">
        <v>195</v>
      </c>
      <c r="AT113" s="25" t="s">
        <v>177</v>
      </c>
      <c r="AU113" s="25" t="s">
        <v>85</v>
      </c>
      <c r="AY113" s="25" t="s">
        <v>174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5" t="s">
        <v>83</v>
      </c>
      <c r="BK113" s="246">
        <f>ROUND(I113*H113,2)</f>
        <v>0</v>
      </c>
      <c r="BL113" s="25" t="s">
        <v>195</v>
      </c>
      <c r="BM113" s="25" t="s">
        <v>3087</v>
      </c>
    </row>
    <row r="114" spans="2:65" s="1" customFormat="1" ht="51" customHeight="1">
      <c r="B114" s="47"/>
      <c r="C114" s="235" t="s">
        <v>235</v>
      </c>
      <c r="D114" s="235" t="s">
        <v>177</v>
      </c>
      <c r="E114" s="236" t="s">
        <v>3088</v>
      </c>
      <c r="F114" s="237" t="s">
        <v>3089</v>
      </c>
      <c r="G114" s="238" t="s">
        <v>464</v>
      </c>
      <c r="H114" s="239">
        <v>0.972</v>
      </c>
      <c r="I114" s="240"/>
      <c r="J114" s="241">
        <f>ROUND(I114*H114,2)</f>
        <v>0</v>
      </c>
      <c r="K114" s="237" t="s">
        <v>181</v>
      </c>
      <c r="L114" s="73"/>
      <c r="M114" s="242" t="s">
        <v>23</v>
      </c>
      <c r="N114" s="243" t="s">
        <v>46</v>
      </c>
      <c r="O114" s="48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5" t="s">
        <v>195</v>
      </c>
      <c r="AT114" s="25" t="s">
        <v>177</v>
      </c>
      <c r="AU114" s="25" t="s">
        <v>85</v>
      </c>
      <c r="AY114" s="25" t="s">
        <v>174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5" t="s">
        <v>83</v>
      </c>
      <c r="BK114" s="246">
        <f>ROUND(I114*H114,2)</f>
        <v>0</v>
      </c>
      <c r="BL114" s="25" t="s">
        <v>195</v>
      </c>
      <c r="BM114" s="25" t="s">
        <v>3090</v>
      </c>
    </row>
    <row r="115" spans="2:63" s="11" customFormat="1" ht="37.4" customHeight="1">
      <c r="B115" s="219"/>
      <c r="C115" s="220"/>
      <c r="D115" s="221" t="s">
        <v>74</v>
      </c>
      <c r="E115" s="222" t="s">
        <v>590</v>
      </c>
      <c r="F115" s="222" t="s">
        <v>591</v>
      </c>
      <c r="G115" s="220"/>
      <c r="H115" s="220"/>
      <c r="I115" s="223"/>
      <c r="J115" s="224">
        <f>BK115</f>
        <v>0</v>
      </c>
      <c r="K115" s="220"/>
      <c r="L115" s="225"/>
      <c r="M115" s="226"/>
      <c r="N115" s="227"/>
      <c r="O115" s="227"/>
      <c r="P115" s="228">
        <f>P116</f>
        <v>0</v>
      </c>
      <c r="Q115" s="227"/>
      <c r="R115" s="228">
        <f>R116</f>
        <v>0.006281060000000001</v>
      </c>
      <c r="S115" s="227"/>
      <c r="T115" s="229">
        <f>T116</f>
        <v>0</v>
      </c>
      <c r="AR115" s="230" t="s">
        <v>85</v>
      </c>
      <c r="AT115" s="231" t="s">
        <v>74</v>
      </c>
      <c r="AU115" s="231" t="s">
        <v>75</v>
      </c>
      <c r="AY115" s="230" t="s">
        <v>174</v>
      </c>
      <c r="BK115" s="232">
        <f>BK116</f>
        <v>0</v>
      </c>
    </row>
    <row r="116" spans="2:63" s="11" customFormat="1" ht="19.9" customHeight="1">
      <c r="B116" s="219"/>
      <c r="C116" s="220"/>
      <c r="D116" s="221" t="s">
        <v>74</v>
      </c>
      <c r="E116" s="233" t="s">
        <v>1055</v>
      </c>
      <c r="F116" s="233" t="s">
        <v>1056</v>
      </c>
      <c r="G116" s="220"/>
      <c r="H116" s="220"/>
      <c r="I116" s="223"/>
      <c r="J116" s="234">
        <f>BK116</f>
        <v>0</v>
      </c>
      <c r="K116" s="220"/>
      <c r="L116" s="225"/>
      <c r="M116" s="226"/>
      <c r="N116" s="227"/>
      <c r="O116" s="227"/>
      <c r="P116" s="228">
        <f>SUM(P117:P129)</f>
        <v>0</v>
      </c>
      <c r="Q116" s="227"/>
      <c r="R116" s="228">
        <f>SUM(R117:R129)</f>
        <v>0.006281060000000001</v>
      </c>
      <c r="S116" s="227"/>
      <c r="T116" s="229">
        <f>SUM(T117:T129)</f>
        <v>0</v>
      </c>
      <c r="AR116" s="230" t="s">
        <v>85</v>
      </c>
      <c r="AT116" s="231" t="s">
        <v>74</v>
      </c>
      <c r="AU116" s="231" t="s">
        <v>83</v>
      </c>
      <c r="AY116" s="230" t="s">
        <v>174</v>
      </c>
      <c r="BK116" s="232">
        <f>SUM(BK117:BK129)</f>
        <v>0</v>
      </c>
    </row>
    <row r="117" spans="2:65" s="1" customFormat="1" ht="25.5" customHeight="1">
      <c r="B117" s="47"/>
      <c r="C117" s="235" t="s">
        <v>241</v>
      </c>
      <c r="D117" s="235" t="s">
        <v>177</v>
      </c>
      <c r="E117" s="236" t="s">
        <v>3046</v>
      </c>
      <c r="F117" s="237" t="s">
        <v>3047</v>
      </c>
      <c r="G117" s="238" t="s">
        <v>205</v>
      </c>
      <c r="H117" s="239">
        <v>2.926</v>
      </c>
      <c r="I117" s="240"/>
      <c r="J117" s="241">
        <f>ROUND(I117*H117,2)</f>
        <v>0</v>
      </c>
      <c r="K117" s="237" t="s">
        <v>181</v>
      </c>
      <c r="L117" s="73"/>
      <c r="M117" s="242" t="s">
        <v>23</v>
      </c>
      <c r="N117" s="243" t="s">
        <v>46</v>
      </c>
      <c r="O117" s="48"/>
      <c r="P117" s="244">
        <f>O117*H117</f>
        <v>0</v>
      </c>
      <c r="Q117" s="244">
        <v>7E-05</v>
      </c>
      <c r="R117" s="244">
        <f>Q117*H117</f>
        <v>0.00020481999999999998</v>
      </c>
      <c r="S117" s="244">
        <v>0</v>
      </c>
      <c r="T117" s="245">
        <f>S117*H117</f>
        <v>0</v>
      </c>
      <c r="AR117" s="25" t="s">
        <v>258</v>
      </c>
      <c r="AT117" s="25" t="s">
        <v>177</v>
      </c>
      <c r="AU117" s="25" t="s">
        <v>85</v>
      </c>
      <c r="AY117" s="25" t="s">
        <v>174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5" t="s">
        <v>83</v>
      </c>
      <c r="BK117" s="246">
        <f>ROUND(I117*H117,2)</f>
        <v>0</v>
      </c>
      <c r="BL117" s="25" t="s">
        <v>258</v>
      </c>
      <c r="BM117" s="25" t="s">
        <v>3091</v>
      </c>
    </row>
    <row r="118" spans="2:65" s="1" customFormat="1" ht="25.5" customHeight="1">
      <c r="B118" s="47"/>
      <c r="C118" s="235" t="s">
        <v>246</v>
      </c>
      <c r="D118" s="235" t="s">
        <v>177</v>
      </c>
      <c r="E118" s="236" t="s">
        <v>3092</v>
      </c>
      <c r="F118" s="237" t="s">
        <v>3093</v>
      </c>
      <c r="G118" s="238" t="s">
        <v>205</v>
      </c>
      <c r="H118" s="239">
        <v>2.926</v>
      </c>
      <c r="I118" s="240"/>
      <c r="J118" s="241">
        <f>ROUND(I118*H118,2)</f>
        <v>0</v>
      </c>
      <c r="K118" s="237" t="s">
        <v>181</v>
      </c>
      <c r="L118" s="73"/>
      <c r="M118" s="242" t="s">
        <v>23</v>
      </c>
      <c r="N118" s="243" t="s">
        <v>46</v>
      </c>
      <c r="O118" s="48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5" t="s">
        <v>258</v>
      </c>
      <c r="AT118" s="25" t="s">
        <v>177</v>
      </c>
      <c r="AU118" s="25" t="s">
        <v>85</v>
      </c>
      <c r="AY118" s="25" t="s">
        <v>174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5" t="s">
        <v>83</v>
      </c>
      <c r="BK118" s="246">
        <f>ROUND(I118*H118,2)</f>
        <v>0</v>
      </c>
      <c r="BL118" s="25" t="s">
        <v>258</v>
      </c>
      <c r="BM118" s="25" t="s">
        <v>3094</v>
      </c>
    </row>
    <row r="119" spans="2:65" s="1" customFormat="1" ht="25.5" customHeight="1">
      <c r="B119" s="47"/>
      <c r="C119" s="235" t="s">
        <v>10</v>
      </c>
      <c r="D119" s="235" t="s">
        <v>177</v>
      </c>
      <c r="E119" s="236" t="s">
        <v>2464</v>
      </c>
      <c r="F119" s="237" t="s">
        <v>2465</v>
      </c>
      <c r="G119" s="238" t="s">
        <v>205</v>
      </c>
      <c r="H119" s="239">
        <v>2.926</v>
      </c>
      <c r="I119" s="240"/>
      <c r="J119" s="241">
        <f>ROUND(I119*H119,2)</f>
        <v>0</v>
      </c>
      <c r="K119" s="237" t="s">
        <v>181</v>
      </c>
      <c r="L119" s="73"/>
      <c r="M119" s="242" t="s">
        <v>23</v>
      </c>
      <c r="N119" s="243" t="s">
        <v>46</v>
      </c>
      <c r="O119" s="48"/>
      <c r="P119" s="244">
        <f>O119*H119</f>
        <v>0</v>
      </c>
      <c r="Q119" s="244">
        <v>0.00011</v>
      </c>
      <c r="R119" s="244">
        <f>Q119*H119</f>
        <v>0.00032186000000000004</v>
      </c>
      <c r="S119" s="244">
        <v>0</v>
      </c>
      <c r="T119" s="245">
        <f>S119*H119</f>
        <v>0</v>
      </c>
      <c r="AR119" s="25" t="s">
        <v>258</v>
      </c>
      <c r="AT119" s="25" t="s">
        <v>177</v>
      </c>
      <c r="AU119" s="25" t="s">
        <v>85</v>
      </c>
      <c r="AY119" s="25" t="s">
        <v>174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5" t="s">
        <v>83</v>
      </c>
      <c r="BK119" s="246">
        <f>ROUND(I119*H119,2)</f>
        <v>0</v>
      </c>
      <c r="BL119" s="25" t="s">
        <v>258</v>
      </c>
      <c r="BM119" s="25" t="s">
        <v>3095</v>
      </c>
    </row>
    <row r="120" spans="2:51" s="12" customFormat="1" ht="13.5">
      <c r="B120" s="257"/>
      <c r="C120" s="258"/>
      <c r="D120" s="247" t="s">
        <v>328</v>
      </c>
      <c r="E120" s="259" t="s">
        <v>23</v>
      </c>
      <c r="F120" s="260" t="s">
        <v>3096</v>
      </c>
      <c r="G120" s="258"/>
      <c r="H120" s="261">
        <v>2.926</v>
      </c>
      <c r="I120" s="262"/>
      <c r="J120" s="258"/>
      <c r="K120" s="258"/>
      <c r="L120" s="263"/>
      <c r="M120" s="264"/>
      <c r="N120" s="265"/>
      <c r="O120" s="265"/>
      <c r="P120" s="265"/>
      <c r="Q120" s="265"/>
      <c r="R120" s="265"/>
      <c r="S120" s="265"/>
      <c r="T120" s="266"/>
      <c r="AT120" s="267" t="s">
        <v>328</v>
      </c>
      <c r="AU120" s="267" t="s">
        <v>85</v>
      </c>
      <c r="AV120" s="12" t="s">
        <v>85</v>
      </c>
      <c r="AW120" s="12" t="s">
        <v>38</v>
      </c>
      <c r="AX120" s="12" t="s">
        <v>83</v>
      </c>
      <c r="AY120" s="267" t="s">
        <v>174</v>
      </c>
    </row>
    <row r="121" spans="2:65" s="1" customFormat="1" ht="25.5" customHeight="1">
      <c r="B121" s="47"/>
      <c r="C121" s="235" t="s">
        <v>258</v>
      </c>
      <c r="D121" s="235" t="s">
        <v>177</v>
      </c>
      <c r="E121" s="236" t="s">
        <v>3050</v>
      </c>
      <c r="F121" s="237" t="s">
        <v>3051</v>
      </c>
      <c r="G121" s="238" t="s">
        <v>205</v>
      </c>
      <c r="H121" s="239">
        <v>2.926</v>
      </c>
      <c r="I121" s="240"/>
      <c r="J121" s="241">
        <f>ROUND(I121*H121,2)</f>
        <v>0</v>
      </c>
      <c r="K121" s="237" t="s">
        <v>181</v>
      </c>
      <c r="L121" s="73"/>
      <c r="M121" s="242" t="s">
        <v>23</v>
      </c>
      <c r="N121" s="243" t="s">
        <v>46</v>
      </c>
      <c r="O121" s="48"/>
      <c r="P121" s="244">
        <f>O121*H121</f>
        <v>0</v>
      </c>
      <c r="Q121" s="244">
        <v>0.00017</v>
      </c>
      <c r="R121" s="244">
        <f>Q121*H121</f>
        <v>0.00049742</v>
      </c>
      <c r="S121" s="244">
        <v>0</v>
      </c>
      <c r="T121" s="245">
        <f>S121*H121</f>
        <v>0</v>
      </c>
      <c r="AR121" s="25" t="s">
        <v>258</v>
      </c>
      <c r="AT121" s="25" t="s">
        <v>177</v>
      </c>
      <c r="AU121" s="25" t="s">
        <v>85</v>
      </c>
      <c r="AY121" s="25" t="s">
        <v>174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5" t="s">
        <v>83</v>
      </c>
      <c r="BK121" s="246">
        <f>ROUND(I121*H121,2)</f>
        <v>0</v>
      </c>
      <c r="BL121" s="25" t="s">
        <v>258</v>
      </c>
      <c r="BM121" s="25" t="s">
        <v>3097</v>
      </c>
    </row>
    <row r="122" spans="2:65" s="1" customFormat="1" ht="25.5" customHeight="1">
      <c r="B122" s="47"/>
      <c r="C122" s="235" t="s">
        <v>263</v>
      </c>
      <c r="D122" s="235" t="s">
        <v>177</v>
      </c>
      <c r="E122" s="236" t="s">
        <v>1071</v>
      </c>
      <c r="F122" s="237" t="s">
        <v>1072</v>
      </c>
      <c r="G122" s="238" t="s">
        <v>205</v>
      </c>
      <c r="H122" s="239">
        <v>2.926</v>
      </c>
      <c r="I122" s="240"/>
      <c r="J122" s="241">
        <f>ROUND(I122*H122,2)</f>
        <v>0</v>
      </c>
      <c r="K122" s="237" t="s">
        <v>181</v>
      </c>
      <c r="L122" s="73"/>
      <c r="M122" s="242" t="s">
        <v>23</v>
      </c>
      <c r="N122" s="243" t="s">
        <v>46</v>
      </c>
      <c r="O122" s="48"/>
      <c r="P122" s="244">
        <f>O122*H122</f>
        <v>0</v>
      </c>
      <c r="Q122" s="244">
        <v>0.00012</v>
      </c>
      <c r="R122" s="244">
        <f>Q122*H122</f>
        <v>0.00035112</v>
      </c>
      <c r="S122" s="244">
        <v>0</v>
      </c>
      <c r="T122" s="245">
        <f>S122*H122</f>
        <v>0</v>
      </c>
      <c r="AR122" s="25" t="s">
        <v>258</v>
      </c>
      <c r="AT122" s="25" t="s">
        <v>177</v>
      </c>
      <c r="AU122" s="25" t="s">
        <v>85</v>
      </c>
      <c r="AY122" s="25" t="s">
        <v>174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5" t="s">
        <v>83</v>
      </c>
      <c r="BK122" s="246">
        <f>ROUND(I122*H122,2)</f>
        <v>0</v>
      </c>
      <c r="BL122" s="25" t="s">
        <v>258</v>
      </c>
      <c r="BM122" s="25" t="s">
        <v>3098</v>
      </c>
    </row>
    <row r="123" spans="2:65" s="1" customFormat="1" ht="25.5" customHeight="1">
      <c r="B123" s="47"/>
      <c r="C123" s="235" t="s">
        <v>270</v>
      </c>
      <c r="D123" s="235" t="s">
        <v>177</v>
      </c>
      <c r="E123" s="236" t="s">
        <v>3099</v>
      </c>
      <c r="F123" s="237" t="s">
        <v>3100</v>
      </c>
      <c r="G123" s="238" t="s">
        <v>205</v>
      </c>
      <c r="H123" s="239">
        <v>2.926</v>
      </c>
      <c r="I123" s="240"/>
      <c r="J123" s="241">
        <f>ROUND(I123*H123,2)</f>
        <v>0</v>
      </c>
      <c r="K123" s="237" t="s">
        <v>181</v>
      </c>
      <c r="L123" s="73"/>
      <c r="M123" s="242" t="s">
        <v>23</v>
      </c>
      <c r="N123" s="243" t="s">
        <v>46</v>
      </c>
      <c r="O123" s="48"/>
      <c r="P123" s="244">
        <f>O123*H123</f>
        <v>0</v>
      </c>
      <c r="Q123" s="244">
        <v>3E-05</v>
      </c>
      <c r="R123" s="244">
        <f>Q123*H123</f>
        <v>8.778E-05</v>
      </c>
      <c r="S123" s="244">
        <v>0</v>
      </c>
      <c r="T123" s="245">
        <f>S123*H123</f>
        <v>0</v>
      </c>
      <c r="AR123" s="25" t="s">
        <v>258</v>
      </c>
      <c r="AT123" s="25" t="s">
        <v>177</v>
      </c>
      <c r="AU123" s="25" t="s">
        <v>85</v>
      </c>
      <c r="AY123" s="25" t="s">
        <v>174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5" t="s">
        <v>83</v>
      </c>
      <c r="BK123" s="246">
        <f>ROUND(I123*H123,2)</f>
        <v>0</v>
      </c>
      <c r="BL123" s="25" t="s">
        <v>258</v>
      </c>
      <c r="BM123" s="25" t="s">
        <v>3101</v>
      </c>
    </row>
    <row r="124" spans="2:65" s="1" customFormat="1" ht="16.5" customHeight="1">
      <c r="B124" s="47"/>
      <c r="C124" s="235" t="s">
        <v>482</v>
      </c>
      <c r="D124" s="235" t="s">
        <v>177</v>
      </c>
      <c r="E124" s="236" t="s">
        <v>3102</v>
      </c>
      <c r="F124" s="237" t="s">
        <v>3103</v>
      </c>
      <c r="G124" s="238" t="s">
        <v>205</v>
      </c>
      <c r="H124" s="239">
        <v>5.538</v>
      </c>
      <c r="I124" s="240"/>
      <c r="J124" s="241">
        <f>ROUND(I124*H124,2)</f>
        <v>0</v>
      </c>
      <c r="K124" s="237" t="s">
        <v>181</v>
      </c>
      <c r="L124" s="73"/>
      <c r="M124" s="242" t="s">
        <v>23</v>
      </c>
      <c r="N124" s="243" t="s">
        <v>46</v>
      </c>
      <c r="O124" s="48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5" t="s">
        <v>258</v>
      </c>
      <c r="AT124" s="25" t="s">
        <v>177</v>
      </c>
      <c r="AU124" s="25" t="s">
        <v>85</v>
      </c>
      <c r="AY124" s="25" t="s">
        <v>174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5" t="s">
        <v>83</v>
      </c>
      <c r="BK124" s="246">
        <f>ROUND(I124*H124,2)</f>
        <v>0</v>
      </c>
      <c r="BL124" s="25" t="s">
        <v>258</v>
      </c>
      <c r="BM124" s="25" t="s">
        <v>3104</v>
      </c>
    </row>
    <row r="125" spans="2:51" s="12" customFormat="1" ht="13.5">
      <c r="B125" s="257"/>
      <c r="C125" s="258"/>
      <c r="D125" s="247" t="s">
        <v>328</v>
      </c>
      <c r="E125" s="259" t="s">
        <v>23</v>
      </c>
      <c r="F125" s="260" t="s">
        <v>3065</v>
      </c>
      <c r="G125" s="258"/>
      <c r="H125" s="261">
        <v>5.538</v>
      </c>
      <c r="I125" s="262"/>
      <c r="J125" s="258"/>
      <c r="K125" s="258"/>
      <c r="L125" s="263"/>
      <c r="M125" s="264"/>
      <c r="N125" s="265"/>
      <c r="O125" s="265"/>
      <c r="P125" s="265"/>
      <c r="Q125" s="265"/>
      <c r="R125" s="265"/>
      <c r="S125" s="265"/>
      <c r="T125" s="266"/>
      <c r="AT125" s="267" t="s">
        <v>328</v>
      </c>
      <c r="AU125" s="267" t="s">
        <v>85</v>
      </c>
      <c r="AV125" s="12" t="s">
        <v>85</v>
      </c>
      <c r="AW125" s="12" t="s">
        <v>38</v>
      </c>
      <c r="AX125" s="12" t="s">
        <v>83</v>
      </c>
      <c r="AY125" s="267" t="s">
        <v>174</v>
      </c>
    </row>
    <row r="126" spans="2:65" s="1" customFormat="1" ht="25.5" customHeight="1">
      <c r="B126" s="47"/>
      <c r="C126" s="235" t="s">
        <v>487</v>
      </c>
      <c r="D126" s="235" t="s">
        <v>177</v>
      </c>
      <c r="E126" s="236" t="s">
        <v>3105</v>
      </c>
      <c r="F126" s="237" t="s">
        <v>3106</v>
      </c>
      <c r="G126" s="238" t="s">
        <v>205</v>
      </c>
      <c r="H126" s="239">
        <v>5.538</v>
      </c>
      <c r="I126" s="240"/>
      <c r="J126" s="241">
        <f>ROUND(I126*H126,2)</f>
        <v>0</v>
      </c>
      <c r="K126" s="237" t="s">
        <v>181</v>
      </c>
      <c r="L126" s="73"/>
      <c r="M126" s="242" t="s">
        <v>23</v>
      </c>
      <c r="N126" s="243" t="s">
        <v>46</v>
      </c>
      <c r="O126" s="48"/>
      <c r="P126" s="244">
        <f>O126*H126</f>
        <v>0</v>
      </c>
      <c r="Q126" s="244">
        <v>0.0001</v>
      </c>
      <c r="R126" s="244">
        <f>Q126*H126</f>
        <v>0.0005538</v>
      </c>
      <c r="S126" s="244">
        <v>0</v>
      </c>
      <c r="T126" s="245">
        <f>S126*H126</f>
        <v>0</v>
      </c>
      <c r="AR126" s="25" t="s">
        <v>258</v>
      </c>
      <c r="AT126" s="25" t="s">
        <v>177</v>
      </c>
      <c r="AU126" s="25" t="s">
        <v>85</v>
      </c>
      <c r="AY126" s="25" t="s">
        <v>174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5" t="s">
        <v>83</v>
      </c>
      <c r="BK126" s="246">
        <f>ROUND(I126*H126,2)</f>
        <v>0</v>
      </c>
      <c r="BL126" s="25" t="s">
        <v>258</v>
      </c>
      <c r="BM126" s="25" t="s">
        <v>3107</v>
      </c>
    </row>
    <row r="127" spans="2:65" s="1" customFormat="1" ht="25.5" customHeight="1">
      <c r="B127" s="47"/>
      <c r="C127" s="235" t="s">
        <v>9</v>
      </c>
      <c r="D127" s="235" t="s">
        <v>177</v>
      </c>
      <c r="E127" s="236" t="s">
        <v>3108</v>
      </c>
      <c r="F127" s="237" t="s">
        <v>3109</v>
      </c>
      <c r="G127" s="238" t="s">
        <v>205</v>
      </c>
      <c r="H127" s="239">
        <v>5.538</v>
      </c>
      <c r="I127" s="240"/>
      <c r="J127" s="241">
        <f>ROUND(I127*H127,2)</f>
        <v>0</v>
      </c>
      <c r="K127" s="237" t="s">
        <v>181</v>
      </c>
      <c r="L127" s="73"/>
      <c r="M127" s="242" t="s">
        <v>23</v>
      </c>
      <c r="N127" s="243" t="s">
        <v>46</v>
      </c>
      <c r="O127" s="48"/>
      <c r="P127" s="244">
        <f>O127*H127</f>
        <v>0</v>
      </c>
      <c r="Q127" s="244">
        <v>0.00072</v>
      </c>
      <c r="R127" s="244">
        <f>Q127*H127</f>
        <v>0.0039873600000000006</v>
      </c>
      <c r="S127" s="244">
        <v>0</v>
      </c>
      <c r="T127" s="245">
        <f>S127*H127</f>
        <v>0</v>
      </c>
      <c r="AR127" s="25" t="s">
        <v>258</v>
      </c>
      <c r="AT127" s="25" t="s">
        <v>177</v>
      </c>
      <c r="AU127" s="25" t="s">
        <v>85</v>
      </c>
      <c r="AY127" s="25" t="s">
        <v>174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5" t="s">
        <v>83</v>
      </c>
      <c r="BK127" s="246">
        <f>ROUND(I127*H127,2)</f>
        <v>0</v>
      </c>
      <c r="BL127" s="25" t="s">
        <v>258</v>
      </c>
      <c r="BM127" s="25" t="s">
        <v>3110</v>
      </c>
    </row>
    <row r="128" spans="2:65" s="1" customFormat="1" ht="38.25" customHeight="1">
      <c r="B128" s="47"/>
      <c r="C128" s="235" t="s">
        <v>495</v>
      </c>
      <c r="D128" s="235" t="s">
        <v>177</v>
      </c>
      <c r="E128" s="236" t="s">
        <v>3111</v>
      </c>
      <c r="F128" s="237" t="s">
        <v>3112</v>
      </c>
      <c r="G128" s="238" t="s">
        <v>205</v>
      </c>
      <c r="H128" s="239">
        <v>5.538</v>
      </c>
      <c r="I128" s="240"/>
      <c r="J128" s="241">
        <f>ROUND(I128*H128,2)</f>
        <v>0</v>
      </c>
      <c r="K128" s="237" t="s">
        <v>181</v>
      </c>
      <c r="L128" s="73"/>
      <c r="M128" s="242" t="s">
        <v>23</v>
      </c>
      <c r="N128" s="243" t="s">
        <v>46</v>
      </c>
      <c r="O128" s="48"/>
      <c r="P128" s="244">
        <f>O128*H128</f>
        <v>0</v>
      </c>
      <c r="Q128" s="244">
        <v>4E-05</v>
      </c>
      <c r="R128" s="244">
        <f>Q128*H128</f>
        <v>0.00022152000000000003</v>
      </c>
      <c r="S128" s="244">
        <v>0</v>
      </c>
      <c r="T128" s="245">
        <f>S128*H128</f>
        <v>0</v>
      </c>
      <c r="AR128" s="25" t="s">
        <v>258</v>
      </c>
      <c r="AT128" s="25" t="s">
        <v>177</v>
      </c>
      <c r="AU128" s="25" t="s">
        <v>85</v>
      </c>
      <c r="AY128" s="25" t="s">
        <v>174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5" t="s">
        <v>83</v>
      </c>
      <c r="BK128" s="246">
        <f>ROUND(I128*H128,2)</f>
        <v>0</v>
      </c>
      <c r="BL128" s="25" t="s">
        <v>258</v>
      </c>
      <c r="BM128" s="25" t="s">
        <v>3113</v>
      </c>
    </row>
    <row r="129" spans="2:65" s="1" customFormat="1" ht="25.5" customHeight="1">
      <c r="B129" s="47"/>
      <c r="C129" s="235" t="s">
        <v>499</v>
      </c>
      <c r="D129" s="235" t="s">
        <v>177</v>
      </c>
      <c r="E129" s="236" t="s">
        <v>3114</v>
      </c>
      <c r="F129" s="237" t="s">
        <v>3115</v>
      </c>
      <c r="G129" s="238" t="s">
        <v>205</v>
      </c>
      <c r="H129" s="239">
        <v>5.538</v>
      </c>
      <c r="I129" s="240"/>
      <c r="J129" s="241">
        <f>ROUND(I129*H129,2)</f>
        <v>0</v>
      </c>
      <c r="K129" s="237" t="s">
        <v>181</v>
      </c>
      <c r="L129" s="73"/>
      <c r="M129" s="242" t="s">
        <v>23</v>
      </c>
      <c r="N129" s="243" t="s">
        <v>46</v>
      </c>
      <c r="O129" s="48"/>
      <c r="P129" s="244">
        <f>O129*H129</f>
        <v>0</v>
      </c>
      <c r="Q129" s="244">
        <v>1E-05</v>
      </c>
      <c r="R129" s="244">
        <f>Q129*H129</f>
        <v>5.538000000000001E-05</v>
      </c>
      <c r="S129" s="244">
        <v>0</v>
      </c>
      <c r="T129" s="245">
        <f>S129*H129</f>
        <v>0</v>
      </c>
      <c r="AR129" s="25" t="s">
        <v>258</v>
      </c>
      <c r="AT129" s="25" t="s">
        <v>177</v>
      </c>
      <c r="AU129" s="25" t="s">
        <v>85</v>
      </c>
      <c r="AY129" s="25" t="s">
        <v>174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5" t="s">
        <v>83</v>
      </c>
      <c r="BK129" s="246">
        <f>ROUND(I129*H129,2)</f>
        <v>0</v>
      </c>
      <c r="BL129" s="25" t="s">
        <v>258</v>
      </c>
      <c r="BM129" s="25" t="s">
        <v>3116</v>
      </c>
    </row>
    <row r="130" spans="2:63" s="11" customFormat="1" ht="37.4" customHeight="1">
      <c r="B130" s="219"/>
      <c r="C130" s="220"/>
      <c r="D130" s="221" t="s">
        <v>74</v>
      </c>
      <c r="E130" s="222" t="s">
        <v>1305</v>
      </c>
      <c r="F130" s="222" t="s">
        <v>1306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SUM(P131:P136)</f>
        <v>0</v>
      </c>
      <c r="Q130" s="227"/>
      <c r="R130" s="228">
        <f>SUM(R131:R136)</f>
        <v>0</v>
      </c>
      <c r="S130" s="227"/>
      <c r="T130" s="229">
        <f>SUM(T131:T136)</f>
        <v>0</v>
      </c>
      <c r="AR130" s="230" t="s">
        <v>195</v>
      </c>
      <c r="AT130" s="231" t="s">
        <v>74</v>
      </c>
      <c r="AU130" s="231" t="s">
        <v>75</v>
      </c>
      <c r="AY130" s="230" t="s">
        <v>174</v>
      </c>
      <c r="BK130" s="232">
        <f>SUM(BK131:BK136)</f>
        <v>0</v>
      </c>
    </row>
    <row r="131" spans="2:65" s="1" customFormat="1" ht="16.5" customHeight="1">
      <c r="B131" s="47"/>
      <c r="C131" s="235" t="s">
        <v>503</v>
      </c>
      <c r="D131" s="235" t="s">
        <v>177</v>
      </c>
      <c r="E131" s="236" t="s">
        <v>1308</v>
      </c>
      <c r="F131" s="237" t="s">
        <v>1309</v>
      </c>
      <c r="G131" s="238" t="s">
        <v>198</v>
      </c>
      <c r="H131" s="239">
        <v>4</v>
      </c>
      <c r="I131" s="240"/>
      <c r="J131" s="241">
        <f>ROUND(I131*H131,2)</f>
        <v>0</v>
      </c>
      <c r="K131" s="237" t="s">
        <v>181</v>
      </c>
      <c r="L131" s="73"/>
      <c r="M131" s="242" t="s">
        <v>23</v>
      </c>
      <c r="N131" s="243" t="s">
        <v>46</v>
      </c>
      <c r="O131" s="48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5" t="s">
        <v>1310</v>
      </c>
      <c r="AT131" s="25" t="s">
        <v>177</v>
      </c>
      <c r="AU131" s="25" t="s">
        <v>83</v>
      </c>
      <c r="AY131" s="25" t="s">
        <v>174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5" t="s">
        <v>83</v>
      </c>
      <c r="BK131" s="246">
        <f>ROUND(I131*H131,2)</f>
        <v>0</v>
      </c>
      <c r="BL131" s="25" t="s">
        <v>1310</v>
      </c>
      <c r="BM131" s="25" t="s">
        <v>3117</v>
      </c>
    </row>
    <row r="132" spans="2:47" s="1" customFormat="1" ht="13.5">
      <c r="B132" s="47"/>
      <c r="C132" s="75"/>
      <c r="D132" s="247" t="s">
        <v>187</v>
      </c>
      <c r="E132" s="75"/>
      <c r="F132" s="248" t="s">
        <v>200</v>
      </c>
      <c r="G132" s="75"/>
      <c r="H132" s="75"/>
      <c r="I132" s="205"/>
      <c r="J132" s="75"/>
      <c r="K132" s="75"/>
      <c r="L132" s="73"/>
      <c r="M132" s="249"/>
      <c r="N132" s="48"/>
      <c r="O132" s="48"/>
      <c r="P132" s="48"/>
      <c r="Q132" s="48"/>
      <c r="R132" s="48"/>
      <c r="S132" s="48"/>
      <c r="T132" s="96"/>
      <c r="AT132" s="25" t="s">
        <v>187</v>
      </c>
      <c r="AU132" s="25" t="s">
        <v>83</v>
      </c>
    </row>
    <row r="133" spans="2:65" s="1" customFormat="1" ht="25.5" customHeight="1">
      <c r="B133" s="47"/>
      <c r="C133" s="235" t="s">
        <v>508</v>
      </c>
      <c r="D133" s="235" t="s">
        <v>177</v>
      </c>
      <c r="E133" s="236" t="s">
        <v>1325</v>
      </c>
      <c r="F133" s="237" t="s">
        <v>1326</v>
      </c>
      <c r="G133" s="238" t="s">
        <v>198</v>
      </c>
      <c r="H133" s="239">
        <v>4</v>
      </c>
      <c r="I133" s="240"/>
      <c r="J133" s="241">
        <f>ROUND(I133*H133,2)</f>
        <v>0</v>
      </c>
      <c r="K133" s="237" t="s">
        <v>181</v>
      </c>
      <c r="L133" s="73"/>
      <c r="M133" s="242" t="s">
        <v>23</v>
      </c>
      <c r="N133" s="243" t="s">
        <v>46</v>
      </c>
      <c r="O133" s="48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5" t="s">
        <v>1310</v>
      </c>
      <c r="AT133" s="25" t="s">
        <v>177</v>
      </c>
      <c r="AU133" s="25" t="s">
        <v>83</v>
      </c>
      <c r="AY133" s="25" t="s">
        <v>174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5" t="s">
        <v>83</v>
      </c>
      <c r="BK133" s="246">
        <f>ROUND(I133*H133,2)</f>
        <v>0</v>
      </c>
      <c r="BL133" s="25" t="s">
        <v>1310</v>
      </c>
      <c r="BM133" s="25" t="s">
        <v>3118</v>
      </c>
    </row>
    <row r="134" spans="2:47" s="1" customFormat="1" ht="13.5">
      <c r="B134" s="47"/>
      <c r="C134" s="75"/>
      <c r="D134" s="247" t="s">
        <v>187</v>
      </c>
      <c r="E134" s="75"/>
      <c r="F134" s="248" t="s">
        <v>200</v>
      </c>
      <c r="G134" s="75"/>
      <c r="H134" s="75"/>
      <c r="I134" s="205"/>
      <c r="J134" s="75"/>
      <c r="K134" s="75"/>
      <c r="L134" s="73"/>
      <c r="M134" s="249"/>
      <c r="N134" s="48"/>
      <c r="O134" s="48"/>
      <c r="P134" s="48"/>
      <c r="Q134" s="48"/>
      <c r="R134" s="48"/>
      <c r="S134" s="48"/>
      <c r="T134" s="96"/>
      <c r="AT134" s="25" t="s">
        <v>187</v>
      </c>
      <c r="AU134" s="25" t="s">
        <v>83</v>
      </c>
    </row>
    <row r="135" spans="2:65" s="1" customFormat="1" ht="25.5" customHeight="1">
      <c r="B135" s="47"/>
      <c r="C135" s="235" t="s">
        <v>513</v>
      </c>
      <c r="D135" s="235" t="s">
        <v>177</v>
      </c>
      <c r="E135" s="236" t="s">
        <v>1337</v>
      </c>
      <c r="F135" s="237" t="s">
        <v>1338</v>
      </c>
      <c r="G135" s="238" t="s">
        <v>198</v>
      </c>
      <c r="H135" s="239">
        <v>4</v>
      </c>
      <c r="I135" s="240"/>
      <c r="J135" s="241">
        <f>ROUND(I135*H135,2)</f>
        <v>0</v>
      </c>
      <c r="K135" s="237" t="s">
        <v>181</v>
      </c>
      <c r="L135" s="73"/>
      <c r="M135" s="242" t="s">
        <v>23</v>
      </c>
      <c r="N135" s="243" t="s">
        <v>46</v>
      </c>
      <c r="O135" s="48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5" t="s">
        <v>1310</v>
      </c>
      <c r="AT135" s="25" t="s">
        <v>177</v>
      </c>
      <c r="AU135" s="25" t="s">
        <v>83</v>
      </c>
      <c r="AY135" s="25" t="s">
        <v>174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5" t="s">
        <v>83</v>
      </c>
      <c r="BK135" s="246">
        <f>ROUND(I135*H135,2)</f>
        <v>0</v>
      </c>
      <c r="BL135" s="25" t="s">
        <v>1310</v>
      </c>
      <c r="BM135" s="25" t="s">
        <v>3119</v>
      </c>
    </row>
    <row r="136" spans="2:47" s="1" customFormat="1" ht="13.5">
      <c r="B136" s="47"/>
      <c r="C136" s="75"/>
      <c r="D136" s="247" t="s">
        <v>187</v>
      </c>
      <c r="E136" s="75"/>
      <c r="F136" s="248" t="s">
        <v>200</v>
      </c>
      <c r="G136" s="75"/>
      <c r="H136" s="75"/>
      <c r="I136" s="205"/>
      <c r="J136" s="75"/>
      <c r="K136" s="75"/>
      <c r="L136" s="73"/>
      <c r="M136" s="250"/>
      <c r="N136" s="251"/>
      <c r="O136" s="251"/>
      <c r="P136" s="251"/>
      <c r="Q136" s="251"/>
      <c r="R136" s="251"/>
      <c r="S136" s="251"/>
      <c r="T136" s="252"/>
      <c r="AT136" s="25" t="s">
        <v>187</v>
      </c>
      <c r="AU136" s="25" t="s">
        <v>83</v>
      </c>
    </row>
    <row r="137" spans="2:12" s="1" customFormat="1" ht="6.95" customHeight="1">
      <c r="B137" s="68"/>
      <c r="C137" s="69"/>
      <c r="D137" s="69"/>
      <c r="E137" s="69"/>
      <c r="F137" s="69"/>
      <c r="G137" s="69"/>
      <c r="H137" s="69"/>
      <c r="I137" s="180"/>
      <c r="J137" s="69"/>
      <c r="K137" s="69"/>
      <c r="L137" s="73"/>
    </row>
  </sheetData>
  <sheetProtection password="CC35" sheet="1" objects="1" scenarios="1" formatColumns="0" formatRows="0" autoFilter="0"/>
  <autoFilter ref="C89:K13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8:H78"/>
    <mergeCell ref="E80:H80"/>
    <mergeCell ref="E82:H82"/>
    <mergeCell ref="G1:H1"/>
    <mergeCell ref="L2:V2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138</v>
      </c>
      <c r="G1" s="153" t="s">
        <v>139</v>
      </c>
      <c r="H1" s="153"/>
      <c r="I1" s="154"/>
      <c r="J1" s="153" t="s">
        <v>140</v>
      </c>
      <c r="K1" s="152" t="s">
        <v>141</v>
      </c>
      <c r="L1" s="153" t="s">
        <v>142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137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143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Stavební úpravy zázemí fotbalu na hřišti v Neštěmicích vč.venkovního rozvodu vody a vstupních objektů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144</v>
      </c>
      <c r="E8" s="30"/>
      <c r="F8" s="30"/>
      <c r="G8" s="30"/>
      <c r="H8" s="30"/>
      <c r="I8" s="156"/>
      <c r="J8" s="30"/>
      <c r="K8" s="32"/>
    </row>
    <row r="9" spans="2:11" s="1" customFormat="1" ht="16.5" customHeight="1">
      <c r="B9" s="47"/>
      <c r="C9" s="48"/>
      <c r="D9" s="48"/>
      <c r="E9" s="157" t="s">
        <v>3060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1" t="s">
        <v>296</v>
      </c>
      <c r="E10" s="48"/>
      <c r="F10" s="48"/>
      <c r="G10" s="48"/>
      <c r="H10" s="48"/>
      <c r="I10" s="158"/>
      <c r="J10" s="48"/>
      <c r="K10" s="52"/>
    </row>
    <row r="11" spans="2:11" s="1" customFormat="1" ht="36.95" customHeight="1">
      <c r="B11" s="47"/>
      <c r="C11" s="48"/>
      <c r="D11" s="48"/>
      <c r="E11" s="159" t="s">
        <v>3120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pans="2:11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60" t="s">
        <v>22</v>
      </c>
      <c r="J13" s="36" t="s">
        <v>23</v>
      </c>
      <c r="K13" s="52"/>
    </row>
    <row r="14" spans="2:11" s="1" customFormat="1" ht="14.4" customHeight="1">
      <c r="B14" s="47"/>
      <c r="C14" s="48"/>
      <c r="D14" s="41" t="s">
        <v>24</v>
      </c>
      <c r="E14" s="48"/>
      <c r="F14" s="36" t="s">
        <v>25</v>
      </c>
      <c r="G14" s="48"/>
      <c r="H14" s="48"/>
      <c r="I14" s="160" t="s">
        <v>26</v>
      </c>
      <c r="J14" s="161" t="str">
        <f>'Rekapitulace stavby'!AN8</f>
        <v>24. 10. 2018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pans="2:11" s="1" customFormat="1" ht="14.4" customHeight="1">
      <c r="B16" s="47"/>
      <c r="C16" s="48"/>
      <c r="D16" s="41" t="s">
        <v>28</v>
      </c>
      <c r="E16" s="48"/>
      <c r="F16" s="48"/>
      <c r="G16" s="48"/>
      <c r="H16" s="48"/>
      <c r="I16" s="160" t="s">
        <v>29</v>
      </c>
      <c r="J16" s="36" t="s">
        <v>23</v>
      </c>
      <c r="K16" s="52"/>
    </row>
    <row r="17" spans="2:11" s="1" customFormat="1" ht="18" customHeight="1">
      <c r="B17" s="47"/>
      <c r="C17" s="48"/>
      <c r="D17" s="48"/>
      <c r="E17" s="36" t="s">
        <v>30</v>
      </c>
      <c r="F17" s="48"/>
      <c r="G17" s="48"/>
      <c r="H17" s="48"/>
      <c r="I17" s="160" t="s">
        <v>31</v>
      </c>
      <c r="J17" s="36" t="s">
        <v>23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pans="2:11" s="1" customFormat="1" ht="14.4" customHeight="1">
      <c r="B19" s="47"/>
      <c r="C19" s="48"/>
      <c r="D19" s="41" t="s">
        <v>32</v>
      </c>
      <c r="E19" s="48"/>
      <c r="F19" s="48"/>
      <c r="G19" s="48"/>
      <c r="H19" s="48"/>
      <c r="I19" s="160" t="s">
        <v>29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0" t="s">
        <v>31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pans="2:11" s="1" customFormat="1" ht="14.4" customHeight="1">
      <c r="B22" s="47"/>
      <c r="C22" s="48"/>
      <c r="D22" s="41" t="s">
        <v>34</v>
      </c>
      <c r="E22" s="48"/>
      <c r="F22" s="48"/>
      <c r="G22" s="48"/>
      <c r="H22" s="48"/>
      <c r="I22" s="160" t="s">
        <v>29</v>
      </c>
      <c r="J22" s="36" t="s">
        <v>35</v>
      </c>
      <c r="K22" s="52"/>
    </row>
    <row r="23" spans="2:11" s="1" customFormat="1" ht="18" customHeight="1">
      <c r="B23" s="47"/>
      <c r="C23" s="48"/>
      <c r="D23" s="48"/>
      <c r="E23" s="36" t="s">
        <v>36</v>
      </c>
      <c r="F23" s="48"/>
      <c r="G23" s="48"/>
      <c r="H23" s="48"/>
      <c r="I23" s="160" t="s">
        <v>31</v>
      </c>
      <c r="J23" s="36" t="s">
        <v>37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pans="2:11" s="1" customFormat="1" ht="14.4" customHeight="1">
      <c r="B25" s="47"/>
      <c r="C25" s="48"/>
      <c r="D25" s="41" t="s">
        <v>39</v>
      </c>
      <c r="E25" s="48"/>
      <c r="F25" s="48"/>
      <c r="G25" s="48"/>
      <c r="H25" s="48"/>
      <c r="I25" s="158"/>
      <c r="J25" s="48"/>
      <c r="K25" s="52"/>
    </row>
    <row r="26" spans="2:11" s="7" customFormat="1" ht="16.5" customHeight="1">
      <c r="B26" s="162"/>
      <c r="C26" s="163"/>
      <c r="D26" s="163"/>
      <c r="E26" s="45" t="s">
        <v>23</v>
      </c>
      <c r="F26" s="45"/>
      <c r="G26" s="45"/>
      <c r="H26" s="45"/>
      <c r="I26" s="164"/>
      <c r="J26" s="163"/>
      <c r="K26" s="165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25.4" customHeight="1">
      <c r="B29" s="47"/>
      <c r="C29" s="48"/>
      <c r="D29" s="168" t="s">
        <v>41</v>
      </c>
      <c r="E29" s="48"/>
      <c r="F29" s="48"/>
      <c r="G29" s="48"/>
      <c r="H29" s="48"/>
      <c r="I29" s="158"/>
      <c r="J29" s="169">
        <f>ROUND(J96,2)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14.4" customHeight="1">
      <c r="B31" s="47"/>
      <c r="C31" s="48"/>
      <c r="D31" s="48"/>
      <c r="E31" s="48"/>
      <c r="F31" s="53" t="s">
        <v>43</v>
      </c>
      <c r="G31" s="48"/>
      <c r="H31" s="48"/>
      <c r="I31" s="170" t="s">
        <v>42</v>
      </c>
      <c r="J31" s="53" t="s">
        <v>44</v>
      </c>
      <c r="K31" s="52"/>
    </row>
    <row r="32" spans="2:11" s="1" customFormat="1" ht="14.4" customHeight="1">
      <c r="B32" s="47"/>
      <c r="C32" s="48"/>
      <c r="D32" s="56" t="s">
        <v>45</v>
      </c>
      <c r="E32" s="56" t="s">
        <v>46</v>
      </c>
      <c r="F32" s="171">
        <f>ROUND(SUM(BE96:BE169),2)</f>
        <v>0</v>
      </c>
      <c r="G32" s="48"/>
      <c r="H32" s="48"/>
      <c r="I32" s="172">
        <v>0.21</v>
      </c>
      <c r="J32" s="171">
        <f>ROUND(ROUND((SUM(BE96:BE169)),2)*I32,2)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47</v>
      </c>
      <c r="F33" s="171">
        <f>ROUND(SUM(BF96:BF169),2)</f>
        <v>0</v>
      </c>
      <c r="G33" s="48"/>
      <c r="H33" s="48"/>
      <c r="I33" s="172">
        <v>0.15</v>
      </c>
      <c r="J33" s="171">
        <f>ROUND(ROUND((SUM(BF96:BF169)),2)*I33,2)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48</v>
      </c>
      <c r="F34" s="171">
        <f>ROUND(SUM(BG96:BG169),2)</f>
        <v>0</v>
      </c>
      <c r="G34" s="48"/>
      <c r="H34" s="48"/>
      <c r="I34" s="172">
        <v>0.21</v>
      </c>
      <c r="J34" s="171">
        <v>0</v>
      </c>
      <c r="K34" s="52"/>
    </row>
    <row r="35" spans="2:11" s="1" customFormat="1" ht="14.4" customHeight="1" hidden="1">
      <c r="B35" s="47"/>
      <c r="C35" s="48"/>
      <c r="D35" s="48"/>
      <c r="E35" s="56" t="s">
        <v>49</v>
      </c>
      <c r="F35" s="171">
        <f>ROUND(SUM(BH96:BH169),2)</f>
        <v>0</v>
      </c>
      <c r="G35" s="48"/>
      <c r="H35" s="48"/>
      <c r="I35" s="172">
        <v>0.15</v>
      </c>
      <c r="J35" s="171">
        <v>0</v>
      </c>
      <c r="K35" s="52"/>
    </row>
    <row r="36" spans="2:11" s="1" customFormat="1" ht="14.4" customHeight="1" hidden="1">
      <c r="B36" s="47"/>
      <c r="C36" s="48"/>
      <c r="D36" s="48"/>
      <c r="E36" s="56" t="s">
        <v>50</v>
      </c>
      <c r="F36" s="171">
        <f>ROUND(SUM(BI96:BI169),2)</f>
        <v>0</v>
      </c>
      <c r="G36" s="48"/>
      <c r="H36" s="48"/>
      <c r="I36" s="172">
        <v>0</v>
      </c>
      <c r="J36" s="171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pans="2:11" s="1" customFormat="1" ht="25.4" customHeight="1">
      <c r="B38" s="47"/>
      <c r="C38" s="173"/>
      <c r="D38" s="174" t="s">
        <v>51</v>
      </c>
      <c r="E38" s="99"/>
      <c r="F38" s="99"/>
      <c r="G38" s="175" t="s">
        <v>52</v>
      </c>
      <c r="H38" s="176" t="s">
        <v>53</v>
      </c>
      <c r="I38" s="177"/>
      <c r="J38" s="178">
        <f>SUM(J29:J36)</f>
        <v>0</v>
      </c>
      <c r="K38" s="179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pans="2:11" s="1" customFormat="1" ht="6.95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pans="2:11" s="1" customFormat="1" ht="36.95" customHeight="1">
      <c r="B44" s="47"/>
      <c r="C44" s="31" t="s">
        <v>146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16.5" customHeight="1">
      <c r="B47" s="47"/>
      <c r="C47" s="48"/>
      <c r="D47" s="48"/>
      <c r="E47" s="157" t="str">
        <f>E7</f>
        <v>Stavební úpravy zázemí fotbalu na hřišti v Neštěmicích vč.venkovního rozvodu vody a vstupních objektů</v>
      </c>
      <c r="F47" s="41"/>
      <c r="G47" s="41"/>
      <c r="H47" s="41"/>
      <c r="I47" s="158"/>
      <c r="J47" s="48"/>
      <c r="K47" s="52"/>
    </row>
    <row r="48" spans="2:11" ht="13.5">
      <c r="B48" s="29"/>
      <c r="C48" s="41" t="s">
        <v>144</v>
      </c>
      <c r="D48" s="30"/>
      <c r="E48" s="30"/>
      <c r="F48" s="30"/>
      <c r="G48" s="30"/>
      <c r="H48" s="30"/>
      <c r="I48" s="156"/>
      <c r="J48" s="30"/>
      <c r="K48" s="32"/>
    </row>
    <row r="49" spans="2:11" s="1" customFormat="1" ht="16.5" customHeight="1">
      <c r="B49" s="47"/>
      <c r="C49" s="48"/>
      <c r="D49" s="48"/>
      <c r="E49" s="157" t="s">
        <v>3060</v>
      </c>
      <c r="F49" s="48"/>
      <c r="G49" s="48"/>
      <c r="H49" s="48"/>
      <c r="I49" s="158"/>
      <c r="J49" s="48"/>
      <c r="K49" s="52"/>
    </row>
    <row r="50" spans="2:11" s="1" customFormat="1" ht="14.4" customHeight="1">
      <c r="B50" s="47"/>
      <c r="C50" s="41" t="s">
        <v>296</v>
      </c>
      <c r="D50" s="48"/>
      <c r="E50" s="48"/>
      <c r="F50" s="48"/>
      <c r="G50" s="48"/>
      <c r="H50" s="48"/>
      <c r="I50" s="158"/>
      <c r="J50" s="48"/>
      <c r="K50" s="52"/>
    </row>
    <row r="51" spans="2:11" s="1" customFormat="1" ht="17.25" customHeight="1">
      <c r="B51" s="47"/>
      <c r="C51" s="48"/>
      <c r="D51" s="48"/>
      <c r="E51" s="159" t="str">
        <f>E11</f>
        <v>TI 01 - Oprava zavlažování</v>
      </c>
      <c r="F51" s="48"/>
      <c r="G51" s="48"/>
      <c r="H51" s="48"/>
      <c r="I51" s="158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pans="2:11" s="1" customFormat="1" ht="18" customHeight="1">
      <c r="B53" s="47"/>
      <c r="C53" s="41" t="s">
        <v>24</v>
      </c>
      <c r="D53" s="48"/>
      <c r="E53" s="48"/>
      <c r="F53" s="36" t="str">
        <f>F14</f>
        <v>Neštěmice</v>
      </c>
      <c r="G53" s="48"/>
      <c r="H53" s="48"/>
      <c r="I53" s="160" t="s">
        <v>26</v>
      </c>
      <c r="J53" s="161" t="str">
        <f>IF(J14="","",J14)</f>
        <v>24. 10. 2018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pans="2:11" s="1" customFormat="1" ht="13.5">
      <c r="B55" s="47"/>
      <c r="C55" s="41" t="s">
        <v>28</v>
      </c>
      <c r="D55" s="48"/>
      <c r="E55" s="48"/>
      <c r="F55" s="36" t="str">
        <f>E17</f>
        <v>Městské služby Ústí nad Labem - p.o.</v>
      </c>
      <c r="G55" s="48"/>
      <c r="H55" s="48"/>
      <c r="I55" s="160" t="s">
        <v>34</v>
      </c>
      <c r="J55" s="45" t="str">
        <f>E23</f>
        <v>Correct BC, s.r.o.</v>
      </c>
      <c r="K55" s="52"/>
    </row>
    <row r="56" spans="2:11" s="1" customFormat="1" ht="14.4" customHeight="1">
      <c r="B56" s="47"/>
      <c r="C56" s="41" t="s">
        <v>32</v>
      </c>
      <c r="D56" s="48"/>
      <c r="E56" s="48"/>
      <c r="F56" s="36" t="str">
        <f>IF(E20="","",E20)</f>
        <v/>
      </c>
      <c r="G56" s="48"/>
      <c r="H56" s="48"/>
      <c r="I56" s="158"/>
      <c r="J56" s="185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pans="2:11" s="1" customFormat="1" ht="29.25" customHeight="1">
      <c r="B58" s="47"/>
      <c r="C58" s="186" t="s">
        <v>147</v>
      </c>
      <c r="D58" s="173"/>
      <c r="E58" s="173"/>
      <c r="F58" s="173"/>
      <c r="G58" s="173"/>
      <c r="H58" s="173"/>
      <c r="I58" s="187"/>
      <c r="J58" s="188" t="s">
        <v>148</v>
      </c>
      <c r="K58" s="189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pans="2:47" s="1" customFormat="1" ht="29.25" customHeight="1">
      <c r="B60" s="47"/>
      <c r="C60" s="190" t="s">
        <v>149</v>
      </c>
      <c r="D60" s="48"/>
      <c r="E60" s="48"/>
      <c r="F60" s="48"/>
      <c r="G60" s="48"/>
      <c r="H60" s="48"/>
      <c r="I60" s="158"/>
      <c r="J60" s="169">
        <f>J96</f>
        <v>0</v>
      </c>
      <c r="K60" s="52"/>
      <c r="AU60" s="25" t="s">
        <v>150</v>
      </c>
    </row>
    <row r="61" spans="2:11" s="8" customFormat="1" ht="24.95" customHeight="1">
      <c r="B61" s="191"/>
      <c r="C61" s="192"/>
      <c r="D61" s="193" t="s">
        <v>307</v>
      </c>
      <c r="E61" s="194"/>
      <c r="F61" s="194"/>
      <c r="G61" s="194"/>
      <c r="H61" s="194"/>
      <c r="I61" s="195"/>
      <c r="J61" s="196">
        <f>J97</f>
        <v>0</v>
      </c>
      <c r="K61" s="197"/>
    </row>
    <row r="62" spans="2:11" s="9" customFormat="1" ht="19.9" customHeight="1">
      <c r="B62" s="198"/>
      <c r="C62" s="199"/>
      <c r="D62" s="200" t="s">
        <v>308</v>
      </c>
      <c r="E62" s="201"/>
      <c r="F62" s="201"/>
      <c r="G62" s="201"/>
      <c r="H62" s="201"/>
      <c r="I62" s="202"/>
      <c r="J62" s="203">
        <f>J98</f>
        <v>0</v>
      </c>
      <c r="K62" s="204"/>
    </row>
    <row r="63" spans="2:11" s="9" customFormat="1" ht="19.9" customHeight="1">
      <c r="B63" s="198"/>
      <c r="C63" s="199"/>
      <c r="D63" s="200" t="s">
        <v>309</v>
      </c>
      <c r="E63" s="201"/>
      <c r="F63" s="201"/>
      <c r="G63" s="201"/>
      <c r="H63" s="201"/>
      <c r="I63" s="202"/>
      <c r="J63" s="203">
        <f>J100</f>
        <v>0</v>
      </c>
      <c r="K63" s="204"/>
    </row>
    <row r="64" spans="2:11" s="9" customFormat="1" ht="19.9" customHeight="1">
      <c r="B64" s="198"/>
      <c r="C64" s="199"/>
      <c r="D64" s="200" t="s">
        <v>2681</v>
      </c>
      <c r="E64" s="201"/>
      <c r="F64" s="201"/>
      <c r="G64" s="201"/>
      <c r="H64" s="201"/>
      <c r="I64" s="202"/>
      <c r="J64" s="203">
        <f>J102</f>
        <v>0</v>
      </c>
      <c r="K64" s="204"/>
    </row>
    <row r="65" spans="2:11" s="9" customFormat="1" ht="19.9" customHeight="1">
      <c r="B65" s="198"/>
      <c r="C65" s="199"/>
      <c r="D65" s="200" t="s">
        <v>310</v>
      </c>
      <c r="E65" s="201"/>
      <c r="F65" s="201"/>
      <c r="G65" s="201"/>
      <c r="H65" s="201"/>
      <c r="I65" s="202"/>
      <c r="J65" s="203">
        <f>J128</f>
        <v>0</v>
      </c>
      <c r="K65" s="204"/>
    </row>
    <row r="66" spans="2:11" s="8" customFormat="1" ht="24.95" customHeight="1">
      <c r="B66" s="191"/>
      <c r="C66" s="192"/>
      <c r="D66" s="193" t="s">
        <v>313</v>
      </c>
      <c r="E66" s="194"/>
      <c r="F66" s="194"/>
      <c r="G66" s="194"/>
      <c r="H66" s="194"/>
      <c r="I66" s="195"/>
      <c r="J66" s="196">
        <f>J130</f>
        <v>0</v>
      </c>
      <c r="K66" s="197"/>
    </row>
    <row r="67" spans="2:11" s="9" customFormat="1" ht="19.9" customHeight="1">
      <c r="B67" s="198"/>
      <c r="C67" s="199"/>
      <c r="D67" s="200" t="s">
        <v>1466</v>
      </c>
      <c r="E67" s="201"/>
      <c r="F67" s="201"/>
      <c r="G67" s="201"/>
      <c r="H67" s="201"/>
      <c r="I67" s="202"/>
      <c r="J67" s="203">
        <f>J131</f>
        <v>0</v>
      </c>
      <c r="K67" s="204"/>
    </row>
    <row r="68" spans="2:11" s="9" customFormat="1" ht="19.9" customHeight="1">
      <c r="B68" s="198"/>
      <c r="C68" s="199"/>
      <c r="D68" s="200" t="s">
        <v>3121</v>
      </c>
      <c r="E68" s="201"/>
      <c r="F68" s="201"/>
      <c r="G68" s="201"/>
      <c r="H68" s="201"/>
      <c r="I68" s="202"/>
      <c r="J68" s="203">
        <f>J133</f>
        <v>0</v>
      </c>
      <c r="K68" s="204"/>
    </row>
    <row r="69" spans="2:11" s="9" customFormat="1" ht="19.9" customHeight="1">
      <c r="B69" s="198"/>
      <c r="C69" s="199"/>
      <c r="D69" s="200" t="s">
        <v>1469</v>
      </c>
      <c r="E69" s="201"/>
      <c r="F69" s="201"/>
      <c r="G69" s="201"/>
      <c r="H69" s="201"/>
      <c r="I69" s="202"/>
      <c r="J69" s="203">
        <f>J140</f>
        <v>0</v>
      </c>
      <c r="K69" s="204"/>
    </row>
    <row r="70" spans="2:11" s="9" customFormat="1" ht="19.9" customHeight="1">
      <c r="B70" s="198"/>
      <c r="C70" s="199"/>
      <c r="D70" s="200" t="s">
        <v>319</v>
      </c>
      <c r="E70" s="201"/>
      <c r="F70" s="201"/>
      <c r="G70" s="201"/>
      <c r="H70" s="201"/>
      <c r="I70" s="202"/>
      <c r="J70" s="203">
        <f>J148</f>
        <v>0</v>
      </c>
      <c r="K70" s="204"/>
    </row>
    <row r="71" spans="2:11" s="8" customFormat="1" ht="24.95" customHeight="1">
      <c r="B71" s="191"/>
      <c r="C71" s="192"/>
      <c r="D71" s="193" t="s">
        <v>321</v>
      </c>
      <c r="E71" s="194"/>
      <c r="F71" s="194"/>
      <c r="G71" s="194"/>
      <c r="H71" s="194"/>
      <c r="I71" s="195"/>
      <c r="J71" s="196">
        <f>J152</f>
        <v>0</v>
      </c>
      <c r="K71" s="197"/>
    </row>
    <row r="72" spans="2:11" s="8" customFormat="1" ht="24.95" customHeight="1">
      <c r="B72" s="191"/>
      <c r="C72" s="192"/>
      <c r="D72" s="193" t="s">
        <v>151</v>
      </c>
      <c r="E72" s="194"/>
      <c r="F72" s="194"/>
      <c r="G72" s="194"/>
      <c r="H72" s="194"/>
      <c r="I72" s="195"/>
      <c r="J72" s="196">
        <f>J161</f>
        <v>0</v>
      </c>
      <c r="K72" s="197"/>
    </row>
    <row r="73" spans="2:11" s="9" customFormat="1" ht="19.9" customHeight="1">
      <c r="B73" s="198"/>
      <c r="C73" s="199"/>
      <c r="D73" s="200" t="s">
        <v>155</v>
      </c>
      <c r="E73" s="201"/>
      <c r="F73" s="201"/>
      <c r="G73" s="201"/>
      <c r="H73" s="201"/>
      <c r="I73" s="202"/>
      <c r="J73" s="203">
        <f>J162</f>
        <v>0</v>
      </c>
      <c r="K73" s="204"/>
    </row>
    <row r="74" spans="2:11" s="9" customFormat="1" ht="19.9" customHeight="1">
      <c r="B74" s="198"/>
      <c r="C74" s="199"/>
      <c r="D74" s="200" t="s">
        <v>157</v>
      </c>
      <c r="E74" s="201"/>
      <c r="F74" s="201"/>
      <c r="G74" s="201"/>
      <c r="H74" s="201"/>
      <c r="I74" s="202"/>
      <c r="J74" s="203">
        <f>J165</f>
        <v>0</v>
      </c>
      <c r="K74" s="204"/>
    </row>
    <row r="75" spans="2:11" s="1" customFormat="1" ht="21.8" customHeight="1">
      <c r="B75" s="47"/>
      <c r="C75" s="48"/>
      <c r="D75" s="48"/>
      <c r="E75" s="48"/>
      <c r="F75" s="48"/>
      <c r="G75" s="48"/>
      <c r="H75" s="48"/>
      <c r="I75" s="158"/>
      <c r="J75" s="48"/>
      <c r="K75" s="52"/>
    </row>
    <row r="76" spans="2:11" s="1" customFormat="1" ht="6.95" customHeight="1">
      <c r="B76" s="68"/>
      <c r="C76" s="69"/>
      <c r="D76" s="69"/>
      <c r="E76" s="69"/>
      <c r="F76" s="69"/>
      <c r="G76" s="69"/>
      <c r="H76" s="69"/>
      <c r="I76" s="180"/>
      <c r="J76" s="69"/>
      <c r="K76" s="70"/>
    </row>
    <row r="80" spans="2:12" s="1" customFormat="1" ht="6.95" customHeight="1">
      <c r="B80" s="71"/>
      <c r="C80" s="72"/>
      <c r="D80" s="72"/>
      <c r="E80" s="72"/>
      <c r="F80" s="72"/>
      <c r="G80" s="72"/>
      <c r="H80" s="72"/>
      <c r="I80" s="183"/>
      <c r="J80" s="72"/>
      <c r="K80" s="72"/>
      <c r="L80" s="73"/>
    </row>
    <row r="81" spans="2:12" s="1" customFormat="1" ht="36.95" customHeight="1">
      <c r="B81" s="47"/>
      <c r="C81" s="74" t="s">
        <v>158</v>
      </c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6.95" customHeight="1">
      <c r="B82" s="47"/>
      <c r="C82" s="75"/>
      <c r="D82" s="75"/>
      <c r="E82" s="75"/>
      <c r="F82" s="75"/>
      <c r="G82" s="75"/>
      <c r="H82" s="75"/>
      <c r="I82" s="205"/>
      <c r="J82" s="75"/>
      <c r="K82" s="75"/>
      <c r="L82" s="73"/>
    </row>
    <row r="83" spans="2:12" s="1" customFormat="1" ht="14.4" customHeight="1">
      <c r="B83" s="47"/>
      <c r="C83" s="77" t="s">
        <v>18</v>
      </c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6.5" customHeight="1">
      <c r="B84" s="47"/>
      <c r="C84" s="75"/>
      <c r="D84" s="75"/>
      <c r="E84" s="206" t="str">
        <f>E7</f>
        <v>Stavební úpravy zázemí fotbalu na hřišti v Neštěmicích vč.venkovního rozvodu vody a vstupních objektů</v>
      </c>
      <c r="F84" s="77"/>
      <c r="G84" s="77"/>
      <c r="H84" s="77"/>
      <c r="I84" s="205"/>
      <c r="J84" s="75"/>
      <c r="K84" s="75"/>
      <c r="L84" s="73"/>
    </row>
    <row r="85" spans="2:12" ht="13.5">
      <c r="B85" s="29"/>
      <c r="C85" s="77" t="s">
        <v>144</v>
      </c>
      <c r="D85" s="254"/>
      <c r="E85" s="254"/>
      <c r="F85" s="254"/>
      <c r="G85" s="254"/>
      <c r="H85" s="254"/>
      <c r="I85" s="150"/>
      <c r="J85" s="254"/>
      <c r="K85" s="254"/>
      <c r="L85" s="255"/>
    </row>
    <row r="86" spans="2:12" s="1" customFormat="1" ht="16.5" customHeight="1">
      <c r="B86" s="47"/>
      <c r="C86" s="75"/>
      <c r="D86" s="75"/>
      <c r="E86" s="206" t="s">
        <v>3060</v>
      </c>
      <c r="F86" s="75"/>
      <c r="G86" s="75"/>
      <c r="H86" s="75"/>
      <c r="I86" s="205"/>
      <c r="J86" s="75"/>
      <c r="K86" s="75"/>
      <c r="L86" s="73"/>
    </row>
    <row r="87" spans="2:12" s="1" customFormat="1" ht="14.4" customHeight="1">
      <c r="B87" s="47"/>
      <c r="C87" s="77" t="s">
        <v>296</v>
      </c>
      <c r="D87" s="75"/>
      <c r="E87" s="75"/>
      <c r="F87" s="75"/>
      <c r="G87" s="75"/>
      <c r="H87" s="75"/>
      <c r="I87" s="205"/>
      <c r="J87" s="75"/>
      <c r="K87" s="75"/>
      <c r="L87" s="73"/>
    </row>
    <row r="88" spans="2:12" s="1" customFormat="1" ht="17.25" customHeight="1">
      <c r="B88" s="47"/>
      <c r="C88" s="75"/>
      <c r="D88" s="75"/>
      <c r="E88" s="83" t="str">
        <f>E11</f>
        <v>TI 01 - Oprava zavlažování</v>
      </c>
      <c r="F88" s="75"/>
      <c r="G88" s="75"/>
      <c r="H88" s="75"/>
      <c r="I88" s="205"/>
      <c r="J88" s="75"/>
      <c r="K88" s="75"/>
      <c r="L88" s="73"/>
    </row>
    <row r="89" spans="2:12" s="1" customFormat="1" ht="6.95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pans="2:12" s="1" customFormat="1" ht="18" customHeight="1">
      <c r="B90" s="47"/>
      <c r="C90" s="77" t="s">
        <v>24</v>
      </c>
      <c r="D90" s="75"/>
      <c r="E90" s="75"/>
      <c r="F90" s="207" t="str">
        <f>F14</f>
        <v>Neštěmice</v>
      </c>
      <c r="G90" s="75"/>
      <c r="H90" s="75"/>
      <c r="I90" s="208" t="s">
        <v>26</v>
      </c>
      <c r="J90" s="86" t="str">
        <f>IF(J14="","",J14)</f>
        <v>24. 10. 2018</v>
      </c>
      <c r="K90" s="75"/>
      <c r="L90" s="73"/>
    </row>
    <row r="91" spans="2:12" s="1" customFormat="1" ht="6.95" customHeight="1">
      <c r="B91" s="47"/>
      <c r="C91" s="75"/>
      <c r="D91" s="75"/>
      <c r="E91" s="75"/>
      <c r="F91" s="75"/>
      <c r="G91" s="75"/>
      <c r="H91" s="75"/>
      <c r="I91" s="205"/>
      <c r="J91" s="75"/>
      <c r="K91" s="75"/>
      <c r="L91" s="73"/>
    </row>
    <row r="92" spans="2:12" s="1" customFormat="1" ht="13.5">
      <c r="B92" s="47"/>
      <c r="C92" s="77" t="s">
        <v>28</v>
      </c>
      <c r="D92" s="75"/>
      <c r="E92" s="75"/>
      <c r="F92" s="207" t="str">
        <f>E17</f>
        <v>Městské služby Ústí nad Labem - p.o.</v>
      </c>
      <c r="G92" s="75"/>
      <c r="H92" s="75"/>
      <c r="I92" s="208" t="s">
        <v>34</v>
      </c>
      <c r="J92" s="207" t="str">
        <f>E23</f>
        <v>Correct BC, s.r.o.</v>
      </c>
      <c r="K92" s="75"/>
      <c r="L92" s="73"/>
    </row>
    <row r="93" spans="2:12" s="1" customFormat="1" ht="14.4" customHeight="1">
      <c r="B93" s="47"/>
      <c r="C93" s="77" t="s">
        <v>32</v>
      </c>
      <c r="D93" s="75"/>
      <c r="E93" s="75"/>
      <c r="F93" s="207" t="str">
        <f>IF(E20="","",E20)</f>
        <v/>
      </c>
      <c r="G93" s="75"/>
      <c r="H93" s="75"/>
      <c r="I93" s="205"/>
      <c r="J93" s="75"/>
      <c r="K93" s="75"/>
      <c r="L93" s="73"/>
    </row>
    <row r="94" spans="2:12" s="1" customFormat="1" ht="10.3" customHeight="1">
      <c r="B94" s="47"/>
      <c r="C94" s="75"/>
      <c r="D94" s="75"/>
      <c r="E94" s="75"/>
      <c r="F94" s="75"/>
      <c r="G94" s="75"/>
      <c r="H94" s="75"/>
      <c r="I94" s="205"/>
      <c r="J94" s="75"/>
      <c r="K94" s="75"/>
      <c r="L94" s="73"/>
    </row>
    <row r="95" spans="2:20" s="10" customFormat="1" ht="29.25" customHeight="1">
      <c r="B95" s="209"/>
      <c r="C95" s="210" t="s">
        <v>159</v>
      </c>
      <c r="D95" s="211" t="s">
        <v>60</v>
      </c>
      <c r="E95" s="211" t="s">
        <v>56</v>
      </c>
      <c r="F95" s="211" t="s">
        <v>160</v>
      </c>
      <c r="G95" s="211" t="s">
        <v>161</v>
      </c>
      <c r="H95" s="211" t="s">
        <v>162</v>
      </c>
      <c r="I95" s="212" t="s">
        <v>163</v>
      </c>
      <c r="J95" s="211" t="s">
        <v>148</v>
      </c>
      <c r="K95" s="213" t="s">
        <v>164</v>
      </c>
      <c r="L95" s="214"/>
      <c r="M95" s="103" t="s">
        <v>165</v>
      </c>
      <c r="N95" s="104" t="s">
        <v>45</v>
      </c>
      <c r="O95" s="104" t="s">
        <v>166</v>
      </c>
      <c r="P95" s="104" t="s">
        <v>167</v>
      </c>
      <c r="Q95" s="104" t="s">
        <v>168</v>
      </c>
      <c r="R95" s="104" t="s">
        <v>169</v>
      </c>
      <c r="S95" s="104" t="s">
        <v>170</v>
      </c>
      <c r="T95" s="105" t="s">
        <v>171</v>
      </c>
    </row>
    <row r="96" spans="2:63" s="1" customFormat="1" ht="29.25" customHeight="1">
      <c r="B96" s="47"/>
      <c r="C96" s="109" t="s">
        <v>149</v>
      </c>
      <c r="D96" s="75"/>
      <c r="E96" s="75"/>
      <c r="F96" s="75"/>
      <c r="G96" s="75"/>
      <c r="H96" s="75"/>
      <c r="I96" s="205"/>
      <c r="J96" s="215">
        <f>BK96</f>
        <v>0</v>
      </c>
      <c r="K96" s="75"/>
      <c r="L96" s="73"/>
      <c r="M96" s="106"/>
      <c r="N96" s="107"/>
      <c r="O96" s="107"/>
      <c r="P96" s="216">
        <f>P97+P130+P152+P161</f>
        <v>0</v>
      </c>
      <c r="Q96" s="107"/>
      <c r="R96" s="216">
        <f>R97+R130+R152+R161</f>
        <v>0</v>
      </c>
      <c r="S96" s="107"/>
      <c r="T96" s="217">
        <f>T97+T130+T152+T161</f>
        <v>0</v>
      </c>
      <c r="AT96" s="25" t="s">
        <v>74</v>
      </c>
      <c r="AU96" s="25" t="s">
        <v>150</v>
      </c>
      <c r="BK96" s="218">
        <f>BK97+BK130+BK152+BK161</f>
        <v>0</v>
      </c>
    </row>
    <row r="97" spans="2:63" s="11" customFormat="1" ht="37.4" customHeight="1">
      <c r="B97" s="219"/>
      <c r="C97" s="220"/>
      <c r="D97" s="221" t="s">
        <v>74</v>
      </c>
      <c r="E97" s="222" t="s">
        <v>322</v>
      </c>
      <c r="F97" s="222" t="s">
        <v>323</v>
      </c>
      <c r="G97" s="220"/>
      <c r="H97" s="220"/>
      <c r="I97" s="223"/>
      <c r="J97" s="224">
        <f>BK97</f>
        <v>0</v>
      </c>
      <c r="K97" s="220"/>
      <c r="L97" s="225"/>
      <c r="M97" s="226"/>
      <c r="N97" s="227"/>
      <c r="O97" s="227"/>
      <c r="P97" s="228">
        <f>P98+P100+P102+P128</f>
        <v>0</v>
      </c>
      <c r="Q97" s="227"/>
      <c r="R97" s="228">
        <f>R98+R100+R102+R128</f>
        <v>0</v>
      </c>
      <c r="S97" s="227"/>
      <c r="T97" s="229">
        <f>T98+T100+T102+T128</f>
        <v>0</v>
      </c>
      <c r="AR97" s="230" t="s">
        <v>83</v>
      </c>
      <c r="AT97" s="231" t="s">
        <v>74</v>
      </c>
      <c r="AU97" s="231" t="s">
        <v>75</v>
      </c>
      <c r="AY97" s="230" t="s">
        <v>174</v>
      </c>
      <c r="BK97" s="232">
        <f>BK98+BK100+BK102+BK128</f>
        <v>0</v>
      </c>
    </row>
    <row r="98" spans="2:63" s="11" customFormat="1" ht="19.9" customHeight="1">
      <c r="B98" s="219"/>
      <c r="C98" s="220"/>
      <c r="D98" s="221" t="s">
        <v>74</v>
      </c>
      <c r="E98" s="233" t="s">
        <v>94</v>
      </c>
      <c r="F98" s="233" t="s">
        <v>324</v>
      </c>
      <c r="G98" s="220"/>
      <c r="H98" s="220"/>
      <c r="I98" s="223"/>
      <c r="J98" s="234">
        <f>BK98</f>
        <v>0</v>
      </c>
      <c r="K98" s="220"/>
      <c r="L98" s="225"/>
      <c r="M98" s="226"/>
      <c r="N98" s="227"/>
      <c r="O98" s="227"/>
      <c r="P98" s="228">
        <f>P99</f>
        <v>0</v>
      </c>
      <c r="Q98" s="227"/>
      <c r="R98" s="228">
        <f>R99</f>
        <v>0</v>
      </c>
      <c r="S98" s="227"/>
      <c r="T98" s="229">
        <f>T99</f>
        <v>0</v>
      </c>
      <c r="AR98" s="230" t="s">
        <v>83</v>
      </c>
      <c r="AT98" s="231" t="s">
        <v>74</v>
      </c>
      <c r="AU98" s="231" t="s">
        <v>83</v>
      </c>
      <c r="AY98" s="230" t="s">
        <v>174</v>
      </c>
      <c r="BK98" s="232">
        <f>BK99</f>
        <v>0</v>
      </c>
    </row>
    <row r="99" spans="2:65" s="1" customFormat="1" ht="25.5" customHeight="1">
      <c r="B99" s="47"/>
      <c r="C99" s="235" t="s">
        <v>83</v>
      </c>
      <c r="D99" s="235" t="s">
        <v>177</v>
      </c>
      <c r="E99" s="236" t="s">
        <v>3122</v>
      </c>
      <c r="F99" s="237" t="s">
        <v>3123</v>
      </c>
      <c r="G99" s="238" t="s">
        <v>180</v>
      </c>
      <c r="H99" s="239">
        <v>1</v>
      </c>
      <c r="I99" s="240"/>
      <c r="J99" s="241">
        <f>ROUND(I99*H99,2)</f>
        <v>0</v>
      </c>
      <c r="K99" s="237" t="s">
        <v>23</v>
      </c>
      <c r="L99" s="73"/>
      <c r="M99" s="242" t="s">
        <v>23</v>
      </c>
      <c r="N99" s="243" t="s">
        <v>46</v>
      </c>
      <c r="O99" s="48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5" t="s">
        <v>195</v>
      </c>
      <c r="AT99" s="25" t="s">
        <v>177</v>
      </c>
      <c r="AU99" s="25" t="s">
        <v>85</v>
      </c>
      <c r="AY99" s="25" t="s">
        <v>174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5" t="s">
        <v>83</v>
      </c>
      <c r="BK99" s="246">
        <f>ROUND(I99*H99,2)</f>
        <v>0</v>
      </c>
      <c r="BL99" s="25" t="s">
        <v>195</v>
      </c>
      <c r="BM99" s="25" t="s">
        <v>3124</v>
      </c>
    </row>
    <row r="100" spans="2:63" s="11" customFormat="1" ht="29.85" customHeight="1">
      <c r="B100" s="219"/>
      <c r="C100" s="220"/>
      <c r="D100" s="221" t="s">
        <v>74</v>
      </c>
      <c r="E100" s="233" t="s">
        <v>207</v>
      </c>
      <c r="F100" s="233" t="s">
        <v>357</v>
      </c>
      <c r="G100" s="220"/>
      <c r="H100" s="220"/>
      <c r="I100" s="223"/>
      <c r="J100" s="234">
        <f>BK100</f>
        <v>0</v>
      </c>
      <c r="K100" s="220"/>
      <c r="L100" s="225"/>
      <c r="M100" s="226"/>
      <c r="N100" s="227"/>
      <c r="O100" s="227"/>
      <c r="P100" s="228">
        <f>P101</f>
        <v>0</v>
      </c>
      <c r="Q100" s="227"/>
      <c r="R100" s="228">
        <f>R101</f>
        <v>0</v>
      </c>
      <c r="S100" s="227"/>
      <c r="T100" s="229">
        <f>T101</f>
        <v>0</v>
      </c>
      <c r="AR100" s="230" t="s">
        <v>83</v>
      </c>
      <c r="AT100" s="231" t="s">
        <v>74</v>
      </c>
      <c r="AU100" s="231" t="s">
        <v>83</v>
      </c>
      <c r="AY100" s="230" t="s">
        <v>174</v>
      </c>
      <c r="BK100" s="232">
        <f>BK101</f>
        <v>0</v>
      </c>
    </row>
    <row r="101" spans="2:65" s="1" customFormat="1" ht="25.5" customHeight="1">
      <c r="B101" s="47"/>
      <c r="C101" s="235" t="s">
        <v>85</v>
      </c>
      <c r="D101" s="235" t="s">
        <v>177</v>
      </c>
      <c r="E101" s="236" t="s">
        <v>3125</v>
      </c>
      <c r="F101" s="237" t="s">
        <v>3126</v>
      </c>
      <c r="G101" s="238" t="s">
        <v>180</v>
      </c>
      <c r="H101" s="239">
        <v>2</v>
      </c>
      <c r="I101" s="240"/>
      <c r="J101" s="241">
        <f>ROUND(I101*H101,2)</f>
        <v>0</v>
      </c>
      <c r="K101" s="237" t="s">
        <v>23</v>
      </c>
      <c r="L101" s="73"/>
      <c r="M101" s="242" t="s">
        <v>23</v>
      </c>
      <c r="N101" s="243" t="s">
        <v>46</v>
      </c>
      <c r="O101" s="48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5" t="s">
        <v>195</v>
      </c>
      <c r="AT101" s="25" t="s">
        <v>177</v>
      </c>
      <c r="AU101" s="25" t="s">
        <v>85</v>
      </c>
      <c r="AY101" s="25" t="s">
        <v>174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5" t="s">
        <v>83</v>
      </c>
      <c r="BK101" s="246">
        <f>ROUND(I101*H101,2)</f>
        <v>0</v>
      </c>
      <c r="BL101" s="25" t="s">
        <v>195</v>
      </c>
      <c r="BM101" s="25" t="s">
        <v>3127</v>
      </c>
    </row>
    <row r="102" spans="2:63" s="11" customFormat="1" ht="29.85" customHeight="1">
      <c r="B102" s="219"/>
      <c r="C102" s="220"/>
      <c r="D102" s="221" t="s">
        <v>74</v>
      </c>
      <c r="E102" s="233" t="s">
        <v>216</v>
      </c>
      <c r="F102" s="233" t="s">
        <v>2741</v>
      </c>
      <c r="G102" s="220"/>
      <c r="H102" s="220"/>
      <c r="I102" s="223"/>
      <c r="J102" s="234">
        <f>BK102</f>
        <v>0</v>
      </c>
      <c r="K102" s="220"/>
      <c r="L102" s="225"/>
      <c r="M102" s="226"/>
      <c r="N102" s="227"/>
      <c r="O102" s="227"/>
      <c r="P102" s="228">
        <f>SUM(P103:P127)</f>
        <v>0</v>
      </c>
      <c r="Q102" s="227"/>
      <c r="R102" s="228">
        <f>SUM(R103:R127)</f>
        <v>0</v>
      </c>
      <c r="S102" s="227"/>
      <c r="T102" s="229">
        <f>SUM(T103:T127)</f>
        <v>0</v>
      </c>
      <c r="AR102" s="230" t="s">
        <v>83</v>
      </c>
      <c r="AT102" s="231" t="s">
        <v>74</v>
      </c>
      <c r="AU102" s="231" t="s">
        <v>83</v>
      </c>
      <c r="AY102" s="230" t="s">
        <v>174</v>
      </c>
      <c r="BK102" s="232">
        <f>SUM(BK103:BK127)</f>
        <v>0</v>
      </c>
    </row>
    <row r="103" spans="2:65" s="1" customFormat="1" ht="25.5" customHeight="1">
      <c r="B103" s="47"/>
      <c r="C103" s="235" t="s">
        <v>94</v>
      </c>
      <c r="D103" s="235" t="s">
        <v>177</v>
      </c>
      <c r="E103" s="236" t="s">
        <v>3128</v>
      </c>
      <c r="F103" s="237" t="s">
        <v>3129</v>
      </c>
      <c r="G103" s="238" t="s">
        <v>223</v>
      </c>
      <c r="H103" s="239">
        <v>6</v>
      </c>
      <c r="I103" s="240"/>
      <c r="J103" s="241">
        <f>ROUND(I103*H103,2)</f>
        <v>0</v>
      </c>
      <c r="K103" s="237" t="s">
        <v>23</v>
      </c>
      <c r="L103" s="73"/>
      <c r="M103" s="242" t="s">
        <v>23</v>
      </c>
      <c r="N103" s="243" t="s">
        <v>46</v>
      </c>
      <c r="O103" s="48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5" t="s">
        <v>195</v>
      </c>
      <c r="AT103" s="25" t="s">
        <v>177</v>
      </c>
      <c r="AU103" s="25" t="s">
        <v>85</v>
      </c>
      <c r="AY103" s="25" t="s">
        <v>174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5" t="s">
        <v>83</v>
      </c>
      <c r="BK103" s="246">
        <f>ROUND(I103*H103,2)</f>
        <v>0</v>
      </c>
      <c r="BL103" s="25" t="s">
        <v>195</v>
      </c>
      <c r="BM103" s="25" t="s">
        <v>3130</v>
      </c>
    </row>
    <row r="104" spans="2:65" s="1" customFormat="1" ht="16.5" customHeight="1">
      <c r="B104" s="47"/>
      <c r="C104" s="300" t="s">
        <v>195</v>
      </c>
      <c r="D104" s="300" t="s">
        <v>475</v>
      </c>
      <c r="E104" s="301" t="s">
        <v>3131</v>
      </c>
      <c r="F104" s="302" t="s">
        <v>3132</v>
      </c>
      <c r="G104" s="303" t="s">
        <v>223</v>
      </c>
      <c r="H104" s="304">
        <v>7.2</v>
      </c>
      <c r="I104" s="305"/>
      <c r="J104" s="306">
        <f>ROUND(I104*H104,2)</f>
        <v>0</v>
      </c>
      <c r="K104" s="302" t="s">
        <v>23</v>
      </c>
      <c r="L104" s="307"/>
      <c r="M104" s="308" t="s">
        <v>23</v>
      </c>
      <c r="N104" s="309" t="s">
        <v>46</v>
      </c>
      <c r="O104" s="48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5" t="s">
        <v>216</v>
      </c>
      <c r="AT104" s="25" t="s">
        <v>475</v>
      </c>
      <c r="AU104" s="25" t="s">
        <v>85</v>
      </c>
      <c r="AY104" s="25" t="s">
        <v>174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5" t="s">
        <v>83</v>
      </c>
      <c r="BK104" s="246">
        <f>ROUND(I104*H104,2)</f>
        <v>0</v>
      </c>
      <c r="BL104" s="25" t="s">
        <v>195</v>
      </c>
      <c r="BM104" s="25" t="s">
        <v>3133</v>
      </c>
    </row>
    <row r="105" spans="2:51" s="12" customFormat="1" ht="13.5">
      <c r="B105" s="257"/>
      <c r="C105" s="258"/>
      <c r="D105" s="247" t="s">
        <v>328</v>
      </c>
      <c r="E105" s="259" t="s">
        <v>23</v>
      </c>
      <c r="F105" s="260" t="s">
        <v>3134</v>
      </c>
      <c r="G105" s="258"/>
      <c r="H105" s="261">
        <v>7.2</v>
      </c>
      <c r="I105" s="262"/>
      <c r="J105" s="258"/>
      <c r="K105" s="258"/>
      <c r="L105" s="263"/>
      <c r="M105" s="264"/>
      <c r="N105" s="265"/>
      <c r="O105" s="265"/>
      <c r="P105" s="265"/>
      <c r="Q105" s="265"/>
      <c r="R105" s="265"/>
      <c r="S105" s="265"/>
      <c r="T105" s="266"/>
      <c r="AT105" s="267" t="s">
        <v>328</v>
      </c>
      <c r="AU105" s="267" t="s">
        <v>85</v>
      </c>
      <c r="AV105" s="12" t="s">
        <v>85</v>
      </c>
      <c r="AW105" s="12" t="s">
        <v>38</v>
      </c>
      <c r="AX105" s="12" t="s">
        <v>75</v>
      </c>
      <c r="AY105" s="267" t="s">
        <v>174</v>
      </c>
    </row>
    <row r="106" spans="2:51" s="13" customFormat="1" ht="13.5">
      <c r="B106" s="268"/>
      <c r="C106" s="269"/>
      <c r="D106" s="247" t="s">
        <v>328</v>
      </c>
      <c r="E106" s="270" t="s">
        <v>23</v>
      </c>
      <c r="F106" s="271" t="s">
        <v>331</v>
      </c>
      <c r="G106" s="269"/>
      <c r="H106" s="272">
        <v>7.2</v>
      </c>
      <c r="I106" s="273"/>
      <c r="J106" s="269"/>
      <c r="K106" s="269"/>
      <c r="L106" s="274"/>
      <c r="M106" s="275"/>
      <c r="N106" s="276"/>
      <c r="O106" s="276"/>
      <c r="P106" s="276"/>
      <c r="Q106" s="276"/>
      <c r="R106" s="276"/>
      <c r="S106" s="276"/>
      <c r="T106" s="277"/>
      <c r="AT106" s="278" t="s">
        <v>328</v>
      </c>
      <c r="AU106" s="278" t="s">
        <v>85</v>
      </c>
      <c r="AV106" s="13" t="s">
        <v>195</v>
      </c>
      <c r="AW106" s="13" t="s">
        <v>38</v>
      </c>
      <c r="AX106" s="13" t="s">
        <v>83</v>
      </c>
      <c r="AY106" s="278" t="s">
        <v>174</v>
      </c>
    </row>
    <row r="107" spans="2:65" s="1" customFormat="1" ht="25.5" customHeight="1">
      <c r="B107" s="47"/>
      <c r="C107" s="235" t="s">
        <v>173</v>
      </c>
      <c r="D107" s="235" t="s">
        <v>177</v>
      </c>
      <c r="E107" s="236" t="s">
        <v>3135</v>
      </c>
      <c r="F107" s="237" t="s">
        <v>3136</v>
      </c>
      <c r="G107" s="238" t="s">
        <v>223</v>
      </c>
      <c r="H107" s="239">
        <v>60</v>
      </c>
      <c r="I107" s="240"/>
      <c r="J107" s="241">
        <f>ROUND(I107*H107,2)</f>
        <v>0</v>
      </c>
      <c r="K107" s="237" t="s">
        <v>23</v>
      </c>
      <c r="L107" s="73"/>
      <c r="M107" s="242" t="s">
        <v>23</v>
      </c>
      <c r="N107" s="243" t="s">
        <v>46</v>
      </c>
      <c r="O107" s="48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5" t="s">
        <v>195</v>
      </c>
      <c r="AT107" s="25" t="s">
        <v>177</v>
      </c>
      <c r="AU107" s="25" t="s">
        <v>85</v>
      </c>
      <c r="AY107" s="25" t="s">
        <v>174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5" t="s">
        <v>83</v>
      </c>
      <c r="BK107" s="246">
        <f>ROUND(I107*H107,2)</f>
        <v>0</v>
      </c>
      <c r="BL107" s="25" t="s">
        <v>195</v>
      </c>
      <c r="BM107" s="25" t="s">
        <v>3137</v>
      </c>
    </row>
    <row r="108" spans="2:65" s="1" customFormat="1" ht="16.5" customHeight="1">
      <c r="B108" s="47"/>
      <c r="C108" s="300" t="s">
        <v>207</v>
      </c>
      <c r="D108" s="300" t="s">
        <v>475</v>
      </c>
      <c r="E108" s="301" t="s">
        <v>3138</v>
      </c>
      <c r="F108" s="302" t="s">
        <v>3139</v>
      </c>
      <c r="G108" s="303" t="s">
        <v>223</v>
      </c>
      <c r="H108" s="304">
        <v>72</v>
      </c>
      <c r="I108" s="305"/>
      <c r="J108" s="306">
        <f>ROUND(I108*H108,2)</f>
        <v>0</v>
      </c>
      <c r="K108" s="302" t="s">
        <v>23</v>
      </c>
      <c r="L108" s="307"/>
      <c r="M108" s="308" t="s">
        <v>23</v>
      </c>
      <c r="N108" s="309" t="s">
        <v>46</v>
      </c>
      <c r="O108" s="48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5" t="s">
        <v>216</v>
      </c>
      <c r="AT108" s="25" t="s">
        <v>475</v>
      </c>
      <c r="AU108" s="25" t="s">
        <v>85</v>
      </c>
      <c r="AY108" s="25" t="s">
        <v>174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5" t="s">
        <v>83</v>
      </c>
      <c r="BK108" s="246">
        <f>ROUND(I108*H108,2)</f>
        <v>0</v>
      </c>
      <c r="BL108" s="25" t="s">
        <v>195</v>
      </c>
      <c r="BM108" s="25" t="s">
        <v>3140</v>
      </c>
    </row>
    <row r="109" spans="2:51" s="12" customFormat="1" ht="13.5">
      <c r="B109" s="257"/>
      <c r="C109" s="258"/>
      <c r="D109" s="247" t="s">
        <v>328</v>
      </c>
      <c r="E109" s="259" t="s">
        <v>23</v>
      </c>
      <c r="F109" s="260" t="s">
        <v>3141</v>
      </c>
      <c r="G109" s="258"/>
      <c r="H109" s="261">
        <v>72</v>
      </c>
      <c r="I109" s="262"/>
      <c r="J109" s="258"/>
      <c r="K109" s="258"/>
      <c r="L109" s="263"/>
      <c r="M109" s="264"/>
      <c r="N109" s="265"/>
      <c r="O109" s="265"/>
      <c r="P109" s="265"/>
      <c r="Q109" s="265"/>
      <c r="R109" s="265"/>
      <c r="S109" s="265"/>
      <c r="T109" s="266"/>
      <c r="AT109" s="267" t="s">
        <v>328</v>
      </c>
      <c r="AU109" s="267" t="s">
        <v>85</v>
      </c>
      <c r="AV109" s="12" t="s">
        <v>85</v>
      </c>
      <c r="AW109" s="12" t="s">
        <v>38</v>
      </c>
      <c r="AX109" s="12" t="s">
        <v>75</v>
      </c>
      <c r="AY109" s="267" t="s">
        <v>174</v>
      </c>
    </row>
    <row r="110" spans="2:51" s="13" customFormat="1" ht="13.5">
      <c r="B110" s="268"/>
      <c r="C110" s="269"/>
      <c r="D110" s="247" t="s">
        <v>328</v>
      </c>
      <c r="E110" s="270" t="s">
        <v>23</v>
      </c>
      <c r="F110" s="271" t="s">
        <v>331</v>
      </c>
      <c r="G110" s="269"/>
      <c r="H110" s="272">
        <v>72</v>
      </c>
      <c r="I110" s="273"/>
      <c r="J110" s="269"/>
      <c r="K110" s="269"/>
      <c r="L110" s="274"/>
      <c r="M110" s="275"/>
      <c r="N110" s="276"/>
      <c r="O110" s="276"/>
      <c r="P110" s="276"/>
      <c r="Q110" s="276"/>
      <c r="R110" s="276"/>
      <c r="S110" s="276"/>
      <c r="T110" s="277"/>
      <c r="AT110" s="278" t="s">
        <v>328</v>
      </c>
      <c r="AU110" s="278" t="s">
        <v>85</v>
      </c>
      <c r="AV110" s="13" t="s">
        <v>195</v>
      </c>
      <c r="AW110" s="13" t="s">
        <v>38</v>
      </c>
      <c r="AX110" s="13" t="s">
        <v>83</v>
      </c>
      <c r="AY110" s="278" t="s">
        <v>174</v>
      </c>
    </row>
    <row r="111" spans="2:65" s="1" customFormat="1" ht="25.5" customHeight="1">
      <c r="B111" s="47"/>
      <c r="C111" s="235" t="s">
        <v>212</v>
      </c>
      <c r="D111" s="235" t="s">
        <v>177</v>
      </c>
      <c r="E111" s="236" t="s">
        <v>3142</v>
      </c>
      <c r="F111" s="237" t="s">
        <v>3143</v>
      </c>
      <c r="G111" s="238" t="s">
        <v>180</v>
      </c>
      <c r="H111" s="239">
        <v>1</v>
      </c>
      <c r="I111" s="240"/>
      <c r="J111" s="241">
        <f>ROUND(I111*H111,2)</f>
        <v>0</v>
      </c>
      <c r="K111" s="237" t="s">
        <v>23</v>
      </c>
      <c r="L111" s="73"/>
      <c r="M111" s="242" t="s">
        <v>23</v>
      </c>
      <c r="N111" s="243" t="s">
        <v>46</v>
      </c>
      <c r="O111" s="48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5" t="s">
        <v>195</v>
      </c>
      <c r="AT111" s="25" t="s">
        <v>177</v>
      </c>
      <c r="AU111" s="25" t="s">
        <v>85</v>
      </c>
      <c r="AY111" s="25" t="s">
        <v>174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5" t="s">
        <v>83</v>
      </c>
      <c r="BK111" s="246">
        <f>ROUND(I111*H111,2)</f>
        <v>0</v>
      </c>
      <c r="BL111" s="25" t="s">
        <v>195</v>
      </c>
      <c r="BM111" s="25" t="s">
        <v>3144</v>
      </c>
    </row>
    <row r="112" spans="2:65" s="1" customFormat="1" ht="16.5" customHeight="1">
      <c r="B112" s="47"/>
      <c r="C112" s="300" t="s">
        <v>216</v>
      </c>
      <c r="D112" s="300" t="s">
        <v>475</v>
      </c>
      <c r="E112" s="301" t="s">
        <v>3145</v>
      </c>
      <c r="F112" s="302" t="s">
        <v>3146</v>
      </c>
      <c r="G112" s="303" t="s">
        <v>180</v>
      </c>
      <c r="H112" s="304">
        <v>1</v>
      </c>
      <c r="I112" s="305"/>
      <c r="J112" s="306">
        <f>ROUND(I112*H112,2)</f>
        <v>0</v>
      </c>
      <c r="K112" s="302" t="s">
        <v>23</v>
      </c>
      <c r="L112" s="307"/>
      <c r="M112" s="308" t="s">
        <v>23</v>
      </c>
      <c r="N112" s="309" t="s">
        <v>46</v>
      </c>
      <c r="O112" s="48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5" t="s">
        <v>216</v>
      </c>
      <c r="AT112" s="25" t="s">
        <v>475</v>
      </c>
      <c r="AU112" s="25" t="s">
        <v>85</v>
      </c>
      <c r="AY112" s="25" t="s">
        <v>174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5" t="s">
        <v>83</v>
      </c>
      <c r="BK112" s="246">
        <f>ROUND(I112*H112,2)</f>
        <v>0</v>
      </c>
      <c r="BL112" s="25" t="s">
        <v>195</v>
      </c>
      <c r="BM112" s="25" t="s">
        <v>3147</v>
      </c>
    </row>
    <row r="113" spans="2:65" s="1" customFormat="1" ht="25.5" customHeight="1">
      <c r="B113" s="47"/>
      <c r="C113" s="235" t="s">
        <v>220</v>
      </c>
      <c r="D113" s="235" t="s">
        <v>177</v>
      </c>
      <c r="E113" s="236" t="s">
        <v>3148</v>
      </c>
      <c r="F113" s="237" t="s">
        <v>3149</v>
      </c>
      <c r="G113" s="238" t="s">
        <v>180</v>
      </c>
      <c r="H113" s="239">
        <v>18</v>
      </c>
      <c r="I113" s="240"/>
      <c r="J113" s="241">
        <f>ROUND(I113*H113,2)</f>
        <v>0</v>
      </c>
      <c r="K113" s="237" t="s">
        <v>23</v>
      </c>
      <c r="L113" s="73"/>
      <c r="M113" s="242" t="s">
        <v>23</v>
      </c>
      <c r="N113" s="243" t="s">
        <v>46</v>
      </c>
      <c r="O113" s="48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5" t="s">
        <v>195</v>
      </c>
      <c r="AT113" s="25" t="s">
        <v>177</v>
      </c>
      <c r="AU113" s="25" t="s">
        <v>85</v>
      </c>
      <c r="AY113" s="25" t="s">
        <v>174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5" t="s">
        <v>83</v>
      </c>
      <c r="BK113" s="246">
        <f>ROUND(I113*H113,2)</f>
        <v>0</v>
      </c>
      <c r="BL113" s="25" t="s">
        <v>195</v>
      </c>
      <c r="BM113" s="25" t="s">
        <v>3150</v>
      </c>
    </row>
    <row r="114" spans="2:65" s="1" customFormat="1" ht="16.5" customHeight="1">
      <c r="B114" s="47"/>
      <c r="C114" s="300" t="s">
        <v>226</v>
      </c>
      <c r="D114" s="300" t="s">
        <v>475</v>
      </c>
      <c r="E114" s="301" t="s">
        <v>3151</v>
      </c>
      <c r="F114" s="302" t="s">
        <v>3152</v>
      </c>
      <c r="G114" s="303" t="s">
        <v>180</v>
      </c>
      <c r="H114" s="304">
        <v>3</v>
      </c>
      <c r="I114" s="305"/>
      <c r="J114" s="306">
        <f>ROUND(I114*H114,2)</f>
        <v>0</v>
      </c>
      <c r="K114" s="302" t="s">
        <v>23</v>
      </c>
      <c r="L114" s="307"/>
      <c r="M114" s="308" t="s">
        <v>23</v>
      </c>
      <c r="N114" s="309" t="s">
        <v>46</v>
      </c>
      <c r="O114" s="48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5" t="s">
        <v>216</v>
      </c>
      <c r="AT114" s="25" t="s">
        <v>475</v>
      </c>
      <c r="AU114" s="25" t="s">
        <v>85</v>
      </c>
      <c r="AY114" s="25" t="s">
        <v>174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5" t="s">
        <v>83</v>
      </c>
      <c r="BK114" s="246">
        <f>ROUND(I114*H114,2)</f>
        <v>0</v>
      </c>
      <c r="BL114" s="25" t="s">
        <v>195</v>
      </c>
      <c r="BM114" s="25" t="s">
        <v>3153</v>
      </c>
    </row>
    <row r="115" spans="2:65" s="1" customFormat="1" ht="16.5" customHeight="1">
      <c r="B115" s="47"/>
      <c r="C115" s="300" t="s">
        <v>231</v>
      </c>
      <c r="D115" s="300" t="s">
        <v>475</v>
      </c>
      <c r="E115" s="301" t="s">
        <v>3154</v>
      </c>
      <c r="F115" s="302" t="s">
        <v>3155</v>
      </c>
      <c r="G115" s="303" t="s">
        <v>180</v>
      </c>
      <c r="H115" s="304">
        <v>4</v>
      </c>
      <c r="I115" s="305"/>
      <c r="J115" s="306">
        <f>ROUND(I115*H115,2)</f>
        <v>0</v>
      </c>
      <c r="K115" s="302" t="s">
        <v>23</v>
      </c>
      <c r="L115" s="307"/>
      <c r="M115" s="308" t="s">
        <v>23</v>
      </c>
      <c r="N115" s="309" t="s">
        <v>46</v>
      </c>
      <c r="O115" s="48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5" t="s">
        <v>216</v>
      </c>
      <c r="AT115" s="25" t="s">
        <v>475</v>
      </c>
      <c r="AU115" s="25" t="s">
        <v>85</v>
      </c>
      <c r="AY115" s="25" t="s">
        <v>174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5" t="s">
        <v>83</v>
      </c>
      <c r="BK115" s="246">
        <f>ROUND(I115*H115,2)</f>
        <v>0</v>
      </c>
      <c r="BL115" s="25" t="s">
        <v>195</v>
      </c>
      <c r="BM115" s="25" t="s">
        <v>3156</v>
      </c>
    </row>
    <row r="116" spans="2:65" s="1" customFormat="1" ht="16.5" customHeight="1">
      <c r="B116" s="47"/>
      <c r="C116" s="300" t="s">
        <v>235</v>
      </c>
      <c r="D116" s="300" t="s">
        <v>475</v>
      </c>
      <c r="E116" s="301" t="s">
        <v>3157</v>
      </c>
      <c r="F116" s="302" t="s">
        <v>3158</v>
      </c>
      <c r="G116" s="303" t="s">
        <v>180</v>
      </c>
      <c r="H116" s="304">
        <v>2</v>
      </c>
      <c r="I116" s="305"/>
      <c r="J116" s="306">
        <f>ROUND(I116*H116,2)</f>
        <v>0</v>
      </c>
      <c r="K116" s="302" t="s">
        <v>23</v>
      </c>
      <c r="L116" s="307"/>
      <c r="M116" s="308" t="s">
        <v>23</v>
      </c>
      <c r="N116" s="309" t="s">
        <v>46</v>
      </c>
      <c r="O116" s="48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5" t="s">
        <v>216</v>
      </c>
      <c r="AT116" s="25" t="s">
        <v>475</v>
      </c>
      <c r="AU116" s="25" t="s">
        <v>85</v>
      </c>
      <c r="AY116" s="25" t="s">
        <v>174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5" t="s">
        <v>83</v>
      </c>
      <c r="BK116" s="246">
        <f>ROUND(I116*H116,2)</f>
        <v>0</v>
      </c>
      <c r="BL116" s="25" t="s">
        <v>195</v>
      </c>
      <c r="BM116" s="25" t="s">
        <v>3159</v>
      </c>
    </row>
    <row r="117" spans="2:65" s="1" customFormat="1" ht="16.5" customHeight="1">
      <c r="B117" s="47"/>
      <c r="C117" s="300" t="s">
        <v>241</v>
      </c>
      <c r="D117" s="300" t="s">
        <v>475</v>
      </c>
      <c r="E117" s="301" t="s">
        <v>3160</v>
      </c>
      <c r="F117" s="302" t="s">
        <v>3161</v>
      </c>
      <c r="G117" s="303" t="s">
        <v>180</v>
      </c>
      <c r="H117" s="304">
        <v>9</v>
      </c>
      <c r="I117" s="305"/>
      <c r="J117" s="306">
        <f>ROUND(I117*H117,2)</f>
        <v>0</v>
      </c>
      <c r="K117" s="302" t="s">
        <v>23</v>
      </c>
      <c r="L117" s="307"/>
      <c r="M117" s="308" t="s">
        <v>23</v>
      </c>
      <c r="N117" s="309" t="s">
        <v>46</v>
      </c>
      <c r="O117" s="48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5" t="s">
        <v>216</v>
      </c>
      <c r="AT117" s="25" t="s">
        <v>475</v>
      </c>
      <c r="AU117" s="25" t="s">
        <v>85</v>
      </c>
      <c r="AY117" s="25" t="s">
        <v>174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5" t="s">
        <v>83</v>
      </c>
      <c r="BK117" s="246">
        <f>ROUND(I117*H117,2)</f>
        <v>0</v>
      </c>
      <c r="BL117" s="25" t="s">
        <v>195</v>
      </c>
      <c r="BM117" s="25" t="s">
        <v>3162</v>
      </c>
    </row>
    <row r="118" spans="2:65" s="1" customFormat="1" ht="25.5" customHeight="1">
      <c r="B118" s="47"/>
      <c r="C118" s="235" t="s">
        <v>246</v>
      </c>
      <c r="D118" s="235" t="s">
        <v>177</v>
      </c>
      <c r="E118" s="236" t="s">
        <v>3163</v>
      </c>
      <c r="F118" s="237" t="s">
        <v>3164</v>
      </c>
      <c r="G118" s="238" t="s">
        <v>180</v>
      </c>
      <c r="H118" s="239">
        <v>3</v>
      </c>
      <c r="I118" s="240"/>
      <c r="J118" s="241">
        <f>ROUND(I118*H118,2)</f>
        <v>0</v>
      </c>
      <c r="K118" s="237" t="s">
        <v>23</v>
      </c>
      <c r="L118" s="73"/>
      <c r="M118" s="242" t="s">
        <v>23</v>
      </c>
      <c r="N118" s="243" t="s">
        <v>46</v>
      </c>
      <c r="O118" s="48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5" t="s">
        <v>195</v>
      </c>
      <c r="AT118" s="25" t="s">
        <v>177</v>
      </c>
      <c r="AU118" s="25" t="s">
        <v>85</v>
      </c>
      <c r="AY118" s="25" t="s">
        <v>174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5" t="s">
        <v>83</v>
      </c>
      <c r="BK118" s="246">
        <f>ROUND(I118*H118,2)</f>
        <v>0</v>
      </c>
      <c r="BL118" s="25" t="s">
        <v>195</v>
      </c>
      <c r="BM118" s="25" t="s">
        <v>3165</v>
      </c>
    </row>
    <row r="119" spans="2:65" s="1" customFormat="1" ht="16.5" customHeight="1">
      <c r="B119" s="47"/>
      <c r="C119" s="300" t="s">
        <v>10</v>
      </c>
      <c r="D119" s="300" t="s">
        <v>475</v>
      </c>
      <c r="E119" s="301" t="s">
        <v>3166</v>
      </c>
      <c r="F119" s="302" t="s">
        <v>3167</v>
      </c>
      <c r="G119" s="303" t="s">
        <v>180</v>
      </c>
      <c r="H119" s="304">
        <v>3</v>
      </c>
      <c r="I119" s="305"/>
      <c r="J119" s="306">
        <f>ROUND(I119*H119,2)</f>
        <v>0</v>
      </c>
      <c r="K119" s="302" t="s">
        <v>23</v>
      </c>
      <c r="L119" s="307"/>
      <c r="M119" s="308" t="s">
        <v>23</v>
      </c>
      <c r="N119" s="309" t="s">
        <v>46</v>
      </c>
      <c r="O119" s="48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5" t="s">
        <v>216</v>
      </c>
      <c r="AT119" s="25" t="s">
        <v>475</v>
      </c>
      <c r="AU119" s="25" t="s">
        <v>85</v>
      </c>
      <c r="AY119" s="25" t="s">
        <v>174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5" t="s">
        <v>83</v>
      </c>
      <c r="BK119" s="246">
        <f>ROUND(I119*H119,2)</f>
        <v>0</v>
      </c>
      <c r="BL119" s="25" t="s">
        <v>195</v>
      </c>
      <c r="BM119" s="25" t="s">
        <v>3168</v>
      </c>
    </row>
    <row r="120" spans="2:65" s="1" customFormat="1" ht="25.5" customHeight="1">
      <c r="B120" s="47"/>
      <c r="C120" s="235" t="s">
        <v>258</v>
      </c>
      <c r="D120" s="235" t="s">
        <v>177</v>
      </c>
      <c r="E120" s="236" t="s">
        <v>3169</v>
      </c>
      <c r="F120" s="237" t="s">
        <v>3170</v>
      </c>
      <c r="G120" s="238" t="s">
        <v>180</v>
      </c>
      <c r="H120" s="239">
        <v>1</v>
      </c>
      <c r="I120" s="240"/>
      <c r="J120" s="241">
        <f>ROUND(I120*H120,2)</f>
        <v>0</v>
      </c>
      <c r="K120" s="237" t="s">
        <v>23</v>
      </c>
      <c r="L120" s="73"/>
      <c r="M120" s="242" t="s">
        <v>23</v>
      </c>
      <c r="N120" s="243" t="s">
        <v>46</v>
      </c>
      <c r="O120" s="48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5" t="s">
        <v>195</v>
      </c>
      <c r="AT120" s="25" t="s">
        <v>177</v>
      </c>
      <c r="AU120" s="25" t="s">
        <v>85</v>
      </c>
      <c r="AY120" s="25" t="s">
        <v>174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5" t="s">
        <v>83</v>
      </c>
      <c r="BK120" s="246">
        <f>ROUND(I120*H120,2)</f>
        <v>0</v>
      </c>
      <c r="BL120" s="25" t="s">
        <v>195</v>
      </c>
      <c r="BM120" s="25" t="s">
        <v>3171</v>
      </c>
    </row>
    <row r="121" spans="2:65" s="1" customFormat="1" ht="16.5" customHeight="1">
      <c r="B121" s="47"/>
      <c r="C121" s="300" t="s">
        <v>263</v>
      </c>
      <c r="D121" s="300" t="s">
        <v>475</v>
      </c>
      <c r="E121" s="301" t="s">
        <v>3172</v>
      </c>
      <c r="F121" s="302" t="s">
        <v>3173</v>
      </c>
      <c r="G121" s="303" t="s">
        <v>180</v>
      </c>
      <c r="H121" s="304">
        <v>1</v>
      </c>
      <c r="I121" s="305"/>
      <c r="J121" s="306">
        <f>ROUND(I121*H121,2)</f>
        <v>0</v>
      </c>
      <c r="K121" s="302" t="s">
        <v>23</v>
      </c>
      <c r="L121" s="307"/>
      <c r="M121" s="308" t="s">
        <v>23</v>
      </c>
      <c r="N121" s="309" t="s">
        <v>46</v>
      </c>
      <c r="O121" s="48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5" t="s">
        <v>216</v>
      </c>
      <c r="AT121" s="25" t="s">
        <v>475</v>
      </c>
      <c r="AU121" s="25" t="s">
        <v>85</v>
      </c>
      <c r="AY121" s="25" t="s">
        <v>174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5" t="s">
        <v>83</v>
      </c>
      <c r="BK121" s="246">
        <f>ROUND(I121*H121,2)</f>
        <v>0</v>
      </c>
      <c r="BL121" s="25" t="s">
        <v>195</v>
      </c>
      <c r="BM121" s="25" t="s">
        <v>3174</v>
      </c>
    </row>
    <row r="122" spans="2:65" s="1" customFormat="1" ht="16.5" customHeight="1">
      <c r="B122" s="47"/>
      <c r="C122" s="235" t="s">
        <v>270</v>
      </c>
      <c r="D122" s="235" t="s">
        <v>177</v>
      </c>
      <c r="E122" s="236" t="s">
        <v>3175</v>
      </c>
      <c r="F122" s="237" t="s">
        <v>3176</v>
      </c>
      <c r="G122" s="238" t="s">
        <v>223</v>
      </c>
      <c r="H122" s="239">
        <v>72</v>
      </c>
      <c r="I122" s="240"/>
      <c r="J122" s="241">
        <f>ROUND(I122*H122,2)</f>
        <v>0</v>
      </c>
      <c r="K122" s="237" t="s">
        <v>23</v>
      </c>
      <c r="L122" s="73"/>
      <c r="M122" s="242" t="s">
        <v>23</v>
      </c>
      <c r="N122" s="243" t="s">
        <v>46</v>
      </c>
      <c r="O122" s="48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5" t="s">
        <v>195</v>
      </c>
      <c r="AT122" s="25" t="s">
        <v>177</v>
      </c>
      <c r="AU122" s="25" t="s">
        <v>85</v>
      </c>
      <c r="AY122" s="25" t="s">
        <v>174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5" t="s">
        <v>83</v>
      </c>
      <c r="BK122" s="246">
        <f>ROUND(I122*H122,2)</f>
        <v>0</v>
      </c>
      <c r="BL122" s="25" t="s">
        <v>195</v>
      </c>
      <c r="BM122" s="25" t="s">
        <v>3177</v>
      </c>
    </row>
    <row r="123" spans="2:51" s="12" customFormat="1" ht="13.5">
      <c r="B123" s="257"/>
      <c r="C123" s="258"/>
      <c r="D123" s="247" t="s">
        <v>328</v>
      </c>
      <c r="E123" s="259" t="s">
        <v>23</v>
      </c>
      <c r="F123" s="260" t="s">
        <v>3178</v>
      </c>
      <c r="G123" s="258"/>
      <c r="H123" s="261">
        <v>72</v>
      </c>
      <c r="I123" s="262"/>
      <c r="J123" s="258"/>
      <c r="K123" s="258"/>
      <c r="L123" s="263"/>
      <c r="M123" s="264"/>
      <c r="N123" s="265"/>
      <c r="O123" s="265"/>
      <c r="P123" s="265"/>
      <c r="Q123" s="265"/>
      <c r="R123" s="265"/>
      <c r="S123" s="265"/>
      <c r="T123" s="266"/>
      <c r="AT123" s="267" t="s">
        <v>328</v>
      </c>
      <c r="AU123" s="267" t="s">
        <v>85</v>
      </c>
      <c r="AV123" s="12" t="s">
        <v>85</v>
      </c>
      <c r="AW123" s="12" t="s">
        <v>38</v>
      </c>
      <c r="AX123" s="12" t="s">
        <v>75</v>
      </c>
      <c r="AY123" s="267" t="s">
        <v>174</v>
      </c>
    </row>
    <row r="124" spans="2:51" s="13" customFormat="1" ht="13.5">
      <c r="B124" s="268"/>
      <c r="C124" s="269"/>
      <c r="D124" s="247" t="s">
        <v>328</v>
      </c>
      <c r="E124" s="270" t="s">
        <v>23</v>
      </c>
      <c r="F124" s="271" t="s">
        <v>331</v>
      </c>
      <c r="G124" s="269"/>
      <c r="H124" s="272">
        <v>72</v>
      </c>
      <c r="I124" s="273"/>
      <c r="J124" s="269"/>
      <c r="K124" s="269"/>
      <c r="L124" s="274"/>
      <c r="M124" s="275"/>
      <c r="N124" s="276"/>
      <c r="O124" s="276"/>
      <c r="P124" s="276"/>
      <c r="Q124" s="276"/>
      <c r="R124" s="276"/>
      <c r="S124" s="276"/>
      <c r="T124" s="277"/>
      <c r="AT124" s="278" t="s">
        <v>328</v>
      </c>
      <c r="AU124" s="278" t="s">
        <v>85</v>
      </c>
      <c r="AV124" s="13" t="s">
        <v>195</v>
      </c>
      <c r="AW124" s="13" t="s">
        <v>38</v>
      </c>
      <c r="AX124" s="13" t="s">
        <v>83</v>
      </c>
      <c r="AY124" s="278" t="s">
        <v>174</v>
      </c>
    </row>
    <row r="125" spans="2:65" s="1" customFormat="1" ht="16.5" customHeight="1">
      <c r="B125" s="47"/>
      <c r="C125" s="235" t="s">
        <v>482</v>
      </c>
      <c r="D125" s="235" t="s">
        <v>177</v>
      </c>
      <c r="E125" s="236" t="s">
        <v>3179</v>
      </c>
      <c r="F125" s="237" t="s">
        <v>3180</v>
      </c>
      <c r="G125" s="238" t="s">
        <v>223</v>
      </c>
      <c r="H125" s="239">
        <v>72</v>
      </c>
      <c r="I125" s="240"/>
      <c r="J125" s="241">
        <f>ROUND(I125*H125,2)</f>
        <v>0</v>
      </c>
      <c r="K125" s="237" t="s">
        <v>23</v>
      </c>
      <c r="L125" s="73"/>
      <c r="M125" s="242" t="s">
        <v>23</v>
      </c>
      <c r="N125" s="243" t="s">
        <v>46</v>
      </c>
      <c r="O125" s="48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5" t="s">
        <v>195</v>
      </c>
      <c r="AT125" s="25" t="s">
        <v>177</v>
      </c>
      <c r="AU125" s="25" t="s">
        <v>85</v>
      </c>
      <c r="AY125" s="25" t="s">
        <v>174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5" t="s">
        <v>83</v>
      </c>
      <c r="BK125" s="246">
        <f>ROUND(I125*H125,2)</f>
        <v>0</v>
      </c>
      <c r="BL125" s="25" t="s">
        <v>195</v>
      </c>
      <c r="BM125" s="25" t="s">
        <v>3181</v>
      </c>
    </row>
    <row r="126" spans="2:51" s="12" customFormat="1" ht="13.5">
      <c r="B126" s="257"/>
      <c r="C126" s="258"/>
      <c r="D126" s="247" t="s">
        <v>328</v>
      </c>
      <c r="E126" s="259" t="s">
        <v>23</v>
      </c>
      <c r="F126" s="260" t="s">
        <v>3178</v>
      </c>
      <c r="G126" s="258"/>
      <c r="H126" s="261">
        <v>72</v>
      </c>
      <c r="I126" s="262"/>
      <c r="J126" s="258"/>
      <c r="K126" s="258"/>
      <c r="L126" s="263"/>
      <c r="M126" s="264"/>
      <c r="N126" s="265"/>
      <c r="O126" s="265"/>
      <c r="P126" s="265"/>
      <c r="Q126" s="265"/>
      <c r="R126" s="265"/>
      <c r="S126" s="265"/>
      <c r="T126" s="266"/>
      <c r="AT126" s="267" t="s">
        <v>328</v>
      </c>
      <c r="AU126" s="267" t="s">
        <v>85</v>
      </c>
      <c r="AV126" s="12" t="s">
        <v>85</v>
      </c>
      <c r="AW126" s="12" t="s">
        <v>38</v>
      </c>
      <c r="AX126" s="12" t="s">
        <v>75</v>
      </c>
      <c r="AY126" s="267" t="s">
        <v>174</v>
      </c>
    </row>
    <row r="127" spans="2:51" s="13" customFormat="1" ht="13.5">
      <c r="B127" s="268"/>
      <c r="C127" s="269"/>
      <c r="D127" s="247" t="s">
        <v>328</v>
      </c>
      <c r="E127" s="270" t="s">
        <v>23</v>
      </c>
      <c r="F127" s="271" t="s">
        <v>331</v>
      </c>
      <c r="G127" s="269"/>
      <c r="H127" s="272">
        <v>72</v>
      </c>
      <c r="I127" s="273"/>
      <c r="J127" s="269"/>
      <c r="K127" s="269"/>
      <c r="L127" s="274"/>
      <c r="M127" s="275"/>
      <c r="N127" s="276"/>
      <c r="O127" s="276"/>
      <c r="P127" s="276"/>
      <c r="Q127" s="276"/>
      <c r="R127" s="276"/>
      <c r="S127" s="276"/>
      <c r="T127" s="277"/>
      <c r="AT127" s="278" t="s">
        <v>328</v>
      </c>
      <c r="AU127" s="278" t="s">
        <v>85</v>
      </c>
      <c r="AV127" s="13" t="s">
        <v>195</v>
      </c>
      <c r="AW127" s="13" t="s">
        <v>38</v>
      </c>
      <c r="AX127" s="13" t="s">
        <v>83</v>
      </c>
      <c r="AY127" s="278" t="s">
        <v>174</v>
      </c>
    </row>
    <row r="128" spans="2:63" s="11" customFormat="1" ht="29.85" customHeight="1">
      <c r="B128" s="219"/>
      <c r="C128" s="220"/>
      <c r="D128" s="221" t="s">
        <v>74</v>
      </c>
      <c r="E128" s="233" t="s">
        <v>220</v>
      </c>
      <c r="F128" s="233" t="s">
        <v>486</v>
      </c>
      <c r="G128" s="220"/>
      <c r="H128" s="220"/>
      <c r="I128" s="223"/>
      <c r="J128" s="234">
        <f>BK128</f>
        <v>0</v>
      </c>
      <c r="K128" s="220"/>
      <c r="L128" s="225"/>
      <c r="M128" s="226"/>
      <c r="N128" s="227"/>
      <c r="O128" s="227"/>
      <c r="P128" s="228">
        <f>P129</f>
        <v>0</v>
      </c>
      <c r="Q128" s="227"/>
      <c r="R128" s="228">
        <f>R129</f>
        <v>0</v>
      </c>
      <c r="S128" s="227"/>
      <c r="T128" s="229">
        <f>T129</f>
        <v>0</v>
      </c>
      <c r="AR128" s="230" t="s">
        <v>83</v>
      </c>
      <c r="AT128" s="231" t="s">
        <v>74</v>
      </c>
      <c r="AU128" s="231" t="s">
        <v>83</v>
      </c>
      <c r="AY128" s="230" t="s">
        <v>174</v>
      </c>
      <c r="BK128" s="232">
        <f>BK129</f>
        <v>0</v>
      </c>
    </row>
    <row r="129" spans="2:65" s="1" customFormat="1" ht="38.25" customHeight="1">
      <c r="B129" s="47"/>
      <c r="C129" s="235" t="s">
        <v>487</v>
      </c>
      <c r="D129" s="235" t="s">
        <v>177</v>
      </c>
      <c r="E129" s="236" t="s">
        <v>3182</v>
      </c>
      <c r="F129" s="237" t="s">
        <v>3183</v>
      </c>
      <c r="G129" s="238" t="s">
        <v>180</v>
      </c>
      <c r="H129" s="239">
        <v>1</v>
      </c>
      <c r="I129" s="240"/>
      <c r="J129" s="241">
        <f>ROUND(I129*H129,2)</f>
        <v>0</v>
      </c>
      <c r="K129" s="237" t="s">
        <v>23</v>
      </c>
      <c r="L129" s="73"/>
      <c r="M129" s="242" t="s">
        <v>23</v>
      </c>
      <c r="N129" s="243" t="s">
        <v>46</v>
      </c>
      <c r="O129" s="48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5" t="s">
        <v>195</v>
      </c>
      <c r="AT129" s="25" t="s">
        <v>177</v>
      </c>
      <c r="AU129" s="25" t="s">
        <v>85</v>
      </c>
      <c r="AY129" s="25" t="s">
        <v>174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5" t="s">
        <v>83</v>
      </c>
      <c r="BK129" s="246">
        <f>ROUND(I129*H129,2)</f>
        <v>0</v>
      </c>
      <c r="BL129" s="25" t="s">
        <v>195</v>
      </c>
      <c r="BM129" s="25" t="s">
        <v>3184</v>
      </c>
    </row>
    <row r="130" spans="2:63" s="11" customFormat="1" ht="37.4" customHeight="1">
      <c r="B130" s="219"/>
      <c r="C130" s="220"/>
      <c r="D130" s="221" t="s">
        <v>74</v>
      </c>
      <c r="E130" s="222" t="s">
        <v>590</v>
      </c>
      <c r="F130" s="222" t="s">
        <v>591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P131+P133+P140+P148</f>
        <v>0</v>
      </c>
      <c r="Q130" s="227"/>
      <c r="R130" s="228">
        <f>R131+R133+R140+R148</f>
        <v>0</v>
      </c>
      <c r="S130" s="227"/>
      <c r="T130" s="229">
        <f>T131+T133+T140+T148</f>
        <v>0</v>
      </c>
      <c r="AR130" s="230" t="s">
        <v>85</v>
      </c>
      <c r="AT130" s="231" t="s">
        <v>74</v>
      </c>
      <c r="AU130" s="231" t="s">
        <v>75</v>
      </c>
      <c r="AY130" s="230" t="s">
        <v>174</v>
      </c>
      <c r="BK130" s="232">
        <f>BK131+BK133+BK140+BK148</f>
        <v>0</v>
      </c>
    </row>
    <row r="131" spans="2:63" s="11" customFormat="1" ht="19.9" customHeight="1">
      <c r="B131" s="219"/>
      <c r="C131" s="220"/>
      <c r="D131" s="221" t="s">
        <v>74</v>
      </c>
      <c r="E131" s="233" t="s">
        <v>1728</v>
      </c>
      <c r="F131" s="233" t="s">
        <v>1729</v>
      </c>
      <c r="G131" s="220"/>
      <c r="H131" s="220"/>
      <c r="I131" s="223"/>
      <c r="J131" s="234">
        <f>BK131</f>
        <v>0</v>
      </c>
      <c r="K131" s="220"/>
      <c r="L131" s="225"/>
      <c r="M131" s="226"/>
      <c r="N131" s="227"/>
      <c r="O131" s="227"/>
      <c r="P131" s="228">
        <f>P132</f>
        <v>0</v>
      </c>
      <c r="Q131" s="227"/>
      <c r="R131" s="228">
        <f>R132</f>
        <v>0</v>
      </c>
      <c r="S131" s="227"/>
      <c r="T131" s="229">
        <f>T132</f>
        <v>0</v>
      </c>
      <c r="AR131" s="230" t="s">
        <v>85</v>
      </c>
      <c r="AT131" s="231" t="s">
        <v>74</v>
      </c>
      <c r="AU131" s="231" t="s">
        <v>83</v>
      </c>
      <c r="AY131" s="230" t="s">
        <v>174</v>
      </c>
      <c r="BK131" s="232">
        <f>BK132</f>
        <v>0</v>
      </c>
    </row>
    <row r="132" spans="2:65" s="1" customFormat="1" ht="16.5" customHeight="1">
      <c r="B132" s="47"/>
      <c r="C132" s="235" t="s">
        <v>9</v>
      </c>
      <c r="D132" s="235" t="s">
        <v>177</v>
      </c>
      <c r="E132" s="236" t="s">
        <v>3185</v>
      </c>
      <c r="F132" s="237" t="s">
        <v>3186</v>
      </c>
      <c r="G132" s="238" t="s">
        <v>180</v>
      </c>
      <c r="H132" s="239">
        <v>4</v>
      </c>
      <c r="I132" s="240"/>
      <c r="J132" s="241">
        <f>ROUND(I132*H132,2)</f>
        <v>0</v>
      </c>
      <c r="K132" s="237" t="s">
        <v>23</v>
      </c>
      <c r="L132" s="73"/>
      <c r="M132" s="242" t="s">
        <v>23</v>
      </c>
      <c r="N132" s="243" t="s">
        <v>46</v>
      </c>
      <c r="O132" s="48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5" t="s">
        <v>258</v>
      </c>
      <c r="AT132" s="25" t="s">
        <v>177</v>
      </c>
      <c r="AU132" s="25" t="s">
        <v>85</v>
      </c>
      <c r="AY132" s="25" t="s">
        <v>174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5" t="s">
        <v>83</v>
      </c>
      <c r="BK132" s="246">
        <f>ROUND(I132*H132,2)</f>
        <v>0</v>
      </c>
      <c r="BL132" s="25" t="s">
        <v>258</v>
      </c>
      <c r="BM132" s="25" t="s">
        <v>3187</v>
      </c>
    </row>
    <row r="133" spans="2:63" s="11" customFormat="1" ht="29.85" customHeight="1">
      <c r="B133" s="219"/>
      <c r="C133" s="220"/>
      <c r="D133" s="221" t="s">
        <v>74</v>
      </c>
      <c r="E133" s="233" t="s">
        <v>3188</v>
      </c>
      <c r="F133" s="233" t="s">
        <v>3189</v>
      </c>
      <c r="G133" s="220"/>
      <c r="H133" s="220"/>
      <c r="I133" s="223"/>
      <c r="J133" s="234">
        <f>BK133</f>
        <v>0</v>
      </c>
      <c r="K133" s="220"/>
      <c r="L133" s="225"/>
      <c r="M133" s="226"/>
      <c r="N133" s="227"/>
      <c r="O133" s="227"/>
      <c r="P133" s="228">
        <f>SUM(P134:P139)</f>
        <v>0</v>
      </c>
      <c r="Q133" s="227"/>
      <c r="R133" s="228">
        <f>SUM(R134:R139)</f>
        <v>0</v>
      </c>
      <c r="S133" s="227"/>
      <c r="T133" s="229">
        <f>SUM(T134:T139)</f>
        <v>0</v>
      </c>
      <c r="AR133" s="230" t="s">
        <v>85</v>
      </c>
      <c r="AT133" s="231" t="s">
        <v>74</v>
      </c>
      <c r="AU133" s="231" t="s">
        <v>83</v>
      </c>
      <c r="AY133" s="230" t="s">
        <v>174</v>
      </c>
      <c r="BK133" s="232">
        <f>SUM(BK134:BK139)</f>
        <v>0</v>
      </c>
    </row>
    <row r="134" spans="2:65" s="1" customFormat="1" ht="16.5" customHeight="1">
      <c r="B134" s="47"/>
      <c r="C134" s="235" t="s">
        <v>495</v>
      </c>
      <c r="D134" s="235" t="s">
        <v>177</v>
      </c>
      <c r="E134" s="236" t="s">
        <v>3190</v>
      </c>
      <c r="F134" s="237" t="s">
        <v>3191</v>
      </c>
      <c r="G134" s="238" t="s">
        <v>223</v>
      </c>
      <c r="H134" s="239">
        <v>6</v>
      </c>
      <c r="I134" s="240"/>
      <c r="J134" s="241">
        <f>ROUND(I134*H134,2)</f>
        <v>0</v>
      </c>
      <c r="K134" s="237" t="s">
        <v>23</v>
      </c>
      <c r="L134" s="73"/>
      <c r="M134" s="242" t="s">
        <v>23</v>
      </c>
      <c r="N134" s="243" t="s">
        <v>46</v>
      </c>
      <c r="O134" s="48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5" t="s">
        <v>258</v>
      </c>
      <c r="AT134" s="25" t="s">
        <v>177</v>
      </c>
      <c r="AU134" s="25" t="s">
        <v>85</v>
      </c>
      <c r="AY134" s="25" t="s">
        <v>174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5" t="s">
        <v>83</v>
      </c>
      <c r="BK134" s="246">
        <f>ROUND(I134*H134,2)</f>
        <v>0</v>
      </c>
      <c r="BL134" s="25" t="s">
        <v>258</v>
      </c>
      <c r="BM134" s="25" t="s">
        <v>3192</v>
      </c>
    </row>
    <row r="135" spans="2:65" s="1" customFormat="1" ht="25.5" customHeight="1">
      <c r="B135" s="47"/>
      <c r="C135" s="235" t="s">
        <v>499</v>
      </c>
      <c r="D135" s="235" t="s">
        <v>177</v>
      </c>
      <c r="E135" s="236" t="s">
        <v>3193</v>
      </c>
      <c r="F135" s="237" t="s">
        <v>3194</v>
      </c>
      <c r="G135" s="238" t="s">
        <v>223</v>
      </c>
      <c r="H135" s="239">
        <v>7.2</v>
      </c>
      <c r="I135" s="240"/>
      <c r="J135" s="241">
        <f>ROUND(I135*H135,2)</f>
        <v>0</v>
      </c>
      <c r="K135" s="237" t="s">
        <v>23</v>
      </c>
      <c r="L135" s="73"/>
      <c r="M135" s="242" t="s">
        <v>23</v>
      </c>
      <c r="N135" s="243" t="s">
        <v>46</v>
      </c>
      <c r="O135" s="48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5" t="s">
        <v>258</v>
      </c>
      <c r="AT135" s="25" t="s">
        <v>177</v>
      </c>
      <c r="AU135" s="25" t="s">
        <v>85</v>
      </c>
      <c r="AY135" s="25" t="s">
        <v>174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5" t="s">
        <v>83</v>
      </c>
      <c r="BK135" s="246">
        <f>ROUND(I135*H135,2)</f>
        <v>0</v>
      </c>
      <c r="BL135" s="25" t="s">
        <v>258</v>
      </c>
      <c r="BM135" s="25" t="s">
        <v>3195</v>
      </c>
    </row>
    <row r="136" spans="2:51" s="12" customFormat="1" ht="13.5">
      <c r="B136" s="257"/>
      <c r="C136" s="258"/>
      <c r="D136" s="247" t="s">
        <v>328</v>
      </c>
      <c r="E136" s="259" t="s">
        <v>23</v>
      </c>
      <c r="F136" s="260" t="s">
        <v>3134</v>
      </c>
      <c r="G136" s="258"/>
      <c r="H136" s="261">
        <v>7.2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AT136" s="267" t="s">
        <v>328</v>
      </c>
      <c r="AU136" s="267" t="s">
        <v>85</v>
      </c>
      <c r="AV136" s="12" t="s">
        <v>85</v>
      </c>
      <c r="AW136" s="12" t="s">
        <v>38</v>
      </c>
      <c r="AX136" s="12" t="s">
        <v>75</v>
      </c>
      <c r="AY136" s="267" t="s">
        <v>174</v>
      </c>
    </row>
    <row r="137" spans="2:51" s="13" customFormat="1" ht="13.5">
      <c r="B137" s="268"/>
      <c r="C137" s="269"/>
      <c r="D137" s="247" t="s">
        <v>328</v>
      </c>
      <c r="E137" s="270" t="s">
        <v>23</v>
      </c>
      <c r="F137" s="271" t="s">
        <v>331</v>
      </c>
      <c r="G137" s="269"/>
      <c r="H137" s="272">
        <v>7.2</v>
      </c>
      <c r="I137" s="273"/>
      <c r="J137" s="269"/>
      <c r="K137" s="269"/>
      <c r="L137" s="274"/>
      <c r="M137" s="275"/>
      <c r="N137" s="276"/>
      <c r="O137" s="276"/>
      <c r="P137" s="276"/>
      <c r="Q137" s="276"/>
      <c r="R137" s="276"/>
      <c r="S137" s="276"/>
      <c r="T137" s="277"/>
      <c r="AT137" s="278" t="s">
        <v>328</v>
      </c>
      <c r="AU137" s="278" t="s">
        <v>85</v>
      </c>
      <c r="AV137" s="13" t="s">
        <v>195</v>
      </c>
      <c r="AW137" s="13" t="s">
        <v>38</v>
      </c>
      <c r="AX137" s="13" t="s">
        <v>83</v>
      </c>
      <c r="AY137" s="278" t="s">
        <v>174</v>
      </c>
    </row>
    <row r="138" spans="2:65" s="1" customFormat="1" ht="25.5" customHeight="1">
      <c r="B138" s="47"/>
      <c r="C138" s="235" t="s">
        <v>503</v>
      </c>
      <c r="D138" s="235" t="s">
        <v>177</v>
      </c>
      <c r="E138" s="236" t="s">
        <v>3196</v>
      </c>
      <c r="F138" s="237" t="s">
        <v>3197</v>
      </c>
      <c r="G138" s="238" t="s">
        <v>180</v>
      </c>
      <c r="H138" s="239">
        <v>2</v>
      </c>
      <c r="I138" s="240"/>
      <c r="J138" s="241">
        <f>ROUND(I138*H138,2)</f>
        <v>0</v>
      </c>
      <c r="K138" s="237" t="s">
        <v>23</v>
      </c>
      <c r="L138" s="73"/>
      <c r="M138" s="242" t="s">
        <v>23</v>
      </c>
      <c r="N138" s="243" t="s">
        <v>46</v>
      </c>
      <c r="O138" s="48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5" t="s">
        <v>258</v>
      </c>
      <c r="AT138" s="25" t="s">
        <v>177</v>
      </c>
      <c r="AU138" s="25" t="s">
        <v>85</v>
      </c>
      <c r="AY138" s="25" t="s">
        <v>174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5" t="s">
        <v>83</v>
      </c>
      <c r="BK138" s="246">
        <f>ROUND(I138*H138,2)</f>
        <v>0</v>
      </c>
      <c r="BL138" s="25" t="s">
        <v>258</v>
      </c>
      <c r="BM138" s="25" t="s">
        <v>3198</v>
      </c>
    </row>
    <row r="139" spans="2:65" s="1" customFormat="1" ht="38.25" customHeight="1">
      <c r="B139" s="47"/>
      <c r="C139" s="235" t="s">
        <v>508</v>
      </c>
      <c r="D139" s="235" t="s">
        <v>177</v>
      </c>
      <c r="E139" s="236" t="s">
        <v>3199</v>
      </c>
      <c r="F139" s="237" t="s">
        <v>3200</v>
      </c>
      <c r="G139" s="238" t="s">
        <v>464</v>
      </c>
      <c r="H139" s="239">
        <v>0.056</v>
      </c>
      <c r="I139" s="240"/>
      <c r="J139" s="241">
        <f>ROUND(I139*H139,2)</f>
        <v>0</v>
      </c>
      <c r="K139" s="237" t="s">
        <v>23</v>
      </c>
      <c r="L139" s="73"/>
      <c r="M139" s="242" t="s">
        <v>23</v>
      </c>
      <c r="N139" s="243" t="s">
        <v>46</v>
      </c>
      <c r="O139" s="48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5" t="s">
        <v>258</v>
      </c>
      <c r="AT139" s="25" t="s">
        <v>177</v>
      </c>
      <c r="AU139" s="25" t="s">
        <v>85</v>
      </c>
      <c r="AY139" s="25" t="s">
        <v>174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5" t="s">
        <v>83</v>
      </c>
      <c r="BK139" s="246">
        <f>ROUND(I139*H139,2)</f>
        <v>0</v>
      </c>
      <c r="BL139" s="25" t="s">
        <v>258</v>
      </c>
      <c r="BM139" s="25" t="s">
        <v>3201</v>
      </c>
    </row>
    <row r="140" spans="2:63" s="11" customFormat="1" ht="29.85" customHeight="1">
      <c r="B140" s="219"/>
      <c r="C140" s="220"/>
      <c r="D140" s="221" t="s">
        <v>74</v>
      </c>
      <c r="E140" s="233" t="s">
        <v>2103</v>
      </c>
      <c r="F140" s="233" t="s">
        <v>2104</v>
      </c>
      <c r="G140" s="220"/>
      <c r="H140" s="220"/>
      <c r="I140" s="223"/>
      <c r="J140" s="234">
        <f>BK140</f>
        <v>0</v>
      </c>
      <c r="K140" s="220"/>
      <c r="L140" s="225"/>
      <c r="M140" s="226"/>
      <c r="N140" s="227"/>
      <c r="O140" s="227"/>
      <c r="P140" s="228">
        <f>SUM(P141:P147)</f>
        <v>0</v>
      </c>
      <c r="Q140" s="227"/>
      <c r="R140" s="228">
        <f>SUM(R141:R147)</f>
        <v>0</v>
      </c>
      <c r="S140" s="227"/>
      <c r="T140" s="229">
        <f>SUM(T141:T147)</f>
        <v>0</v>
      </c>
      <c r="AR140" s="230" t="s">
        <v>85</v>
      </c>
      <c r="AT140" s="231" t="s">
        <v>74</v>
      </c>
      <c r="AU140" s="231" t="s">
        <v>83</v>
      </c>
      <c r="AY140" s="230" t="s">
        <v>174</v>
      </c>
      <c r="BK140" s="232">
        <f>SUM(BK141:BK147)</f>
        <v>0</v>
      </c>
    </row>
    <row r="141" spans="2:65" s="1" customFormat="1" ht="16.5" customHeight="1">
      <c r="B141" s="47"/>
      <c r="C141" s="235" t="s">
        <v>513</v>
      </c>
      <c r="D141" s="235" t="s">
        <v>177</v>
      </c>
      <c r="E141" s="236" t="s">
        <v>3202</v>
      </c>
      <c r="F141" s="237" t="s">
        <v>3203</v>
      </c>
      <c r="G141" s="238" t="s">
        <v>1795</v>
      </c>
      <c r="H141" s="239">
        <v>1</v>
      </c>
      <c r="I141" s="240"/>
      <c r="J141" s="241">
        <f>ROUND(I141*H141,2)</f>
        <v>0</v>
      </c>
      <c r="K141" s="237" t="s">
        <v>23</v>
      </c>
      <c r="L141" s="73"/>
      <c r="M141" s="242" t="s">
        <v>23</v>
      </c>
      <c r="N141" s="243" t="s">
        <v>46</v>
      </c>
      <c r="O141" s="48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5" t="s">
        <v>258</v>
      </c>
      <c r="AT141" s="25" t="s">
        <v>177</v>
      </c>
      <c r="AU141" s="25" t="s">
        <v>85</v>
      </c>
      <c r="AY141" s="25" t="s">
        <v>174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5" t="s">
        <v>83</v>
      </c>
      <c r="BK141" s="246">
        <f>ROUND(I141*H141,2)</f>
        <v>0</v>
      </c>
      <c r="BL141" s="25" t="s">
        <v>258</v>
      </c>
      <c r="BM141" s="25" t="s">
        <v>3204</v>
      </c>
    </row>
    <row r="142" spans="2:65" s="1" customFormat="1" ht="16.5" customHeight="1">
      <c r="B142" s="47"/>
      <c r="C142" s="235" t="s">
        <v>518</v>
      </c>
      <c r="D142" s="235" t="s">
        <v>177</v>
      </c>
      <c r="E142" s="236" t="s">
        <v>3205</v>
      </c>
      <c r="F142" s="237" t="s">
        <v>3206</v>
      </c>
      <c r="G142" s="238" t="s">
        <v>180</v>
      </c>
      <c r="H142" s="239">
        <v>1</v>
      </c>
      <c r="I142" s="240"/>
      <c r="J142" s="241">
        <f>ROUND(I142*H142,2)</f>
        <v>0</v>
      </c>
      <c r="K142" s="237" t="s">
        <v>23</v>
      </c>
      <c r="L142" s="73"/>
      <c r="M142" s="242" t="s">
        <v>23</v>
      </c>
      <c r="N142" s="243" t="s">
        <v>46</v>
      </c>
      <c r="O142" s="48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5" t="s">
        <v>258</v>
      </c>
      <c r="AT142" s="25" t="s">
        <v>177</v>
      </c>
      <c r="AU142" s="25" t="s">
        <v>85</v>
      </c>
      <c r="AY142" s="25" t="s">
        <v>174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5" t="s">
        <v>83</v>
      </c>
      <c r="BK142" s="246">
        <f>ROUND(I142*H142,2)</f>
        <v>0</v>
      </c>
      <c r="BL142" s="25" t="s">
        <v>258</v>
      </c>
      <c r="BM142" s="25" t="s">
        <v>3207</v>
      </c>
    </row>
    <row r="143" spans="2:65" s="1" customFormat="1" ht="16.5" customHeight="1">
      <c r="B143" s="47"/>
      <c r="C143" s="235" t="s">
        <v>526</v>
      </c>
      <c r="D143" s="235" t="s">
        <v>177</v>
      </c>
      <c r="E143" s="236" t="s">
        <v>3208</v>
      </c>
      <c r="F143" s="237" t="s">
        <v>3209</v>
      </c>
      <c r="G143" s="238" t="s">
        <v>180</v>
      </c>
      <c r="H143" s="239">
        <v>2</v>
      </c>
      <c r="I143" s="240"/>
      <c r="J143" s="241">
        <f>ROUND(I143*H143,2)</f>
        <v>0</v>
      </c>
      <c r="K143" s="237" t="s">
        <v>23</v>
      </c>
      <c r="L143" s="73"/>
      <c r="M143" s="242" t="s">
        <v>23</v>
      </c>
      <c r="N143" s="243" t="s">
        <v>46</v>
      </c>
      <c r="O143" s="48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5" t="s">
        <v>258</v>
      </c>
      <c r="AT143" s="25" t="s">
        <v>177</v>
      </c>
      <c r="AU143" s="25" t="s">
        <v>85</v>
      </c>
      <c r="AY143" s="25" t="s">
        <v>174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5" t="s">
        <v>83</v>
      </c>
      <c r="BK143" s="246">
        <f>ROUND(I143*H143,2)</f>
        <v>0</v>
      </c>
      <c r="BL143" s="25" t="s">
        <v>258</v>
      </c>
      <c r="BM143" s="25" t="s">
        <v>3210</v>
      </c>
    </row>
    <row r="144" spans="2:65" s="1" customFormat="1" ht="16.5" customHeight="1">
      <c r="B144" s="47"/>
      <c r="C144" s="235" t="s">
        <v>533</v>
      </c>
      <c r="D144" s="235" t="s">
        <v>177</v>
      </c>
      <c r="E144" s="236" t="s">
        <v>3211</v>
      </c>
      <c r="F144" s="237" t="s">
        <v>3212</v>
      </c>
      <c r="G144" s="238" t="s">
        <v>180</v>
      </c>
      <c r="H144" s="239">
        <v>4</v>
      </c>
      <c r="I144" s="240"/>
      <c r="J144" s="241">
        <f>ROUND(I144*H144,2)</f>
        <v>0</v>
      </c>
      <c r="K144" s="237" t="s">
        <v>23</v>
      </c>
      <c r="L144" s="73"/>
      <c r="M144" s="242" t="s">
        <v>23</v>
      </c>
      <c r="N144" s="243" t="s">
        <v>46</v>
      </c>
      <c r="O144" s="48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5" t="s">
        <v>258</v>
      </c>
      <c r="AT144" s="25" t="s">
        <v>177</v>
      </c>
      <c r="AU144" s="25" t="s">
        <v>85</v>
      </c>
      <c r="AY144" s="25" t="s">
        <v>174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5" t="s">
        <v>83</v>
      </c>
      <c r="BK144" s="246">
        <f>ROUND(I144*H144,2)</f>
        <v>0</v>
      </c>
      <c r="BL144" s="25" t="s">
        <v>258</v>
      </c>
      <c r="BM144" s="25" t="s">
        <v>3213</v>
      </c>
    </row>
    <row r="145" spans="2:65" s="1" customFormat="1" ht="16.5" customHeight="1">
      <c r="B145" s="47"/>
      <c r="C145" s="300" t="s">
        <v>537</v>
      </c>
      <c r="D145" s="300" t="s">
        <v>475</v>
      </c>
      <c r="E145" s="301" t="s">
        <v>1869</v>
      </c>
      <c r="F145" s="302" t="s">
        <v>1870</v>
      </c>
      <c r="G145" s="303" t="s">
        <v>180</v>
      </c>
      <c r="H145" s="304">
        <v>4</v>
      </c>
      <c r="I145" s="305"/>
      <c r="J145" s="306">
        <f>ROUND(I145*H145,2)</f>
        <v>0</v>
      </c>
      <c r="K145" s="302" t="s">
        <v>23</v>
      </c>
      <c r="L145" s="307"/>
      <c r="M145" s="308" t="s">
        <v>23</v>
      </c>
      <c r="N145" s="309" t="s">
        <v>46</v>
      </c>
      <c r="O145" s="48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5" t="s">
        <v>547</v>
      </c>
      <c r="AT145" s="25" t="s">
        <v>475</v>
      </c>
      <c r="AU145" s="25" t="s">
        <v>85</v>
      </c>
      <c r="AY145" s="25" t="s">
        <v>174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5" t="s">
        <v>83</v>
      </c>
      <c r="BK145" s="246">
        <f>ROUND(I145*H145,2)</f>
        <v>0</v>
      </c>
      <c r="BL145" s="25" t="s">
        <v>258</v>
      </c>
      <c r="BM145" s="25" t="s">
        <v>3214</v>
      </c>
    </row>
    <row r="146" spans="2:65" s="1" customFormat="1" ht="16.5" customHeight="1">
      <c r="B146" s="47"/>
      <c r="C146" s="235" t="s">
        <v>543</v>
      </c>
      <c r="D146" s="235" t="s">
        <v>177</v>
      </c>
      <c r="E146" s="236" t="s">
        <v>3215</v>
      </c>
      <c r="F146" s="237" t="s">
        <v>3216</v>
      </c>
      <c r="G146" s="238" t="s">
        <v>180</v>
      </c>
      <c r="H146" s="239">
        <v>2</v>
      </c>
      <c r="I146" s="240"/>
      <c r="J146" s="241">
        <f>ROUND(I146*H146,2)</f>
        <v>0</v>
      </c>
      <c r="K146" s="237" t="s">
        <v>23</v>
      </c>
      <c r="L146" s="73"/>
      <c r="M146" s="242" t="s">
        <v>23</v>
      </c>
      <c r="N146" s="243" t="s">
        <v>46</v>
      </c>
      <c r="O146" s="48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5" t="s">
        <v>258</v>
      </c>
      <c r="AT146" s="25" t="s">
        <v>177</v>
      </c>
      <c r="AU146" s="25" t="s">
        <v>85</v>
      </c>
      <c r="AY146" s="25" t="s">
        <v>174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5" t="s">
        <v>83</v>
      </c>
      <c r="BK146" s="246">
        <f>ROUND(I146*H146,2)</f>
        <v>0</v>
      </c>
      <c r="BL146" s="25" t="s">
        <v>258</v>
      </c>
      <c r="BM146" s="25" t="s">
        <v>3217</v>
      </c>
    </row>
    <row r="147" spans="2:65" s="1" customFormat="1" ht="25.5" customHeight="1">
      <c r="B147" s="47"/>
      <c r="C147" s="235" t="s">
        <v>547</v>
      </c>
      <c r="D147" s="235" t="s">
        <v>177</v>
      </c>
      <c r="E147" s="236" t="s">
        <v>3218</v>
      </c>
      <c r="F147" s="237" t="s">
        <v>3219</v>
      </c>
      <c r="G147" s="238" t="s">
        <v>464</v>
      </c>
      <c r="H147" s="239">
        <v>0.013</v>
      </c>
      <c r="I147" s="240"/>
      <c r="J147" s="241">
        <f>ROUND(I147*H147,2)</f>
        <v>0</v>
      </c>
      <c r="K147" s="237" t="s">
        <v>23</v>
      </c>
      <c r="L147" s="73"/>
      <c r="M147" s="242" t="s">
        <v>23</v>
      </c>
      <c r="N147" s="243" t="s">
        <v>46</v>
      </c>
      <c r="O147" s="48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5" t="s">
        <v>258</v>
      </c>
      <c r="AT147" s="25" t="s">
        <v>177</v>
      </c>
      <c r="AU147" s="25" t="s">
        <v>85</v>
      </c>
      <c r="AY147" s="25" t="s">
        <v>174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5" t="s">
        <v>83</v>
      </c>
      <c r="BK147" s="246">
        <f>ROUND(I147*H147,2)</f>
        <v>0</v>
      </c>
      <c r="BL147" s="25" t="s">
        <v>258</v>
      </c>
      <c r="BM147" s="25" t="s">
        <v>3220</v>
      </c>
    </row>
    <row r="148" spans="2:63" s="11" customFormat="1" ht="29.85" customHeight="1">
      <c r="B148" s="219"/>
      <c r="C148" s="220"/>
      <c r="D148" s="221" t="s">
        <v>74</v>
      </c>
      <c r="E148" s="233" t="s">
        <v>1055</v>
      </c>
      <c r="F148" s="233" t="s">
        <v>1056</v>
      </c>
      <c r="G148" s="220"/>
      <c r="H148" s="220"/>
      <c r="I148" s="223"/>
      <c r="J148" s="234">
        <f>BK148</f>
        <v>0</v>
      </c>
      <c r="K148" s="220"/>
      <c r="L148" s="225"/>
      <c r="M148" s="226"/>
      <c r="N148" s="227"/>
      <c r="O148" s="227"/>
      <c r="P148" s="228">
        <f>SUM(P149:P151)</f>
        <v>0</v>
      </c>
      <c r="Q148" s="227"/>
      <c r="R148" s="228">
        <f>SUM(R149:R151)</f>
        <v>0</v>
      </c>
      <c r="S148" s="227"/>
      <c r="T148" s="229">
        <f>SUM(T149:T151)</f>
        <v>0</v>
      </c>
      <c r="AR148" s="230" t="s">
        <v>85</v>
      </c>
      <c r="AT148" s="231" t="s">
        <v>74</v>
      </c>
      <c r="AU148" s="231" t="s">
        <v>83</v>
      </c>
      <c r="AY148" s="230" t="s">
        <v>174</v>
      </c>
      <c r="BK148" s="232">
        <f>SUM(BK149:BK151)</f>
        <v>0</v>
      </c>
    </row>
    <row r="149" spans="2:65" s="1" customFormat="1" ht="25.5" customHeight="1">
      <c r="B149" s="47"/>
      <c r="C149" s="235" t="s">
        <v>552</v>
      </c>
      <c r="D149" s="235" t="s">
        <v>177</v>
      </c>
      <c r="E149" s="236" t="s">
        <v>3221</v>
      </c>
      <c r="F149" s="237" t="s">
        <v>3222</v>
      </c>
      <c r="G149" s="238" t="s">
        <v>223</v>
      </c>
      <c r="H149" s="239">
        <v>6</v>
      </c>
      <c r="I149" s="240"/>
      <c r="J149" s="241">
        <f>ROUND(I149*H149,2)</f>
        <v>0</v>
      </c>
      <c r="K149" s="237" t="s">
        <v>23</v>
      </c>
      <c r="L149" s="73"/>
      <c r="M149" s="242" t="s">
        <v>23</v>
      </c>
      <c r="N149" s="243" t="s">
        <v>46</v>
      </c>
      <c r="O149" s="48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5" t="s">
        <v>258</v>
      </c>
      <c r="AT149" s="25" t="s">
        <v>177</v>
      </c>
      <c r="AU149" s="25" t="s">
        <v>85</v>
      </c>
      <c r="AY149" s="25" t="s">
        <v>174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5" t="s">
        <v>83</v>
      </c>
      <c r="BK149" s="246">
        <f>ROUND(I149*H149,2)</f>
        <v>0</v>
      </c>
      <c r="BL149" s="25" t="s">
        <v>258</v>
      </c>
      <c r="BM149" s="25" t="s">
        <v>3223</v>
      </c>
    </row>
    <row r="150" spans="2:65" s="1" customFormat="1" ht="25.5" customHeight="1">
      <c r="B150" s="47"/>
      <c r="C150" s="235" t="s">
        <v>556</v>
      </c>
      <c r="D150" s="235" t="s">
        <v>177</v>
      </c>
      <c r="E150" s="236" t="s">
        <v>3224</v>
      </c>
      <c r="F150" s="237" t="s">
        <v>3225</v>
      </c>
      <c r="G150" s="238" t="s">
        <v>223</v>
      </c>
      <c r="H150" s="239">
        <v>6</v>
      </c>
      <c r="I150" s="240"/>
      <c r="J150" s="241">
        <f>ROUND(I150*H150,2)</f>
        <v>0</v>
      </c>
      <c r="K150" s="237" t="s">
        <v>23</v>
      </c>
      <c r="L150" s="73"/>
      <c r="M150" s="242" t="s">
        <v>23</v>
      </c>
      <c r="N150" s="243" t="s">
        <v>46</v>
      </c>
      <c r="O150" s="48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5" t="s">
        <v>258</v>
      </c>
      <c r="AT150" s="25" t="s">
        <v>177</v>
      </c>
      <c r="AU150" s="25" t="s">
        <v>85</v>
      </c>
      <c r="AY150" s="25" t="s">
        <v>174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5" t="s">
        <v>83</v>
      </c>
      <c r="BK150" s="246">
        <f>ROUND(I150*H150,2)</f>
        <v>0</v>
      </c>
      <c r="BL150" s="25" t="s">
        <v>258</v>
      </c>
      <c r="BM150" s="25" t="s">
        <v>3226</v>
      </c>
    </row>
    <row r="151" spans="2:65" s="1" customFormat="1" ht="25.5" customHeight="1">
      <c r="B151" s="47"/>
      <c r="C151" s="235" t="s">
        <v>561</v>
      </c>
      <c r="D151" s="235" t="s">
        <v>177</v>
      </c>
      <c r="E151" s="236" t="s">
        <v>3227</v>
      </c>
      <c r="F151" s="237" t="s">
        <v>3228</v>
      </c>
      <c r="G151" s="238" t="s">
        <v>223</v>
      </c>
      <c r="H151" s="239">
        <v>6</v>
      </c>
      <c r="I151" s="240"/>
      <c r="J151" s="241">
        <f>ROUND(I151*H151,2)</f>
        <v>0</v>
      </c>
      <c r="K151" s="237" t="s">
        <v>23</v>
      </c>
      <c r="L151" s="73"/>
      <c r="M151" s="242" t="s">
        <v>23</v>
      </c>
      <c r="N151" s="243" t="s">
        <v>46</v>
      </c>
      <c r="O151" s="48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5" t="s">
        <v>258</v>
      </c>
      <c r="AT151" s="25" t="s">
        <v>177</v>
      </c>
      <c r="AU151" s="25" t="s">
        <v>85</v>
      </c>
      <c r="AY151" s="25" t="s">
        <v>174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5" t="s">
        <v>83</v>
      </c>
      <c r="BK151" s="246">
        <f>ROUND(I151*H151,2)</f>
        <v>0</v>
      </c>
      <c r="BL151" s="25" t="s">
        <v>258</v>
      </c>
      <c r="BM151" s="25" t="s">
        <v>3229</v>
      </c>
    </row>
    <row r="152" spans="2:63" s="11" customFormat="1" ht="37.4" customHeight="1">
      <c r="B152" s="219"/>
      <c r="C152" s="220"/>
      <c r="D152" s="221" t="s">
        <v>74</v>
      </c>
      <c r="E152" s="222" t="s">
        <v>1305</v>
      </c>
      <c r="F152" s="222" t="s">
        <v>1306</v>
      </c>
      <c r="G152" s="220"/>
      <c r="H152" s="220"/>
      <c r="I152" s="223"/>
      <c r="J152" s="224">
        <f>BK152</f>
        <v>0</v>
      </c>
      <c r="K152" s="220"/>
      <c r="L152" s="225"/>
      <c r="M152" s="226"/>
      <c r="N152" s="227"/>
      <c r="O152" s="227"/>
      <c r="P152" s="228">
        <f>SUM(P153:P160)</f>
        <v>0</v>
      </c>
      <c r="Q152" s="227"/>
      <c r="R152" s="228">
        <f>SUM(R153:R160)</f>
        <v>0</v>
      </c>
      <c r="S152" s="227"/>
      <c r="T152" s="229">
        <f>SUM(T153:T160)</f>
        <v>0</v>
      </c>
      <c r="AR152" s="230" t="s">
        <v>195</v>
      </c>
      <c r="AT152" s="231" t="s">
        <v>74</v>
      </c>
      <c r="AU152" s="231" t="s">
        <v>75</v>
      </c>
      <c r="AY152" s="230" t="s">
        <v>174</v>
      </c>
      <c r="BK152" s="232">
        <f>SUM(BK153:BK160)</f>
        <v>0</v>
      </c>
    </row>
    <row r="153" spans="2:65" s="1" customFormat="1" ht="25.5" customHeight="1">
      <c r="B153" s="47"/>
      <c r="C153" s="235" t="s">
        <v>566</v>
      </c>
      <c r="D153" s="235" t="s">
        <v>177</v>
      </c>
      <c r="E153" s="236" t="s">
        <v>2151</v>
      </c>
      <c r="F153" s="237" t="s">
        <v>2152</v>
      </c>
      <c r="G153" s="238" t="s">
        <v>198</v>
      </c>
      <c r="H153" s="239">
        <v>16</v>
      </c>
      <c r="I153" s="240"/>
      <c r="J153" s="241">
        <f>ROUND(I153*H153,2)</f>
        <v>0</v>
      </c>
      <c r="K153" s="237" t="s">
        <v>181</v>
      </c>
      <c r="L153" s="73"/>
      <c r="M153" s="242" t="s">
        <v>23</v>
      </c>
      <c r="N153" s="243" t="s">
        <v>46</v>
      </c>
      <c r="O153" s="48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5" t="s">
        <v>1310</v>
      </c>
      <c r="AT153" s="25" t="s">
        <v>177</v>
      </c>
      <c r="AU153" s="25" t="s">
        <v>83</v>
      </c>
      <c r="AY153" s="25" t="s">
        <v>174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5" t="s">
        <v>83</v>
      </c>
      <c r="BK153" s="246">
        <f>ROUND(I153*H153,2)</f>
        <v>0</v>
      </c>
      <c r="BL153" s="25" t="s">
        <v>1310</v>
      </c>
      <c r="BM153" s="25" t="s">
        <v>3230</v>
      </c>
    </row>
    <row r="154" spans="2:47" s="1" customFormat="1" ht="13.5">
      <c r="B154" s="47"/>
      <c r="C154" s="75"/>
      <c r="D154" s="247" t="s">
        <v>187</v>
      </c>
      <c r="E154" s="75"/>
      <c r="F154" s="248" t="s">
        <v>200</v>
      </c>
      <c r="G154" s="75"/>
      <c r="H154" s="75"/>
      <c r="I154" s="205"/>
      <c r="J154" s="75"/>
      <c r="K154" s="75"/>
      <c r="L154" s="73"/>
      <c r="M154" s="249"/>
      <c r="N154" s="48"/>
      <c r="O154" s="48"/>
      <c r="P154" s="48"/>
      <c r="Q154" s="48"/>
      <c r="R154" s="48"/>
      <c r="S154" s="48"/>
      <c r="T154" s="96"/>
      <c r="AT154" s="25" t="s">
        <v>187</v>
      </c>
      <c r="AU154" s="25" t="s">
        <v>83</v>
      </c>
    </row>
    <row r="155" spans="2:65" s="1" customFormat="1" ht="25.5" customHeight="1">
      <c r="B155" s="47"/>
      <c r="C155" s="235" t="s">
        <v>571</v>
      </c>
      <c r="D155" s="235" t="s">
        <v>177</v>
      </c>
      <c r="E155" s="236" t="s">
        <v>2155</v>
      </c>
      <c r="F155" s="237" t="s">
        <v>2156</v>
      </c>
      <c r="G155" s="238" t="s">
        <v>198</v>
      </c>
      <c r="H155" s="239">
        <v>12</v>
      </c>
      <c r="I155" s="240"/>
      <c r="J155" s="241">
        <f>ROUND(I155*H155,2)</f>
        <v>0</v>
      </c>
      <c r="K155" s="237" t="s">
        <v>181</v>
      </c>
      <c r="L155" s="73"/>
      <c r="M155" s="242" t="s">
        <v>23</v>
      </c>
      <c r="N155" s="243" t="s">
        <v>46</v>
      </c>
      <c r="O155" s="48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5" t="s">
        <v>1310</v>
      </c>
      <c r="AT155" s="25" t="s">
        <v>177</v>
      </c>
      <c r="AU155" s="25" t="s">
        <v>83</v>
      </c>
      <c r="AY155" s="25" t="s">
        <v>174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5" t="s">
        <v>83</v>
      </c>
      <c r="BK155" s="246">
        <f>ROUND(I155*H155,2)</f>
        <v>0</v>
      </c>
      <c r="BL155" s="25" t="s">
        <v>1310</v>
      </c>
      <c r="BM155" s="25" t="s">
        <v>3231</v>
      </c>
    </row>
    <row r="156" spans="2:47" s="1" customFormat="1" ht="13.5">
      <c r="B156" s="47"/>
      <c r="C156" s="75"/>
      <c r="D156" s="247" t="s">
        <v>187</v>
      </c>
      <c r="E156" s="75"/>
      <c r="F156" s="248" t="s">
        <v>200</v>
      </c>
      <c r="G156" s="75"/>
      <c r="H156" s="75"/>
      <c r="I156" s="205"/>
      <c r="J156" s="75"/>
      <c r="K156" s="75"/>
      <c r="L156" s="73"/>
      <c r="M156" s="249"/>
      <c r="N156" s="48"/>
      <c r="O156" s="48"/>
      <c r="P156" s="48"/>
      <c r="Q156" s="48"/>
      <c r="R156" s="48"/>
      <c r="S156" s="48"/>
      <c r="T156" s="96"/>
      <c r="AT156" s="25" t="s">
        <v>187</v>
      </c>
      <c r="AU156" s="25" t="s">
        <v>83</v>
      </c>
    </row>
    <row r="157" spans="2:65" s="1" customFormat="1" ht="25.5" customHeight="1">
      <c r="B157" s="47"/>
      <c r="C157" s="235" t="s">
        <v>576</v>
      </c>
      <c r="D157" s="235" t="s">
        <v>177</v>
      </c>
      <c r="E157" s="236" t="s">
        <v>1337</v>
      </c>
      <c r="F157" s="237" t="s">
        <v>1338</v>
      </c>
      <c r="G157" s="238" t="s">
        <v>198</v>
      </c>
      <c r="H157" s="239">
        <v>16</v>
      </c>
      <c r="I157" s="240"/>
      <c r="J157" s="241">
        <f>ROUND(I157*H157,2)</f>
        <v>0</v>
      </c>
      <c r="K157" s="237" t="s">
        <v>181</v>
      </c>
      <c r="L157" s="73"/>
      <c r="M157" s="242" t="s">
        <v>23</v>
      </c>
      <c r="N157" s="243" t="s">
        <v>46</v>
      </c>
      <c r="O157" s="48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5" t="s">
        <v>1310</v>
      </c>
      <c r="AT157" s="25" t="s">
        <v>177</v>
      </c>
      <c r="AU157" s="25" t="s">
        <v>83</v>
      </c>
      <c r="AY157" s="25" t="s">
        <v>174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5" t="s">
        <v>83</v>
      </c>
      <c r="BK157" s="246">
        <f>ROUND(I157*H157,2)</f>
        <v>0</v>
      </c>
      <c r="BL157" s="25" t="s">
        <v>1310</v>
      </c>
      <c r="BM157" s="25" t="s">
        <v>3232</v>
      </c>
    </row>
    <row r="158" spans="2:47" s="1" customFormat="1" ht="13.5">
      <c r="B158" s="47"/>
      <c r="C158" s="75"/>
      <c r="D158" s="247" t="s">
        <v>187</v>
      </c>
      <c r="E158" s="75"/>
      <c r="F158" s="248" t="s">
        <v>200</v>
      </c>
      <c r="G158" s="75"/>
      <c r="H158" s="75"/>
      <c r="I158" s="205"/>
      <c r="J158" s="75"/>
      <c r="K158" s="75"/>
      <c r="L158" s="73"/>
      <c r="M158" s="249"/>
      <c r="N158" s="48"/>
      <c r="O158" s="48"/>
      <c r="P158" s="48"/>
      <c r="Q158" s="48"/>
      <c r="R158" s="48"/>
      <c r="S158" s="48"/>
      <c r="T158" s="96"/>
      <c r="AT158" s="25" t="s">
        <v>187</v>
      </c>
      <c r="AU158" s="25" t="s">
        <v>83</v>
      </c>
    </row>
    <row r="159" spans="2:65" s="1" customFormat="1" ht="25.5" customHeight="1">
      <c r="B159" s="47"/>
      <c r="C159" s="235" t="s">
        <v>580</v>
      </c>
      <c r="D159" s="235" t="s">
        <v>177</v>
      </c>
      <c r="E159" s="236" t="s">
        <v>1341</v>
      </c>
      <c r="F159" s="237" t="s">
        <v>1342</v>
      </c>
      <c r="G159" s="238" t="s">
        <v>198</v>
      </c>
      <c r="H159" s="239">
        <v>12</v>
      </c>
      <c r="I159" s="240"/>
      <c r="J159" s="241">
        <f>ROUND(I159*H159,2)</f>
        <v>0</v>
      </c>
      <c r="K159" s="237" t="s">
        <v>181</v>
      </c>
      <c r="L159" s="73"/>
      <c r="M159" s="242" t="s">
        <v>23</v>
      </c>
      <c r="N159" s="243" t="s">
        <v>46</v>
      </c>
      <c r="O159" s="48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5" t="s">
        <v>1310</v>
      </c>
      <c r="AT159" s="25" t="s">
        <v>177</v>
      </c>
      <c r="AU159" s="25" t="s">
        <v>83</v>
      </c>
      <c r="AY159" s="25" t="s">
        <v>174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5" t="s">
        <v>83</v>
      </c>
      <c r="BK159" s="246">
        <f>ROUND(I159*H159,2)</f>
        <v>0</v>
      </c>
      <c r="BL159" s="25" t="s">
        <v>1310</v>
      </c>
      <c r="BM159" s="25" t="s">
        <v>3233</v>
      </c>
    </row>
    <row r="160" spans="2:47" s="1" customFormat="1" ht="13.5">
      <c r="B160" s="47"/>
      <c r="C160" s="75"/>
      <c r="D160" s="247" t="s">
        <v>187</v>
      </c>
      <c r="E160" s="75"/>
      <c r="F160" s="248" t="s">
        <v>200</v>
      </c>
      <c r="G160" s="75"/>
      <c r="H160" s="75"/>
      <c r="I160" s="205"/>
      <c r="J160" s="75"/>
      <c r="K160" s="75"/>
      <c r="L160" s="73"/>
      <c r="M160" s="249"/>
      <c r="N160" s="48"/>
      <c r="O160" s="48"/>
      <c r="P160" s="48"/>
      <c r="Q160" s="48"/>
      <c r="R160" s="48"/>
      <c r="S160" s="48"/>
      <c r="T160" s="96"/>
      <c r="AT160" s="25" t="s">
        <v>187</v>
      </c>
      <c r="AU160" s="25" t="s">
        <v>83</v>
      </c>
    </row>
    <row r="161" spans="2:63" s="11" customFormat="1" ht="37.4" customHeight="1">
      <c r="B161" s="219"/>
      <c r="C161" s="220"/>
      <c r="D161" s="221" t="s">
        <v>74</v>
      </c>
      <c r="E161" s="222" t="s">
        <v>81</v>
      </c>
      <c r="F161" s="222" t="s">
        <v>172</v>
      </c>
      <c r="G161" s="220"/>
      <c r="H161" s="220"/>
      <c r="I161" s="223"/>
      <c r="J161" s="224">
        <f>BK161</f>
        <v>0</v>
      </c>
      <c r="K161" s="220"/>
      <c r="L161" s="225"/>
      <c r="M161" s="226"/>
      <c r="N161" s="227"/>
      <c r="O161" s="227"/>
      <c r="P161" s="228">
        <f>P162+P165</f>
        <v>0</v>
      </c>
      <c r="Q161" s="227"/>
      <c r="R161" s="228">
        <f>R162+R165</f>
        <v>0</v>
      </c>
      <c r="S161" s="227"/>
      <c r="T161" s="229">
        <f>T162+T165</f>
        <v>0</v>
      </c>
      <c r="AR161" s="230" t="s">
        <v>173</v>
      </c>
      <c r="AT161" s="231" t="s">
        <v>74</v>
      </c>
      <c r="AU161" s="231" t="s">
        <v>75</v>
      </c>
      <c r="AY161" s="230" t="s">
        <v>174</v>
      </c>
      <c r="BK161" s="232">
        <f>BK162+BK165</f>
        <v>0</v>
      </c>
    </row>
    <row r="162" spans="2:63" s="11" customFormat="1" ht="19.9" customHeight="1">
      <c r="B162" s="219"/>
      <c r="C162" s="220"/>
      <c r="D162" s="221" t="s">
        <v>74</v>
      </c>
      <c r="E162" s="233" t="s">
        <v>239</v>
      </c>
      <c r="F162" s="233" t="s">
        <v>240</v>
      </c>
      <c r="G162" s="220"/>
      <c r="H162" s="220"/>
      <c r="I162" s="223"/>
      <c r="J162" s="234">
        <f>BK162</f>
        <v>0</v>
      </c>
      <c r="K162" s="220"/>
      <c r="L162" s="225"/>
      <c r="M162" s="226"/>
      <c r="N162" s="227"/>
      <c r="O162" s="227"/>
      <c r="P162" s="228">
        <f>SUM(P163:P164)</f>
        <v>0</v>
      </c>
      <c r="Q162" s="227"/>
      <c r="R162" s="228">
        <f>SUM(R163:R164)</f>
        <v>0</v>
      </c>
      <c r="S162" s="227"/>
      <c r="T162" s="229">
        <f>SUM(T163:T164)</f>
        <v>0</v>
      </c>
      <c r="AR162" s="230" t="s">
        <v>173</v>
      </c>
      <c r="AT162" s="231" t="s">
        <v>74</v>
      </c>
      <c r="AU162" s="231" t="s">
        <v>83</v>
      </c>
      <c r="AY162" s="230" t="s">
        <v>174</v>
      </c>
      <c r="BK162" s="232">
        <f>SUM(BK163:BK164)</f>
        <v>0</v>
      </c>
    </row>
    <row r="163" spans="2:65" s="1" customFormat="1" ht="16.5" customHeight="1">
      <c r="B163" s="47"/>
      <c r="C163" s="235" t="s">
        <v>586</v>
      </c>
      <c r="D163" s="235" t="s">
        <v>177</v>
      </c>
      <c r="E163" s="236" t="s">
        <v>247</v>
      </c>
      <c r="F163" s="237" t="s">
        <v>248</v>
      </c>
      <c r="G163" s="238" t="s">
        <v>180</v>
      </c>
      <c r="H163" s="239">
        <v>1</v>
      </c>
      <c r="I163" s="240"/>
      <c r="J163" s="241">
        <f>ROUND(I163*H163,2)</f>
        <v>0</v>
      </c>
      <c r="K163" s="237" t="s">
        <v>181</v>
      </c>
      <c r="L163" s="73"/>
      <c r="M163" s="242" t="s">
        <v>23</v>
      </c>
      <c r="N163" s="243" t="s">
        <v>46</v>
      </c>
      <c r="O163" s="48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5" t="s">
        <v>182</v>
      </c>
      <c r="AT163" s="25" t="s">
        <v>177</v>
      </c>
      <c r="AU163" s="25" t="s">
        <v>85</v>
      </c>
      <c r="AY163" s="25" t="s">
        <v>174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5" t="s">
        <v>83</v>
      </c>
      <c r="BK163" s="246">
        <f>ROUND(I163*H163,2)</f>
        <v>0</v>
      </c>
      <c r="BL163" s="25" t="s">
        <v>182</v>
      </c>
      <c r="BM163" s="25" t="s">
        <v>3234</v>
      </c>
    </row>
    <row r="164" spans="2:47" s="1" customFormat="1" ht="13.5">
      <c r="B164" s="47"/>
      <c r="C164" s="75"/>
      <c r="D164" s="247" t="s">
        <v>187</v>
      </c>
      <c r="E164" s="75"/>
      <c r="F164" s="248" t="s">
        <v>1450</v>
      </c>
      <c r="G164" s="75"/>
      <c r="H164" s="75"/>
      <c r="I164" s="205"/>
      <c r="J164" s="75"/>
      <c r="K164" s="75"/>
      <c r="L164" s="73"/>
      <c r="M164" s="249"/>
      <c r="N164" s="48"/>
      <c r="O164" s="48"/>
      <c r="P164" s="48"/>
      <c r="Q164" s="48"/>
      <c r="R164" s="48"/>
      <c r="S164" s="48"/>
      <c r="T164" s="96"/>
      <c r="AT164" s="25" t="s">
        <v>187</v>
      </c>
      <c r="AU164" s="25" t="s">
        <v>85</v>
      </c>
    </row>
    <row r="165" spans="2:63" s="11" customFormat="1" ht="29.85" customHeight="1">
      <c r="B165" s="219"/>
      <c r="C165" s="220"/>
      <c r="D165" s="221" t="s">
        <v>74</v>
      </c>
      <c r="E165" s="233" t="s">
        <v>268</v>
      </c>
      <c r="F165" s="233" t="s">
        <v>269</v>
      </c>
      <c r="G165" s="220"/>
      <c r="H165" s="220"/>
      <c r="I165" s="223"/>
      <c r="J165" s="234">
        <f>BK165</f>
        <v>0</v>
      </c>
      <c r="K165" s="220"/>
      <c r="L165" s="225"/>
      <c r="M165" s="226"/>
      <c r="N165" s="227"/>
      <c r="O165" s="227"/>
      <c r="P165" s="228">
        <f>SUM(P166:P169)</f>
        <v>0</v>
      </c>
      <c r="Q165" s="227"/>
      <c r="R165" s="228">
        <f>SUM(R166:R169)</f>
        <v>0</v>
      </c>
      <c r="S165" s="227"/>
      <c r="T165" s="229">
        <f>SUM(T166:T169)</f>
        <v>0</v>
      </c>
      <c r="AR165" s="230" t="s">
        <v>173</v>
      </c>
      <c r="AT165" s="231" t="s">
        <v>74</v>
      </c>
      <c r="AU165" s="231" t="s">
        <v>83</v>
      </c>
      <c r="AY165" s="230" t="s">
        <v>174</v>
      </c>
      <c r="BK165" s="232">
        <f>SUM(BK166:BK169)</f>
        <v>0</v>
      </c>
    </row>
    <row r="166" spans="2:65" s="1" customFormat="1" ht="16.5" customHeight="1">
      <c r="B166" s="47"/>
      <c r="C166" s="235" t="s">
        <v>594</v>
      </c>
      <c r="D166" s="235" t="s">
        <v>177</v>
      </c>
      <c r="E166" s="236" t="s">
        <v>1451</v>
      </c>
      <c r="F166" s="237" t="s">
        <v>1452</v>
      </c>
      <c r="G166" s="238" t="s">
        <v>1379</v>
      </c>
      <c r="H166" s="310"/>
      <c r="I166" s="240"/>
      <c r="J166" s="241">
        <f>ROUND(I166*H166,2)</f>
        <v>0</v>
      </c>
      <c r="K166" s="237" t="s">
        <v>23</v>
      </c>
      <c r="L166" s="73"/>
      <c r="M166" s="242" t="s">
        <v>23</v>
      </c>
      <c r="N166" s="243" t="s">
        <v>46</v>
      </c>
      <c r="O166" s="48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5" t="s">
        <v>182</v>
      </c>
      <c r="AT166" s="25" t="s">
        <v>177</v>
      </c>
      <c r="AU166" s="25" t="s">
        <v>85</v>
      </c>
      <c r="AY166" s="25" t="s">
        <v>174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5" t="s">
        <v>83</v>
      </c>
      <c r="BK166" s="246">
        <f>ROUND(I166*H166,2)</f>
        <v>0</v>
      </c>
      <c r="BL166" s="25" t="s">
        <v>182</v>
      </c>
      <c r="BM166" s="25" t="s">
        <v>3235</v>
      </c>
    </row>
    <row r="167" spans="2:65" s="1" customFormat="1" ht="16.5" customHeight="1">
      <c r="B167" s="47"/>
      <c r="C167" s="235" t="s">
        <v>600</v>
      </c>
      <c r="D167" s="235" t="s">
        <v>177</v>
      </c>
      <c r="E167" s="236" t="s">
        <v>1454</v>
      </c>
      <c r="F167" s="237" t="s">
        <v>1455</v>
      </c>
      <c r="G167" s="238" t="s">
        <v>1379</v>
      </c>
      <c r="H167" s="310"/>
      <c r="I167" s="240"/>
      <c r="J167" s="241">
        <f>ROUND(I167*H167,2)</f>
        <v>0</v>
      </c>
      <c r="K167" s="237" t="s">
        <v>23</v>
      </c>
      <c r="L167" s="73"/>
      <c r="M167" s="242" t="s">
        <v>23</v>
      </c>
      <c r="N167" s="243" t="s">
        <v>46</v>
      </c>
      <c r="O167" s="48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AR167" s="25" t="s">
        <v>182</v>
      </c>
      <c r="AT167" s="25" t="s">
        <v>177</v>
      </c>
      <c r="AU167" s="25" t="s">
        <v>85</v>
      </c>
      <c r="AY167" s="25" t="s">
        <v>174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5" t="s">
        <v>83</v>
      </c>
      <c r="BK167" s="246">
        <f>ROUND(I167*H167,2)</f>
        <v>0</v>
      </c>
      <c r="BL167" s="25" t="s">
        <v>182</v>
      </c>
      <c r="BM167" s="25" t="s">
        <v>3236</v>
      </c>
    </row>
    <row r="168" spans="2:65" s="1" customFormat="1" ht="16.5" customHeight="1">
      <c r="B168" s="47"/>
      <c r="C168" s="235" t="s">
        <v>606</v>
      </c>
      <c r="D168" s="235" t="s">
        <v>177</v>
      </c>
      <c r="E168" s="236" t="s">
        <v>1457</v>
      </c>
      <c r="F168" s="237" t="s">
        <v>1458</v>
      </c>
      <c r="G168" s="238" t="s">
        <v>1379</v>
      </c>
      <c r="H168" s="310"/>
      <c r="I168" s="240"/>
      <c r="J168" s="241">
        <f>ROUND(I168*H168,2)</f>
        <v>0</v>
      </c>
      <c r="K168" s="237" t="s">
        <v>23</v>
      </c>
      <c r="L168" s="73"/>
      <c r="M168" s="242" t="s">
        <v>23</v>
      </c>
      <c r="N168" s="243" t="s">
        <v>46</v>
      </c>
      <c r="O168" s="48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5" t="s">
        <v>182</v>
      </c>
      <c r="AT168" s="25" t="s">
        <v>177</v>
      </c>
      <c r="AU168" s="25" t="s">
        <v>85</v>
      </c>
      <c r="AY168" s="25" t="s">
        <v>174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5" t="s">
        <v>83</v>
      </c>
      <c r="BK168" s="246">
        <f>ROUND(I168*H168,2)</f>
        <v>0</v>
      </c>
      <c r="BL168" s="25" t="s">
        <v>182</v>
      </c>
      <c r="BM168" s="25" t="s">
        <v>3237</v>
      </c>
    </row>
    <row r="169" spans="2:47" s="1" customFormat="1" ht="13.5">
      <c r="B169" s="47"/>
      <c r="C169" s="75"/>
      <c r="D169" s="247" t="s">
        <v>187</v>
      </c>
      <c r="E169" s="75"/>
      <c r="F169" s="248" t="s">
        <v>1460</v>
      </c>
      <c r="G169" s="75"/>
      <c r="H169" s="75"/>
      <c r="I169" s="205"/>
      <c r="J169" s="75"/>
      <c r="K169" s="75"/>
      <c r="L169" s="73"/>
      <c r="M169" s="250"/>
      <c r="N169" s="251"/>
      <c r="O169" s="251"/>
      <c r="P169" s="251"/>
      <c r="Q169" s="251"/>
      <c r="R169" s="251"/>
      <c r="S169" s="251"/>
      <c r="T169" s="252"/>
      <c r="AT169" s="25" t="s">
        <v>187</v>
      </c>
      <c r="AU169" s="25" t="s">
        <v>85</v>
      </c>
    </row>
    <row r="170" spans="2:12" s="1" customFormat="1" ht="6.95" customHeight="1">
      <c r="B170" s="68"/>
      <c r="C170" s="69"/>
      <c r="D170" s="69"/>
      <c r="E170" s="69"/>
      <c r="F170" s="69"/>
      <c r="G170" s="69"/>
      <c r="H170" s="69"/>
      <c r="I170" s="180"/>
      <c r="J170" s="69"/>
      <c r="K170" s="69"/>
      <c r="L170" s="73"/>
    </row>
  </sheetData>
  <sheetProtection password="CC35" sheet="1" objects="1" scenarios="1" formatColumns="0" formatRows="0" autoFilter="0"/>
  <autoFilter ref="C95:K169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4:H84"/>
    <mergeCell ref="E86:H86"/>
    <mergeCell ref="E88:H88"/>
    <mergeCell ref="G1:H1"/>
    <mergeCell ref="L2:V2"/>
  </mergeCells>
  <hyperlinks>
    <hyperlink ref="F1:G1" location="C2" display="1) Krycí list soupisu"/>
    <hyperlink ref="G1:H1" location="C58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14" customWidth="1"/>
    <col min="2" max="2" width="1.66796875" style="314" customWidth="1"/>
    <col min="3" max="4" width="5" style="314" customWidth="1"/>
    <col min="5" max="5" width="11.66015625" style="314" customWidth="1"/>
    <col min="6" max="6" width="9.16015625" style="314" customWidth="1"/>
    <col min="7" max="7" width="5" style="314" customWidth="1"/>
    <col min="8" max="8" width="77.83203125" style="314" customWidth="1"/>
    <col min="9" max="10" width="20" style="314" customWidth="1"/>
    <col min="11" max="11" width="1.66796875" style="314" customWidth="1"/>
  </cols>
  <sheetData>
    <row r="1" ht="37.5" customHeight="1"/>
    <row r="2" spans="2:11" ht="7.5" customHeight="1">
      <c r="B2" s="315"/>
      <c r="C2" s="316"/>
      <c r="D2" s="316"/>
      <c r="E2" s="316"/>
      <c r="F2" s="316"/>
      <c r="G2" s="316"/>
      <c r="H2" s="316"/>
      <c r="I2" s="316"/>
      <c r="J2" s="316"/>
      <c r="K2" s="317"/>
    </row>
    <row r="3" spans="2:11" s="16" customFormat="1" ht="45" customHeight="1">
      <c r="B3" s="318"/>
      <c r="C3" s="319" t="s">
        <v>3238</v>
      </c>
      <c r="D3" s="319"/>
      <c r="E3" s="319"/>
      <c r="F3" s="319"/>
      <c r="G3" s="319"/>
      <c r="H3" s="319"/>
      <c r="I3" s="319"/>
      <c r="J3" s="319"/>
      <c r="K3" s="320"/>
    </row>
    <row r="4" spans="2:11" ht="25.5" customHeight="1">
      <c r="B4" s="321"/>
      <c r="C4" s="322" t="s">
        <v>3239</v>
      </c>
      <c r="D4" s="322"/>
      <c r="E4" s="322"/>
      <c r="F4" s="322"/>
      <c r="G4" s="322"/>
      <c r="H4" s="322"/>
      <c r="I4" s="322"/>
      <c r="J4" s="322"/>
      <c r="K4" s="323"/>
    </row>
    <row r="5" spans="2:11" ht="5.25" customHeight="1">
      <c r="B5" s="321"/>
      <c r="C5" s="324"/>
      <c r="D5" s="324"/>
      <c r="E5" s="324"/>
      <c r="F5" s="324"/>
      <c r="G5" s="324"/>
      <c r="H5" s="324"/>
      <c r="I5" s="324"/>
      <c r="J5" s="324"/>
      <c r="K5" s="323"/>
    </row>
    <row r="6" spans="2:11" ht="15" customHeight="1">
      <c r="B6" s="321"/>
      <c r="C6" s="325" t="s">
        <v>3240</v>
      </c>
      <c r="D6" s="325"/>
      <c r="E6" s="325"/>
      <c r="F6" s="325"/>
      <c r="G6" s="325"/>
      <c r="H6" s="325"/>
      <c r="I6" s="325"/>
      <c r="J6" s="325"/>
      <c r="K6" s="323"/>
    </row>
    <row r="7" spans="2:11" ht="15" customHeight="1">
      <c r="B7" s="326"/>
      <c r="C7" s="325" t="s">
        <v>3241</v>
      </c>
      <c r="D7" s="325"/>
      <c r="E7" s="325"/>
      <c r="F7" s="325"/>
      <c r="G7" s="325"/>
      <c r="H7" s="325"/>
      <c r="I7" s="325"/>
      <c r="J7" s="325"/>
      <c r="K7" s="323"/>
    </row>
    <row r="8" spans="2:11" ht="12.75" customHeight="1">
      <c r="B8" s="326"/>
      <c r="C8" s="325"/>
      <c r="D8" s="325"/>
      <c r="E8" s="325"/>
      <c r="F8" s="325"/>
      <c r="G8" s="325"/>
      <c r="H8" s="325"/>
      <c r="I8" s="325"/>
      <c r="J8" s="325"/>
      <c r="K8" s="323"/>
    </row>
    <row r="9" spans="2:11" ht="15" customHeight="1">
      <c r="B9" s="326"/>
      <c r="C9" s="325" t="s">
        <v>3242</v>
      </c>
      <c r="D9" s="325"/>
      <c r="E9" s="325"/>
      <c r="F9" s="325"/>
      <c r="G9" s="325"/>
      <c r="H9" s="325"/>
      <c r="I9" s="325"/>
      <c r="J9" s="325"/>
      <c r="K9" s="323"/>
    </row>
    <row r="10" spans="2:11" ht="15" customHeight="1">
      <c r="B10" s="326"/>
      <c r="C10" s="325"/>
      <c r="D10" s="325" t="s">
        <v>3243</v>
      </c>
      <c r="E10" s="325"/>
      <c r="F10" s="325"/>
      <c r="G10" s="325"/>
      <c r="H10" s="325"/>
      <c r="I10" s="325"/>
      <c r="J10" s="325"/>
      <c r="K10" s="323"/>
    </row>
    <row r="11" spans="2:11" ht="15" customHeight="1">
      <c r="B11" s="326"/>
      <c r="C11" s="327"/>
      <c r="D11" s="325" t="s">
        <v>3244</v>
      </c>
      <c r="E11" s="325"/>
      <c r="F11" s="325"/>
      <c r="G11" s="325"/>
      <c r="H11" s="325"/>
      <c r="I11" s="325"/>
      <c r="J11" s="325"/>
      <c r="K11" s="323"/>
    </row>
    <row r="12" spans="2:11" ht="12.75" customHeight="1">
      <c r="B12" s="326"/>
      <c r="C12" s="327"/>
      <c r="D12" s="327"/>
      <c r="E12" s="327"/>
      <c r="F12" s="327"/>
      <c r="G12" s="327"/>
      <c r="H12" s="327"/>
      <c r="I12" s="327"/>
      <c r="J12" s="327"/>
      <c r="K12" s="323"/>
    </row>
    <row r="13" spans="2:11" ht="15" customHeight="1">
      <c r="B13" s="326"/>
      <c r="C13" s="327"/>
      <c r="D13" s="325" t="s">
        <v>3245</v>
      </c>
      <c r="E13" s="325"/>
      <c r="F13" s="325"/>
      <c r="G13" s="325"/>
      <c r="H13" s="325"/>
      <c r="I13" s="325"/>
      <c r="J13" s="325"/>
      <c r="K13" s="323"/>
    </row>
    <row r="14" spans="2:11" ht="15" customHeight="1">
      <c r="B14" s="326"/>
      <c r="C14" s="327"/>
      <c r="D14" s="325" t="s">
        <v>3246</v>
      </c>
      <c r="E14" s="325"/>
      <c r="F14" s="325"/>
      <c r="G14" s="325"/>
      <c r="H14" s="325"/>
      <c r="I14" s="325"/>
      <c r="J14" s="325"/>
      <c r="K14" s="323"/>
    </row>
    <row r="15" spans="2:11" ht="15" customHeight="1">
      <c r="B15" s="326"/>
      <c r="C15" s="327"/>
      <c r="D15" s="325" t="s">
        <v>3247</v>
      </c>
      <c r="E15" s="325"/>
      <c r="F15" s="325"/>
      <c r="G15" s="325"/>
      <c r="H15" s="325"/>
      <c r="I15" s="325"/>
      <c r="J15" s="325"/>
      <c r="K15" s="323"/>
    </row>
    <row r="16" spans="2:11" ht="15" customHeight="1">
      <c r="B16" s="326"/>
      <c r="C16" s="327"/>
      <c r="D16" s="327"/>
      <c r="E16" s="328" t="s">
        <v>82</v>
      </c>
      <c r="F16" s="325" t="s">
        <v>3248</v>
      </c>
      <c r="G16" s="325"/>
      <c r="H16" s="325"/>
      <c r="I16" s="325"/>
      <c r="J16" s="325"/>
      <c r="K16" s="323"/>
    </row>
    <row r="17" spans="2:11" ht="15" customHeight="1">
      <c r="B17" s="326"/>
      <c r="C17" s="327"/>
      <c r="D17" s="327"/>
      <c r="E17" s="328" t="s">
        <v>3249</v>
      </c>
      <c r="F17" s="325" t="s">
        <v>3250</v>
      </c>
      <c r="G17" s="325"/>
      <c r="H17" s="325"/>
      <c r="I17" s="325"/>
      <c r="J17" s="325"/>
      <c r="K17" s="323"/>
    </row>
    <row r="18" spans="2:11" ht="15" customHeight="1">
      <c r="B18" s="326"/>
      <c r="C18" s="327"/>
      <c r="D18" s="327"/>
      <c r="E18" s="328" t="s">
        <v>3251</v>
      </c>
      <c r="F18" s="325" t="s">
        <v>3252</v>
      </c>
      <c r="G18" s="325"/>
      <c r="H18" s="325"/>
      <c r="I18" s="325"/>
      <c r="J18" s="325"/>
      <c r="K18" s="323"/>
    </row>
    <row r="19" spans="2:11" ht="15" customHeight="1">
      <c r="B19" s="326"/>
      <c r="C19" s="327"/>
      <c r="D19" s="327"/>
      <c r="E19" s="328" t="s">
        <v>3253</v>
      </c>
      <c r="F19" s="325" t="s">
        <v>3254</v>
      </c>
      <c r="G19" s="325"/>
      <c r="H19" s="325"/>
      <c r="I19" s="325"/>
      <c r="J19" s="325"/>
      <c r="K19" s="323"/>
    </row>
    <row r="20" spans="2:11" ht="15" customHeight="1">
      <c r="B20" s="326"/>
      <c r="C20" s="327"/>
      <c r="D20" s="327"/>
      <c r="E20" s="328" t="s">
        <v>1374</v>
      </c>
      <c r="F20" s="325" t="s">
        <v>2328</v>
      </c>
      <c r="G20" s="325"/>
      <c r="H20" s="325"/>
      <c r="I20" s="325"/>
      <c r="J20" s="325"/>
      <c r="K20" s="323"/>
    </row>
    <row r="21" spans="2:11" ht="15" customHeight="1">
      <c r="B21" s="326"/>
      <c r="C21" s="327"/>
      <c r="D21" s="327"/>
      <c r="E21" s="328" t="s">
        <v>91</v>
      </c>
      <c r="F21" s="325" t="s">
        <v>3255</v>
      </c>
      <c r="G21" s="325"/>
      <c r="H21" s="325"/>
      <c r="I21" s="325"/>
      <c r="J21" s="325"/>
      <c r="K21" s="323"/>
    </row>
    <row r="22" spans="2:11" ht="12.75" customHeight="1">
      <c r="B22" s="326"/>
      <c r="C22" s="327"/>
      <c r="D22" s="327"/>
      <c r="E22" s="327"/>
      <c r="F22" s="327"/>
      <c r="G22" s="327"/>
      <c r="H22" s="327"/>
      <c r="I22" s="327"/>
      <c r="J22" s="327"/>
      <c r="K22" s="323"/>
    </row>
    <row r="23" spans="2:11" ht="15" customHeight="1">
      <c r="B23" s="326"/>
      <c r="C23" s="325" t="s">
        <v>3256</v>
      </c>
      <c r="D23" s="325"/>
      <c r="E23" s="325"/>
      <c r="F23" s="325"/>
      <c r="G23" s="325"/>
      <c r="H23" s="325"/>
      <c r="I23" s="325"/>
      <c r="J23" s="325"/>
      <c r="K23" s="323"/>
    </row>
    <row r="24" spans="2:11" ht="15" customHeight="1">
      <c r="B24" s="326"/>
      <c r="C24" s="325" t="s">
        <v>3257</v>
      </c>
      <c r="D24" s="325"/>
      <c r="E24" s="325"/>
      <c r="F24" s="325"/>
      <c r="G24" s="325"/>
      <c r="H24" s="325"/>
      <c r="I24" s="325"/>
      <c r="J24" s="325"/>
      <c r="K24" s="323"/>
    </row>
    <row r="25" spans="2:11" ht="15" customHeight="1">
      <c r="B25" s="326"/>
      <c r="C25" s="325"/>
      <c r="D25" s="325" t="s">
        <v>3258</v>
      </c>
      <c r="E25" s="325"/>
      <c r="F25" s="325"/>
      <c r="G25" s="325"/>
      <c r="H25" s="325"/>
      <c r="I25" s="325"/>
      <c r="J25" s="325"/>
      <c r="K25" s="323"/>
    </row>
    <row r="26" spans="2:11" ht="15" customHeight="1">
      <c r="B26" s="326"/>
      <c r="C26" s="327"/>
      <c r="D26" s="325" t="s">
        <v>3259</v>
      </c>
      <c r="E26" s="325"/>
      <c r="F26" s="325"/>
      <c r="G26" s="325"/>
      <c r="H26" s="325"/>
      <c r="I26" s="325"/>
      <c r="J26" s="325"/>
      <c r="K26" s="323"/>
    </row>
    <row r="27" spans="2:11" ht="12.75" customHeight="1">
      <c r="B27" s="326"/>
      <c r="C27" s="327"/>
      <c r="D27" s="327"/>
      <c r="E27" s="327"/>
      <c r="F27" s="327"/>
      <c r="G27" s="327"/>
      <c r="H27" s="327"/>
      <c r="I27" s="327"/>
      <c r="J27" s="327"/>
      <c r="K27" s="323"/>
    </row>
    <row r="28" spans="2:11" ht="15" customHeight="1">
      <c r="B28" s="326"/>
      <c r="C28" s="327"/>
      <c r="D28" s="325" t="s">
        <v>3260</v>
      </c>
      <c r="E28" s="325"/>
      <c r="F28" s="325"/>
      <c r="G28" s="325"/>
      <c r="H28" s="325"/>
      <c r="I28" s="325"/>
      <c r="J28" s="325"/>
      <c r="K28" s="323"/>
    </row>
    <row r="29" spans="2:11" ht="15" customHeight="1">
      <c r="B29" s="326"/>
      <c r="C29" s="327"/>
      <c r="D29" s="325" t="s">
        <v>3261</v>
      </c>
      <c r="E29" s="325"/>
      <c r="F29" s="325"/>
      <c r="G29" s="325"/>
      <c r="H29" s="325"/>
      <c r="I29" s="325"/>
      <c r="J29" s="325"/>
      <c r="K29" s="323"/>
    </row>
    <row r="30" spans="2:11" ht="12.75" customHeight="1">
      <c r="B30" s="326"/>
      <c r="C30" s="327"/>
      <c r="D30" s="327"/>
      <c r="E30" s="327"/>
      <c r="F30" s="327"/>
      <c r="G30" s="327"/>
      <c r="H30" s="327"/>
      <c r="I30" s="327"/>
      <c r="J30" s="327"/>
      <c r="K30" s="323"/>
    </row>
    <row r="31" spans="2:11" ht="15" customHeight="1">
      <c r="B31" s="326"/>
      <c r="C31" s="327"/>
      <c r="D31" s="325" t="s">
        <v>3262</v>
      </c>
      <c r="E31" s="325"/>
      <c r="F31" s="325"/>
      <c r="G31" s="325"/>
      <c r="H31" s="325"/>
      <c r="I31" s="325"/>
      <c r="J31" s="325"/>
      <c r="K31" s="323"/>
    </row>
    <row r="32" spans="2:11" ht="15" customHeight="1">
      <c r="B32" s="326"/>
      <c r="C32" s="327"/>
      <c r="D32" s="325" t="s">
        <v>3263</v>
      </c>
      <c r="E32" s="325"/>
      <c r="F32" s="325"/>
      <c r="G32" s="325"/>
      <c r="H32" s="325"/>
      <c r="I32" s="325"/>
      <c r="J32" s="325"/>
      <c r="K32" s="323"/>
    </row>
    <row r="33" spans="2:11" ht="15" customHeight="1">
      <c r="B33" s="326"/>
      <c r="C33" s="327"/>
      <c r="D33" s="325" t="s">
        <v>3264</v>
      </c>
      <c r="E33" s="325"/>
      <c r="F33" s="325"/>
      <c r="G33" s="325"/>
      <c r="H33" s="325"/>
      <c r="I33" s="325"/>
      <c r="J33" s="325"/>
      <c r="K33" s="323"/>
    </row>
    <row r="34" spans="2:11" ht="15" customHeight="1">
      <c r="B34" s="326"/>
      <c r="C34" s="327"/>
      <c r="D34" s="325"/>
      <c r="E34" s="329" t="s">
        <v>159</v>
      </c>
      <c r="F34" s="325"/>
      <c r="G34" s="325" t="s">
        <v>3265</v>
      </c>
      <c r="H34" s="325"/>
      <c r="I34" s="325"/>
      <c r="J34" s="325"/>
      <c r="K34" s="323"/>
    </row>
    <row r="35" spans="2:11" ht="30.75" customHeight="1">
      <c r="B35" s="326"/>
      <c r="C35" s="327"/>
      <c r="D35" s="325"/>
      <c r="E35" s="329" t="s">
        <v>3266</v>
      </c>
      <c r="F35" s="325"/>
      <c r="G35" s="325" t="s">
        <v>3267</v>
      </c>
      <c r="H35" s="325"/>
      <c r="I35" s="325"/>
      <c r="J35" s="325"/>
      <c r="K35" s="323"/>
    </row>
    <row r="36" spans="2:11" ht="15" customHeight="1">
      <c r="B36" s="326"/>
      <c r="C36" s="327"/>
      <c r="D36" s="325"/>
      <c r="E36" s="329" t="s">
        <v>56</v>
      </c>
      <c r="F36" s="325"/>
      <c r="G36" s="325" t="s">
        <v>3268</v>
      </c>
      <c r="H36" s="325"/>
      <c r="I36" s="325"/>
      <c r="J36" s="325"/>
      <c r="K36" s="323"/>
    </row>
    <row r="37" spans="2:11" ht="15" customHeight="1">
      <c r="B37" s="326"/>
      <c r="C37" s="327"/>
      <c r="D37" s="325"/>
      <c r="E37" s="329" t="s">
        <v>160</v>
      </c>
      <c r="F37" s="325"/>
      <c r="G37" s="325" t="s">
        <v>3269</v>
      </c>
      <c r="H37" s="325"/>
      <c r="I37" s="325"/>
      <c r="J37" s="325"/>
      <c r="K37" s="323"/>
    </row>
    <row r="38" spans="2:11" ht="15" customHeight="1">
      <c r="B38" s="326"/>
      <c r="C38" s="327"/>
      <c r="D38" s="325"/>
      <c r="E38" s="329" t="s">
        <v>161</v>
      </c>
      <c r="F38" s="325"/>
      <c r="G38" s="325" t="s">
        <v>3270</v>
      </c>
      <c r="H38" s="325"/>
      <c r="I38" s="325"/>
      <c r="J38" s="325"/>
      <c r="K38" s="323"/>
    </row>
    <row r="39" spans="2:11" ht="15" customHeight="1">
      <c r="B39" s="326"/>
      <c r="C39" s="327"/>
      <c r="D39" s="325"/>
      <c r="E39" s="329" t="s">
        <v>162</v>
      </c>
      <c r="F39" s="325"/>
      <c r="G39" s="325" t="s">
        <v>3271</v>
      </c>
      <c r="H39" s="325"/>
      <c r="I39" s="325"/>
      <c r="J39" s="325"/>
      <c r="K39" s="323"/>
    </row>
    <row r="40" spans="2:11" ht="15" customHeight="1">
      <c r="B40" s="326"/>
      <c r="C40" s="327"/>
      <c r="D40" s="325"/>
      <c r="E40" s="329" t="s">
        <v>3272</v>
      </c>
      <c r="F40" s="325"/>
      <c r="G40" s="325" t="s">
        <v>3273</v>
      </c>
      <c r="H40" s="325"/>
      <c r="I40" s="325"/>
      <c r="J40" s="325"/>
      <c r="K40" s="323"/>
    </row>
    <row r="41" spans="2:11" ht="15" customHeight="1">
      <c r="B41" s="326"/>
      <c r="C41" s="327"/>
      <c r="D41" s="325"/>
      <c r="E41" s="329"/>
      <c r="F41" s="325"/>
      <c r="G41" s="325" t="s">
        <v>3274</v>
      </c>
      <c r="H41" s="325"/>
      <c r="I41" s="325"/>
      <c r="J41" s="325"/>
      <c r="K41" s="323"/>
    </row>
    <row r="42" spans="2:11" ht="15" customHeight="1">
      <c r="B42" s="326"/>
      <c r="C42" s="327"/>
      <c r="D42" s="325"/>
      <c r="E42" s="329" t="s">
        <v>3275</v>
      </c>
      <c r="F42" s="325"/>
      <c r="G42" s="325" t="s">
        <v>3276</v>
      </c>
      <c r="H42" s="325"/>
      <c r="I42" s="325"/>
      <c r="J42" s="325"/>
      <c r="K42" s="323"/>
    </row>
    <row r="43" spans="2:11" ht="15" customHeight="1">
      <c r="B43" s="326"/>
      <c r="C43" s="327"/>
      <c r="D43" s="325"/>
      <c r="E43" s="329" t="s">
        <v>164</v>
      </c>
      <c r="F43" s="325"/>
      <c r="G43" s="325" t="s">
        <v>3277</v>
      </c>
      <c r="H43" s="325"/>
      <c r="I43" s="325"/>
      <c r="J43" s="325"/>
      <c r="K43" s="323"/>
    </row>
    <row r="44" spans="2:11" ht="12.75" customHeight="1">
      <c r="B44" s="326"/>
      <c r="C44" s="327"/>
      <c r="D44" s="325"/>
      <c r="E44" s="325"/>
      <c r="F44" s="325"/>
      <c r="G44" s="325"/>
      <c r="H44" s="325"/>
      <c r="I44" s="325"/>
      <c r="J44" s="325"/>
      <c r="K44" s="323"/>
    </row>
    <row r="45" spans="2:11" ht="15" customHeight="1">
      <c r="B45" s="326"/>
      <c r="C45" s="327"/>
      <c r="D45" s="325" t="s">
        <v>3278</v>
      </c>
      <c r="E45" s="325"/>
      <c r="F45" s="325"/>
      <c r="G45" s="325"/>
      <c r="H45" s="325"/>
      <c r="I45" s="325"/>
      <c r="J45" s="325"/>
      <c r="K45" s="323"/>
    </row>
    <row r="46" spans="2:11" ht="15" customHeight="1">
      <c r="B46" s="326"/>
      <c r="C46" s="327"/>
      <c r="D46" s="327"/>
      <c r="E46" s="325" t="s">
        <v>3279</v>
      </c>
      <c r="F46" s="325"/>
      <c r="G46" s="325"/>
      <c r="H46" s="325"/>
      <c r="I46" s="325"/>
      <c r="J46" s="325"/>
      <c r="K46" s="323"/>
    </row>
    <row r="47" spans="2:11" ht="15" customHeight="1">
      <c r="B47" s="326"/>
      <c r="C47" s="327"/>
      <c r="D47" s="327"/>
      <c r="E47" s="325" t="s">
        <v>3280</v>
      </c>
      <c r="F47" s="325"/>
      <c r="G47" s="325"/>
      <c r="H47" s="325"/>
      <c r="I47" s="325"/>
      <c r="J47" s="325"/>
      <c r="K47" s="323"/>
    </row>
    <row r="48" spans="2:11" ht="15" customHeight="1">
      <c r="B48" s="326"/>
      <c r="C48" s="327"/>
      <c r="D48" s="327"/>
      <c r="E48" s="325" t="s">
        <v>3281</v>
      </c>
      <c r="F48" s="325"/>
      <c r="G48" s="325"/>
      <c r="H48" s="325"/>
      <c r="I48" s="325"/>
      <c r="J48" s="325"/>
      <c r="K48" s="323"/>
    </row>
    <row r="49" spans="2:11" ht="15" customHeight="1">
      <c r="B49" s="326"/>
      <c r="C49" s="327"/>
      <c r="D49" s="325" t="s">
        <v>3282</v>
      </c>
      <c r="E49" s="325"/>
      <c r="F49" s="325"/>
      <c r="G49" s="325"/>
      <c r="H49" s="325"/>
      <c r="I49" s="325"/>
      <c r="J49" s="325"/>
      <c r="K49" s="323"/>
    </row>
    <row r="50" spans="2:11" ht="25.5" customHeight="1">
      <c r="B50" s="321"/>
      <c r="C50" s="322" t="s">
        <v>3283</v>
      </c>
      <c r="D50" s="322"/>
      <c r="E50" s="322"/>
      <c r="F50" s="322"/>
      <c r="G50" s="322"/>
      <c r="H50" s="322"/>
      <c r="I50" s="322"/>
      <c r="J50" s="322"/>
      <c r="K50" s="323"/>
    </row>
    <row r="51" spans="2:11" ht="5.25" customHeight="1">
      <c r="B51" s="321"/>
      <c r="C51" s="324"/>
      <c r="D51" s="324"/>
      <c r="E51" s="324"/>
      <c r="F51" s="324"/>
      <c r="G51" s="324"/>
      <c r="H51" s="324"/>
      <c r="I51" s="324"/>
      <c r="J51" s="324"/>
      <c r="K51" s="323"/>
    </row>
    <row r="52" spans="2:11" ht="15" customHeight="1">
      <c r="B52" s="321"/>
      <c r="C52" s="325" t="s">
        <v>3284</v>
      </c>
      <c r="D52" s="325"/>
      <c r="E52" s="325"/>
      <c r="F52" s="325"/>
      <c r="G52" s="325"/>
      <c r="H52" s="325"/>
      <c r="I52" s="325"/>
      <c r="J52" s="325"/>
      <c r="K52" s="323"/>
    </row>
    <row r="53" spans="2:11" ht="15" customHeight="1">
      <c r="B53" s="321"/>
      <c r="C53" s="325" t="s">
        <v>3285</v>
      </c>
      <c r="D53" s="325"/>
      <c r="E53" s="325"/>
      <c r="F53" s="325"/>
      <c r="G53" s="325"/>
      <c r="H53" s="325"/>
      <c r="I53" s="325"/>
      <c r="J53" s="325"/>
      <c r="K53" s="323"/>
    </row>
    <row r="54" spans="2:11" ht="12.75" customHeight="1">
      <c r="B54" s="321"/>
      <c r="C54" s="325"/>
      <c r="D54" s="325"/>
      <c r="E54" s="325"/>
      <c r="F54" s="325"/>
      <c r="G54" s="325"/>
      <c r="H54" s="325"/>
      <c r="I54" s="325"/>
      <c r="J54" s="325"/>
      <c r="K54" s="323"/>
    </row>
    <row r="55" spans="2:11" ht="15" customHeight="1">
      <c r="B55" s="321"/>
      <c r="C55" s="325" t="s">
        <v>3286</v>
      </c>
      <c r="D55" s="325"/>
      <c r="E55" s="325"/>
      <c r="F55" s="325"/>
      <c r="G55" s="325"/>
      <c r="H55" s="325"/>
      <c r="I55" s="325"/>
      <c r="J55" s="325"/>
      <c r="K55" s="323"/>
    </row>
    <row r="56" spans="2:11" ht="15" customHeight="1">
      <c r="B56" s="321"/>
      <c r="C56" s="327"/>
      <c r="D56" s="325" t="s">
        <v>3287</v>
      </c>
      <c r="E56" s="325"/>
      <c r="F56" s="325"/>
      <c r="G56" s="325"/>
      <c r="H56" s="325"/>
      <c r="I56" s="325"/>
      <c r="J56" s="325"/>
      <c r="K56" s="323"/>
    </row>
    <row r="57" spans="2:11" ht="15" customHeight="1">
      <c r="B57" s="321"/>
      <c r="C57" s="327"/>
      <c r="D57" s="325" t="s">
        <v>3288</v>
      </c>
      <c r="E57" s="325"/>
      <c r="F57" s="325"/>
      <c r="G57" s="325"/>
      <c r="H57" s="325"/>
      <c r="I57" s="325"/>
      <c r="J57" s="325"/>
      <c r="K57" s="323"/>
    </row>
    <row r="58" spans="2:11" ht="15" customHeight="1">
      <c r="B58" s="321"/>
      <c r="C58" s="327"/>
      <c r="D58" s="325" t="s">
        <v>3289</v>
      </c>
      <c r="E58" s="325"/>
      <c r="F58" s="325"/>
      <c r="G58" s="325"/>
      <c r="H58" s="325"/>
      <c r="I58" s="325"/>
      <c r="J58" s="325"/>
      <c r="K58" s="323"/>
    </row>
    <row r="59" spans="2:11" ht="15" customHeight="1">
      <c r="B59" s="321"/>
      <c r="C59" s="327"/>
      <c r="D59" s="325" t="s">
        <v>3290</v>
      </c>
      <c r="E59" s="325"/>
      <c r="F59" s="325"/>
      <c r="G59" s="325"/>
      <c r="H59" s="325"/>
      <c r="I59" s="325"/>
      <c r="J59" s="325"/>
      <c r="K59" s="323"/>
    </row>
    <row r="60" spans="2:11" ht="15" customHeight="1">
      <c r="B60" s="321"/>
      <c r="C60" s="327"/>
      <c r="D60" s="330" t="s">
        <v>3291</v>
      </c>
      <c r="E60" s="330"/>
      <c r="F60" s="330"/>
      <c r="G60" s="330"/>
      <c r="H60" s="330"/>
      <c r="I60" s="330"/>
      <c r="J60" s="330"/>
      <c r="K60" s="323"/>
    </row>
    <row r="61" spans="2:11" ht="15" customHeight="1">
      <c r="B61" s="321"/>
      <c r="C61" s="327"/>
      <c r="D61" s="325" t="s">
        <v>3292</v>
      </c>
      <c r="E61" s="325"/>
      <c r="F61" s="325"/>
      <c r="G61" s="325"/>
      <c r="H61" s="325"/>
      <c r="I61" s="325"/>
      <c r="J61" s="325"/>
      <c r="K61" s="323"/>
    </row>
    <row r="62" spans="2:11" ht="12.75" customHeight="1">
      <c r="B62" s="321"/>
      <c r="C62" s="327"/>
      <c r="D62" s="327"/>
      <c r="E62" s="331"/>
      <c r="F62" s="327"/>
      <c r="G62" s="327"/>
      <c r="H62" s="327"/>
      <c r="I62" s="327"/>
      <c r="J62" s="327"/>
      <c r="K62" s="323"/>
    </row>
    <row r="63" spans="2:11" ht="15" customHeight="1">
      <c r="B63" s="321"/>
      <c r="C63" s="327"/>
      <c r="D63" s="325" t="s">
        <v>3293</v>
      </c>
      <c r="E63" s="325"/>
      <c r="F63" s="325"/>
      <c r="G63" s="325"/>
      <c r="H63" s="325"/>
      <c r="I63" s="325"/>
      <c r="J63" s="325"/>
      <c r="K63" s="323"/>
    </row>
    <row r="64" spans="2:11" ht="15" customHeight="1">
      <c r="B64" s="321"/>
      <c r="C64" s="327"/>
      <c r="D64" s="330" t="s">
        <v>3294</v>
      </c>
      <c r="E64" s="330"/>
      <c r="F64" s="330"/>
      <c r="G64" s="330"/>
      <c r="H64" s="330"/>
      <c r="I64" s="330"/>
      <c r="J64" s="330"/>
      <c r="K64" s="323"/>
    </row>
    <row r="65" spans="2:11" ht="15" customHeight="1">
      <c r="B65" s="321"/>
      <c r="C65" s="327"/>
      <c r="D65" s="325" t="s">
        <v>3295</v>
      </c>
      <c r="E65" s="325"/>
      <c r="F65" s="325"/>
      <c r="G65" s="325"/>
      <c r="H65" s="325"/>
      <c r="I65" s="325"/>
      <c r="J65" s="325"/>
      <c r="K65" s="323"/>
    </row>
    <row r="66" spans="2:11" ht="15" customHeight="1">
      <c r="B66" s="321"/>
      <c r="C66" s="327"/>
      <c r="D66" s="325" t="s">
        <v>3296</v>
      </c>
      <c r="E66" s="325"/>
      <c r="F66" s="325"/>
      <c r="G66" s="325"/>
      <c r="H66" s="325"/>
      <c r="I66" s="325"/>
      <c r="J66" s="325"/>
      <c r="K66" s="323"/>
    </row>
    <row r="67" spans="2:11" ht="15" customHeight="1">
      <c r="B67" s="321"/>
      <c r="C67" s="327"/>
      <c r="D67" s="325" t="s">
        <v>3297</v>
      </c>
      <c r="E67" s="325"/>
      <c r="F67" s="325"/>
      <c r="G67" s="325"/>
      <c r="H67" s="325"/>
      <c r="I67" s="325"/>
      <c r="J67" s="325"/>
      <c r="K67" s="323"/>
    </row>
    <row r="68" spans="2:11" ht="15" customHeight="1">
      <c r="B68" s="321"/>
      <c r="C68" s="327"/>
      <c r="D68" s="325" t="s">
        <v>3298</v>
      </c>
      <c r="E68" s="325"/>
      <c r="F68" s="325"/>
      <c r="G68" s="325"/>
      <c r="H68" s="325"/>
      <c r="I68" s="325"/>
      <c r="J68" s="325"/>
      <c r="K68" s="323"/>
    </row>
    <row r="69" spans="2:11" ht="12.75" customHeight="1">
      <c r="B69" s="332"/>
      <c r="C69" s="333"/>
      <c r="D69" s="333"/>
      <c r="E69" s="333"/>
      <c r="F69" s="333"/>
      <c r="G69" s="333"/>
      <c r="H69" s="333"/>
      <c r="I69" s="333"/>
      <c r="J69" s="333"/>
      <c r="K69" s="334"/>
    </row>
    <row r="70" spans="2:11" ht="18.75" customHeight="1">
      <c r="B70" s="335"/>
      <c r="C70" s="335"/>
      <c r="D70" s="335"/>
      <c r="E70" s="335"/>
      <c r="F70" s="335"/>
      <c r="G70" s="335"/>
      <c r="H70" s="335"/>
      <c r="I70" s="335"/>
      <c r="J70" s="335"/>
      <c r="K70" s="336"/>
    </row>
    <row r="71" spans="2:11" ht="18.75" customHeight="1">
      <c r="B71" s="336"/>
      <c r="C71" s="336"/>
      <c r="D71" s="336"/>
      <c r="E71" s="336"/>
      <c r="F71" s="336"/>
      <c r="G71" s="336"/>
      <c r="H71" s="336"/>
      <c r="I71" s="336"/>
      <c r="J71" s="336"/>
      <c r="K71" s="336"/>
    </row>
    <row r="72" spans="2:11" ht="7.5" customHeight="1">
      <c r="B72" s="337"/>
      <c r="C72" s="338"/>
      <c r="D72" s="338"/>
      <c r="E72" s="338"/>
      <c r="F72" s="338"/>
      <c r="G72" s="338"/>
      <c r="H72" s="338"/>
      <c r="I72" s="338"/>
      <c r="J72" s="338"/>
      <c r="K72" s="339"/>
    </row>
    <row r="73" spans="2:11" ht="45" customHeight="1">
      <c r="B73" s="340"/>
      <c r="C73" s="341" t="s">
        <v>142</v>
      </c>
      <c r="D73" s="341"/>
      <c r="E73" s="341"/>
      <c r="F73" s="341"/>
      <c r="G73" s="341"/>
      <c r="H73" s="341"/>
      <c r="I73" s="341"/>
      <c r="J73" s="341"/>
      <c r="K73" s="342"/>
    </row>
    <row r="74" spans="2:11" ht="17.25" customHeight="1">
      <c r="B74" s="340"/>
      <c r="C74" s="343" t="s">
        <v>3299</v>
      </c>
      <c r="D74" s="343"/>
      <c r="E74" s="343"/>
      <c r="F74" s="343" t="s">
        <v>3300</v>
      </c>
      <c r="G74" s="344"/>
      <c r="H74" s="343" t="s">
        <v>160</v>
      </c>
      <c r="I74" s="343" t="s">
        <v>60</v>
      </c>
      <c r="J74" s="343" t="s">
        <v>3301</v>
      </c>
      <c r="K74" s="342"/>
    </row>
    <row r="75" spans="2:11" ht="17.25" customHeight="1">
      <c r="B75" s="340"/>
      <c r="C75" s="345" t="s">
        <v>3302</v>
      </c>
      <c r="D75" s="345"/>
      <c r="E75" s="345"/>
      <c r="F75" s="346" t="s">
        <v>3303</v>
      </c>
      <c r="G75" s="347"/>
      <c r="H75" s="345"/>
      <c r="I75" s="345"/>
      <c r="J75" s="345" t="s">
        <v>3304</v>
      </c>
      <c r="K75" s="342"/>
    </row>
    <row r="76" spans="2:11" ht="5.25" customHeight="1">
      <c r="B76" s="340"/>
      <c r="C76" s="348"/>
      <c r="D76" s="348"/>
      <c r="E76" s="348"/>
      <c r="F76" s="348"/>
      <c r="G76" s="349"/>
      <c r="H76" s="348"/>
      <c r="I76" s="348"/>
      <c r="J76" s="348"/>
      <c r="K76" s="342"/>
    </row>
    <row r="77" spans="2:11" ht="15" customHeight="1">
      <c r="B77" s="340"/>
      <c r="C77" s="329" t="s">
        <v>56</v>
      </c>
      <c r="D77" s="348"/>
      <c r="E77" s="348"/>
      <c r="F77" s="350" t="s">
        <v>3305</v>
      </c>
      <c r="G77" s="349"/>
      <c r="H77" s="329" t="s">
        <v>3306</v>
      </c>
      <c r="I77" s="329" t="s">
        <v>3307</v>
      </c>
      <c r="J77" s="329">
        <v>20</v>
      </c>
      <c r="K77" s="342"/>
    </row>
    <row r="78" spans="2:11" ht="15" customHeight="1">
      <c r="B78" s="340"/>
      <c r="C78" s="329" t="s">
        <v>3308</v>
      </c>
      <c r="D78" s="329"/>
      <c r="E78" s="329"/>
      <c r="F78" s="350" t="s">
        <v>3305</v>
      </c>
      <c r="G78" s="349"/>
      <c r="H78" s="329" t="s">
        <v>3309</v>
      </c>
      <c r="I78" s="329" t="s">
        <v>3307</v>
      </c>
      <c r="J78" s="329">
        <v>120</v>
      </c>
      <c r="K78" s="342"/>
    </row>
    <row r="79" spans="2:11" ht="15" customHeight="1">
      <c r="B79" s="351"/>
      <c r="C79" s="329" t="s">
        <v>3310</v>
      </c>
      <c r="D79" s="329"/>
      <c r="E79" s="329"/>
      <c r="F79" s="350" t="s">
        <v>3311</v>
      </c>
      <c r="G79" s="349"/>
      <c r="H79" s="329" t="s">
        <v>3312</v>
      </c>
      <c r="I79" s="329" t="s">
        <v>3307</v>
      </c>
      <c r="J79" s="329">
        <v>50</v>
      </c>
      <c r="K79" s="342"/>
    </row>
    <row r="80" spans="2:11" ht="15" customHeight="1">
      <c r="B80" s="351"/>
      <c r="C80" s="329" t="s">
        <v>3313</v>
      </c>
      <c r="D80" s="329"/>
      <c r="E80" s="329"/>
      <c r="F80" s="350" t="s">
        <v>3305</v>
      </c>
      <c r="G80" s="349"/>
      <c r="H80" s="329" t="s">
        <v>3314</v>
      </c>
      <c r="I80" s="329" t="s">
        <v>3315</v>
      </c>
      <c r="J80" s="329"/>
      <c r="K80" s="342"/>
    </row>
    <row r="81" spans="2:11" ht="15" customHeight="1">
      <c r="B81" s="351"/>
      <c r="C81" s="352" t="s">
        <v>3316</v>
      </c>
      <c r="D81" s="352"/>
      <c r="E81" s="352"/>
      <c r="F81" s="353" t="s">
        <v>3311</v>
      </c>
      <c r="G81" s="352"/>
      <c r="H81" s="352" t="s">
        <v>3317</v>
      </c>
      <c r="I81" s="352" t="s">
        <v>3307</v>
      </c>
      <c r="J81" s="352">
        <v>15</v>
      </c>
      <c r="K81" s="342"/>
    </row>
    <row r="82" spans="2:11" ht="15" customHeight="1">
      <c r="B82" s="351"/>
      <c r="C82" s="352" t="s">
        <v>3318</v>
      </c>
      <c r="D82" s="352"/>
      <c r="E82" s="352"/>
      <c r="F82" s="353" t="s">
        <v>3311</v>
      </c>
      <c r="G82" s="352"/>
      <c r="H82" s="352" t="s">
        <v>3319</v>
      </c>
      <c r="I82" s="352" t="s">
        <v>3307</v>
      </c>
      <c r="J82" s="352">
        <v>15</v>
      </c>
      <c r="K82" s="342"/>
    </row>
    <row r="83" spans="2:11" ht="15" customHeight="1">
      <c r="B83" s="351"/>
      <c r="C83" s="352" t="s">
        <v>3320</v>
      </c>
      <c r="D83" s="352"/>
      <c r="E83" s="352"/>
      <c r="F83" s="353" t="s">
        <v>3311</v>
      </c>
      <c r="G83" s="352"/>
      <c r="H83" s="352" t="s">
        <v>3321</v>
      </c>
      <c r="I83" s="352" t="s">
        <v>3307</v>
      </c>
      <c r="J83" s="352">
        <v>20</v>
      </c>
      <c r="K83" s="342"/>
    </row>
    <row r="84" spans="2:11" ht="15" customHeight="1">
      <c r="B84" s="351"/>
      <c r="C84" s="352" t="s">
        <v>3322</v>
      </c>
      <c r="D84" s="352"/>
      <c r="E84" s="352"/>
      <c r="F84" s="353" t="s">
        <v>3311</v>
      </c>
      <c r="G84" s="352"/>
      <c r="H84" s="352" t="s">
        <v>3323</v>
      </c>
      <c r="I84" s="352" t="s">
        <v>3307</v>
      </c>
      <c r="J84" s="352">
        <v>20</v>
      </c>
      <c r="K84" s="342"/>
    </row>
    <row r="85" spans="2:11" ht="15" customHeight="1">
      <c r="B85" s="351"/>
      <c r="C85" s="329" t="s">
        <v>3324</v>
      </c>
      <c r="D85" s="329"/>
      <c r="E85" s="329"/>
      <c r="F85" s="350" t="s">
        <v>3311</v>
      </c>
      <c r="G85" s="349"/>
      <c r="H85" s="329" t="s">
        <v>3325</v>
      </c>
      <c r="I85" s="329" t="s">
        <v>3307</v>
      </c>
      <c r="J85" s="329">
        <v>50</v>
      </c>
      <c r="K85" s="342"/>
    </row>
    <row r="86" spans="2:11" ht="15" customHeight="1">
      <c r="B86" s="351"/>
      <c r="C86" s="329" t="s">
        <v>3326</v>
      </c>
      <c r="D86" s="329"/>
      <c r="E86" s="329"/>
      <c r="F86" s="350" t="s">
        <v>3311</v>
      </c>
      <c r="G86" s="349"/>
      <c r="H86" s="329" t="s">
        <v>3327</v>
      </c>
      <c r="I86" s="329" t="s">
        <v>3307</v>
      </c>
      <c r="J86" s="329">
        <v>20</v>
      </c>
      <c r="K86" s="342"/>
    </row>
    <row r="87" spans="2:11" ht="15" customHeight="1">
      <c r="B87" s="351"/>
      <c r="C87" s="329" t="s">
        <v>3328</v>
      </c>
      <c r="D87" s="329"/>
      <c r="E87" s="329"/>
      <c r="F87" s="350" t="s">
        <v>3311</v>
      </c>
      <c r="G87" s="349"/>
      <c r="H87" s="329" t="s">
        <v>3329</v>
      </c>
      <c r="I87" s="329" t="s">
        <v>3307</v>
      </c>
      <c r="J87" s="329">
        <v>20</v>
      </c>
      <c r="K87" s="342"/>
    </row>
    <row r="88" spans="2:11" ht="15" customHeight="1">
      <c r="B88" s="351"/>
      <c r="C88" s="329" t="s">
        <v>3330</v>
      </c>
      <c r="D88" s="329"/>
      <c r="E88" s="329"/>
      <c r="F88" s="350" t="s">
        <v>3311</v>
      </c>
      <c r="G88" s="349"/>
      <c r="H88" s="329" t="s">
        <v>3331</v>
      </c>
      <c r="I88" s="329" t="s">
        <v>3307</v>
      </c>
      <c r="J88" s="329">
        <v>50</v>
      </c>
      <c r="K88" s="342"/>
    </row>
    <row r="89" spans="2:11" ht="15" customHeight="1">
      <c r="B89" s="351"/>
      <c r="C89" s="329" t="s">
        <v>3332</v>
      </c>
      <c r="D89" s="329"/>
      <c r="E89" s="329"/>
      <c r="F89" s="350" t="s">
        <v>3311</v>
      </c>
      <c r="G89" s="349"/>
      <c r="H89" s="329" t="s">
        <v>3332</v>
      </c>
      <c r="I89" s="329" t="s">
        <v>3307</v>
      </c>
      <c r="J89" s="329">
        <v>50</v>
      </c>
      <c r="K89" s="342"/>
    </row>
    <row r="90" spans="2:11" ht="15" customHeight="1">
      <c r="B90" s="351"/>
      <c r="C90" s="329" t="s">
        <v>165</v>
      </c>
      <c r="D90" s="329"/>
      <c r="E90" s="329"/>
      <c r="F90" s="350" t="s">
        <v>3311</v>
      </c>
      <c r="G90" s="349"/>
      <c r="H90" s="329" t="s">
        <v>3333</v>
      </c>
      <c r="I90" s="329" t="s">
        <v>3307</v>
      </c>
      <c r="J90" s="329">
        <v>255</v>
      </c>
      <c r="K90" s="342"/>
    </row>
    <row r="91" spans="2:11" ht="15" customHeight="1">
      <c r="B91" s="351"/>
      <c r="C91" s="329" t="s">
        <v>3334</v>
      </c>
      <c r="D91" s="329"/>
      <c r="E91" s="329"/>
      <c r="F91" s="350" t="s">
        <v>3305</v>
      </c>
      <c r="G91" s="349"/>
      <c r="H91" s="329" t="s">
        <v>3335</v>
      </c>
      <c r="I91" s="329" t="s">
        <v>3336</v>
      </c>
      <c r="J91" s="329"/>
      <c r="K91" s="342"/>
    </row>
    <row r="92" spans="2:11" ht="15" customHeight="1">
      <c r="B92" s="351"/>
      <c r="C92" s="329" t="s">
        <v>3337</v>
      </c>
      <c r="D92" s="329"/>
      <c r="E92" s="329"/>
      <c r="F92" s="350" t="s">
        <v>3305</v>
      </c>
      <c r="G92" s="349"/>
      <c r="H92" s="329" t="s">
        <v>3338</v>
      </c>
      <c r="I92" s="329" t="s">
        <v>3339</v>
      </c>
      <c r="J92" s="329"/>
      <c r="K92" s="342"/>
    </row>
    <row r="93" spans="2:11" ht="15" customHeight="1">
      <c r="B93" s="351"/>
      <c r="C93" s="329" t="s">
        <v>3340</v>
      </c>
      <c r="D93" s="329"/>
      <c r="E93" s="329"/>
      <c r="F93" s="350" t="s">
        <v>3305</v>
      </c>
      <c r="G93" s="349"/>
      <c r="H93" s="329" t="s">
        <v>3340</v>
      </c>
      <c r="I93" s="329" t="s">
        <v>3339</v>
      </c>
      <c r="J93" s="329"/>
      <c r="K93" s="342"/>
    </row>
    <row r="94" spans="2:11" ht="15" customHeight="1">
      <c r="B94" s="351"/>
      <c r="C94" s="329" t="s">
        <v>41</v>
      </c>
      <c r="D94" s="329"/>
      <c r="E94" s="329"/>
      <c r="F94" s="350" t="s">
        <v>3305</v>
      </c>
      <c r="G94" s="349"/>
      <c r="H94" s="329" t="s">
        <v>3341</v>
      </c>
      <c r="I94" s="329" t="s">
        <v>3339</v>
      </c>
      <c r="J94" s="329"/>
      <c r="K94" s="342"/>
    </row>
    <row r="95" spans="2:11" ht="15" customHeight="1">
      <c r="B95" s="351"/>
      <c r="C95" s="329" t="s">
        <v>51</v>
      </c>
      <c r="D95" s="329"/>
      <c r="E95" s="329"/>
      <c r="F95" s="350" t="s">
        <v>3305</v>
      </c>
      <c r="G95" s="349"/>
      <c r="H95" s="329" t="s">
        <v>3342</v>
      </c>
      <c r="I95" s="329" t="s">
        <v>3339</v>
      </c>
      <c r="J95" s="329"/>
      <c r="K95" s="342"/>
    </row>
    <row r="96" spans="2:11" ht="15" customHeight="1">
      <c r="B96" s="354"/>
      <c r="C96" s="355"/>
      <c r="D96" s="355"/>
      <c r="E96" s="355"/>
      <c r="F96" s="355"/>
      <c r="G96" s="355"/>
      <c r="H96" s="355"/>
      <c r="I96" s="355"/>
      <c r="J96" s="355"/>
      <c r="K96" s="356"/>
    </row>
    <row r="97" spans="2:11" ht="18.75" customHeight="1">
      <c r="B97" s="357"/>
      <c r="C97" s="358"/>
      <c r="D97" s="358"/>
      <c r="E97" s="358"/>
      <c r="F97" s="358"/>
      <c r="G97" s="358"/>
      <c r="H97" s="358"/>
      <c r="I97" s="358"/>
      <c r="J97" s="358"/>
      <c r="K97" s="357"/>
    </row>
    <row r="98" spans="2:11" ht="18.75" customHeight="1">
      <c r="B98" s="336"/>
      <c r="C98" s="336"/>
      <c r="D98" s="336"/>
      <c r="E98" s="336"/>
      <c r="F98" s="336"/>
      <c r="G98" s="336"/>
      <c r="H98" s="336"/>
      <c r="I98" s="336"/>
      <c r="J98" s="336"/>
      <c r="K98" s="336"/>
    </row>
    <row r="99" spans="2:11" ht="7.5" customHeight="1">
      <c r="B99" s="337"/>
      <c r="C99" s="338"/>
      <c r="D99" s="338"/>
      <c r="E99" s="338"/>
      <c r="F99" s="338"/>
      <c r="G99" s="338"/>
      <c r="H99" s="338"/>
      <c r="I99" s="338"/>
      <c r="J99" s="338"/>
      <c r="K99" s="339"/>
    </row>
    <row r="100" spans="2:11" ht="45" customHeight="1">
      <c r="B100" s="340"/>
      <c r="C100" s="341" t="s">
        <v>3343</v>
      </c>
      <c r="D100" s="341"/>
      <c r="E100" s="341"/>
      <c r="F100" s="341"/>
      <c r="G100" s="341"/>
      <c r="H100" s="341"/>
      <c r="I100" s="341"/>
      <c r="J100" s="341"/>
      <c r="K100" s="342"/>
    </row>
    <row r="101" spans="2:11" ht="17.25" customHeight="1">
      <c r="B101" s="340"/>
      <c r="C101" s="343" t="s">
        <v>3299</v>
      </c>
      <c r="D101" s="343"/>
      <c r="E101" s="343"/>
      <c r="F101" s="343" t="s">
        <v>3300</v>
      </c>
      <c r="G101" s="344"/>
      <c r="H101" s="343" t="s">
        <v>160</v>
      </c>
      <c r="I101" s="343" t="s">
        <v>60</v>
      </c>
      <c r="J101" s="343" t="s">
        <v>3301</v>
      </c>
      <c r="K101" s="342"/>
    </row>
    <row r="102" spans="2:11" ht="17.25" customHeight="1">
      <c r="B102" s="340"/>
      <c r="C102" s="345" t="s">
        <v>3302</v>
      </c>
      <c r="D102" s="345"/>
      <c r="E102" s="345"/>
      <c r="F102" s="346" t="s">
        <v>3303</v>
      </c>
      <c r="G102" s="347"/>
      <c r="H102" s="345"/>
      <c r="I102" s="345"/>
      <c r="J102" s="345" t="s">
        <v>3304</v>
      </c>
      <c r="K102" s="342"/>
    </row>
    <row r="103" spans="2:11" ht="5.25" customHeight="1">
      <c r="B103" s="340"/>
      <c r="C103" s="343"/>
      <c r="D103" s="343"/>
      <c r="E103" s="343"/>
      <c r="F103" s="343"/>
      <c r="G103" s="359"/>
      <c r="H103" s="343"/>
      <c r="I103" s="343"/>
      <c r="J103" s="343"/>
      <c r="K103" s="342"/>
    </row>
    <row r="104" spans="2:11" ht="15" customHeight="1">
      <c r="B104" s="340"/>
      <c r="C104" s="329" t="s">
        <v>56</v>
      </c>
      <c r="D104" s="348"/>
      <c r="E104" s="348"/>
      <c r="F104" s="350" t="s">
        <v>3305</v>
      </c>
      <c r="G104" s="359"/>
      <c r="H104" s="329" t="s">
        <v>3344</v>
      </c>
      <c r="I104" s="329" t="s">
        <v>3307</v>
      </c>
      <c r="J104" s="329">
        <v>20</v>
      </c>
      <c r="K104" s="342"/>
    </row>
    <row r="105" spans="2:11" ht="15" customHeight="1">
      <c r="B105" s="340"/>
      <c r="C105" s="329" t="s">
        <v>3308</v>
      </c>
      <c r="D105" s="329"/>
      <c r="E105" s="329"/>
      <c r="F105" s="350" t="s">
        <v>3305</v>
      </c>
      <c r="G105" s="329"/>
      <c r="H105" s="329" t="s">
        <v>3344</v>
      </c>
      <c r="I105" s="329" t="s">
        <v>3307</v>
      </c>
      <c r="J105" s="329">
        <v>120</v>
      </c>
      <c r="K105" s="342"/>
    </row>
    <row r="106" spans="2:11" ht="15" customHeight="1">
      <c r="B106" s="351"/>
      <c r="C106" s="329" t="s">
        <v>3310</v>
      </c>
      <c r="D106" s="329"/>
      <c r="E106" s="329"/>
      <c r="F106" s="350" t="s">
        <v>3311</v>
      </c>
      <c r="G106" s="329"/>
      <c r="H106" s="329" t="s">
        <v>3344</v>
      </c>
      <c r="I106" s="329" t="s">
        <v>3307</v>
      </c>
      <c r="J106" s="329">
        <v>50</v>
      </c>
      <c r="K106" s="342"/>
    </row>
    <row r="107" spans="2:11" ht="15" customHeight="1">
      <c r="B107" s="351"/>
      <c r="C107" s="329" t="s">
        <v>3313</v>
      </c>
      <c r="D107" s="329"/>
      <c r="E107" s="329"/>
      <c r="F107" s="350" t="s">
        <v>3305</v>
      </c>
      <c r="G107" s="329"/>
      <c r="H107" s="329" t="s">
        <v>3344</v>
      </c>
      <c r="I107" s="329" t="s">
        <v>3315</v>
      </c>
      <c r="J107" s="329"/>
      <c r="K107" s="342"/>
    </row>
    <row r="108" spans="2:11" ht="15" customHeight="1">
      <c r="B108" s="351"/>
      <c r="C108" s="329" t="s">
        <v>3324</v>
      </c>
      <c r="D108" s="329"/>
      <c r="E108" s="329"/>
      <c r="F108" s="350" t="s">
        <v>3311</v>
      </c>
      <c r="G108" s="329"/>
      <c r="H108" s="329" t="s">
        <v>3344</v>
      </c>
      <c r="I108" s="329" t="s">
        <v>3307</v>
      </c>
      <c r="J108" s="329">
        <v>50</v>
      </c>
      <c r="K108" s="342"/>
    </row>
    <row r="109" spans="2:11" ht="15" customHeight="1">
      <c r="B109" s="351"/>
      <c r="C109" s="329" t="s">
        <v>3332</v>
      </c>
      <c r="D109" s="329"/>
      <c r="E109" s="329"/>
      <c r="F109" s="350" t="s">
        <v>3311</v>
      </c>
      <c r="G109" s="329"/>
      <c r="H109" s="329" t="s">
        <v>3344</v>
      </c>
      <c r="I109" s="329" t="s">
        <v>3307</v>
      </c>
      <c r="J109" s="329">
        <v>50</v>
      </c>
      <c r="K109" s="342"/>
    </row>
    <row r="110" spans="2:11" ht="15" customHeight="1">
      <c r="B110" s="351"/>
      <c r="C110" s="329" t="s">
        <v>3330</v>
      </c>
      <c r="D110" s="329"/>
      <c r="E110" s="329"/>
      <c r="F110" s="350" t="s">
        <v>3311</v>
      </c>
      <c r="G110" s="329"/>
      <c r="H110" s="329" t="s">
        <v>3344</v>
      </c>
      <c r="I110" s="329" t="s">
        <v>3307</v>
      </c>
      <c r="J110" s="329">
        <v>50</v>
      </c>
      <c r="K110" s="342"/>
    </row>
    <row r="111" spans="2:11" ht="15" customHeight="1">
      <c r="B111" s="351"/>
      <c r="C111" s="329" t="s">
        <v>56</v>
      </c>
      <c r="D111" s="329"/>
      <c r="E111" s="329"/>
      <c r="F111" s="350" t="s">
        <v>3305</v>
      </c>
      <c r="G111" s="329"/>
      <c r="H111" s="329" t="s">
        <v>3345</v>
      </c>
      <c r="I111" s="329" t="s">
        <v>3307</v>
      </c>
      <c r="J111" s="329">
        <v>20</v>
      </c>
      <c r="K111" s="342"/>
    </row>
    <row r="112" spans="2:11" ht="15" customHeight="1">
      <c r="B112" s="351"/>
      <c r="C112" s="329" t="s">
        <v>3346</v>
      </c>
      <c r="D112" s="329"/>
      <c r="E112" s="329"/>
      <c r="F112" s="350" t="s">
        <v>3305</v>
      </c>
      <c r="G112" s="329"/>
      <c r="H112" s="329" t="s">
        <v>3347</v>
      </c>
      <c r="I112" s="329" t="s">
        <v>3307</v>
      </c>
      <c r="J112" s="329">
        <v>120</v>
      </c>
      <c r="K112" s="342"/>
    </row>
    <row r="113" spans="2:11" ht="15" customHeight="1">
      <c r="B113" s="351"/>
      <c r="C113" s="329" t="s">
        <v>41</v>
      </c>
      <c r="D113" s="329"/>
      <c r="E113" s="329"/>
      <c r="F113" s="350" t="s">
        <v>3305</v>
      </c>
      <c r="G113" s="329"/>
      <c r="H113" s="329" t="s">
        <v>3348</v>
      </c>
      <c r="I113" s="329" t="s">
        <v>3339</v>
      </c>
      <c r="J113" s="329"/>
      <c r="K113" s="342"/>
    </row>
    <row r="114" spans="2:11" ht="15" customHeight="1">
      <c r="B114" s="351"/>
      <c r="C114" s="329" t="s">
        <v>51</v>
      </c>
      <c r="D114" s="329"/>
      <c r="E114" s="329"/>
      <c r="F114" s="350" t="s">
        <v>3305</v>
      </c>
      <c r="G114" s="329"/>
      <c r="H114" s="329" t="s">
        <v>3349</v>
      </c>
      <c r="I114" s="329" t="s">
        <v>3339</v>
      </c>
      <c r="J114" s="329"/>
      <c r="K114" s="342"/>
    </row>
    <row r="115" spans="2:11" ht="15" customHeight="1">
      <c r="B115" s="351"/>
      <c r="C115" s="329" t="s">
        <v>60</v>
      </c>
      <c r="D115" s="329"/>
      <c r="E115" s="329"/>
      <c r="F115" s="350" t="s">
        <v>3305</v>
      </c>
      <c r="G115" s="329"/>
      <c r="H115" s="329" t="s">
        <v>3350</v>
      </c>
      <c r="I115" s="329" t="s">
        <v>3351</v>
      </c>
      <c r="J115" s="329"/>
      <c r="K115" s="342"/>
    </row>
    <row r="116" spans="2:11" ht="15" customHeight="1">
      <c r="B116" s="354"/>
      <c r="C116" s="360"/>
      <c r="D116" s="360"/>
      <c r="E116" s="360"/>
      <c r="F116" s="360"/>
      <c r="G116" s="360"/>
      <c r="H116" s="360"/>
      <c r="I116" s="360"/>
      <c r="J116" s="360"/>
      <c r="K116" s="356"/>
    </row>
    <row r="117" spans="2:11" ht="18.75" customHeight="1">
      <c r="B117" s="361"/>
      <c r="C117" s="325"/>
      <c r="D117" s="325"/>
      <c r="E117" s="325"/>
      <c r="F117" s="362"/>
      <c r="G117" s="325"/>
      <c r="H117" s="325"/>
      <c r="I117" s="325"/>
      <c r="J117" s="325"/>
      <c r="K117" s="361"/>
    </row>
    <row r="118" spans="2:11" ht="18.75" customHeight="1">
      <c r="B118" s="336"/>
      <c r="C118" s="336"/>
      <c r="D118" s="336"/>
      <c r="E118" s="336"/>
      <c r="F118" s="336"/>
      <c r="G118" s="336"/>
      <c r="H118" s="336"/>
      <c r="I118" s="336"/>
      <c r="J118" s="336"/>
      <c r="K118" s="336"/>
    </row>
    <row r="119" spans="2:11" ht="7.5" customHeight="1">
      <c r="B119" s="363"/>
      <c r="C119" s="364"/>
      <c r="D119" s="364"/>
      <c r="E119" s="364"/>
      <c r="F119" s="364"/>
      <c r="G119" s="364"/>
      <c r="H119" s="364"/>
      <c r="I119" s="364"/>
      <c r="J119" s="364"/>
      <c r="K119" s="365"/>
    </row>
    <row r="120" spans="2:11" ht="45" customHeight="1">
      <c r="B120" s="366"/>
      <c r="C120" s="319" t="s">
        <v>3352</v>
      </c>
      <c r="D120" s="319"/>
      <c r="E120" s="319"/>
      <c r="F120" s="319"/>
      <c r="G120" s="319"/>
      <c r="H120" s="319"/>
      <c r="I120" s="319"/>
      <c r="J120" s="319"/>
      <c r="K120" s="367"/>
    </row>
    <row r="121" spans="2:11" ht="17.25" customHeight="1">
      <c r="B121" s="368"/>
      <c r="C121" s="343" t="s">
        <v>3299</v>
      </c>
      <c r="D121" s="343"/>
      <c r="E121" s="343"/>
      <c r="F121" s="343" t="s">
        <v>3300</v>
      </c>
      <c r="G121" s="344"/>
      <c r="H121" s="343" t="s">
        <v>160</v>
      </c>
      <c r="I121" s="343" t="s">
        <v>60</v>
      </c>
      <c r="J121" s="343" t="s">
        <v>3301</v>
      </c>
      <c r="K121" s="369"/>
    </row>
    <row r="122" spans="2:11" ht="17.25" customHeight="1">
      <c r="B122" s="368"/>
      <c r="C122" s="345" t="s">
        <v>3302</v>
      </c>
      <c r="D122" s="345"/>
      <c r="E122" s="345"/>
      <c r="F122" s="346" t="s">
        <v>3303</v>
      </c>
      <c r="G122" s="347"/>
      <c r="H122" s="345"/>
      <c r="I122" s="345"/>
      <c r="J122" s="345" t="s">
        <v>3304</v>
      </c>
      <c r="K122" s="369"/>
    </row>
    <row r="123" spans="2:11" ht="5.25" customHeight="1">
      <c r="B123" s="370"/>
      <c r="C123" s="348"/>
      <c r="D123" s="348"/>
      <c r="E123" s="348"/>
      <c r="F123" s="348"/>
      <c r="G123" s="329"/>
      <c r="H123" s="348"/>
      <c r="I123" s="348"/>
      <c r="J123" s="348"/>
      <c r="K123" s="371"/>
    </row>
    <row r="124" spans="2:11" ht="15" customHeight="1">
      <c r="B124" s="370"/>
      <c r="C124" s="329" t="s">
        <v>3308</v>
      </c>
      <c r="D124" s="348"/>
      <c r="E124" s="348"/>
      <c r="F124" s="350" t="s">
        <v>3305</v>
      </c>
      <c r="G124" s="329"/>
      <c r="H124" s="329" t="s">
        <v>3344</v>
      </c>
      <c r="I124" s="329" t="s">
        <v>3307</v>
      </c>
      <c r="J124" s="329">
        <v>120</v>
      </c>
      <c r="K124" s="372"/>
    </row>
    <row r="125" spans="2:11" ht="15" customHeight="1">
      <c r="B125" s="370"/>
      <c r="C125" s="329" t="s">
        <v>3353</v>
      </c>
      <c r="D125" s="329"/>
      <c r="E125" s="329"/>
      <c r="F125" s="350" t="s">
        <v>3305</v>
      </c>
      <c r="G125" s="329"/>
      <c r="H125" s="329" t="s">
        <v>3354</v>
      </c>
      <c r="I125" s="329" t="s">
        <v>3307</v>
      </c>
      <c r="J125" s="329" t="s">
        <v>3355</v>
      </c>
      <c r="K125" s="372"/>
    </row>
    <row r="126" spans="2:11" ht="15" customHeight="1">
      <c r="B126" s="370"/>
      <c r="C126" s="329" t="s">
        <v>91</v>
      </c>
      <c r="D126" s="329"/>
      <c r="E126" s="329"/>
      <c r="F126" s="350" t="s">
        <v>3305</v>
      </c>
      <c r="G126" s="329"/>
      <c r="H126" s="329" t="s">
        <v>3356</v>
      </c>
      <c r="I126" s="329" t="s">
        <v>3307</v>
      </c>
      <c r="J126" s="329" t="s">
        <v>3355</v>
      </c>
      <c r="K126" s="372"/>
    </row>
    <row r="127" spans="2:11" ht="15" customHeight="1">
      <c r="B127" s="370"/>
      <c r="C127" s="329" t="s">
        <v>3316</v>
      </c>
      <c r="D127" s="329"/>
      <c r="E127" s="329"/>
      <c r="F127" s="350" t="s">
        <v>3311</v>
      </c>
      <c r="G127" s="329"/>
      <c r="H127" s="329" t="s">
        <v>3317</v>
      </c>
      <c r="I127" s="329" t="s">
        <v>3307</v>
      </c>
      <c r="J127" s="329">
        <v>15</v>
      </c>
      <c r="K127" s="372"/>
    </row>
    <row r="128" spans="2:11" ht="15" customHeight="1">
      <c r="B128" s="370"/>
      <c r="C128" s="352" t="s">
        <v>3318</v>
      </c>
      <c r="D128" s="352"/>
      <c r="E128" s="352"/>
      <c r="F128" s="353" t="s">
        <v>3311</v>
      </c>
      <c r="G128" s="352"/>
      <c r="H128" s="352" t="s">
        <v>3319</v>
      </c>
      <c r="I128" s="352" t="s">
        <v>3307</v>
      </c>
      <c r="J128" s="352">
        <v>15</v>
      </c>
      <c r="K128" s="372"/>
    </row>
    <row r="129" spans="2:11" ht="15" customHeight="1">
      <c r="B129" s="370"/>
      <c r="C129" s="352" t="s">
        <v>3320</v>
      </c>
      <c r="D129" s="352"/>
      <c r="E129" s="352"/>
      <c r="F129" s="353" t="s">
        <v>3311</v>
      </c>
      <c r="G129" s="352"/>
      <c r="H129" s="352" t="s">
        <v>3321</v>
      </c>
      <c r="I129" s="352" t="s">
        <v>3307</v>
      </c>
      <c r="J129" s="352">
        <v>20</v>
      </c>
      <c r="K129" s="372"/>
    </row>
    <row r="130" spans="2:11" ht="15" customHeight="1">
      <c r="B130" s="370"/>
      <c r="C130" s="352" t="s">
        <v>3322</v>
      </c>
      <c r="D130" s="352"/>
      <c r="E130" s="352"/>
      <c r="F130" s="353" t="s">
        <v>3311</v>
      </c>
      <c r="G130" s="352"/>
      <c r="H130" s="352" t="s">
        <v>3323</v>
      </c>
      <c r="I130" s="352" t="s">
        <v>3307</v>
      </c>
      <c r="J130" s="352">
        <v>20</v>
      </c>
      <c r="K130" s="372"/>
    </row>
    <row r="131" spans="2:11" ht="15" customHeight="1">
      <c r="B131" s="370"/>
      <c r="C131" s="329" t="s">
        <v>3310</v>
      </c>
      <c r="D131" s="329"/>
      <c r="E131" s="329"/>
      <c r="F131" s="350" t="s">
        <v>3311</v>
      </c>
      <c r="G131" s="329"/>
      <c r="H131" s="329" t="s">
        <v>3344</v>
      </c>
      <c r="I131" s="329" t="s">
        <v>3307</v>
      </c>
      <c r="J131" s="329">
        <v>50</v>
      </c>
      <c r="K131" s="372"/>
    </row>
    <row r="132" spans="2:11" ht="15" customHeight="1">
      <c r="B132" s="370"/>
      <c r="C132" s="329" t="s">
        <v>3324</v>
      </c>
      <c r="D132" s="329"/>
      <c r="E132" s="329"/>
      <c r="F132" s="350" t="s">
        <v>3311</v>
      </c>
      <c r="G132" s="329"/>
      <c r="H132" s="329" t="s">
        <v>3344</v>
      </c>
      <c r="I132" s="329" t="s">
        <v>3307</v>
      </c>
      <c r="J132" s="329">
        <v>50</v>
      </c>
      <c r="K132" s="372"/>
    </row>
    <row r="133" spans="2:11" ht="15" customHeight="1">
      <c r="B133" s="370"/>
      <c r="C133" s="329" t="s">
        <v>3330</v>
      </c>
      <c r="D133" s="329"/>
      <c r="E133" s="329"/>
      <c r="F133" s="350" t="s">
        <v>3311</v>
      </c>
      <c r="G133" s="329"/>
      <c r="H133" s="329" t="s">
        <v>3344</v>
      </c>
      <c r="I133" s="329" t="s">
        <v>3307</v>
      </c>
      <c r="J133" s="329">
        <v>50</v>
      </c>
      <c r="K133" s="372"/>
    </row>
    <row r="134" spans="2:11" ht="15" customHeight="1">
      <c r="B134" s="370"/>
      <c r="C134" s="329" t="s">
        <v>3332</v>
      </c>
      <c r="D134" s="329"/>
      <c r="E134" s="329"/>
      <c r="F134" s="350" t="s">
        <v>3311</v>
      </c>
      <c r="G134" s="329"/>
      <c r="H134" s="329" t="s">
        <v>3344</v>
      </c>
      <c r="I134" s="329" t="s">
        <v>3307</v>
      </c>
      <c r="J134" s="329">
        <v>50</v>
      </c>
      <c r="K134" s="372"/>
    </row>
    <row r="135" spans="2:11" ht="15" customHeight="1">
      <c r="B135" s="370"/>
      <c r="C135" s="329" t="s">
        <v>165</v>
      </c>
      <c r="D135" s="329"/>
      <c r="E135" s="329"/>
      <c r="F135" s="350" t="s">
        <v>3311</v>
      </c>
      <c r="G135" s="329"/>
      <c r="H135" s="329" t="s">
        <v>3357</v>
      </c>
      <c r="I135" s="329" t="s">
        <v>3307</v>
      </c>
      <c r="J135" s="329">
        <v>255</v>
      </c>
      <c r="K135" s="372"/>
    </row>
    <row r="136" spans="2:11" ht="15" customHeight="1">
      <c r="B136" s="370"/>
      <c r="C136" s="329" t="s">
        <v>3334</v>
      </c>
      <c r="D136" s="329"/>
      <c r="E136" s="329"/>
      <c r="F136" s="350" t="s">
        <v>3305</v>
      </c>
      <c r="G136" s="329"/>
      <c r="H136" s="329" t="s">
        <v>3358</v>
      </c>
      <c r="I136" s="329" t="s">
        <v>3336</v>
      </c>
      <c r="J136" s="329"/>
      <c r="K136" s="372"/>
    </row>
    <row r="137" spans="2:11" ht="15" customHeight="1">
      <c r="B137" s="370"/>
      <c r="C137" s="329" t="s">
        <v>3337</v>
      </c>
      <c r="D137" s="329"/>
      <c r="E137" s="329"/>
      <c r="F137" s="350" t="s">
        <v>3305</v>
      </c>
      <c r="G137" s="329"/>
      <c r="H137" s="329" t="s">
        <v>3359</v>
      </c>
      <c r="I137" s="329" t="s">
        <v>3339</v>
      </c>
      <c r="J137" s="329"/>
      <c r="K137" s="372"/>
    </row>
    <row r="138" spans="2:11" ht="15" customHeight="1">
      <c r="B138" s="370"/>
      <c r="C138" s="329" t="s">
        <v>3340</v>
      </c>
      <c r="D138" s="329"/>
      <c r="E138" s="329"/>
      <c r="F138" s="350" t="s">
        <v>3305</v>
      </c>
      <c r="G138" s="329"/>
      <c r="H138" s="329" t="s">
        <v>3340</v>
      </c>
      <c r="I138" s="329" t="s">
        <v>3339</v>
      </c>
      <c r="J138" s="329"/>
      <c r="K138" s="372"/>
    </row>
    <row r="139" spans="2:11" ht="15" customHeight="1">
      <c r="B139" s="370"/>
      <c r="C139" s="329" t="s">
        <v>41</v>
      </c>
      <c r="D139" s="329"/>
      <c r="E139" s="329"/>
      <c r="F139" s="350" t="s">
        <v>3305</v>
      </c>
      <c r="G139" s="329"/>
      <c r="H139" s="329" t="s">
        <v>3360</v>
      </c>
      <c r="I139" s="329" t="s">
        <v>3339</v>
      </c>
      <c r="J139" s="329"/>
      <c r="K139" s="372"/>
    </row>
    <row r="140" spans="2:11" ht="15" customHeight="1">
      <c r="B140" s="370"/>
      <c r="C140" s="329" t="s">
        <v>3361</v>
      </c>
      <c r="D140" s="329"/>
      <c r="E140" s="329"/>
      <c r="F140" s="350" t="s">
        <v>3305</v>
      </c>
      <c r="G140" s="329"/>
      <c r="H140" s="329" t="s">
        <v>3362</v>
      </c>
      <c r="I140" s="329" t="s">
        <v>3339</v>
      </c>
      <c r="J140" s="329"/>
      <c r="K140" s="372"/>
    </row>
    <row r="141" spans="2:11" ht="15" customHeight="1">
      <c r="B141" s="373"/>
      <c r="C141" s="374"/>
      <c r="D141" s="374"/>
      <c r="E141" s="374"/>
      <c r="F141" s="374"/>
      <c r="G141" s="374"/>
      <c r="H141" s="374"/>
      <c r="I141" s="374"/>
      <c r="J141" s="374"/>
      <c r="K141" s="375"/>
    </row>
    <row r="142" spans="2:11" ht="18.75" customHeight="1">
      <c r="B142" s="325"/>
      <c r="C142" s="325"/>
      <c r="D142" s="325"/>
      <c r="E142" s="325"/>
      <c r="F142" s="362"/>
      <c r="G142" s="325"/>
      <c r="H142" s="325"/>
      <c r="I142" s="325"/>
      <c r="J142" s="325"/>
      <c r="K142" s="325"/>
    </row>
    <row r="143" spans="2:11" ht="18.75" customHeight="1">
      <c r="B143" s="336"/>
      <c r="C143" s="336"/>
      <c r="D143" s="336"/>
      <c r="E143" s="336"/>
      <c r="F143" s="336"/>
      <c r="G143" s="336"/>
      <c r="H143" s="336"/>
      <c r="I143" s="336"/>
      <c r="J143" s="336"/>
      <c r="K143" s="336"/>
    </row>
    <row r="144" spans="2:11" ht="7.5" customHeight="1">
      <c r="B144" s="337"/>
      <c r="C144" s="338"/>
      <c r="D144" s="338"/>
      <c r="E144" s="338"/>
      <c r="F144" s="338"/>
      <c r="G144" s="338"/>
      <c r="H144" s="338"/>
      <c r="I144" s="338"/>
      <c r="J144" s="338"/>
      <c r="K144" s="339"/>
    </row>
    <row r="145" spans="2:11" ht="45" customHeight="1">
      <c r="B145" s="340"/>
      <c r="C145" s="341" t="s">
        <v>3363</v>
      </c>
      <c r="D145" s="341"/>
      <c r="E145" s="341"/>
      <c r="F145" s="341"/>
      <c r="G145" s="341"/>
      <c r="H145" s="341"/>
      <c r="I145" s="341"/>
      <c r="J145" s="341"/>
      <c r="K145" s="342"/>
    </row>
    <row r="146" spans="2:11" ht="17.25" customHeight="1">
      <c r="B146" s="340"/>
      <c r="C146" s="343" t="s">
        <v>3299</v>
      </c>
      <c r="D146" s="343"/>
      <c r="E146" s="343"/>
      <c r="F146" s="343" t="s">
        <v>3300</v>
      </c>
      <c r="G146" s="344"/>
      <c r="H146" s="343" t="s">
        <v>160</v>
      </c>
      <c r="I146" s="343" t="s">
        <v>60</v>
      </c>
      <c r="J146" s="343" t="s">
        <v>3301</v>
      </c>
      <c r="K146" s="342"/>
    </row>
    <row r="147" spans="2:11" ht="17.25" customHeight="1">
      <c r="B147" s="340"/>
      <c r="C147" s="345" t="s">
        <v>3302</v>
      </c>
      <c r="D147" s="345"/>
      <c r="E147" s="345"/>
      <c r="F147" s="346" t="s">
        <v>3303</v>
      </c>
      <c r="G147" s="347"/>
      <c r="H147" s="345"/>
      <c r="I147" s="345"/>
      <c r="J147" s="345" t="s">
        <v>3304</v>
      </c>
      <c r="K147" s="342"/>
    </row>
    <row r="148" spans="2:11" ht="5.25" customHeight="1">
      <c r="B148" s="351"/>
      <c r="C148" s="348"/>
      <c r="D148" s="348"/>
      <c r="E148" s="348"/>
      <c r="F148" s="348"/>
      <c r="G148" s="349"/>
      <c r="H148" s="348"/>
      <c r="I148" s="348"/>
      <c r="J148" s="348"/>
      <c r="K148" s="372"/>
    </row>
    <row r="149" spans="2:11" ht="15" customHeight="1">
      <c r="B149" s="351"/>
      <c r="C149" s="376" t="s">
        <v>3308</v>
      </c>
      <c r="D149" s="329"/>
      <c r="E149" s="329"/>
      <c r="F149" s="377" t="s">
        <v>3305</v>
      </c>
      <c r="G149" s="329"/>
      <c r="H149" s="376" t="s">
        <v>3344</v>
      </c>
      <c r="I149" s="376" t="s">
        <v>3307</v>
      </c>
      <c r="J149" s="376">
        <v>120</v>
      </c>
      <c r="K149" s="372"/>
    </row>
    <row r="150" spans="2:11" ht="15" customHeight="1">
      <c r="B150" s="351"/>
      <c r="C150" s="376" t="s">
        <v>3353</v>
      </c>
      <c r="D150" s="329"/>
      <c r="E150" s="329"/>
      <c r="F150" s="377" t="s">
        <v>3305</v>
      </c>
      <c r="G150" s="329"/>
      <c r="H150" s="376" t="s">
        <v>3364</v>
      </c>
      <c r="I150" s="376" t="s">
        <v>3307</v>
      </c>
      <c r="J150" s="376" t="s">
        <v>3355</v>
      </c>
      <c r="K150" s="372"/>
    </row>
    <row r="151" spans="2:11" ht="15" customHeight="1">
      <c r="B151" s="351"/>
      <c r="C151" s="376" t="s">
        <v>91</v>
      </c>
      <c r="D151" s="329"/>
      <c r="E151" s="329"/>
      <c r="F151" s="377" t="s">
        <v>3305</v>
      </c>
      <c r="G151" s="329"/>
      <c r="H151" s="376" t="s">
        <v>3365</v>
      </c>
      <c r="I151" s="376" t="s">
        <v>3307</v>
      </c>
      <c r="J151" s="376" t="s">
        <v>3355</v>
      </c>
      <c r="K151" s="372"/>
    </row>
    <row r="152" spans="2:11" ht="15" customHeight="1">
      <c r="B152" s="351"/>
      <c r="C152" s="376" t="s">
        <v>3310</v>
      </c>
      <c r="D152" s="329"/>
      <c r="E152" s="329"/>
      <c r="F152" s="377" t="s">
        <v>3311</v>
      </c>
      <c r="G152" s="329"/>
      <c r="H152" s="376" t="s">
        <v>3344</v>
      </c>
      <c r="I152" s="376" t="s">
        <v>3307</v>
      </c>
      <c r="J152" s="376">
        <v>50</v>
      </c>
      <c r="K152" s="372"/>
    </row>
    <row r="153" spans="2:11" ht="15" customHeight="1">
      <c r="B153" s="351"/>
      <c r="C153" s="376" t="s">
        <v>3313</v>
      </c>
      <c r="D153" s="329"/>
      <c r="E153" s="329"/>
      <c r="F153" s="377" t="s">
        <v>3305</v>
      </c>
      <c r="G153" s="329"/>
      <c r="H153" s="376" t="s">
        <v>3344</v>
      </c>
      <c r="I153" s="376" t="s">
        <v>3315</v>
      </c>
      <c r="J153" s="376"/>
      <c r="K153" s="372"/>
    </row>
    <row r="154" spans="2:11" ht="15" customHeight="1">
      <c r="B154" s="351"/>
      <c r="C154" s="376" t="s">
        <v>3324</v>
      </c>
      <c r="D154" s="329"/>
      <c r="E154" s="329"/>
      <c r="F154" s="377" t="s">
        <v>3311</v>
      </c>
      <c r="G154" s="329"/>
      <c r="H154" s="376" t="s">
        <v>3344</v>
      </c>
      <c r="I154" s="376" t="s">
        <v>3307</v>
      </c>
      <c r="J154" s="376">
        <v>50</v>
      </c>
      <c r="K154" s="372"/>
    </row>
    <row r="155" spans="2:11" ht="15" customHeight="1">
      <c r="B155" s="351"/>
      <c r="C155" s="376" t="s">
        <v>3332</v>
      </c>
      <c r="D155" s="329"/>
      <c r="E155" s="329"/>
      <c r="F155" s="377" t="s">
        <v>3311</v>
      </c>
      <c r="G155" s="329"/>
      <c r="H155" s="376" t="s">
        <v>3344</v>
      </c>
      <c r="I155" s="376" t="s">
        <v>3307</v>
      </c>
      <c r="J155" s="376">
        <v>50</v>
      </c>
      <c r="K155" s="372"/>
    </row>
    <row r="156" spans="2:11" ht="15" customHeight="1">
      <c r="B156" s="351"/>
      <c r="C156" s="376" t="s">
        <v>3330</v>
      </c>
      <c r="D156" s="329"/>
      <c r="E156" s="329"/>
      <c r="F156" s="377" t="s">
        <v>3311</v>
      </c>
      <c r="G156" s="329"/>
      <c r="H156" s="376" t="s">
        <v>3344</v>
      </c>
      <c r="I156" s="376" t="s">
        <v>3307</v>
      </c>
      <c r="J156" s="376">
        <v>50</v>
      </c>
      <c r="K156" s="372"/>
    </row>
    <row r="157" spans="2:11" ht="15" customHeight="1">
      <c r="B157" s="351"/>
      <c r="C157" s="376" t="s">
        <v>147</v>
      </c>
      <c r="D157" s="329"/>
      <c r="E157" s="329"/>
      <c r="F157" s="377" t="s">
        <v>3305</v>
      </c>
      <c r="G157" s="329"/>
      <c r="H157" s="376" t="s">
        <v>3366</v>
      </c>
      <c r="I157" s="376" t="s">
        <v>3307</v>
      </c>
      <c r="J157" s="376" t="s">
        <v>3367</v>
      </c>
      <c r="K157" s="372"/>
    </row>
    <row r="158" spans="2:11" ht="15" customHeight="1">
      <c r="B158" s="351"/>
      <c r="C158" s="376" t="s">
        <v>3368</v>
      </c>
      <c r="D158" s="329"/>
      <c r="E158" s="329"/>
      <c r="F158" s="377" t="s">
        <v>3305</v>
      </c>
      <c r="G158" s="329"/>
      <c r="H158" s="376" t="s">
        <v>3369</v>
      </c>
      <c r="I158" s="376" t="s">
        <v>3339</v>
      </c>
      <c r="J158" s="376"/>
      <c r="K158" s="372"/>
    </row>
    <row r="159" spans="2:11" ht="15" customHeight="1">
      <c r="B159" s="378"/>
      <c r="C159" s="360"/>
      <c r="D159" s="360"/>
      <c r="E159" s="360"/>
      <c r="F159" s="360"/>
      <c r="G159" s="360"/>
      <c r="H159" s="360"/>
      <c r="I159" s="360"/>
      <c r="J159" s="360"/>
      <c r="K159" s="379"/>
    </row>
    <row r="160" spans="2:11" ht="18.75" customHeight="1">
      <c r="B160" s="325"/>
      <c r="C160" s="329"/>
      <c r="D160" s="329"/>
      <c r="E160" s="329"/>
      <c r="F160" s="350"/>
      <c r="G160" s="329"/>
      <c r="H160" s="329"/>
      <c r="I160" s="329"/>
      <c r="J160" s="329"/>
      <c r="K160" s="325"/>
    </row>
    <row r="161" spans="2:11" ht="18.75" customHeight="1">
      <c r="B161" s="336"/>
      <c r="C161" s="336"/>
      <c r="D161" s="336"/>
      <c r="E161" s="336"/>
      <c r="F161" s="336"/>
      <c r="G161" s="336"/>
      <c r="H161" s="336"/>
      <c r="I161" s="336"/>
      <c r="J161" s="336"/>
      <c r="K161" s="336"/>
    </row>
    <row r="162" spans="2:11" ht="7.5" customHeight="1">
      <c r="B162" s="315"/>
      <c r="C162" s="316"/>
      <c r="D162" s="316"/>
      <c r="E162" s="316"/>
      <c r="F162" s="316"/>
      <c r="G162" s="316"/>
      <c r="H162" s="316"/>
      <c r="I162" s="316"/>
      <c r="J162" s="316"/>
      <c r="K162" s="317"/>
    </row>
    <row r="163" spans="2:11" ht="45" customHeight="1">
      <c r="B163" s="318"/>
      <c r="C163" s="319" t="s">
        <v>3370</v>
      </c>
      <c r="D163" s="319"/>
      <c r="E163" s="319"/>
      <c r="F163" s="319"/>
      <c r="G163" s="319"/>
      <c r="H163" s="319"/>
      <c r="I163" s="319"/>
      <c r="J163" s="319"/>
      <c r="K163" s="320"/>
    </row>
    <row r="164" spans="2:11" ht="17.25" customHeight="1">
      <c r="B164" s="318"/>
      <c r="C164" s="343" t="s">
        <v>3299</v>
      </c>
      <c r="D164" s="343"/>
      <c r="E164" s="343"/>
      <c r="F164" s="343" t="s">
        <v>3300</v>
      </c>
      <c r="G164" s="380"/>
      <c r="H164" s="381" t="s">
        <v>160</v>
      </c>
      <c r="I164" s="381" t="s">
        <v>60</v>
      </c>
      <c r="J164" s="343" t="s">
        <v>3301</v>
      </c>
      <c r="K164" s="320"/>
    </row>
    <row r="165" spans="2:11" ht="17.25" customHeight="1">
      <c r="B165" s="321"/>
      <c r="C165" s="345" t="s">
        <v>3302</v>
      </c>
      <c r="D165" s="345"/>
      <c r="E165" s="345"/>
      <c r="F165" s="346" t="s">
        <v>3303</v>
      </c>
      <c r="G165" s="382"/>
      <c r="H165" s="383"/>
      <c r="I165" s="383"/>
      <c r="J165" s="345" t="s">
        <v>3304</v>
      </c>
      <c r="K165" s="323"/>
    </row>
    <row r="166" spans="2:11" ht="5.25" customHeight="1">
      <c r="B166" s="351"/>
      <c r="C166" s="348"/>
      <c r="D166" s="348"/>
      <c r="E166" s="348"/>
      <c r="F166" s="348"/>
      <c r="G166" s="349"/>
      <c r="H166" s="348"/>
      <c r="I166" s="348"/>
      <c r="J166" s="348"/>
      <c r="K166" s="372"/>
    </row>
    <row r="167" spans="2:11" ht="15" customHeight="1">
      <c r="B167" s="351"/>
      <c r="C167" s="329" t="s">
        <v>3308</v>
      </c>
      <c r="D167" s="329"/>
      <c r="E167" s="329"/>
      <c r="F167" s="350" t="s">
        <v>3305</v>
      </c>
      <c r="G167" s="329"/>
      <c r="H167" s="329" t="s">
        <v>3344</v>
      </c>
      <c r="I167" s="329" t="s">
        <v>3307</v>
      </c>
      <c r="J167" s="329">
        <v>120</v>
      </c>
      <c r="K167" s="372"/>
    </row>
    <row r="168" spans="2:11" ht="15" customHeight="1">
      <c r="B168" s="351"/>
      <c r="C168" s="329" t="s">
        <v>3353</v>
      </c>
      <c r="D168" s="329"/>
      <c r="E168" s="329"/>
      <c r="F168" s="350" t="s">
        <v>3305</v>
      </c>
      <c r="G168" s="329"/>
      <c r="H168" s="329" t="s">
        <v>3354</v>
      </c>
      <c r="I168" s="329" t="s">
        <v>3307</v>
      </c>
      <c r="J168" s="329" t="s">
        <v>3355</v>
      </c>
      <c r="K168" s="372"/>
    </row>
    <row r="169" spans="2:11" ht="15" customHeight="1">
      <c r="B169" s="351"/>
      <c r="C169" s="329" t="s">
        <v>91</v>
      </c>
      <c r="D169" s="329"/>
      <c r="E169" s="329"/>
      <c r="F169" s="350" t="s">
        <v>3305</v>
      </c>
      <c r="G169" s="329"/>
      <c r="H169" s="329" t="s">
        <v>3371</v>
      </c>
      <c r="I169" s="329" t="s">
        <v>3307</v>
      </c>
      <c r="J169" s="329" t="s">
        <v>3355</v>
      </c>
      <c r="K169" s="372"/>
    </row>
    <row r="170" spans="2:11" ht="15" customHeight="1">
      <c r="B170" s="351"/>
      <c r="C170" s="329" t="s">
        <v>3310</v>
      </c>
      <c r="D170" s="329"/>
      <c r="E170" s="329"/>
      <c r="F170" s="350" t="s">
        <v>3311</v>
      </c>
      <c r="G170" s="329"/>
      <c r="H170" s="329" t="s">
        <v>3371</v>
      </c>
      <c r="I170" s="329" t="s">
        <v>3307</v>
      </c>
      <c r="J170" s="329">
        <v>50</v>
      </c>
      <c r="K170" s="372"/>
    </row>
    <row r="171" spans="2:11" ht="15" customHeight="1">
      <c r="B171" s="351"/>
      <c r="C171" s="329" t="s">
        <v>3313</v>
      </c>
      <c r="D171" s="329"/>
      <c r="E171" s="329"/>
      <c r="F171" s="350" t="s">
        <v>3305</v>
      </c>
      <c r="G171" s="329"/>
      <c r="H171" s="329" t="s">
        <v>3371</v>
      </c>
      <c r="I171" s="329" t="s">
        <v>3315</v>
      </c>
      <c r="J171" s="329"/>
      <c r="K171" s="372"/>
    </row>
    <row r="172" spans="2:11" ht="15" customHeight="1">
      <c r="B172" s="351"/>
      <c r="C172" s="329" t="s">
        <v>3324</v>
      </c>
      <c r="D172" s="329"/>
      <c r="E172" s="329"/>
      <c r="F172" s="350" t="s">
        <v>3311</v>
      </c>
      <c r="G172" s="329"/>
      <c r="H172" s="329" t="s">
        <v>3371</v>
      </c>
      <c r="I172" s="329" t="s">
        <v>3307</v>
      </c>
      <c r="J172" s="329">
        <v>50</v>
      </c>
      <c r="K172" s="372"/>
    </row>
    <row r="173" spans="2:11" ht="15" customHeight="1">
      <c r="B173" s="351"/>
      <c r="C173" s="329" t="s">
        <v>3332</v>
      </c>
      <c r="D173" s="329"/>
      <c r="E173" s="329"/>
      <c r="F173" s="350" t="s">
        <v>3311</v>
      </c>
      <c r="G173" s="329"/>
      <c r="H173" s="329" t="s">
        <v>3371</v>
      </c>
      <c r="I173" s="329" t="s">
        <v>3307</v>
      </c>
      <c r="J173" s="329">
        <v>50</v>
      </c>
      <c r="K173" s="372"/>
    </row>
    <row r="174" spans="2:11" ht="15" customHeight="1">
      <c r="B174" s="351"/>
      <c r="C174" s="329" t="s">
        <v>3330</v>
      </c>
      <c r="D174" s="329"/>
      <c r="E174" s="329"/>
      <c r="F174" s="350" t="s">
        <v>3311</v>
      </c>
      <c r="G174" s="329"/>
      <c r="H174" s="329" t="s">
        <v>3371</v>
      </c>
      <c r="I174" s="329" t="s">
        <v>3307</v>
      </c>
      <c r="J174" s="329">
        <v>50</v>
      </c>
      <c r="K174" s="372"/>
    </row>
    <row r="175" spans="2:11" ht="15" customHeight="1">
      <c r="B175" s="351"/>
      <c r="C175" s="329" t="s">
        <v>159</v>
      </c>
      <c r="D175" s="329"/>
      <c r="E175" s="329"/>
      <c r="F175" s="350" t="s">
        <v>3305</v>
      </c>
      <c r="G175" s="329"/>
      <c r="H175" s="329" t="s">
        <v>3372</v>
      </c>
      <c r="I175" s="329" t="s">
        <v>3373</v>
      </c>
      <c r="J175" s="329"/>
      <c r="K175" s="372"/>
    </row>
    <row r="176" spans="2:11" ht="15" customHeight="1">
      <c r="B176" s="351"/>
      <c r="C176" s="329" t="s">
        <v>60</v>
      </c>
      <c r="D176" s="329"/>
      <c r="E176" s="329"/>
      <c r="F176" s="350" t="s">
        <v>3305</v>
      </c>
      <c r="G176" s="329"/>
      <c r="H176" s="329" t="s">
        <v>3374</v>
      </c>
      <c r="I176" s="329" t="s">
        <v>3375</v>
      </c>
      <c r="J176" s="329">
        <v>1</v>
      </c>
      <c r="K176" s="372"/>
    </row>
    <row r="177" spans="2:11" ht="15" customHeight="1">
      <c r="B177" s="351"/>
      <c r="C177" s="329" t="s">
        <v>56</v>
      </c>
      <c r="D177" s="329"/>
      <c r="E177" s="329"/>
      <c r="F177" s="350" t="s">
        <v>3305</v>
      </c>
      <c r="G177" s="329"/>
      <c r="H177" s="329" t="s">
        <v>3376</v>
      </c>
      <c r="I177" s="329" t="s">
        <v>3307</v>
      </c>
      <c r="J177" s="329">
        <v>20</v>
      </c>
      <c r="K177" s="372"/>
    </row>
    <row r="178" spans="2:11" ht="15" customHeight="1">
      <c r="B178" s="351"/>
      <c r="C178" s="329" t="s">
        <v>160</v>
      </c>
      <c r="D178" s="329"/>
      <c r="E178" s="329"/>
      <c r="F178" s="350" t="s">
        <v>3305</v>
      </c>
      <c r="G178" s="329"/>
      <c r="H178" s="329" t="s">
        <v>3377</v>
      </c>
      <c r="I178" s="329" t="s">
        <v>3307</v>
      </c>
      <c r="J178" s="329">
        <v>255</v>
      </c>
      <c r="K178" s="372"/>
    </row>
    <row r="179" spans="2:11" ht="15" customHeight="1">
      <c r="B179" s="351"/>
      <c r="C179" s="329" t="s">
        <v>161</v>
      </c>
      <c r="D179" s="329"/>
      <c r="E179" s="329"/>
      <c r="F179" s="350" t="s">
        <v>3305</v>
      </c>
      <c r="G179" s="329"/>
      <c r="H179" s="329" t="s">
        <v>3270</v>
      </c>
      <c r="I179" s="329" t="s">
        <v>3307</v>
      </c>
      <c r="J179" s="329">
        <v>10</v>
      </c>
      <c r="K179" s="372"/>
    </row>
    <row r="180" spans="2:11" ht="15" customHeight="1">
      <c r="B180" s="351"/>
      <c r="C180" s="329" t="s">
        <v>162</v>
      </c>
      <c r="D180" s="329"/>
      <c r="E180" s="329"/>
      <c r="F180" s="350" t="s">
        <v>3305</v>
      </c>
      <c r="G180" s="329"/>
      <c r="H180" s="329" t="s">
        <v>3378</v>
      </c>
      <c r="I180" s="329" t="s">
        <v>3339</v>
      </c>
      <c r="J180" s="329"/>
      <c r="K180" s="372"/>
    </row>
    <row r="181" spans="2:11" ht="15" customHeight="1">
      <c r="B181" s="351"/>
      <c r="C181" s="329" t="s">
        <v>3379</v>
      </c>
      <c r="D181" s="329"/>
      <c r="E181" s="329"/>
      <c r="F181" s="350" t="s">
        <v>3305</v>
      </c>
      <c r="G181" s="329"/>
      <c r="H181" s="329" t="s">
        <v>3380</v>
      </c>
      <c r="I181" s="329" t="s">
        <v>3339</v>
      </c>
      <c r="J181" s="329"/>
      <c r="K181" s="372"/>
    </row>
    <row r="182" spans="2:11" ht="15" customHeight="1">
      <c r="B182" s="351"/>
      <c r="C182" s="329" t="s">
        <v>3368</v>
      </c>
      <c r="D182" s="329"/>
      <c r="E182" s="329"/>
      <c r="F182" s="350" t="s">
        <v>3305</v>
      </c>
      <c r="G182" s="329"/>
      <c r="H182" s="329" t="s">
        <v>3381</v>
      </c>
      <c r="I182" s="329" t="s">
        <v>3339</v>
      </c>
      <c r="J182" s="329"/>
      <c r="K182" s="372"/>
    </row>
    <row r="183" spans="2:11" ht="15" customHeight="1">
      <c r="B183" s="351"/>
      <c r="C183" s="329" t="s">
        <v>164</v>
      </c>
      <c r="D183" s="329"/>
      <c r="E183" s="329"/>
      <c r="F183" s="350" t="s">
        <v>3311</v>
      </c>
      <c r="G183" s="329"/>
      <c r="H183" s="329" t="s">
        <v>3382</v>
      </c>
      <c r="I183" s="329" t="s">
        <v>3307</v>
      </c>
      <c r="J183" s="329">
        <v>50</v>
      </c>
      <c r="K183" s="372"/>
    </row>
    <row r="184" spans="2:11" ht="15" customHeight="1">
      <c r="B184" s="351"/>
      <c r="C184" s="329" t="s">
        <v>3383</v>
      </c>
      <c r="D184" s="329"/>
      <c r="E184" s="329"/>
      <c r="F184" s="350" t="s">
        <v>3311</v>
      </c>
      <c r="G184" s="329"/>
      <c r="H184" s="329" t="s">
        <v>3384</v>
      </c>
      <c r="I184" s="329" t="s">
        <v>3385</v>
      </c>
      <c r="J184" s="329"/>
      <c r="K184" s="372"/>
    </row>
    <row r="185" spans="2:11" ht="15" customHeight="1">
      <c r="B185" s="351"/>
      <c r="C185" s="329" t="s">
        <v>3386</v>
      </c>
      <c r="D185" s="329"/>
      <c r="E185" s="329"/>
      <c r="F185" s="350" t="s">
        <v>3311</v>
      </c>
      <c r="G185" s="329"/>
      <c r="H185" s="329" t="s">
        <v>3387</v>
      </c>
      <c r="I185" s="329" t="s">
        <v>3385</v>
      </c>
      <c r="J185" s="329"/>
      <c r="K185" s="372"/>
    </row>
    <row r="186" spans="2:11" ht="15" customHeight="1">
      <c r="B186" s="351"/>
      <c r="C186" s="329" t="s">
        <v>3388</v>
      </c>
      <c r="D186" s="329"/>
      <c r="E186" s="329"/>
      <c r="F186" s="350" t="s">
        <v>3311</v>
      </c>
      <c r="G186" s="329"/>
      <c r="H186" s="329" t="s">
        <v>3389</v>
      </c>
      <c r="I186" s="329" t="s">
        <v>3385</v>
      </c>
      <c r="J186" s="329"/>
      <c r="K186" s="372"/>
    </row>
    <row r="187" spans="2:11" ht="15" customHeight="1">
      <c r="B187" s="351"/>
      <c r="C187" s="384" t="s">
        <v>3390</v>
      </c>
      <c r="D187" s="329"/>
      <c r="E187" s="329"/>
      <c r="F187" s="350" t="s">
        <v>3311</v>
      </c>
      <c r="G187" s="329"/>
      <c r="H187" s="329" t="s">
        <v>3391</v>
      </c>
      <c r="I187" s="329" t="s">
        <v>3392</v>
      </c>
      <c r="J187" s="385" t="s">
        <v>3393</v>
      </c>
      <c r="K187" s="372"/>
    </row>
    <row r="188" spans="2:11" ht="15" customHeight="1">
      <c r="B188" s="351"/>
      <c r="C188" s="335" t="s">
        <v>45</v>
      </c>
      <c r="D188" s="329"/>
      <c r="E188" s="329"/>
      <c r="F188" s="350" t="s">
        <v>3305</v>
      </c>
      <c r="G188" s="329"/>
      <c r="H188" s="325" t="s">
        <v>3394</v>
      </c>
      <c r="I188" s="329" t="s">
        <v>3395</v>
      </c>
      <c r="J188" s="329"/>
      <c r="K188" s="372"/>
    </row>
    <row r="189" spans="2:11" ht="15" customHeight="1">
      <c r="B189" s="351"/>
      <c r="C189" s="335" t="s">
        <v>3396</v>
      </c>
      <c r="D189" s="329"/>
      <c r="E189" s="329"/>
      <c r="F189" s="350" t="s">
        <v>3305</v>
      </c>
      <c r="G189" s="329"/>
      <c r="H189" s="329" t="s">
        <v>3397</v>
      </c>
      <c r="I189" s="329" t="s">
        <v>3339</v>
      </c>
      <c r="J189" s="329"/>
      <c r="K189" s="372"/>
    </row>
    <row r="190" spans="2:11" ht="15" customHeight="1">
      <c r="B190" s="351"/>
      <c r="C190" s="335" t="s">
        <v>3398</v>
      </c>
      <c r="D190" s="329"/>
      <c r="E190" s="329"/>
      <c r="F190" s="350" t="s">
        <v>3305</v>
      </c>
      <c r="G190" s="329"/>
      <c r="H190" s="329" t="s">
        <v>3399</v>
      </c>
      <c r="I190" s="329" t="s">
        <v>3339</v>
      </c>
      <c r="J190" s="329"/>
      <c r="K190" s="372"/>
    </row>
    <row r="191" spans="2:11" ht="15" customHeight="1">
      <c r="B191" s="351"/>
      <c r="C191" s="335" t="s">
        <v>3400</v>
      </c>
      <c r="D191" s="329"/>
      <c r="E191" s="329"/>
      <c r="F191" s="350" t="s">
        <v>3311</v>
      </c>
      <c r="G191" s="329"/>
      <c r="H191" s="329" t="s">
        <v>3401</v>
      </c>
      <c r="I191" s="329" t="s">
        <v>3339</v>
      </c>
      <c r="J191" s="329"/>
      <c r="K191" s="372"/>
    </row>
    <row r="192" spans="2:11" ht="15" customHeight="1">
      <c r="B192" s="378"/>
      <c r="C192" s="386"/>
      <c r="D192" s="360"/>
      <c r="E192" s="360"/>
      <c r="F192" s="360"/>
      <c r="G192" s="360"/>
      <c r="H192" s="360"/>
      <c r="I192" s="360"/>
      <c r="J192" s="360"/>
      <c r="K192" s="379"/>
    </row>
    <row r="193" spans="2:11" ht="18.75" customHeight="1">
      <c r="B193" s="325"/>
      <c r="C193" s="329"/>
      <c r="D193" s="329"/>
      <c r="E193" s="329"/>
      <c r="F193" s="350"/>
      <c r="G193" s="329"/>
      <c r="H193" s="329"/>
      <c r="I193" s="329"/>
      <c r="J193" s="329"/>
      <c r="K193" s="325"/>
    </row>
    <row r="194" spans="2:11" ht="18.75" customHeight="1">
      <c r="B194" s="325"/>
      <c r="C194" s="329"/>
      <c r="D194" s="329"/>
      <c r="E194" s="329"/>
      <c r="F194" s="350"/>
      <c r="G194" s="329"/>
      <c r="H194" s="329"/>
      <c r="I194" s="329"/>
      <c r="J194" s="329"/>
      <c r="K194" s="325"/>
    </row>
    <row r="195" spans="2:11" ht="18.75" customHeight="1">
      <c r="B195" s="336"/>
      <c r="C195" s="336"/>
      <c r="D195" s="336"/>
      <c r="E195" s="336"/>
      <c r="F195" s="336"/>
      <c r="G195" s="336"/>
      <c r="H195" s="336"/>
      <c r="I195" s="336"/>
      <c r="J195" s="336"/>
      <c r="K195" s="336"/>
    </row>
    <row r="196" spans="2:11" ht="13.5">
      <c r="B196" s="315"/>
      <c r="C196" s="316"/>
      <c r="D196" s="316"/>
      <c r="E196" s="316"/>
      <c r="F196" s="316"/>
      <c r="G196" s="316"/>
      <c r="H196" s="316"/>
      <c r="I196" s="316"/>
      <c r="J196" s="316"/>
      <c r="K196" s="317"/>
    </row>
    <row r="197" spans="2:11" ht="21">
      <c r="B197" s="318"/>
      <c r="C197" s="319" t="s">
        <v>3402</v>
      </c>
      <c r="D197" s="319"/>
      <c r="E197" s="319"/>
      <c r="F197" s="319"/>
      <c r="G197" s="319"/>
      <c r="H197" s="319"/>
      <c r="I197" s="319"/>
      <c r="J197" s="319"/>
      <c r="K197" s="320"/>
    </row>
    <row r="198" spans="2:11" ht="25.5" customHeight="1">
      <c r="B198" s="318"/>
      <c r="C198" s="387" t="s">
        <v>3403</v>
      </c>
      <c r="D198" s="387"/>
      <c r="E198" s="387"/>
      <c r="F198" s="387" t="s">
        <v>3404</v>
      </c>
      <c r="G198" s="388"/>
      <c r="H198" s="387" t="s">
        <v>3405</v>
      </c>
      <c r="I198" s="387"/>
      <c r="J198" s="387"/>
      <c r="K198" s="320"/>
    </row>
    <row r="199" spans="2:11" ht="5.25" customHeight="1">
      <c r="B199" s="351"/>
      <c r="C199" s="348"/>
      <c r="D199" s="348"/>
      <c r="E199" s="348"/>
      <c r="F199" s="348"/>
      <c r="G199" s="329"/>
      <c r="H199" s="348"/>
      <c r="I199" s="348"/>
      <c r="J199" s="348"/>
      <c r="K199" s="372"/>
    </row>
    <row r="200" spans="2:11" ht="15" customHeight="1">
      <c r="B200" s="351"/>
      <c r="C200" s="329" t="s">
        <v>3395</v>
      </c>
      <c r="D200" s="329"/>
      <c r="E200" s="329"/>
      <c r="F200" s="350" t="s">
        <v>46</v>
      </c>
      <c r="G200" s="329"/>
      <c r="H200" s="329" t="s">
        <v>3406</v>
      </c>
      <c r="I200" s="329"/>
      <c r="J200" s="329"/>
      <c r="K200" s="372"/>
    </row>
    <row r="201" spans="2:11" ht="15" customHeight="1">
      <c r="B201" s="351"/>
      <c r="C201" s="357"/>
      <c r="D201" s="329"/>
      <c r="E201" s="329"/>
      <c r="F201" s="350" t="s">
        <v>47</v>
      </c>
      <c r="G201" s="329"/>
      <c r="H201" s="329" t="s">
        <v>3407</v>
      </c>
      <c r="I201" s="329"/>
      <c r="J201" s="329"/>
      <c r="K201" s="372"/>
    </row>
    <row r="202" spans="2:11" ht="15" customHeight="1">
      <c r="B202" s="351"/>
      <c r="C202" s="357"/>
      <c r="D202" s="329"/>
      <c r="E202" s="329"/>
      <c r="F202" s="350" t="s">
        <v>50</v>
      </c>
      <c r="G202" s="329"/>
      <c r="H202" s="329" t="s">
        <v>3408</v>
      </c>
      <c r="I202" s="329"/>
      <c r="J202" s="329"/>
      <c r="K202" s="372"/>
    </row>
    <row r="203" spans="2:11" ht="15" customHeight="1">
      <c r="B203" s="351"/>
      <c r="C203" s="329"/>
      <c r="D203" s="329"/>
      <c r="E203" s="329"/>
      <c r="F203" s="350" t="s">
        <v>48</v>
      </c>
      <c r="G203" s="329"/>
      <c r="H203" s="329" t="s">
        <v>3409</v>
      </c>
      <c r="I203" s="329"/>
      <c r="J203" s="329"/>
      <c r="K203" s="372"/>
    </row>
    <row r="204" spans="2:11" ht="15" customHeight="1">
      <c r="B204" s="351"/>
      <c r="C204" s="329"/>
      <c r="D204" s="329"/>
      <c r="E204" s="329"/>
      <c r="F204" s="350" t="s">
        <v>49</v>
      </c>
      <c r="G204" s="329"/>
      <c r="H204" s="329" t="s">
        <v>3410</v>
      </c>
      <c r="I204" s="329"/>
      <c r="J204" s="329"/>
      <c r="K204" s="372"/>
    </row>
    <row r="205" spans="2:11" ht="15" customHeight="1">
      <c r="B205" s="351"/>
      <c r="C205" s="329"/>
      <c r="D205" s="329"/>
      <c r="E205" s="329"/>
      <c r="F205" s="350"/>
      <c r="G205" s="329"/>
      <c r="H205" s="329"/>
      <c r="I205" s="329"/>
      <c r="J205" s="329"/>
      <c r="K205" s="372"/>
    </row>
    <row r="206" spans="2:11" ht="15" customHeight="1">
      <c r="B206" s="351"/>
      <c r="C206" s="329" t="s">
        <v>3351</v>
      </c>
      <c r="D206" s="329"/>
      <c r="E206" s="329"/>
      <c r="F206" s="350" t="s">
        <v>82</v>
      </c>
      <c r="G206" s="329"/>
      <c r="H206" s="329" t="s">
        <v>3411</v>
      </c>
      <c r="I206" s="329"/>
      <c r="J206" s="329"/>
      <c r="K206" s="372"/>
    </row>
    <row r="207" spans="2:11" ht="15" customHeight="1">
      <c r="B207" s="351"/>
      <c r="C207" s="357"/>
      <c r="D207" s="329"/>
      <c r="E207" s="329"/>
      <c r="F207" s="350" t="s">
        <v>3251</v>
      </c>
      <c r="G207" s="329"/>
      <c r="H207" s="329" t="s">
        <v>3252</v>
      </c>
      <c r="I207" s="329"/>
      <c r="J207" s="329"/>
      <c r="K207" s="372"/>
    </row>
    <row r="208" spans="2:11" ht="15" customHeight="1">
      <c r="B208" s="351"/>
      <c r="C208" s="329"/>
      <c r="D208" s="329"/>
      <c r="E208" s="329"/>
      <c r="F208" s="350" t="s">
        <v>3249</v>
      </c>
      <c r="G208" s="329"/>
      <c r="H208" s="329" t="s">
        <v>3412</v>
      </c>
      <c r="I208" s="329"/>
      <c r="J208" s="329"/>
      <c r="K208" s="372"/>
    </row>
    <row r="209" spans="2:11" ht="15" customHeight="1">
      <c r="B209" s="389"/>
      <c r="C209" s="357"/>
      <c r="D209" s="357"/>
      <c r="E209" s="357"/>
      <c r="F209" s="350" t="s">
        <v>3253</v>
      </c>
      <c r="G209" s="335"/>
      <c r="H209" s="376" t="s">
        <v>3254</v>
      </c>
      <c r="I209" s="376"/>
      <c r="J209" s="376"/>
      <c r="K209" s="390"/>
    </row>
    <row r="210" spans="2:11" ht="15" customHeight="1">
      <c r="B210" s="389"/>
      <c r="C210" s="357"/>
      <c r="D210" s="357"/>
      <c r="E210" s="357"/>
      <c r="F210" s="350" t="s">
        <v>1374</v>
      </c>
      <c r="G210" s="335"/>
      <c r="H210" s="376" t="s">
        <v>269</v>
      </c>
      <c r="I210" s="376"/>
      <c r="J210" s="376"/>
      <c r="K210" s="390"/>
    </row>
    <row r="211" spans="2:11" ht="15" customHeight="1">
      <c r="B211" s="389"/>
      <c r="C211" s="357"/>
      <c r="D211" s="357"/>
      <c r="E211" s="357"/>
      <c r="F211" s="391"/>
      <c r="G211" s="335"/>
      <c r="H211" s="392"/>
      <c r="I211" s="392"/>
      <c r="J211" s="392"/>
      <c r="K211" s="390"/>
    </row>
    <row r="212" spans="2:11" ht="15" customHeight="1">
      <c r="B212" s="389"/>
      <c r="C212" s="329" t="s">
        <v>3375</v>
      </c>
      <c r="D212" s="357"/>
      <c r="E212" s="357"/>
      <c r="F212" s="350">
        <v>1</v>
      </c>
      <c r="G212" s="335"/>
      <c r="H212" s="376" t="s">
        <v>3413</v>
      </c>
      <c r="I212" s="376"/>
      <c r="J212" s="376"/>
      <c r="K212" s="390"/>
    </row>
    <row r="213" spans="2:11" ht="15" customHeight="1">
      <c r="B213" s="389"/>
      <c r="C213" s="357"/>
      <c r="D213" s="357"/>
      <c r="E213" s="357"/>
      <c r="F213" s="350">
        <v>2</v>
      </c>
      <c r="G213" s="335"/>
      <c r="H213" s="376" t="s">
        <v>3414</v>
      </c>
      <c r="I213" s="376"/>
      <c r="J213" s="376"/>
      <c r="K213" s="390"/>
    </row>
    <row r="214" spans="2:11" ht="15" customHeight="1">
      <c r="B214" s="389"/>
      <c r="C214" s="357"/>
      <c r="D214" s="357"/>
      <c r="E214" s="357"/>
      <c r="F214" s="350">
        <v>3</v>
      </c>
      <c r="G214" s="335"/>
      <c r="H214" s="376" t="s">
        <v>3415</v>
      </c>
      <c r="I214" s="376"/>
      <c r="J214" s="376"/>
      <c r="K214" s="390"/>
    </row>
    <row r="215" spans="2:11" ht="15" customHeight="1">
      <c r="B215" s="389"/>
      <c r="C215" s="357"/>
      <c r="D215" s="357"/>
      <c r="E215" s="357"/>
      <c r="F215" s="350">
        <v>4</v>
      </c>
      <c r="G215" s="335"/>
      <c r="H215" s="376" t="s">
        <v>3416</v>
      </c>
      <c r="I215" s="376"/>
      <c r="J215" s="376"/>
      <c r="K215" s="390"/>
    </row>
    <row r="216" spans="2:11" ht="12.75" customHeight="1">
      <c r="B216" s="393"/>
      <c r="C216" s="394"/>
      <c r="D216" s="394"/>
      <c r="E216" s="394"/>
      <c r="F216" s="394"/>
      <c r="G216" s="394"/>
      <c r="H216" s="394"/>
      <c r="I216" s="394"/>
      <c r="J216" s="394"/>
      <c r="K216" s="395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138</v>
      </c>
      <c r="G1" s="153" t="s">
        <v>139</v>
      </c>
      <c r="H1" s="153"/>
      <c r="I1" s="154"/>
      <c r="J1" s="153" t="s">
        <v>140</v>
      </c>
      <c r="K1" s="152" t="s">
        <v>141</v>
      </c>
      <c r="L1" s="153" t="s">
        <v>142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84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143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Stavební úpravy zázemí fotbalu na hřišti v Neštěmicích vč.venkovního rozvodu vody a vstupních objektů</v>
      </c>
      <c r="F7" s="41"/>
      <c r="G7" s="41"/>
      <c r="H7" s="41"/>
      <c r="I7" s="156"/>
      <c r="J7" s="30"/>
      <c r="K7" s="32"/>
    </row>
    <row r="8" spans="2:11" s="1" customFormat="1" ht="13.5">
      <c r="B8" s="47"/>
      <c r="C8" s="48"/>
      <c r="D8" s="41" t="s">
        <v>144</v>
      </c>
      <c r="E8" s="48"/>
      <c r="F8" s="48"/>
      <c r="G8" s="48"/>
      <c r="H8" s="48"/>
      <c r="I8" s="158"/>
      <c r="J8" s="48"/>
      <c r="K8" s="52"/>
    </row>
    <row r="9" spans="2:11" s="1" customFormat="1" ht="36.95" customHeight="1">
      <c r="B9" s="47"/>
      <c r="C9" s="48"/>
      <c r="D9" s="48"/>
      <c r="E9" s="159" t="s">
        <v>145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8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60" t="s">
        <v>22</v>
      </c>
      <c r="J11" s="36" t="s">
        <v>23</v>
      </c>
      <c r="K11" s="52"/>
    </row>
    <row r="12" spans="2:11" s="1" customFormat="1" ht="14.4" customHeight="1">
      <c r="B12" s="47"/>
      <c r="C12" s="48"/>
      <c r="D12" s="41" t="s">
        <v>24</v>
      </c>
      <c r="E12" s="48"/>
      <c r="F12" s="36" t="s">
        <v>25</v>
      </c>
      <c r="G12" s="48"/>
      <c r="H12" s="48"/>
      <c r="I12" s="160" t="s">
        <v>26</v>
      </c>
      <c r="J12" s="161" t="str">
        <f>'Rekapitulace stavby'!AN8</f>
        <v>24. 10. 2018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8"/>
      <c r="J13" s="48"/>
      <c r="K13" s="52"/>
    </row>
    <row r="14" spans="2:11" s="1" customFormat="1" ht="14.4" customHeight="1">
      <c r="B14" s="47"/>
      <c r="C14" s="48"/>
      <c r="D14" s="41" t="s">
        <v>28</v>
      </c>
      <c r="E14" s="48"/>
      <c r="F14" s="48"/>
      <c r="G14" s="48"/>
      <c r="H14" s="48"/>
      <c r="I14" s="160" t="s">
        <v>29</v>
      </c>
      <c r="J14" s="36" t="s">
        <v>23</v>
      </c>
      <c r="K14" s="52"/>
    </row>
    <row r="15" spans="2:11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60" t="s">
        <v>31</v>
      </c>
      <c r="J15" s="36" t="s">
        <v>23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8"/>
      <c r="J16" s="48"/>
      <c r="K16" s="52"/>
    </row>
    <row r="17" spans="2:11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60" t="s">
        <v>29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60" t="s">
        <v>31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8"/>
      <c r="J19" s="48"/>
      <c r="K19" s="52"/>
    </row>
    <row r="20" spans="2:11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60" t="s">
        <v>29</v>
      </c>
      <c r="J20" s="36" t="s">
        <v>35</v>
      </c>
      <c r="K20" s="52"/>
    </row>
    <row r="21" spans="2:1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60" t="s">
        <v>31</v>
      </c>
      <c r="J21" s="36" t="s">
        <v>37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8"/>
      <c r="J22" s="48"/>
      <c r="K22" s="52"/>
    </row>
    <row r="23" spans="2:11" s="1" customFormat="1" ht="14.4" customHeight="1">
      <c r="B23" s="47"/>
      <c r="C23" s="48"/>
      <c r="D23" s="41" t="s">
        <v>39</v>
      </c>
      <c r="E23" s="48"/>
      <c r="F23" s="48"/>
      <c r="G23" s="48"/>
      <c r="H23" s="48"/>
      <c r="I23" s="158"/>
      <c r="J23" s="48"/>
      <c r="K23" s="52"/>
    </row>
    <row r="24" spans="2:11" s="7" customFormat="1" ht="16.5" customHeight="1">
      <c r="B24" s="162"/>
      <c r="C24" s="163"/>
      <c r="D24" s="163"/>
      <c r="E24" s="45" t="s">
        <v>23</v>
      </c>
      <c r="F24" s="45"/>
      <c r="G24" s="45"/>
      <c r="H24" s="45"/>
      <c r="I24" s="164"/>
      <c r="J24" s="163"/>
      <c r="K24" s="165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8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6"/>
      <c r="J26" s="107"/>
      <c r="K26" s="167"/>
    </row>
    <row r="27" spans="2:11" s="1" customFormat="1" ht="25.4" customHeight="1">
      <c r="B27" s="47"/>
      <c r="C27" s="48"/>
      <c r="D27" s="168" t="s">
        <v>41</v>
      </c>
      <c r="E27" s="48"/>
      <c r="F27" s="48"/>
      <c r="G27" s="48"/>
      <c r="H27" s="48"/>
      <c r="I27" s="158"/>
      <c r="J27" s="169">
        <f>ROUND(J83,2)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14.4" customHeight="1">
      <c r="B29" s="47"/>
      <c r="C29" s="48"/>
      <c r="D29" s="48"/>
      <c r="E29" s="48"/>
      <c r="F29" s="53" t="s">
        <v>43</v>
      </c>
      <c r="G29" s="48"/>
      <c r="H29" s="48"/>
      <c r="I29" s="170" t="s">
        <v>42</v>
      </c>
      <c r="J29" s="53" t="s">
        <v>44</v>
      </c>
      <c r="K29" s="52"/>
    </row>
    <row r="30" spans="2:11" s="1" customFormat="1" ht="14.4" customHeight="1">
      <c r="B30" s="47"/>
      <c r="C30" s="48"/>
      <c r="D30" s="56" t="s">
        <v>45</v>
      </c>
      <c r="E30" s="56" t="s">
        <v>46</v>
      </c>
      <c r="F30" s="171">
        <f>ROUND(SUM(BE83:BE119),2)</f>
        <v>0</v>
      </c>
      <c r="G30" s="48"/>
      <c r="H30" s="48"/>
      <c r="I30" s="172">
        <v>0.21</v>
      </c>
      <c r="J30" s="171">
        <f>ROUND(ROUND((SUM(BE83:BE119)),2)*I30,2)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47</v>
      </c>
      <c r="F31" s="171">
        <f>ROUND(SUM(BF83:BF119),2)</f>
        <v>0</v>
      </c>
      <c r="G31" s="48"/>
      <c r="H31" s="48"/>
      <c r="I31" s="172">
        <v>0.15</v>
      </c>
      <c r="J31" s="171">
        <f>ROUND(ROUND((SUM(BF83:BF119)),2)*I31,2)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48</v>
      </c>
      <c r="F32" s="171">
        <f>ROUND(SUM(BG83:BG119),2)</f>
        <v>0</v>
      </c>
      <c r="G32" s="48"/>
      <c r="H32" s="48"/>
      <c r="I32" s="172">
        <v>0.21</v>
      </c>
      <c r="J32" s="171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49</v>
      </c>
      <c r="F33" s="171">
        <f>ROUND(SUM(BH83:BH119),2)</f>
        <v>0</v>
      </c>
      <c r="G33" s="48"/>
      <c r="H33" s="48"/>
      <c r="I33" s="172">
        <v>0.15</v>
      </c>
      <c r="J33" s="171">
        <v>0</v>
      </c>
      <c r="K33" s="52"/>
    </row>
    <row r="34" spans="2:11" s="1" customFormat="1" ht="14.4" customHeight="1" hidden="1">
      <c r="B34" s="47"/>
      <c r="C34" s="48"/>
      <c r="D34" s="48"/>
      <c r="E34" s="56" t="s">
        <v>50</v>
      </c>
      <c r="F34" s="171">
        <f>ROUND(SUM(BI83:BI119),2)</f>
        <v>0</v>
      </c>
      <c r="G34" s="48"/>
      <c r="H34" s="48"/>
      <c r="I34" s="172">
        <v>0</v>
      </c>
      <c r="J34" s="171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8"/>
      <c r="J35" s="48"/>
      <c r="K35" s="52"/>
    </row>
    <row r="36" spans="2:11" s="1" customFormat="1" ht="25.4" customHeight="1">
      <c r="B36" s="47"/>
      <c r="C36" s="173"/>
      <c r="D36" s="174" t="s">
        <v>51</v>
      </c>
      <c r="E36" s="99"/>
      <c r="F36" s="99"/>
      <c r="G36" s="175" t="s">
        <v>52</v>
      </c>
      <c r="H36" s="176" t="s">
        <v>53</v>
      </c>
      <c r="I36" s="177"/>
      <c r="J36" s="178">
        <f>SUM(J27:J34)</f>
        <v>0</v>
      </c>
      <c r="K36" s="179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80"/>
      <c r="J37" s="69"/>
      <c r="K37" s="70"/>
    </row>
    <row r="41" spans="2:11" s="1" customFormat="1" ht="6.95" customHeight="1">
      <c r="B41" s="181"/>
      <c r="C41" s="182"/>
      <c r="D41" s="182"/>
      <c r="E41" s="182"/>
      <c r="F41" s="182"/>
      <c r="G41" s="182"/>
      <c r="H41" s="182"/>
      <c r="I41" s="183"/>
      <c r="J41" s="182"/>
      <c r="K41" s="184"/>
    </row>
    <row r="42" spans="2:11" s="1" customFormat="1" ht="36.95" customHeight="1">
      <c r="B42" s="47"/>
      <c r="C42" s="31" t="s">
        <v>146</v>
      </c>
      <c r="D42" s="48"/>
      <c r="E42" s="48"/>
      <c r="F42" s="48"/>
      <c r="G42" s="48"/>
      <c r="H42" s="48"/>
      <c r="I42" s="158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8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16.5" customHeight="1">
      <c r="B45" s="47"/>
      <c r="C45" s="48"/>
      <c r="D45" s="48"/>
      <c r="E45" s="157" t="str">
        <f>E7</f>
        <v>Stavební úpravy zázemí fotbalu na hřišti v Neštěmicích vč.venkovního rozvodu vody a vstupních objektů</v>
      </c>
      <c r="F45" s="41"/>
      <c r="G45" s="41"/>
      <c r="H45" s="41"/>
      <c r="I45" s="158"/>
      <c r="J45" s="48"/>
      <c r="K45" s="52"/>
    </row>
    <row r="46" spans="2:11" s="1" customFormat="1" ht="14.4" customHeight="1">
      <c r="B46" s="47"/>
      <c r="C46" s="41" t="s">
        <v>144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17.25" customHeight="1">
      <c r="B47" s="47"/>
      <c r="C47" s="48"/>
      <c r="D47" s="48"/>
      <c r="E47" s="159" t="str">
        <f>E9</f>
        <v>SO 00 - VRN</v>
      </c>
      <c r="F47" s="48"/>
      <c r="G47" s="48"/>
      <c r="H47" s="48"/>
      <c r="I47" s="158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8"/>
      <c r="J48" s="48"/>
      <c r="K48" s="52"/>
    </row>
    <row r="49" spans="2:11" s="1" customFormat="1" ht="18" customHeight="1">
      <c r="B49" s="47"/>
      <c r="C49" s="41" t="s">
        <v>24</v>
      </c>
      <c r="D49" s="48"/>
      <c r="E49" s="48"/>
      <c r="F49" s="36" t="str">
        <f>F12</f>
        <v>Neštěmice</v>
      </c>
      <c r="G49" s="48"/>
      <c r="H49" s="48"/>
      <c r="I49" s="160" t="s">
        <v>26</v>
      </c>
      <c r="J49" s="161" t="str">
        <f>IF(J12="","",J12)</f>
        <v>24. 10. 2018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8"/>
      <c r="J50" s="48"/>
      <c r="K50" s="52"/>
    </row>
    <row r="51" spans="2:11" s="1" customFormat="1" ht="13.5">
      <c r="B51" s="47"/>
      <c r="C51" s="41" t="s">
        <v>28</v>
      </c>
      <c r="D51" s="48"/>
      <c r="E51" s="48"/>
      <c r="F51" s="36" t="str">
        <f>E15</f>
        <v>Městské služby Ústí nad Labem - p.o.</v>
      </c>
      <c r="G51" s="48"/>
      <c r="H51" s="48"/>
      <c r="I51" s="160" t="s">
        <v>34</v>
      </c>
      <c r="J51" s="45" t="str">
        <f>E21</f>
        <v>Correct BC, s.r.o.</v>
      </c>
      <c r="K51" s="52"/>
    </row>
    <row r="52" spans="2:11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8"/>
      <c r="J52" s="185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8"/>
      <c r="J53" s="48"/>
      <c r="K53" s="52"/>
    </row>
    <row r="54" spans="2:11" s="1" customFormat="1" ht="29.25" customHeight="1">
      <c r="B54" s="47"/>
      <c r="C54" s="186" t="s">
        <v>147</v>
      </c>
      <c r="D54" s="173"/>
      <c r="E54" s="173"/>
      <c r="F54" s="173"/>
      <c r="G54" s="173"/>
      <c r="H54" s="173"/>
      <c r="I54" s="187"/>
      <c r="J54" s="188" t="s">
        <v>148</v>
      </c>
      <c r="K54" s="189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8"/>
      <c r="J55" s="48"/>
      <c r="K55" s="52"/>
    </row>
    <row r="56" spans="2:47" s="1" customFormat="1" ht="29.25" customHeight="1">
      <c r="B56" s="47"/>
      <c r="C56" s="190" t="s">
        <v>149</v>
      </c>
      <c r="D56" s="48"/>
      <c r="E56" s="48"/>
      <c r="F56" s="48"/>
      <c r="G56" s="48"/>
      <c r="H56" s="48"/>
      <c r="I56" s="158"/>
      <c r="J56" s="169">
        <f>J83</f>
        <v>0</v>
      </c>
      <c r="K56" s="52"/>
      <c r="AU56" s="25" t="s">
        <v>150</v>
      </c>
    </row>
    <row r="57" spans="2:11" s="8" customFormat="1" ht="24.95" customHeight="1">
      <c r="B57" s="191"/>
      <c r="C57" s="192"/>
      <c r="D57" s="193" t="s">
        <v>151</v>
      </c>
      <c r="E57" s="194"/>
      <c r="F57" s="194"/>
      <c r="G57" s="194"/>
      <c r="H57" s="194"/>
      <c r="I57" s="195"/>
      <c r="J57" s="196">
        <f>J84</f>
        <v>0</v>
      </c>
      <c r="K57" s="197"/>
    </row>
    <row r="58" spans="2:11" s="9" customFormat="1" ht="19.9" customHeight="1">
      <c r="B58" s="198"/>
      <c r="C58" s="199"/>
      <c r="D58" s="200" t="s">
        <v>152</v>
      </c>
      <c r="E58" s="201"/>
      <c r="F58" s="201"/>
      <c r="G58" s="201"/>
      <c r="H58" s="201"/>
      <c r="I58" s="202"/>
      <c r="J58" s="203">
        <f>J85</f>
        <v>0</v>
      </c>
      <c r="K58" s="204"/>
    </row>
    <row r="59" spans="2:11" s="9" customFormat="1" ht="19.9" customHeight="1">
      <c r="B59" s="198"/>
      <c r="C59" s="199"/>
      <c r="D59" s="200" t="s">
        <v>153</v>
      </c>
      <c r="E59" s="201"/>
      <c r="F59" s="201"/>
      <c r="G59" s="201"/>
      <c r="H59" s="201"/>
      <c r="I59" s="202"/>
      <c r="J59" s="203">
        <f>J91</f>
        <v>0</v>
      </c>
      <c r="K59" s="204"/>
    </row>
    <row r="60" spans="2:11" s="9" customFormat="1" ht="19.9" customHeight="1">
      <c r="B60" s="198"/>
      <c r="C60" s="199"/>
      <c r="D60" s="200" t="s">
        <v>154</v>
      </c>
      <c r="E60" s="201"/>
      <c r="F60" s="201"/>
      <c r="G60" s="201"/>
      <c r="H60" s="201"/>
      <c r="I60" s="202"/>
      <c r="J60" s="203">
        <f>J94</f>
        <v>0</v>
      </c>
      <c r="K60" s="204"/>
    </row>
    <row r="61" spans="2:11" s="9" customFormat="1" ht="19.9" customHeight="1">
      <c r="B61" s="198"/>
      <c r="C61" s="199"/>
      <c r="D61" s="200" t="s">
        <v>155</v>
      </c>
      <c r="E61" s="201"/>
      <c r="F61" s="201"/>
      <c r="G61" s="201"/>
      <c r="H61" s="201"/>
      <c r="I61" s="202"/>
      <c r="J61" s="203">
        <f>J105</f>
        <v>0</v>
      </c>
      <c r="K61" s="204"/>
    </row>
    <row r="62" spans="2:11" s="9" customFormat="1" ht="19.9" customHeight="1">
      <c r="B62" s="198"/>
      <c r="C62" s="199"/>
      <c r="D62" s="200" t="s">
        <v>156</v>
      </c>
      <c r="E62" s="201"/>
      <c r="F62" s="201"/>
      <c r="G62" s="201"/>
      <c r="H62" s="201"/>
      <c r="I62" s="202"/>
      <c r="J62" s="203">
        <f>J112</f>
        <v>0</v>
      </c>
      <c r="K62" s="204"/>
    </row>
    <row r="63" spans="2:11" s="9" customFormat="1" ht="19.9" customHeight="1">
      <c r="B63" s="198"/>
      <c r="C63" s="199"/>
      <c r="D63" s="200" t="s">
        <v>157</v>
      </c>
      <c r="E63" s="201"/>
      <c r="F63" s="201"/>
      <c r="G63" s="201"/>
      <c r="H63" s="201"/>
      <c r="I63" s="202"/>
      <c r="J63" s="203">
        <f>J117</f>
        <v>0</v>
      </c>
      <c r="K63" s="204"/>
    </row>
    <row r="64" spans="2:11" s="1" customFormat="1" ht="21.8" customHeight="1">
      <c r="B64" s="47"/>
      <c r="C64" s="48"/>
      <c r="D64" s="48"/>
      <c r="E64" s="48"/>
      <c r="F64" s="48"/>
      <c r="G64" s="48"/>
      <c r="H64" s="48"/>
      <c r="I64" s="158"/>
      <c r="J64" s="48"/>
      <c r="K64" s="52"/>
    </row>
    <row r="65" spans="2:11" s="1" customFormat="1" ht="6.95" customHeight="1">
      <c r="B65" s="68"/>
      <c r="C65" s="69"/>
      <c r="D65" s="69"/>
      <c r="E65" s="69"/>
      <c r="F65" s="69"/>
      <c r="G65" s="69"/>
      <c r="H65" s="69"/>
      <c r="I65" s="180"/>
      <c r="J65" s="69"/>
      <c r="K65" s="70"/>
    </row>
    <row r="69" spans="2:12" s="1" customFormat="1" ht="6.95" customHeight="1">
      <c r="B69" s="71"/>
      <c r="C69" s="72"/>
      <c r="D69" s="72"/>
      <c r="E69" s="72"/>
      <c r="F69" s="72"/>
      <c r="G69" s="72"/>
      <c r="H69" s="72"/>
      <c r="I69" s="183"/>
      <c r="J69" s="72"/>
      <c r="K69" s="72"/>
      <c r="L69" s="73"/>
    </row>
    <row r="70" spans="2:12" s="1" customFormat="1" ht="36.95" customHeight="1">
      <c r="B70" s="47"/>
      <c r="C70" s="74" t="s">
        <v>158</v>
      </c>
      <c r="D70" s="75"/>
      <c r="E70" s="75"/>
      <c r="F70" s="75"/>
      <c r="G70" s="75"/>
      <c r="H70" s="75"/>
      <c r="I70" s="205"/>
      <c r="J70" s="75"/>
      <c r="K70" s="75"/>
      <c r="L70" s="73"/>
    </row>
    <row r="71" spans="2:12" s="1" customFormat="1" ht="6.95" customHeight="1">
      <c r="B71" s="47"/>
      <c r="C71" s="75"/>
      <c r="D71" s="75"/>
      <c r="E71" s="75"/>
      <c r="F71" s="75"/>
      <c r="G71" s="75"/>
      <c r="H71" s="75"/>
      <c r="I71" s="205"/>
      <c r="J71" s="75"/>
      <c r="K71" s="75"/>
      <c r="L71" s="73"/>
    </row>
    <row r="72" spans="2:12" s="1" customFormat="1" ht="14.4" customHeight="1">
      <c r="B72" s="47"/>
      <c r="C72" s="77" t="s">
        <v>18</v>
      </c>
      <c r="D72" s="75"/>
      <c r="E72" s="75"/>
      <c r="F72" s="75"/>
      <c r="G72" s="75"/>
      <c r="H72" s="75"/>
      <c r="I72" s="205"/>
      <c r="J72" s="75"/>
      <c r="K72" s="75"/>
      <c r="L72" s="73"/>
    </row>
    <row r="73" spans="2:12" s="1" customFormat="1" ht="16.5" customHeight="1">
      <c r="B73" s="47"/>
      <c r="C73" s="75"/>
      <c r="D73" s="75"/>
      <c r="E73" s="206" t="str">
        <f>E7</f>
        <v>Stavební úpravy zázemí fotbalu na hřišti v Neštěmicích vč.venkovního rozvodu vody a vstupních objektů</v>
      </c>
      <c r="F73" s="77"/>
      <c r="G73" s="77"/>
      <c r="H73" s="77"/>
      <c r="I73" s="205"/>
      <c r="J73" s="75"/>
      <c r="K73" s="75"/>
      <c r="L73" s="73"/>
    </row>
    <row r="74" spans="2:12" s="1" customFormat="1" ht="14.4" customHeight="1">
      <c r="B74" s="47"/>
      <c r="C74" s="77" t="s">
        <v>144</v>
      </c>
      <c r="D74" s="75"/>
      <c r="E74" s="75"/>
      <c r="F74" s="75"/>
      <c r="G74" s="75"/>
      <c r="H74" s="75"/>
      <c r="I74" s="205"/>
      <c r="J74" s="75"/>
      <c r="K74" s="75"/>
      <c r="L74" s="73"/>
    </row>
    <row r="75" spans="2:12" s="1" customFormat="1" ht="17.25" customHeight="1">
      <c r="B75" s="47"/>
      <c r="C75" s="75"/>
      <c r="D75" s="75"/>
      <c r="E75" s="83" t="str">
        <f>E9</f>
        <v>SO 00 - VRN</v>
      </c>
      <c r="F75" s="75"/>
      <c r="G75" s="75"/>
      <c r="H75" s="75"/>
      <c r="I75" s="205"/>
      <c r="J75" s="75"/>
      <c r="K75" s="75"/>
      <c r="L75" s="73"/>
    </row>
    <row r="76" spans="2:12" s="1" customFormat="1" ht="6.95" customHeight="1">
      <c r="B76" s="47"/>
      <c r="C76" s="75"/>
      <c r="D76" s="75"/>
      <c r="E76" s="75"/>
      <c r="F76" s="75"/>
      <c r="G76" s="75"/>
      <c r="H76" s="75"/>
      <c r="I76" s="205"/>
      <c r="J76" s="75"/>
      <c r="K76" s="75"/>
      <c r="L76" s="73"/>
    </row>
    <row r="77" spans="2:12" s="1" customFormat="1" ht="18" customHeight="1">
      <c r="B77" s="47"/>
      <c r="C77" s="77" t="s">
        <v>24</v>
      </c>
      <c r="D77" s="75"/>
      <c r="E77" s="75"/>
      <c r="F77" s="207" t="str">
        <f>F12</f>
        <v>Neštěmice</v>
      </c>
      <c r="G77" s="75"/>
      <c r="H77" s="75"/>
      <c r="I77" s="208" t="s">
        <v>26</v>
      </c>
      <c r="J77" s="86" t="str">
        <f>IF(J12="","",J12)</f>
        <v>24. 10. 2018</v>
      </c>
      <c r="K77" s="75"/>
      <c r="L77" s="73"/>
    </row>
    <row r="78" spans="2:12" s="1" customFormat="1" ht="6.95" customHeight="1">
      <c r="B78" s="47"/>
      <c r="C78" s="75"/>
      <c r="D78" s="75"/>
      <c r="E78" s="75"/>
      <c r="F78" s="75"/>
      <c r="G78" s="75"/>
      <c r="H78" s="75"/>
      <c r="I78" s="205"/>
      <c r="J78" s="75"/>
      <c r="K78" s="75"/>
      <c r="L78" s="73"/>
    </row>
    <row r="79" spans="2:12" s="1" customFormat="1" ht="13.5">
      <c r="B79" s="47"/>
      <c r="C79" s="77" t="s">
        <v>28</v>
      </c>
      <c r="D79" s="75"/>
      <c r="E79" s="75"/>
      <c r="F79" s="207" t="str">
        <f>E15</f>
        <v>Městské služby Ústí nad Labem - p.o.</v>
      </c>
      <c r="G79" s="75"/>
      <c r="H79" s="75"/>
      <c r="I79" s="208" t="s">
        <v>34</v>
      </c>
      <c r="J79" s="207" t="str">
        <f>E21</f>
        <v>Correct BC, s.r.o.</v>
      </c>
      <c r="K79" s="75"/>
      <c r="L79" s="73"/>
    </row>
    <row r="80" spans="2:12" s="1" customFormat="1" ht="14.4" customHeight="1">
      <c r="B80" s="47"/>
      <c r="C80" s="77" t="s">
        <v>32</v>
      </c>
      <c r="D80" s="75"/>
      <c r="E80" s="75"/>
      <c r="F80" s="207" t="str">
        <f>IF(E18="","",E18)</f>
        <v/>
      </c>
      <c r="G80" s="75"/>
      <c r="H80" s="75"/>
      <c r="I80" s="205"/>
      <c r="J80" s="75"/>
      <c r="K80" s="75"/>
      <c r="L80" s="73"/>
    </row>
    <row r="81" spans="2:12" s="1" customFormat="1" ht="10.3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pans="2:20" s="10" customFormat="1" ht="29.25" customHeight="1">
      <c r="B82" s="209"/>
      <c r="C82" s="210" t="s">
        <v>159</v>
      </c>
      <c r="D82" s="211" t="s">
        <v>60</v>
      </c>
      <c r="E82" s="211" t="s">
        <v>56</v>
      </c>
      <c r="F82" s="211" t="s">
        <v>160</v>
      </c>
      <c r="G82" s="211" t="s">
        <v>161</v>
      </c>
      <c r="H82" s="211" t="s">
        <v>162</v>
      </c>
      <c r="I82" s="212" t="s">
        <v>163</v>
      </c>
      <c r="J82" s="211" t="s">
        <v>148</v>
      </c>
      <c r="K82" s="213" t="s">
        <v>164</v>
      </c>
      <c r="L82" s="214"/>
      <c r="M82" s="103" t="s">
        <v>165</v>
      </c>
      <c r="N82" s="104" t="s">
        <v>45</v>
      </c>
      <c r="O82" s="104" t="s">
        <v>166</v>
      </c>
      <c r="P82" s="104" t="s">
        <v>167</v>
      </c>
      <c r="Q82" s="104" t="s">
        <v>168</v>
      </c>
      <c r="R82" s="104" t="s">
        <v>169</v>
      </c>
      <c r="S82" s="104" t="s">
        <v>170</v>
      </c>
      <c r="T82" s="105" t="s">
        <v>171</v>
      </c>
    </row>
    <row r="83" spans="2:63" s="1" customFormat="1" ht="29.25" customHeight="1">
      <c r="B83" s="47"/>
      <c r="C83" s="109" t="s">
        <v>149</v>
      </c>
      <c r="D83" s="75"/>
      <c r="E83" s="75"/>
      <c r="F83" s="75"/>
      <c r="G83" s="75"/>
      <c r="H83" s="75"/>
      <c r="I83" s="205"/>
      <c r="J83" s="215">
        <f>BK83</f>
        <v>0</v>
      </c>
      <c r="K83" s="75"/>
      <c r="L83" s="73"/>
      <c r="M83" s="106"/>
      <c r="N83" s="107"/>
      <c r="O83" s="107"/>
      <c r="P83" s="216">
        <f>P84</f>
        <v>0</v>
      </c>
      <c r="Q83" s="107"/>
      <c r="R83" s="216">
        <f>R84</f>
        <v>0</v>
      </c>
      <c r="S83" s="107"/>
      <c r="T83" s="217">
        <f>T84</f>
        <v>0</v>
      </c>
      <c r="AT83" s="25" t="s">
        <v>74</v>
      </c>
      <c r="AU83" s="25" t="s">
        <v>150</v>
      </c>
      <c r="BK83" s="218">
        <f>BK84</f>
        <v>0</v>
      </c>
    </row>
    <row r="84" spans="2:63" s="11" customFormat="1" ht="37.4" customHeight="1">
      <c r="B84" s="219"/>
      <c r="C84" s="220"/>
      <c r="D84" s="221" t="s">
        <v>74</v>
      </c>
      <c r="E84" s="222" t="s">
        <v>81</v>
      </c>
      <c r="F84" s="222" t="s">
        <v>172</v>
      </c>
      <c r="G84" s="220"/>
      <c r="H84" s="220"/>
      <c r="I84" s="223"/>
      <c r="J84" s="224">
        <f>BK84</f>
        <v>0</v>
      </c>
      <c r="K84" s="220"/>
      <c r="L84" s="225"/>
      <c r="M84" s="226"/>
      <c r="N84" s="227"/>
      <c r="O84" s="227"/>
      <c r="P84" s="228">
        <f>P85+P91+P94+P105+P112+P117</f>
        <v>0</v>
      </c>
      <c r="Q84" s="227"/>
      <c r="R84" s="228">
        <f>R85+R91+R94+R105+R112+R117</f>
        <v>0</v>
      </c>
      <c r="S84" s="227"/>
      <c r="T84" s="229">
        <f>T85+T91+T94+T105+T112+T117</f>
        <v>0</v>
      </c>
      <c r="AR84" s="230" t="s">
        <v>173</v>
      </c>
      <c r="AT84" s="231" t="s">
        <v>74</v>
      </c>
      <c r="AU84" s="231" t="s">
        <v>75</v>
      </c>
      <c r="AY84" s="230" t="s">
        <v>174</v>
      </c>
      <c r="BK84" s="232">
        <f>BK85+BK91+BK94+BK105+BK112+BK117</f>
        <v>0</v>
      </c>
    </row>
    <row r="85" spans="2:63" s="11" customFormat="1" ht="19.9" customHeight="1">
      <c r="B85" s="219"/>
      <c r="C85" s="220"/>
      <c r="D85" s="221" t="s">
        <v>74</v>
      </c>
      <c r="E85" s="233" t="s">
        <v>175</v>
      </c>
      <c r="F85" s="233" t="s">
        <v>176</v>
      </c>
      <c r="G85" s="220"/>
      <c r="H85" s="220"/>
      <c r="I85" s="223"/>
      <c r="J85" s="234">
        <f>BK85</f>
        <v>0</v>
      </c>
      <c r="K85" s="220"/>
      <c r="L85" s="225"/>
      <c r="M85" s="226"/>
      <c r="N85" s="227"/>
      <c r="O85" s="227"/>
      <c r="P85" s="228">
        <f>SUM(P86:P90)</f>
        <v>0</v>
      </c>
      <c r="Q85" s="227"/>
      <c r="R85" s="228">
        <f>SUM(R86:R90)</f>
        <v>0</v>
      </c>
      <c r="S85" s="227"/>
      <c r="T85" s="229">
        <f>SUM(T86:T90)</f>
        <v>0</v>
      </c>
      <c r="AR85" s="230" t="s">
        <v>173</v>
      </c>
      <c r="AT85" s="231" t="s">
        <v>74</v>
      </c>
      <c r="AU85" s="231" t="s">
        <v>83</v>
      </c>
      <c r="AY85" s="230" t="s">
        <v>174</v>
      </c>
      <c r="BK85" s="232">
        <f>SUM(BK86:BK90)</f>
        <v>0</v>
      </c>
    </row>
    <row r="86" spans="2:65" s="1" customFormat="1" ht="16.5" customHeight="1">
      <c r="B86" s="47"/>
      <c r="C86" s="235" t="s">
        <v>83</v>
      </c>
      <c r="D86" s="235" t="s">
        <v>177</v>
      </c>
      <c r="E86" s="236" t="s">
        <v>178</v>
      </c>
      <c r="F86" s="237" t="s">
        <v>179</v>
      </c>
      <c r="G86" s="238" t="s">
        <v>180</v>
      </c>
      <c r="H86" s="239">
        <v>1</v>
      </c>
      <c r="I86" s="240"/>
      <c r="J86" s="241">
        <f>ROUND(I86*H86,2)</f>
        <v>0</v>
      </c>
      <c r="K86" s="237" t="s">
        <v>181</v>
      </c>
      <c r="L86" s="73"/>
      <c r="M86" s="242" t="s">
        <v>23</v>
      </c>
      <c r="N86" s="243" t="s">
        <v>46</v>
      </c>
      <c r="O86" s="48"/>
      <c r="P86" s="244">
        <f>O86*H86</f>
        <v>0</v>
      </c>
      <c r="Q86" s="244">
        <v>0</v>
      </c>
      <c r="R86" s="244">
        <f>Q86*H86</f>
        <v>0</v>
      </c>
      <c r="S86" s="244">
        <v>0</v>
      </c>
      <c r="T86" s="245">
        <f>S86*H86</f>
        <v>0</v>
      </c>
      <c r="AR86" s="25" t="s">
        <v>182</v>
      </c>
      <c r="AT86" s="25" t="s">
        <v>177</v>
      </c>
      <c r="AU86" s="25" t="s">
        <v>85</v>
      </c>
      <c r="AY86" s="25" t="s">
        <v>174</v>
      </c>
      <c r="BE86" s="246">
        <f>IF(N86="základní",J86,0)</f>
        <v>0</v>
      </c>
      <c r="BF86" s="246">
        <f>IF(N86="snížená",J86,0)</f>
        <v>0</v>
      </c>
      <c r="BG86" s="246">
        <f>IF(N86="zákl. přenesená",J86,0)</f>
        <v>0</v>
      </c>
      <c r="BH86" s="246">
        <f>IF(N86="sníž. přenesená",J86,0)</f>
        <v>0</v>
      </c>
      <c r="BI86" s="246">
        <f>IF(N86="nulová",J86,0)</f>
        <v>0</v>
      </c>
      <c r="BJ86" s="25" t="s">
        <v>83</v>
      </c>
      <c r="BK86" s="246">
        <f>ROUND(I86*H86,2)</f>
        <v>0</v>
      </c>
      <c r="BL86" s="25" t="s">
        <v>182</v>
      </c>
      <c r="BM86" s="25" t="s">
        <v>183</v>
      </c>
    </row>
    <row r="87" spans="2:65" s="1" customFormat="1" ht="25.5" customHeight="1">
      <c r="B87" s="47"/>
      <c r="C87" s="235" t="s">
        <v>85</v>
      </c>
      <c r="D87" s="235" t="s">
        <v>177</v>
      </c>
      <c r="E87" s="236" t="s">
        <v>184</v>
      </c>
      <c r="F87" s="237" t="s">
        <v>185</v>
      </c>
      <c r="G87" s="238" t="s">
        <v>180</v>
      </c>
      <c r="H87" s="239">
        <v>1</v>
      </c>
      <c r="I87" s="240"/>
      <c r="J87" s="241">
        <f>ROUND(I87*H87,2)</f>
        <v>0</v>
      </c>
      <c r="K87" s="237" t="s">
        <v>181</v>
      </c>
      <c r="L87" s="73"/>
      <c r="M87" s="242" t="s">
        <v>23</v>
      </c>
      <c r="N87" s="243" t="s">
        <v>46</v>
      </c>
      <c r="O87" s="48"/>
      <c r="P87" s="244">
        <f>O87*H87</f>
        <v>0</v>
      </c>
      <c r="Q87" s="244">
        <v>0</v>
      </c>
      <c r="R87" s="244">
        <f>Q87*H87</f>
        <v>0</v>
      </c>
      <c r="S87" s="244">
        <v>0</v>
      </c>
      <c r="T87" s="245">
        <f>S87*H87</f>
        <v>0</v>
      </c>
      <c r="AR87" s="25" t="s">
        <v>182</v>
      </c>
      <c r="AT87" s="25" t="s">
        <v>177</v>
      </c>
      <c r="AU87" s="25" t="s">
        <v>85</v>
      </c>
      <c r="AY87" s="25" t="s">
        <v>174</v>
      </c>
      <c r="BE87" s="246">
        <f>IF(N87="základní",J87,0)</f>
        <v>0</v>
      </c>
      <c r="BF87" s="246">
        <f>IF(N87="snížená",J87,0)</f>
        <v>0</v>
      </c>
      <c r="BG87" s="246">
        <f>IF(N87="zákl. přenesená",J87,0)</f>
        <v>0</v>
      </c>
      <c r="BH87" s="246">
        <f>IF(N87="sníž. přenesená",J87,0)</f>
        <v>0</v>
      </c>
      <c r="BI87" s="246">
        <f>IF(N87="nulová",J87,0)</f>
        <v>0</v>
      </c>
      <c r="BJ87" s="25" t="s">
        <v>83</v>
      </c>
      <c r="BK87" s="246">
        <f>ROUND(I87*H87,2)</f>
        <v>0</v>
      </c>
      <c r="BL87" s="25" t="s">
        <v>182</v>
      </c>
      <c r="BM87" s="25" t="s">
        <v>186</v>
      </c>
    </row>
    <row r="88" spans="2:47" s="1" customFormat="1" ht="13.5">
      <c r="B88" s="47"/>
      <c r="C88" s="75"/>
      <c r="D88" s="247" t="s">
        <v>187</v>
      </c>
      <c r="E88" s="75"/>
      <c r="F88" s="248" t="s">
        <v>188</v>
      </c>
      <c r="G88" s="75"/>
      <c r="H88" s="75"/>
      <c r="I88" s="205"/>
      <c r="J88" s="75"/>
      <c r="K88" s="75"/>
      <c r="L88" s="73"/>
      <c r="M88" s="249"/>
      <c r="N88" s="48"/>
      <c r="O88" s="48"/>
      <c r="P88" s="48"/>
      <c r="Q88" s="48"/>
      <c r="R88" s="48"/>
      <c r="S88" s="48"/>
      <c r="T88" s="96"/>
      <c r="AT88" s="25" t="s">
        <v>187</v>
      </c>
      <c r="AU88" s="25" t="s">
        <v>85</v>
      </c>
    </row>
    <row r="89" spans="2:65" s="1" customFormat="1" ht="25.5" customHeight="1">
      <c r="B89" s="47"/>
      <c r="C89" s="235" t="s">
        <v>94</v>
      </c>
      <c r="D89" s="235" t="s">
        <v>177</v>
      </c>
      <c r="E89" s="236" t="s">
        <v>189</v>
      </c>
      <c r="F89" s="237" t="s">
        <v>190</v>
      </c>
      <c r="G89" s="238" t="s">
        <v>180</v>
      </c>
      <c r="H89" s="239">
        <v>1</v>
      </c>
      <c r="I89" s="240"/>
      <c r="J89" s="241">
        <f>ROUND(I89*H89,2)</f>
        <v>0</v>
      </c>
      <c r="K89" s="237" t="s">
        <v>181</v>
      </c>
      <c r="L89" s="73"/>
      <c r="M89" s="242" t="s">
        <v>23</v>
      </c>
      <c r="N89" s="243" t="s">
        <v>46</v>
      </c>
      <c r="O89" s="48"/>
      <c r="P89" s="244">
        <f>O89*H89</f>
        <v>0</v>
      </c>
      <c r="Q89" s="244">
        <v>0</v>
      </c>
      <c r="R89" s="244">
        <f>Q89*H89</f>
        <v>0</v>
      </c>
      <c r="S89" s="244">
        <v>0</v>
      </c>
      <c r="T89" s="245">
        <f>S89*H89</f>
        <v>0</v>
      </c>
      <c r="AR89" s="25" t="s">
        <v>182</v>
      </c>
      <c r="AT89" s="25" t="s">
        <v>177</v>
      </c>
      <c r="AU89" s="25" t="s">
        <v>85</v>
      </c>
      <c r="AY89" s="25" t="s">
        <v>174</v>
      </c>
      <c r="BE89" s="246">
        <f>IF(N89="základní",J89,0)</f>
        <v>0</v>
      </c>
      <c r="BF89" s="246">
        <f>IF(N89="snížená",J89,0)</f>
        <v>0</v>
      </c>
      <c r="BG89" s="246">
        <f>IF(N89="zákl. přenesená",J89,0)</f>
        <v>0</v>
      </c>
      <c r="BH89" s="246">
        <f>IF(N89="sníž. přenesená",J89,0)</f>
        <v>0</v>
      </c>
      <c r="BI89" s="246">
        <f>IF(N89="nulová",J89,0)</f>
        <v>0</v>
      </c>
      <c r="BJ89" s="25" t="s">
        <v>83</v>
      </c>
      <c r="BK89" s="246">
        <f>ROUND(I89*H89,2)</f>
        <v>0</v>
      </c>
      <c r="BL89" s="25" t="s">
        <v>182</v>
      </c>
      <c r="BM89" s="25" t="s">
        <v>191</v>
      </c>
    </row>
    <row r="90" spans="2:47" s="1" customFormat="1" ht="13.5">
      <c r="B90" s="47"/>
      <c r="C90" s="75"/>
      <c r="D90" s="247" t="s">
        <v>187</v>
      </c>
      <c r="E90" s="75"/>
      <c r="F90" s="248" t="s">
        <v>192</v>
      </c>
      <c r="G90" s="75"/>
      <c r="H90" s="75"/>
      <c r="I90" s="205"/>
      <c r="J90" s="75"/>
      <c r="K90" s="75"/>
      <c r="L90" s="73"/>
      <c r="M90" s="249"/>
      <c r="N90" s="48"/>
      <c r="O90" s="48"/>
      <c r="P90" s="48"/>
      <c r="Q90" s="48"/>
      <c r="R90" s="48"/>
      <c r="S90" s="48"/>
      <c r="T90" s="96"/>
      <c r="AT90" s="25" t="s">
        <v>187</v>
      </c>
      <c r="AU90" s="25" t="s">
        <v>85</v>
      </c>
    </row>
    <row r="91" spans="2:63" s="11" customFormat="1" ht="29.85" customHeight="1">
      <c r="B91" s="219"/>
      <c r="C91" s="220"/>
      <c r="D91" s="221" t="s">
        <v>74</v>
      </c>
      <c r="E91" s="233" t="s">
        <v>193</v>
      </c>
      <c r="F91" s="233" t="s">
        <v>194</v>
      </c>
      <c r="G91" s="220"/>
      <c r="H91" s="220"/>
      <c r="I91" s="223"/>
      <c r="J91" s="234">
        <f>BK91</f>
        <v>0</v>
      </c>
      <c r="K91" s="220"/>
      <c r="L91" s="225"/>
      <c r="M91" s="226"/>
      <c r="N91" s="227"/>
      <c r="O91" s="227"/>
      <c r="P91" s="228">
        <f>SUM(P92:P93)</f>
        <v>0</v>
      </c>
      <c r="Q91" s="227"/>
      <c r="R91" s="228">
        <f>SUM(R92:R93)</f>
        <v>0</v>
      </c>
      <c r="S91" s="227"/>
      <c r="T91" s="229">
        <f>SUM(T92:T93)</f>
        <v>0</v>
      </c>
      <c r="AR91" s="230" t="s">
        <v>173</v>
      </c>
      <c r="AT91" s="231" t="s">
        <v>74</v>
      </c>
      <c r="AU91" s="231" t="s">
        <v>83</v>
      </c>
      <c r="AY91" s="230" t="s">
        <v>174</v>
      </c>
      <c r="BK91" s="232">
        <f>SUM(BK92:BK93)</f>
        <v>0</v>
      </c>
    </row>
    <row r="92" spans="2:65" s="1" customFormat="1" ht="25.5" customHeight="1">
      <c r="B92" s="47"/>
      <c r="C92" s="235" t="s">
        <v>195</v>
      </c>
      <c r="D92" s="235" t="s">
        <v>177</v>
      </c>
      <c r="E92" s="236" t="s">
        <v>196</v>
      </c>
      <c r="F92" s="237" t="s">
        <v>197</v>
      </c>
      <c r="G92" s="238" t="s">
        <v>198</v>
      </c>
      <c r="H92" s="239">
        <v>15</v>
      </c>
      <c r="I92" s="240"/>
      <c r="J92" s="241">
        <f>ROUND(I92*H92,2)</f>
        <v>0</v>
      </c>
      <c r="K92" s="237" t="s">
        <v>181</v>
      </c>
      <c r="L92" s="73"/>
      <c r="M92" s="242" t="s">
        <v>23</v>
      </c>
      <c r="N92" s="243" t="s">
        <v>46</v>
      </c>
      <c r="O92" s="48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5" t="s">
        <v>182</v>
      </c>
      <c r="AT92" s="25" t="s">
        <v>177</v>
      </c>
      <c r="AU92" s="25" t="s">
        <v>85</v>
      </c>
      <c r="AY92" s="25" t="s">
        <v>174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5" t="s">
        <v>83</v>
      </c>
      <c r="BK92" s="246">
        <f>ROUND(I92*H92,2)</f>
        <v>0</v>
      </c>
      <c r="BL92" s="25" t="s">
        <v>182</v>
      </c>
      <c r="BM92" s="25" t="s">
        <v>199</v>
      </c>
    </row>
    <row r="93" spans="2:47" s="1" customFormat="1" ht="13.5">
      <c r="B93" s="47"/>
      <c r="C93" s="75"/>
      <c r="D93" s="247" t="s">
        <v>187</v>
      </c>
      <c r="E93" s="75"/>
      <c r="F93" s="248" t="s">
        <v>200</v>
      </c>
      <c r="G93" s="75"/>
      <c r="H93" s="75"/>
      <c r="I93" s="205"/>
      <c r="J93" s="75"/>
      <c r="K93" s="75"/>
      <c r="L93" s="73"/>
      <c r="M93" s="249"/>
      <c r="N93" s="48"/>
      <c r="O93" s="48"/>
      <c r="P93" s="48"/>
      <c r="Q93" s="48"/>
      <c r="R93" s="48"/>
      <c r="S93" s="48"/>
      <c r="T93" s="96"/>
      <c r="AT93" s="25" t="s">
        <v>187</v>
      </c>
      <c r="AU93" s="25" t="s">
        <v>85</v>
      </c>
    </row>
    <row r="94" spans="2:63" s="11" customFormat="1" ht="29.85" customHeight="1">
      <c r="B94" s="219"/>
      <c r="C94" s="220"/>
      <c r="D94" s="221" t="s">
        <v>74</v>
      </c>
      <c r="E94" s="233" t="s">
        <v>201</v>
      </c>
      <c r="F94" s="233" t="s">
        <v>202</v>
      </c>
      <c r="G94" s="220"/>
      <c r="H94" s="220"/>
      <c r="I94" s="223"/>
      <c r="J94" s="234">
        <f>BK94</f>
        <v>0</v>
      </c>
      <c r="K94" s="220"/>
      <c r="L94" s="225"/>
      <c r="M94" s="226"/>
      <c r="N94" s="227"/>
      <c r="O94" s="227"/>
      <c r="P94" s="228">
        <f>SUM(P95:P104)</f>
        <v>0</v>
      </c>
      <c r="Q94" s="227"/>
      <c r="R94" s="228">
        <f>SUM(R95:R104)</f>
        <v>0</v>
      </c>
      <c r="S94" s="227"/>
      <c r="T94" s="229">
        <f>SUM(T95:T104)</f>
        <v>0</v>
      </c>
      <c r="AR94" s="230" t="s">
        <v>173</v>
      </c>
      <c r="AT94" s="231" t="s">
        <v>74</v>
      </c>
      <c r="AU94" s="231" t="s">
        <v>83</v>
      </c>
      <c r="AY94" s="230" t="s">
        <v>174</v>
      </c>
      <c r="BK94" s="232">
        <f>SUM(BK95:BK104)</f>
        <v>0</v>
      </c>
    </row>
    <row r="95" spans="2:65" s="1" customFormat="1" ht="25.5" customHeight="1">
      <c r="B95" s="47"/>
      <c r="C95" s="235" t="s">
        <v>173</v>
      </c>
      <c r="D95" s="235" t="s">
        <v>177</v>
      </c>
      <c r="E95" s="236" t="s">
        <v>203</v>
      </c>
      <c r="F95" s="237" t="s">
        <v>204</v>
      </c>
      <c r="G95" s="238" t="s">
        <v>205</v>
      </c>
      <c r="H95" s="239">
        <v>50</v>
      </c>
      <c r="I95" s="240"/>
      <c r="J95" s="241">
        <f>ROUND(I95*H95,2)</f>
        <v>0</v>
      </c>
      <c r="K95" s="237" t="s">
        <v>181</v>
      </c>
      <c r="L95" s="73"/>
      <c r="M95" s="242" t="s">
        <v>23</v>
      </c>
      <c r="N95" s="243" t="s">
        <v>46</v>
      </c>
      <c r="O95" s="48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5" t="s">
        <v>182</v>
      </c>
      <c r="AT95" s="25" t="s">
        <v>177</v>
      </c>
      <c r="AU95" s="25" t="s">
        <v>85</v>
      </c>
      <c r="AY95" s="25" t="s">
        <v>174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5" t="s">
        <v>83</v>
      </c>
      <c r="BK95" s="246">
        <f>ROUND(I95*H95,2)</f>
        <v>0</v>
      </c>
      <c r="BL95" s="25" t="s">
        <v>182</v>
      </c>
      <c r="BM95" s="25" t="s">
        <v>206</v>
      </c>
    </row>
    <row r="96" spans="2:65" s="1" customFormat="1" ht="16.5" customHeight="1">
      <c r="B96" s="47"/>
      <c r="C96" s="235" t="s">
        <v>207</v>
      </c>
      <c r="D96" s="235" t="s">
        <v>177</v>
      </c>
      <c r="E96" s="236" t="s">
        <v>208</v>
      </c>
      <c r="F96" s="237" t="s">
        <v>209</v>
      </c>
      <c r="G96" s="238" t="s">
        <v>210</v>
      </c>
      <c r="H96" s="239">
        <v>6</v>
      </c>
      <c r="I96" s="240"/>
      <c r="J96" s="241">
        <f>ROUND(I96*H96,2)</f>
        <v>0</v>
      </c>
      <c r="K96" s="237" t="s">
        <v>181</v>
      </c>
      <c r="L96" s="73"/>
      <c r="M96" s="242" t="s">
        <v>23</v>
      </c>
      <c r="N96" s="243" t="s">
        <v>46</v>
      </c>
      <c r="O96" s="48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5" t="s">
        <v>182</v>
      </c>
      <c r="AT96" s="25" t="s">
        <v>177</v>
      </c>
      <c r="AU96" s="25" t="s">
        <v>85</v>
      </c>
      <c r="AY96" s="25" t="s">
        <v>174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5" t="s">
        <v>83</v>
      </c>
      <c r="BK96" s="246">
        <f>ROUND(I96*H96,2)</f>
        <v>0</v>
      </c>
      <c r="BL96" s="25" t="s">
        <v>182</v>
      </c>
      <c r="BM96" s="25" t="s">
        <v>211</v>
      </c>
    </row>
    <row r="97" spans="2:65" s="1" customFormat="1" ht="16.5" customHeight="1">
      <c r="B97" s="47"/>
      <c r="C97" s="235" t="s">
        <v>212</v>
      </c>
      <c r="D97" s="235" t="s">
        <v>177</v>
      </c>
      <c r="E97" s="236" t="s">
        <v>213</v>
      </c>
      <c r="F97" s="237" t="s">
        <v>214</v>
      </c>
      <c r="G97" s="238" t="s">
        <v>205</v>
      </c>
      <c r="H97" s="239">
        <v>120</v>
      </c>
      <c r="I97" s="240"/>
      <c r="J97" s="241">
        <f>ROUND(I97*H97,2)</f>
        <v>0</v>
      </c>
      <c r="K97" s="237" t="s">
        <v>181</v>
      </c>
      <c r="L97" s="73"/>
      <c r="M97" s="242" t="s">
        <v>23</v>
      </c>
      <c r="N97" s="243" t="s">
        <v>46</v>
      </c>
      <c r="O97" s="48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5" t="s">
        <v>182</v>
      </c>
      <c r="AT97" s="25" t="s">
        <v>177</v>
      </c>
      <c r="AU97" s="25" t="s">
        <v>85</v>
      </c>
      <c r="AY97" s="25" t="s">
        <v>174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5" t="s">
        <v>83</v>
      </c>
      <c r="BK97" s="246">
        <f>ROUND(I97*H97,2)</f>
        <v>0</v>
      </c>
      <c r="BL97" s="25" t="s">
        <v>182</v>
      </c>
      <c r="BM97" s="25" t="s">
        <v>215</v>
      </c>
    </row>
    <row r="98" spans="2:65" s="1" customFormat="1" ht="25.5" customHeight="1">
      <c r="B98" s="47"/>
      <c r="C98" s="235" t="s">
        <v>216</v>
      </c>
      <c r="D98" s="235" t="s">
        <v>177</v>
      </c>
      <c r="E98" s="236" t="s">
        <v>217</v>
      </c>
      <c r="F98" s="237" t="s">
        <v>218</v>
      </c>
      <c r="G98" s="238" t="s">
        <v>210</v>
      </c>
      <c r="H98" s="239">
        <v>6</v>
      </c>
      <c r="I98" s="240"/>
      <c r="J98" s="241">
        <f>ROUND(I98*H98,2)</f>
        <v>0</v>
      </c>
      <c r="K98" s="237" t="s">
        <v>181</v>
      </c>
      <c r="L98" s="73"/>
      <c r="M98" s="242" t="s">
        <v>23</v>
      </c>
      <c r="N98" s="243" t="s">
        <v>46</v>
      </c>
      <c r="O98" s="48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5" t="s">
        <v>182</v>
      </c>
      <c r="AT98" s="25" t="s">
        <v>177</v>
      </c>
      <c r="AU98" s="25" t="s">
        <v>85</v>
      </c>
      <c r="AY98" s="25" t="s">
        <v>174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5" t="s">
        <v>83</v>
      </c>
      <c r="BK98" s="246">
        <f>ROUND(I98*H98,2)</f>
        <v>0</v>
      </c>
      <c r="BL98" s="25" t="s">
        <v>182</v>
      </c>
      <c r="BM98" s="25" t="s">
        <v>219</v>
      </c>
    </row>
    <row r="99" spans="2:65" s="1" customFormat="1" ht="16.5" customHeight="1">
      <c r="B99" s="47"/>
      <c r="C99" s="235" t="s">
        <v>220</v>
      </c>
      <c r="D99" s="235" t="s">
        <v>177</v>
      </c>
      <c r="E99" s="236" t="s">
        <v>221</v>
      </c>
      <c r="F99" s="237" t="s">
        <v>222</v>
      </c>
      <c r="G99" s="238" t="s">
        <v>223</v>
      </c>
      <c r="H99" s="239">
        <v>125</v>
      </c>
      <c r="I99" s="240"/>
      <c r="J99" s="241">
        <f>ROUND(I99*H99,2)</f>
        <v>0</v>
      </c>
      <c r="K99" s="237" t="s">
        <v>181</v>
      </c>
      <c r="L99" s="73"/>
      <c r="M99" s="242" t="s">
        <v>23</v>
      </c>
      <c r="N99" s="243" t="s">
        <v>46</v>
      </c>
      <c r="O99" s="48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5" t="s">
        <v>182</v>
      </c>
      <c r="AT99" s="25" t="s">
        <v>177</v>
      </c>
      <c r="AU99" s="25" t="s">
        <v>85</v>
      </c>
      <c r="AY99" s="25" t="s">
        <v>174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5" t="s">
        <v>83</v>
      </c>
      <c r="BK99" s="246">
        <f>ROUND(I99*H99,2)</f>
        <v>0</v>
      </c>
      <c r="BL99" s="25" t="s">
        <v>182</v>
      </c>
      <c r="BM99" s="25" t="s">
        <v>224</v>
      </c>
    </row>
    <row r="100" spans="2:47" s="1" customFormat="1" ht="13.5">
      <c r="B100" s="47"/>
      <c r="C100" s="75"/>
      <c r="D100" s="247" t="s">
        <v>187</v>
      </c>
      <c r="E100" s="75"/>
      <c r="F100" s="248" t="s">
        <v>225</v>
      </c>
      <c r="G100" s="75"/>
      <c r="H100" s="75"/>
      <c r="I100" s="205"/>
      <c r="J100" s="75"/>
      <c r="K100" s="75"/>
      <c r="L100" s="73"/>
      <c r="M100" s="249"/>
      <c r="N100" s="48"/>
      <c r="O100" s="48"/>
      <c r="P100" s="48"/>
      <c r="Q100" s="48"/>
      <c r="R100" s="48"/>
      <c r="S100" s="48"/>
      <c r="T100" s="96"/>
      <c r="AT100" s="25" t="s">
        <v>187</v>
      </c>
      <c r="AU100" s="25" t="s">
        <v>85</v>
      </c>
    </row>
    <row r="101" spans="2:65" s="1" customFormat="1" ht="16.5" customHeight="1">
      <c r="B101" s="47"/>
      <c r="C101" s="235" t="s">
        <v>226</v>
      </c>
      <c r="D101" s="235" t="s">
        <v>177</v>
      </c>
      <c r="E101" s="236" t="s">
        <v>227</v>
      </c>
      <c r="F101" s="237" t="s">
        <v>228</v>
      </c>
      <c r="G101" s="238" t="s">
        <v>180</v>
      </c>
      <c r="H101" s="239">
        <v>1</v>
      </c>
      <c r="I101" s="240"/>
      <c r="J101" s="241">
        <f>ROUND(I101*H101,2)</f>
        <v>0</v>
      </c>
      <c r="K101" s="237" t="s">
        <v>181</v>
      </c>
      <c r="L101" s="73"/>
      <c r="M101" s="242" t="s">
        <v>23</v>
      </c>
      <c r="N101" s="243" t="s">
        <v>46</v>
      </c>
      <c r="O101" s="48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5" t="s">
        <v>182</v>
      </c>
      <c r="AT101" s="25" t="s">
        <v>177</v>
      </c>
      <c r="AU101" s="25" t="s">
        <v>85</v>
      </c>
      <c r="AY101" s="25" t="s">
        <v>174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5" t="s">
        <v>83</v>
      </c>
      <c r="BK101" s="246">
        <f>ROUND(I101*H101,2)</f>
        <v>0</v>
      </c>
      <c r="BL101" s="25" t="s">
        <v>182</v>
      </c>
      <c r="BM101" s="25" t="s">
        <v>229</v>
      </c>
    </row>
    <row r="102" spans="2:47" s="1" customFormat="1" ht="13.5">
      <c r="B102" s="47"/>
      <c r="C102" s="75"/>
      <c r="D102" s="247" t="s">
        <v>187</v>
      </c>
      <c r="E102" s="75"/>
      <c r="F102" s="248" t="s">
        <v>230</v>
      </c>
      <c r="G102" s="75"/>
      <c r="H102" s="75"/>
      <c r="I102" s="205"/>
      <c r="J102" s="75"/>
      <c r="K102" s="75"/>
      <c r="L102" s="73"/>
      <c r="M102" s="249"/>
      <c r="N102" s="48"/>
      <c r="O102" s="48"/>
      <c r="P102" s="48"/>
      <c r="Q102" s="48"/>
      <c r="R102" s="48"/>
      <c r="S102" s="48"/>
      <c r="T102" s="96"/>
      <c r="AT102" s="25" t="s">
        <v>187</v>
      </c>
      <c r="AU102" s="25" t="s">
        <v>85</v>
      </c>
    </row>
    <row r="103" spans="2:65" s="1" customFormat="1" ht="16.5" customHeight="1">
      <c r="B103" s="47"/>
      <c r="C103" s="235" t="s">
        <v>231</v>
      </c>
      <c r="D103" s="235" t="s">
        <v>177</v>
      </c>
      <c r="E103" s="236" t="s">
        <v>232</v>
      </c>
      <c r="F103" s="237" t="s">
        <v>233</v>
      </c>
      <c r="G103" s="238" t="s">
        <v>180</v>
      </c>
      <c r="H103" s="239">
        <v>1</v>
      </c>
      <c r="I103" s="240"/>
      <c r="J103" s="241">
        <f>ROUND(I103*H103,2)</f>
        <v>0</v>
      </c>
      <c r="K103" s="237" t="s">
        <v>181</v>
      </c>
      <c r="L103" s="73"/>
      <c r="M103" s="242" t="s">
        <v>23</v>
      </c>
      <c r="N103" s="243" t="s">
        <v>46</v>
      </c>
      <c r="O103" s="48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5" t="s">
        <v>182</v>
      </c>
      <c r="AT103" s="25" t="s">
        <v>177</v>
      </c>
      <c r="AU103" s="25" t="s">
        <v>85</v>
      </c>
      <c r="AY103" s="25" t="s">
        <v>174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5" t="s">
        <v>83</v>
      </c>
      <c r="BK103" s="246">
        <f>ROUND(I103*H103,2)</f>
        <v>0</v>
      </c>
      <c r="BL103" s="25" t="s">
        <v>182</v>
      </c>
      <c r="BM103" s="25" t="s">
        <v>234</v>
      </c>
    </row>
    <row r="104" spans="2:65" s="1" customFormat="1" ht="16.5" customHeight="1">
      <c r="B104" s="47"/>
      <c r="C104" s="235" t="s">
        <v>235</v>
      </c>
      <c r="D104" s="235" t="s">
        <v>177</v>
      </c>
      <c r="E104" s="236" t="s">
        <v>236</v>
      </c>
      <c r="F104" s="237" t="s">
        <v>237</v>
      </c>
      <c r="G104" s="238" t="s">
        <v>205</v>
      </c>
      <c r="H104" s="239">
        <v>170</v>
      </c>
      <c r="I104" s="240"/>
      <c r="J104" s="241">
        <f>ROUND(I104*H104,2)</f>
        <v>0</v>
      </c>
      <c r="K104" s="237" t="s">
        <v>181</v>
      </c>
      <c r="L104" s="73"/>
      <c r="M104" s="242" t="s">
        <v>23</v>
      </c>
      <c r="N104" s="243" t="s">
        <v>46</v>
      </c>
      <c r="O104" s="48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5" t="s">
        <v>182</v>
      </c>
      <c r="AT104" s="25" t="s">
        <v>177</v>
      </c>
      <c r="AU104" s="25" t="s">
        <v>85</v>
      </c>
      <c r="AY104" s="25" t="s">
        <v>174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5" t="s">
        <v>83</v>
      </c>
      <c r="BK104" s="246">
        <f>ROUND(I104*H104,2)</f>
        <v>0</v>
      </c>
      <c r="BL104" s="25" t="s">
        <v>182</v>
      </c>
      <c r="BM104" s="25" t="s">
        <v>238</v>
      </c>
    </row>
    <row r="105" spans="2:63" s="11" customFormat="1" ht="29.85" customHeight="1">
      <c r="B105" s="219"/>
      <c r="C105" s="220"/>
      <c r="D105" s="221" t="s">
        <v>74</v>
      </c>
      <c r="E105" s="233" t="s">
        <v>239</v>
      </c>
      <c r="F105" s="233" t="s">
        <v>240</v>
      </c>
      <c r="G105" s="220"/>
      <c r="H105" s="220"/>
      <c r="I105" s="223"/>
      <c r="J105" s="234">
        <f>BK105</f>
        <v>0</v>
      </c>
      <c r="K105" s="220"/>
      <c r="L105" s="225"/>
      <c r="M105" s="226"/>
      <c r="N105" s="227"/>
      <c r="O105" s="227"/>
      <c r="P105" s="228">
        <f>SUM(P106:P111)</f>
        <v>0</v>
      </c>
      <c r="Q105" s="227"/>
      <c r="R105" s="228">
        <f>SUM(R106:R111)</f>
        <v>0</v>
      </c>
      <c r="S105" s="227"/>
      <c r="T105" s="229">
        <f>SUM(T106:T111)</f>
        <v>0</v>
      </c>
      <c r="AR105" s="230" t="s">
        <v>173</v>
      </c>
      <c r="AT105" s="231" t="s">
        <v>74</v>
      </c>
      <c r="AU105" s="231" t="s">
        <v>83</v>
      </c>
      <c r="AY105" s="230" t="s">
        <v>174</v>
      </c>
      <c r="BK105" s="232">
        <f>SUM(BK106:BK111)</f>
        <v>0</v>
      </c>
    </row>
    <row r="106" spans="2:65" s="1" customFormat="1" ht="16.5" customHeight="1">
      <c r="B106" s="47"/>
      <c r="C106" s="235" t="s">
        <v>241</v>
      </c>
      <c r="D106" s="235" t="s">
        <v>177</v>
      </c>
      <c r="E106" s="236" t="s">
        <v>242</v>
      </c>
      <c r="F106" s="237" t="s">
        <v>243</v>
      </c>
      <c r="G106" s="238" t="s">
        <v>180</v>
      </c>
      <c r="H106" s="239">
        <v>2</v>
      </c>
      <c r="I106" s="240"/>
      <c r="J106" s="241">
        <f>ROUND(I106*H106,2)</f>
        <v>0</v>
      </c>
      <c r="K106" s="237" t="s">
        <v>181</v>
      </c>
      <c r="L106" s="73"/>
      <c r="M106" s="242" t="s">
        <v>23</v>
      </c>
      <c r="N106" s="243" t="s">
        <v>46</v>
      </c>
      <c r="O106" s="48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5" t="s">
        <v>182</v>
      </c>
      <c r="AT106" s="25" t="s">
        <v>177</v>
      </c>
      <c r="AU106" s="25" t="s">
        <v>85</v>
      </c>
      <c r="AY106" s="25" t="s">
        <v>174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5" t="s">
        <v>83</v>
      </c>
      <c r="BK106" s="246">
        <f>ROUND(I106*H106,2)</f>
        <v>0</v>
      </c>
      <c r="BL106" s="25" t="s">
        <v>182</v>
      </c>
      <c r="BM106" s="25" t="s">
        <v>244</v>
      </c>
    </row>
    <row r="107" spans="2:47" s="1" customFormat="1" ht="13.5">
      <c r="B107" s="47"/>
      <c r="C107" s="75"/>
      <c r="D107" s="247" t="s">
        <v>187</v>
      </c>
      <c r="E107" s="75"/>
      <c r="F107" s="248" t="s">
        <v>245</v>
      </c>
      <c r="G107" s="75"/>
      <c r="H107" s="75"/>
      <c r="I107" s="205"/>
      <c r="J107" s="75"/>
      <c r="K107" s="75"/>
      <c r="L107" s="73"/>
      <c r="M107" s="249"/>
      <c r="N107" s="48"/>
      <c r="O107" s="48"/>
      <c r="P107" s="48"/>
      <c r="Q107" s="48"/>
      <c r="R107" s="48"/>
      <c r="S107" s="48"/>
      <c r="T107" s="96"/>
      <c r="AT107" s="25" t="s">
        <v>187</v>
      </c>
      <c r="AU107" s="25" t="s">
        <v>85</v>
      </c>
    </row>
    <row r="108" spans="2:65" s="1" customFormat="1" ht="16.5" customHeight="1">
      <c r="B108" s="47"/>
      <c r="C108" s="235" t="s">
        <v>246</v>
      </c>
      <c r="D108" s="235" t="s">
        <v>177</v>
      </c>
      <c r="E108" s="236" t="s">
        <v>247</v>
      </c>
      <c r="F108" s="237" t="s">
        <v>248</v>
      </c>
      <c r="G108" s="238" t="s">
        <v>180</v>
      </c>
      <c r="H108" s="239">
        <v>1</v>
      </c>
      <c r="I108" s="240"/>
      <c r="J108" s="241">
        <f>ROUND(I108*H108,2)</f>
        <v>0</v>
      </c>
      <c r="K108" s="237" t="s">
        <v>181</v>
      </c>
      <c r="L108" s="73"/>
      <c r="M108" s="242" t="s">
        <v>23</v>
      </c>
      <c r="N108" s="243" t="s">
        <v>46</v>
      </c>
      <c r="O108" s="48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5" t="s">
        <v>182</v>
      </c>
      <c r="AT108" s="25" t="s">
        <v>177</v>
      </c>
      <c r="AU108" s="25" t="s">
        <v>85</v>
      </c>
      <c r="AY108" s="25" t="s">
        <v>174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5" t="s">
        <v>83</v>
      </c>
      <c r="BK108" s="246">
        <f>ROUND(I108*H108,2)</f>
        <v>0</v>
      </c>
      <c r="BL108" s="25" t="s">
        <v>182</v>
      </c>
      <c r="BM108" s="25" t="s">
        <v>249</v>
      </c>
    </row>
    <row r="109" spans="2:47" s="1" customFormat="1" ht="13.5">
      <c r="B109" s="47"/>
      <c r="C109" s="75"/>
      <c r="D109" s="247" t="s">
        <v>187</v>
      </c>
      <c r="E109" s="75"/>
      <c r="F109" s="248" t="s">
        <v>250</v>
      </c>
      <c r="G109" s="75"/>
      <c r="H109" s="75"/>
      <c r="I109" s="205"/>
      <c r="J109" s="75"/>
      <c r="K109" s="75"/>
      <c r="L109" s="73"/>
      <c r="M109" s="249"/>
      <c r="N109" s="48"/>
      <c r="O109" s="48"/>
      <c r="P109" s="48"/>
      <c r="Q109" s="48"/>
      <c r="R109" s="48"/>
      <c r="S109" s="48"/>
      <c r="T109" s="96"/>
      <c r="AT109" s="25" t="s">
        <v>187</v>
      </c>
      <c r="AU109" s="25" t="s">
        <v>85</v>
      </c>
    </row>
    <row r="110" spans="2:65" s="1" customFormat="1" ht="25.5" customHeight="1">
      <c r="B110" s="47"/>
      <c r="C110" s="235" t="s">
        <v>10</v>
      </c>
      <c r="D110" s="235" t="s">
        <v>177</v>
      </c>
      <c r="E110" s="236" t="s">
        <v>251</v>
      </c>
      <c r="F110" s="237" t="s">
        <v>252</v>
      </c>
      <c r="G110" s="238" t="s">
        <v>253</v>
      </c>
      <c r="H110" s="239">
        <v>1</v>
      </c>
      <c r="I110" s="240"/>
      <c r="J110" s="241">
        <f>ROUND(I110*H110,2)</f>
        <v>0</v>
      </c>
      <c r="K110" s="237" t="s">
        <v>181</v>
      </c>
      <c r="L110" s="73"/>
      <c r="M110" s="242" t="s">
        <v>23</v>
      </c>
      <c r="N110" s="243" t="s">
        <v>46</v>
      </c>
      <c r="O110" s="48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5" t="s">
        <v>182</v>
      </c>
      <c r="AT110" s="25" t="s">
        <v>177</v>
      </c>
      <c r="AU110" s="25" t="s">
        <v>85</v>
      </c>
      <c r="AY110" s="25" t="s">
        <v>174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5" t="s">
        <v>83</v>
      </c>
      <c r="BK110" s="246">
        <f>ROUND(I110*H110,2)</f>
        <v>0</v>
      </c>
      <c r="BL110" s="25" t="s">
        <v>182</v>
      </c>
      <c r="BM110" s="25" t="s">
        <v>254</v>
      </c>
    </row>
    <row r="111" spans="2:47" s="1" customFormat="1" ht="13.5">
      <c r="B111" s="47"/>
      <c r="C111" s="75"/>
      <c r="D111" s="247" t="s">
        <v>187</v>
      </c>
      <c r="E111" s="75"/>
      <c r="F111" s="248" t="s">
        <v>255</v>
      </c>
      <c r="G111" s="75"/>
      <c r="H111" s="75"/>
      <c r="I111" s="205"/>
      <c r="J111" s="75"/>
      <c r="K111" s="75"/>
      <c r="L111" s="73"/>
      <c r="M111" s="249"/>
      <c r="N111" s="48"/>
      <c r="O111" s="48"/>
      <c r="P111" s="48"/>
      <c r="Q111" s="48"/>
      <c r="R111" s="48"/>
      <c r="S111" s="48"/>
      <c r="T111" s="96"/>
      <c r="AT111" s="25" t="s">
        <v>187</v>
      </c>
      <c r="AU111" s="25" t="s">
        <v>85</v>
      </c>
    </row>
    <row r="112" spans="2:63" s="11" customFormat="1" ht="29.85" customHeight="1">
      <c r="B112" s="219"/>
      <c r="C112" s="220"/>
      <c r="D112" s="221" t="s">
        <v>74</v>
      </c>
      <c r="E112" s="233" t="s">
        <v>256</v>
      </c>
      <c r="F112" s="233" t="s">
        <v>257</v>
      </c>
      <c r="G112" s="220"/>
      <c r="H112" s="220"/>
      <c r="I112" s="223"/>
      <c r="J112" s="234">
        <f>BK112</f>
        <v>0</v>
      </c>
      <c r="K112" s="220"/>
      <c r="L112" s="225"/>
      <c r="M112" s="226"/>
      <c r="N112" s="227"/>
      <c r="O112" s="227"/>
      <c r="P112" s="228">
        <f>SUM(P113:P116)</f>
        <v>0</v>
      </c>
      <c r="Q112" s="227"/>
      <c r="R112" s="228">
        <f>SUM(R113:R116)</f>
        <v>0</v>
      </c>
      <c r="S112" s="227"/>
      <c r="T112" s="229">
        <f>SUM(T113:T116)</f>
        <v>0</v>
      </c>
      <c r="AR112" s="230" t="s">
        <v>173</v>
      </c>
      <c r="AT112" s="231" t="s">
        <v>74</v>
      </c>
      <c r="AU112" s="231" t="s">
        <v>83</v>
      </c>
      <c r="AY112" s="230" t="s">
        <v>174</v>
      </c>
      <c r="BK112" s="232">
        <f>SUM(BK113:BK116)</f>
        <v>0</v>
      </c>
    </row>
    <row r="113" spans="2:65" s="1" customFormat="1" ht="16.5" customHeight="1">
      <c r="B113" s="47"/>
      <c r="C113" s="235" t="s">
        <v>258</v>
      </c>
      <c r="D113" s="235" t="s">
        <v>177</v>
      </c>
      <c r="E113" s="236" t="s">
        <v>259</v>
      </c>
      <c r="F113" s="237" t="s">
        <v>260</v>
      </c>
      <c r="G113" s="238" t="s">
        <v>253</v>
      </c>
      <c r="H113" s="239">
        <v>1</v>
      </c>
      <c r="I113" s="240"/>
      <c r="J113" s="241">
        <f>ROUND(I113*H113,2)</f>
        <v>0</v>
      </c>
      <c r="K113" s="237" t="s">
        <v>181</v>
      </c>
      <c r="L113" s="73"/>
      <c r="M113" s="242" t="s">
        <v>23</v>
      </c>
      <c r="N113" s="243" t="s">
        <v>46</v>
      </c>
      <c r="O113" s="48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5" t="s">
        <v>182</v>
      </c>
      <c r="AT113" s="25" t="s">
        <v>177</v>
      </c>
      <c r="AU113" s="25" t="s">
        <v>85</v>
      </c>
      <c r="AY113" s="25" t="s">
        <v>174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5" t="s">
        <v>83</v>
      </c>
      <c r="BK113" s="246">
        <f>ROUND(I113*H113,2)</f>
        <v>0</v>
      </c>
      <c r="BL113" s="25" t="s">
        <v>182</v>
      </c>
      <c r="BM113" s="25" t="s">
        <v>261</v>
      </c>
    </row>
    <row r="114" spans="2:47" s="1" customFormat="1" ht="13.5">
      <c r="B114" s="47"/>
      <c r="C114" s="75"/>
      <c r="D114" s="247" t="s">
        <v>187</v>
      </c>
      <c r="E114" s="75"/>
      <c r="F114" s="248" t="s">
        <v>262</v>
      </c>
      <c r="G114" s="75"/>
      <c r="H114" s="75"/>
      <c r="I114" s="205"/>
      <c r="J114" s="75"/>
      <c r="K114" s="75"/>
      <c r="L114" s="73"/>
      <c r="M114" s="249"/>
      <c r="N114" s="48"/>
      <c r="O114" s="48"/>
      <c r="P114" s="48"/>
      <c r="Q114" s="48"/>
      <c r="R114" s="48"/>
      <c r="S114" s="48"/>
      <c r="T114" s="96"/>
      <c r="AT114" s="25" t="s">
        <v>187</v>
      </c>
      <c r="AU114" s="25" t="s">
        <v>85</v>
      </c>
    </row>
    <row r="115" spans="2:65" s="1" customFormat="1" ht="16.5" customHeight="1">
      <c r="B115" s="47"/>
      <c r="C115" s="235" t="s">
        <v>263</v>
      </c>
      <c r="D115" s="235" t="s">
        <v>177</v>
      </c>
      <c r="E115" s="236" t="s">
        <v>264</v>
      </c>
      <c r="F115" s="237" t="s">
        <v>265</v>
      </c>
      <c r="G115" s="238" t="s">
        <v>253</v>
      </c>
      <c r="H115" s="239">
        <v>1</v>
      </c>
      <c r="I115" s="240"/>
      <c r="J115" s="241">
        <f>ROUND(I115*H115,2)</f>
        <v>0</v>
      </c>
      <c r="K115" s="237" t="s">
        <v>181</v>
      </c>
      <c r="L115" s="73"/>
      <c r="M115" s="242" t="s">
        <v>23</v>
      </c>
      <c r="N115" s="243" t="s">
        <v>46</v>
      </c>
      <c r="O115" s="48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5" t="s">
        <v>182</v>
      </c>
      <c r="AT115" s="25" t="s">
        <v>177</v>
      </c>
      <c r="AU115" s="25" t="s">
        <v>85</v>
      </c>
      <c r="AY115" s="25" t="s">
        <v>174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5" t="s">
        <v>83</v>
      </c>
      <c r="BK115" s="246">
        <f>ROUND(I115*H115,2)</f>
        <v>0</v>
      </c>
      <c r="BL115" s="25" t="s">
        <v>182</v>
      </c>
      <c r="BM115" s="25" t="s">
        <v>266</v>
      </c>
    </row>
    <row r="116" spans="2:47" s="1" customFormat="1" ht="13.5">
      <c r="B116" s="47"/>
      <c r="C116" s="75"/>
      <c r="D116" s="247" t="s">
        <v>187</v>
      </c>
      <c r="E116" s="75"/>
      <c r="F116" s="248" t="s">
        <v>267</v>
      </c>
      <c r="G116" s="75"/>
      <c r="H116" s="75"/>
      <c r="I116" s="205"/>
      <c r="J116" s="75"/>
      <c r="K116" s="75"/>
      <c r="L116" s="73"/>
      <c r="M116" s="249"/>
      <c r="N116" s="48"/>
      <c r="O116" s="48"/>
      <c r="P116" s="48"/>
      <c r="Q116" s="48"/>
      <c r="R116" s="48"/>
      <c r="S116" s="48"/>
      <c r="T116" s="96"/>
      <c r="AT116" s="25" t="s">
        <v>187</v>
      </c>
      <c r="AU116" s="25" t="s">
        <v>85</v>
      </c>
    </row>
    <row r="117" spans="2:63" s="11" customFormat="1" ht="29.85" customHeight="1">
      <c r="B117" s="219"/>
      <c r="C117" s="220"/>
      <c r="D117" s="221" t="s">
        <v>74</v>
      </c>
      <c r="E117" s="233" t="s">
        <v>268</v>
      </c>
      <c r="F117" s="233" t="s">
        <v>269</v>
      </c>
      <c r="G117" s="220"/>
      <c r="H117" s="220"/>
      <c r="I117" s="223"/>
      <c r="J117" s="234">
        <f>BK117</f>
        <v>0</v>
      </c>
      <c r="K117" s="220"/>
      <c r="L117" s="225"/>
      <c r="M117" s="226"/>
      <c r="N117" s="227"/>
      <c r="O117" s="227"/>
      <c r="P117" s="228">
        <f>SUM(P118:P119)</f>
        <v>0</v>
      </c>
      <c r="Q117" s="227"/>
      <c r="R117" s="228">
        <f>SUM(R118:R119)</f>
        <v>0</v>
      </c>
      <c r="S117" s="227"/>
      <c r="T117" s="229">
        <f>SUM(T118:T119)</f>
        <v>0</v>
      </c>
      <c r="AR117" s="230" t="s">
        <v>173</v>
      </c>
      <c r="AT117" s="231" t="s">
        <v>74</v>
      </c>
      <c r="AU117" s="231" t="s">
        <v>83</v>
      </c>
      <c r="AY117" s="230" t="s">
        <v>174</v>
      </c>
      <c r="BK117" s="232">
        <f>SUM(BK118:BK119)</f>
        <v>0</v>
      </c>
    </row>
    <row r="118" spans="2:65" s="1" customFormat="1" ht="25.5" customHeight="1">
      <c r="B118" s="47"/>
      <c r="C118" s="235" t="s">
        <v>270</v>
      </c>
      <c r="D118" s="235" t="s">
        <v>177</v>
      </c>
      <c r="E118" s="236" t="s">
        <v>271</v>
      </c>
      <c r="F118" s="237" t="s">
        <v>272</v>
      </c>
      <c r="G118" s="238" t="s">
        <v>180</v>
      </c>
      <c r="H118" s="239">
        <v>1</v>
      </c>
      <c r="I118" s="240"/>
      <c r="J118" s="241">
        <f>ROUND(I118*H118,2)</f>
        <v>0</v>
      </c>
      <c r="K118" s="237" t="s">
        <v>181</v>
      </c>
      <c r="L118" s="73"/>
      <c r="M118" s="242" t="s">
        <v>23</v>
      </c>
      <c r="N118" s="243" t="s">
        <v>46</v>
      </c>
      <c r="O118" s="48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5" t="s">
        <v>182</v>
      </c>
      <c r="AT118" s="25" t="s">
        <v>177</v>
      </c>
      <c r="AU118" s="25" t="s">
        <v>85</v>
      </c>
      <c r="AY118" s="25" t="s">
        <v>174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5" t="s">
        <v>83</v>
      </c>
      <c r="BK118" s="246">
        <f>ROUND(I118*H118,2)</f>
        <v>0</v>
      </c>
      <c r="BL118" s="25" t="s">
        <v>182</v>
      </c>
      <c r="BM118" s="25" t="s">
        <v>273</v>
      </c>
    </row>
    <row r="119" spans="2:47" s="1" customFormat="1" ht="13.5">
      <c r="B119" s="47"/>
      <c r="C119" s="75"/>
      <c r="D119" s="247" t="s">
        <v>187</v>
      </c>
      <c r="E119" s="75"/>
      <c r="F119" s="248" t="s">
        <v>274</v>
      </c>
      <c r="G119" s="75"/>
      <c r="H119" s="75"/>
      <c r="I119" s="205"/>
      <c r="J119" s="75"/>
      <c r="K119" s="75"/>
      <c r="L119" s="73"/>
      <c r="M119" s="250"/>
      <c r="N119" s="251"/>
      <c r="O119" s="251"/>
      <c r="P119" s="251"/>
      <c r="Q119" s="251"/>
      <c r="R119" s="251"/>
      <c r="S119" s="251"/>
      <c r="T119" s="252"/>
      <c r="AT119" s="25" t="s">
        <v>187</v>
      </c>
      <c r="AU119" s="25" t="s">
        <v>85</v>
      </c>
    </row>
    <row r="120" spans="2:12" s="1" customFormat="1" ht="6.95" customHeight="1">
      <c r="B120" s="68"/>
      <c r="C120" s="69"/>
      <c r="D120" s="69"/>
      <c r="E120" s="69"/>
      <c r="F120" s="69"/>
      <c r="G120" s="69"/>
      <c r="H120" s="69"/>
      <c r="I120" s="180"/>
      <c r="J120" s="69"/>
      <c r="K120" s="69"/>
      <c r="L120" s="73"/>
    </row>
  </sheetData>
  <sheetProtection password="CC35" sheet="1" objects="1" scenarios="1" formatColumns="0" formatRows="0" autoFilter="0"/>
  <autoFilter ref="C82:K119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4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138</v>
      </c>
      <c r="G1" s="153" t="s">
        <v>139</v>
      </c>
      <c r="H1" s="153"/>
      <c r="I1" s="154"/>
      <c r="J1" s="153" t="s">
        <v>140</v>
      </c>
      <c r="K1" s="152" t="s">
        <v>141</v>
      </c>
      <c r="L1" s="153" t="s">
        <v>142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AT2" s="25" t="s">
        <v>95</v>
      </c>
      <c r="AZ2" s="253" t="s">
        <v>275</v>
      </c>
      <c r="BA2" s="253" t="s">
        <v>276</v>
      </c>
      <c r="BB2" s="253" t="s">
        <v>23</v>
      </c>
      <c r="BC2" s="253" t="s">
        <v>277</v>
      </c>
      <c r="BD2" s="253" t="s">
        <v>85</v>
      </c>
    </row>
    <row r="3" spans="2:5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  <c r="AZ3" s="253" t="s">
        <v>278</v>
      </c>
      <c r="BA3" s="253" t="s">
        <v>279</v>
      </c>
      <c r="BB3" s="253" t="s">
        <v>23</v>
      </c>
      <c r="BC3" s="253" t="s">
        <v>280</v>
      </c>
      <c r="BD3" s="253" t="s">
        <v>85</v>
      </c>
    </row>
    <row r="4" spans="2:56" ht="36.95" customHeight="1">
      <c r="B4" s="29"/>
      <c r="C4" s="30"/>
      <c r="D4" s="31" t="s">
        <v>143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  <c r="AZ4" s="253" t="s">
        <v>281</v>
      </c>
      <c r="BA4" s="253" t="s">
        <v>23</v>
      </c>
      <c r="BB4" s="253" t="s">
        <v>23</v>
      </c>
      <c r="BC4" s="253" t="s">
        <v>282</v>
      </c>
      <c r="BD4" s="253" t="s">
        <v>85</v>
      </c>
    </row>
    <row r="5" spans="2:56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  <c r="AZ5" s="253" t="s">
        <v>283</v>
      </c>
      <c r="BA5" s="253" t="s">
        <v>284</v>
      </c>
      <c r="BB5" s="253" t="s">
        <v>23</v>
      </c>
      <c r="BC5" s="253" t="s">
        <v>285</v>
      </c>
      <c r="BD5" s="253" t="s">
        <v>85</v>
      </c>
    </row>
    <row r="6" spans="2:56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  <c r="AZ6" s="253" t="s">
        <v>286</v>
      </c>
      <c r="BA6" s="253" t="s">
        <v>23</v>
      </c>
      <c r="BB6" s="253" t="s">
        <v>23</v>
      </c>
      <c r="BC6" s="253" t="s">
        <v>287</v>
      </c>
      <c r="BD6" s="253" t="s">
        <v>85</v>
      </c>
    </row>
    <row r="7" spans="2:56" ht="16.5" customHeight="1">
      <c r="B7" s="29"/>
      <c r="C7" s="30"/>
      <c r="D7" s="30"/>
      <c r="E7" s="157" t="str">
        <f>'Rekapitulace stavby'!K6</f>
        <v>Stavební úpravy zázemí fotbalu na hřišti v Neštěmicích vč.venkovního rozvodu vody a vstupních objektů</v>
      </c>
      <c r="F7" s="41"/>
      <c r="G7" s="41"/>
      <c r="H7" s="41"/>
      <c r="I7" s="156"/>
      <c r="J7" s="30"/>
      <c r="K7" s="32"/>
      <c r="AZ7" s="253" t="s">
        <v>288</v>
      </c>
      <c r="BA7" s="253" t="s">
        <v>23</v>
      </c>
      <c r="BB7" s="253" t="s">
        <v>23</v>
      </c>
      <c r="BC7" s="253" t="s">
        <v>289</v>
      </c>
      <c r="BD7" s="253" t="s">
        <v>85</v>
      </c>
    </row>
    <row r="8" spans="2:56" ht="13.5">
      <c r="B8" s="29"/>
      <c r="C8" s="30"/>
      <c r="D8" s="41" t="s">
        <v>144</v>
      </c>
      <c r="E8" s="30"/>
      <c r="F8" s="30"/>
      <c r="G8" s="30"/>
      <c r="H8" s="30"/>
      <c r="I8" s="156"/>
      <c r="J8" s="30"/>
      <c r="K8" s="32"/>
      <c r="AZ8" s="253" t="s">
        <v>290</v>
      </c>
      <c r="BA8" s="253" t="s">
        <v>291</v>
      </c>
      <c r="BB8" s="253" t="s">
        <v>23</v>
      </c>
      <c r="BC8" s="253" t="s">
        <v>292</v>
      </c>
      <c r="BD8" s="253" t="s">
        <v>85</v>
      </c>
    </row>
    <row r="9" spans="2:56" ht="16.5" customHeight="1">
      <c r="B9" s="29"/>
      <c r="C9" s="30"/>
      <c r="D9" s="30"/>
      <c r="E9" s="157" t="s">
        <v>293</v>
      </c>
      <c r="F9" s="30"/>
      <c r="G9" s="30"/>
      <c r="H9" s="30"/>
      <c r="I9" s="156"/>
      <c r="J9" s="30"/>
      <c r="K9" s="32"/>
      <c r="AZ9" s="253" t="s">
        <v>294</v>
      </c>
      <c r="BA9" s="253" t="s">
        <v>23</v>
      </c>
      <c r="BB9" s="253" t="s">
        <v>23</v>
      </c>
      <c r="BC9" s="253" t="s">
        <v>295</v>
      </c>
      <c r="BD9" s="253" t="s">
        <v>85</v>
      </c>
    </row>
    <row r="10" spans="2:56" ht="13.5">
      <c r="B10" s="29"/>
      <c r="C10" s="30"/>
      <c r="D10" s="41" t="s">
        <v>296</v>
      </c>
      <c r="E10" s="30"/>
      <c r="F10" s="30"/>
      <c r="G10" s="30"/>
      <c r="H10" s="30"/>
      <c r="I10" s="156"/>
      <c r="J10" s="30"/>
      <c r="K10" s="32"/>
      <c r="AZ10" s="253" t="s">
        <v>297</v>
      </c>
      <c r="BA10" s="253" t="s">
        <v>298</v>
      </c>
      <c r="BB10" s="253" t="s">
        <v>23</v>
      </c>
      <c r="BC10" s="253" t="s">
        <v>299</v>
      </c>
      <c r="BD10" s="253" t="s">
        <v>85</v>
      </c>
    </row>
    <row r="11" spans="2:56" s="1" customFormat="1" ht="16.5" customHeight="1">
      <c r="B11" s="47"/>
      <c r="C11" s="48"/>
      <c r="D11" s="48"/>
      <c r="E11" s="56" t="s">
        <v>300</v>
      </c>
      <c r="F11" s="48"/>
      <c r="G11" s="48"/>
      <c r="H11" s="48"/>
      <c r="I11" s="158"/>
      <c r="J11" s="48"/>
      <c r="K11" s="52"/>
      <c r="AZ11" s="253" t="s">
        <v>301</v>
      </c>
      <c r="BA11" s="253" t="s">
        <v>23</v>
      </c>
      <c r="BB11" s="253" t="s">
        <v>23</v>
      </c>
      <c r="BC11" s="253" t="s">
        <v>302</v>
      </c>
      <c r="BD11" s="253" t="s">
        <v>85</v>
      </c>
    </row>
    <row r="12" spans="2:56" s="1" customFormat="1" ht="13.5">
      <c r="B12" s="47"/>
      <c r="C12" s="48"/>
      <c r="D12" s="41" t="s">
        <v>303</v>
      </c>
      <c r="E12" s="48"/>
      <c r="F12" s="48"/>
      <c r="G12" s="48"/>
      <c r="H12" s="48"/>
      <c r="I12" s="158"/>
      <c r="J12" s="48"/>
      <c r="K12" s="52"/>
      <c r="AZ12" s="253" t="s">
        <v>304</v>
      </c>
      <c r="BA12" s="253" t="s">
        <v>23</v>
      </c>
      <c r="BB12" s="253" t="s">
        <v>23</v>
      </c>
      <c r="BC12" s="253" t="s">
        <v>305</v>
      </c>
      <c r="BD12" s="253" t="s">
        <v>85</v>
      </c>
    </row>
    <row r="13" spans="2:11" s="1" customFormat="1" ht="36.95" customHeight="1">
      <c r="B13" s="47"/>
      <c r="C13" s="48"/>
      <c r="D13" s="48"/>
      <c r="E13" s="159" t="s">
        <v>306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23</v>
      </c>
      <c r="K15" s="52"/>
    </row>
    <row r="16" spans="2:11" s="1" customFormat="1" ht="14.4" customHeight="1">
      <c r="B16" s="47"/>
      <c r="C16" s="48"/>
      <c r="D16" s="41" t="s">
        <v>24</v>
      </c>
      <c r="E16" s="48"/>
      <c r="F16" s="36" t="s">
        <v>25</v>
      </c>
      <c r="G16" s="48"/>
      <c r="H16" s="48"/>
      <c r="I16" s="160" t="s">
        <v>26</v>
      </c>
      <c r="J16" s="161" t="str">
        <f>'Rekapitulace stavby'!AN8</f>
        <v>24. 10. 2018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28</v>
      </c>
      <c r="E18" s="48"/>
      <c r="F18" s="48"/>
      <c r="G18" s="48"/>
      <c r="H18" s="48"/>
      <c r="I18" s="160" t="s">
        <v>29</v>
      </c>
      <c r="J18" s="36" t="s">
        <v>23</v>
      </c>
      <c r="K18" s="52"/>
    </row>
    <row r="19" spans="2:11" s="1" customFormat="1" ht="18" customHeight="1">
      <c r="B19" s="47"/>
      <c r="C19" s="48"/>
      <c r="D19" s="48"/>
      <c r="E19" s="36" t="s">
        <v>30</v>
      </c>
      <c r="F19" s="48"/>
      <c r="G19" s="48"/>
      <c r="H19" s="48"/>
      <c r="I19" s="160" t="s">
        <v>31</v>
      </c>
      <c r="J19" s="36" t="s">
        <v>23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32</v>
      </c>
      <c r="E21" s="48"/>
      <c r="F21" s="48"/>
      <c r="G21" s="48"/>
      <c r="H21" s="48"/>
      <c r="I21" s="160" t="s">
        <v>29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31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34</v>
      </c>
      <c r="E24" s="48"/>
      <c r="F24" s="48"/>
      <c r="G24" s="48"/>
      <c r="H24" s="48"/>
      <c r="I24" s="160" t="s">
        <v>29</v>
      </c>
      <c r="J24" s="36" t="s">
        <v>35</v>
      </c>
      <c r="K24" s="52"/>
    </row>
    <row r="25" spans="2:11" s="1" customFormat="1" ht="18" customHeight="1">
      <c r="B25" s="47"/>
      <c r="C25" s="48"/>
      <c r="D25" s="48"/>
      <c r="E25" s="36" t="s">
        <v>36</v>
      </c>
      <c r="F25" s="48"/>
      <c r="G25" s="48"/>
      <c r="H25" s="48"/>
      <c r="I25" s="160" t="s">
        <v>31</v>
      </c>
      <c r="J25" s="36" t="s">
        <v>37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39</v>
      </c>
      <c r="E27" s="48"/>
      <c r="F27" s="48"/>
      <c r="G27" s="48"/>
      <c r="H27" s="48"/>
      <c r="I27" s="158"/>
      <c r="J27" s="48"/>
      <c r="K27" s="52"/>
    </row>
    <row r="28" spans="2:11" s="7" customFormat="1" ht="16.5" customHeight="1">
      <c r="B28" s="162"/>
      <c r="C28" s="163"/>
      <c r="D28" s="163"/>
      <c r="E28" s="45" t="s">
        <v>23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41</v>
      </c>
      <c r="E31" s="48"/>
      <c r="F31" s="48"/>
      <c r="G31" s="48"/>
      <c r="H31" s="48"/>
      <c r="I31" s="158"/>
      <c r="J31" s="169">
        <f>ROUND(J103,2)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43</v>
      </c>
      <c r="G33" s="48"/>
      <c r="H33" s="48"/>
      <c r="I33" s="170" t="s">
        <v>42</v>
      </c>
      <c r="J33" s="53" t="s">
        <v>44</v>
      </c>
      <c r="K33" s="52"/>
    </row>
    <row r="34" spans="2:11" s="1" customFormat="1" ht="14.4" customHeight="1">
      <c r="B34" s="47"/>
      <c r="C34" s="48"/>
      <c r="D34" s="56" t="s">
        <v>45</v>
      </c>
      <c r="E34" s="56" t="s">
        <v>46</v>
      </c>
      <c r="F34" s="171">
        <f>ROUND(SUM(BE103:BE939),2)</f>
        <v>0</v>
      </c>
      <c r="G34" s="48"/>
      <c r="H34" s="48"/>
      <c r="I34" s="172">
        <v>0.21</v>
      </c>
      <c r="J34" s="171">
        <f>ROUND(ROUND((SUM(BE103:BE939)),2)*I34,2)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47</v>
      </c>
      <c r="F35" s="171">
        <f>ROUND(SUM(BF103:BF939),2)</f>
        <v>0</v>
      </c>
      <c r="G35" s="48"/>
      <c r="H35" s="48"/>
      <c r="I35" s="172">
        <v>0.15</v>
      </c>
      <c r="J35" s="171">
        <f>ROUND(ROUND((SUM(BF103:BF939)),2)*I35,2)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48</v>
      </c>
      <c r="F36" s="171">
        <f>ROUND(SUM(BG103:BG939),2)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49</v>
      </c>
      <c r="F37" s="171">
        <f>ROUND(SUM(BH103:BH939),2)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50</v>
      </c>
      <c r="F38" s="171">
        <f>ROUND(SUM(BI103:BI939),2)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51</v>
      </c>
      <c r="E40" s="99"/>
      <c r="F40" s="99"/>
      <c r="G40" s="175" t="s">
        <v>52</v>
      </c>
      <c r="H40" s="176" t="s">
        <v>53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146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Stavební úpravy zázemí fotbalu na hřišti v Neštěmicích vč.venkovního rozvodu vody a vstupních objektů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144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293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296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300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303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ASŘ 01 - Stavební úpravy objektu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24</v>
      </c>
      <c r="D57" s="48"/>
      <c r="E57" s="48"/>
      <c r="F57" s="36" t="str">
        <f>F16</f>
        <v>Neštěmice</v>
      </c>
      <c r="G57" s="48"/>
      <c r="H57" s="48"/>
      <c r="I57" s="160" t="s">
        <v>26</v>
      </c>
      <c r="J57" s="161" t="str">
        <f>IF(J16="","",J16)</f>
        <v>24. 10. 2018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28</v>
      </c>
      <c r="D59" s="48"/>
      <c r="E59" s="48"/>
      <c r="F59" s="36" t="str">
        <f>E19</f>
        <v>Městské služby Ústí nad Labem - p.o.</v>
      </c>
      <c r="G59" s="48"/>
      <c r="H59" s="48"/>
      <c r="I59" s="160" t="s">
        <v>34</v>
      </c>
      <c r="J59" s="45" t="str">
        <f>E25</f>
        <v>Correct BC, s.r.o.</v>
      </c>
      <c r="K59" s="52"/>
    </row>
    <row r="60" spans="2:11" s="1" customFormat="1" ht="14.4" customHeight="1">
      <c r="B60" s="47"/>
      <c r="C60" s="41" t="s">
        <v>32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147</v>
      </c>
      <c r="D62" s="173"/>
      <c r="E62" s="173"/>
      <c r="F62" s="173"/>
      <c r="G62" s="173"/>
      <c r="H62" s="173"/>
      <c r="I62" s="187"/>
      <c r="J62" s="188" t="s">
        <v>148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149</v>
      </c>
      <c r="D64" s="48"/>
      <c r="E64" s="48"/>
      <c r="F64" s="48"/>
      <c r="G64" s="48"/>
      <c r="H64" s="48"/>
      <c r="I64" s="158"/>
      <c r="J64" s="169">
        <f>J103</f>
        <v>0</v>
      </c>
      <c r="K64" s="52"/>
      <c r="AU64" s="25" t="s">
        <v>150</v>
      </c>
    </row>
    <row r="65" spans="2:11" s="8" customFormat="1" ht="24.95" customHeight="1">
      <c r="B65" s="191"/>
      <c r="C65" s="192"/>
      <c r="D65" s="193" t="s">
        <v>307</v>
      </c>
      <c r="E65" s="194"/>
      <c r="F65" s="194"/>
      <c r="G65" s="194"/>
      <c r="H65" s="194"/>
      <c r="I65" s="195"/>
      <c r="J65" s="196">
        <f>J104</f>
        <v>0</v>
      </c>
      <c r="K65" s="197"/>
    </row>
    <row r="66" spans="2:11" s="9" customFormat="1" ht="19.9" customHeight="1">
      <c r="B66" s="198"/>
      <c r="C66" s="199"/>
      <c r="D66" s="200" t="s">
        <v>308</v>
      </c>
      <c r="E66" s="201"/>
      <c r="F66" s="201"/>
      <c r="G66" s="201"/>
      <c r="H66" s="201"/>
      <c r="I66" s="202"/>
      <c r="J66" s="203">
        <f>J105</f>
        <v>0</v>
      </c>
      <c r="K66" s="204"/>
    </row>
    <row r="67" spans="2:11" s="9" customFormat="1" ht="19.9" customHeight="1">
      <c r="B67" s="198"/>
      <c r="C67" s="199"/>
      <c r="D67" s="200" t="s">
        <v>309</v>
      </c>
      <c r="E67" s="201"/>
      <c r="F67" s="201"/>
      <c r="G67" s="201"/>
      <c r="H67" s="201"/>
      <c r="I67" s="202"/>
      <c r="J67" s="203">
        <f>J132</f>
        <v>0</v>
      </c>
      <c r="K67" s="204"/>
    </row>
    <row r="68" spans="2:11" s="9" customFormat="1" ht="19.9" customHeight="1">
      <c r="B68" s="198"/>
      <c r="C68" s="199"/>
      <c r="D68" s="200" t="s">
        <v>310</v>
      </c>
      <c r="E68" s="201"/>
      <c r="F68" s="201"/>
      <c r="G68" s="201"/>
      <c r="H68" s="201"/>
      <c r="I68" s="202"/>
      <c r="J68" s="203">
        <f>J244</f>
        <v>0</v>
      </c>
      <c r="K68" s="204"/>
    </row>
    <row r="69" spans="2:11" s="9" customFormat="1" ht="19.9" customHeight="1">
      <c r="B69" s="198"/>
      <c r="C69" s="199"/>
      <c r="D69" s="200" t="s">
        <v>311</v>
      </c>
      <c r="E69" s="201"/>
      <c r="F69" s="201"/>
      <c r="G69" s="201"/>
      <c r="H69" s="201"/>
      <c r="I69" s="202"/>
      <c r="J69" s="203">
        <f>J337</f>
        <v>0</v>
      </c>
      <c r="K69" s="204"/>
    </row>
    <row r="70" spans="2:11" s="9" customFormat="1" ht="19.9" customHeight="1">
      <c r="B70" s="198"/>
      <c r="C70" s="199"/>
      <c r="D70" s="200" t="s">
        <v>312</v>
      </c>
      <c r="E70" s="201"/>
      <c r="F70" s="201"/>
      <c r="G70" s="201"/>
      <c r="H70" s="201"/>
      <c r="I70" s="202"/>
      <c r="J70" s="203">
        <f>J354</f>
        <v>0</v>
      </c>
      <c r="K70" s="204"/>
    </row>
    <row r="71" spans="2:11" s="8" customFormat="1" ht="24.95" customHeight="1">
      <c r="B71" s="191"/>
      <c r="C71" s="192"/>
      <c r="D71" s="193" t="s">
        <v>313</v>
      </c>
      <c r="E71" s="194"/>
      <c r="F71" s="194"/>
      <c r="G71" s="194"/>
      <c r="H71" s="194"/>
      <c r="I71" s="195"/>
      <c r="J71" s="196">
        <f>J356</f>
        <v>0</v>
      </c>
      <c r="K71" s="197"/>
    </row>
    <row r="72" spans="2:11" s="9" customFormat="1" ht="19.9" customHeight="1">
      <c r="B72" s="198"/>
      <c r="C72" s="199"/>
      <c r="D72" s="200" t="s">
        <v>314</v>
      </c>
      <c r="E72" s="201"/>
      <c r="F72" s="201"/>
      <c r="G72" s="201"/>
      <c r="H72" s="201"/>
      <c r="I72" s="202"/>
      <c r="J72" s="203">
        <f>J357</f>
        <v>0</v>
      </c>
      <c r="K72" s="204"/>
    </row>
    <row r="73" spans="2:11" s="9" customFormat="1" ht="19.9" customHeight="1">
      <c r="B73" s="198"/>
      <c r="C73" s="199"/>
      <c r="D73" s="200" t="s">
        <v>315</v>
      </c>
      <c r="E73" s="201"/>
      <c r="F73" s="201"/>
      <c r="G73" s="201"/>
      <c r="H73" s="201"/>
      <c r="I73" s="202"/>
      <c r="J73" s="203">
        <f>J372</f>
        <v>0</v>
      </c>
      <c r="K73" s="204"/>
    </row>
    <row r="74" spans="2:11" s="9" customFormat="1" ht="19.9" customHeight="1">
      <c r="B74" s="198"/>
      <c r="C74" s="199"/>
      <c r="D74" s="200" t="s">
        <v>316</v>
      </c>
      <c r="E74" s="201"/>
      <c r="F74" s="201"/>
      <c r="G74" s="201"/>
      <c r="H74" s="201"/>
      <c r="I74" s="202"/>
      <c r="J74" s="203">
        <f>J452</f>
        <v>0</v>
      </c>
      <c r="K74" s="204"/>
    </row>
    <row r="75" spans="2:11" s="9" customFormat="1" ht="19.9" customHeight="1">
      <c r="B75" s="198"/>
      <c r="C75" s="199"/>
      <c r="D75" s="200" t="s">
        <v>317</v>
      </c>
      <c r="E75" s="201"/>
      <c r="F75" s="201"/>
      <c r="G75" s="201"/>
      <c r="H75" s="201"/>
      <c r="I75" s="202"/>
      <c r="J75" s="203">
        <f>J563</f>
        <v>0</v>
      </c>
      <c r="K75" s="204"/>
    </row>
    <row r="76" spans="2:11" s="9" customFormat="1" ht="19.9" customHeight="1">
      <c r="B76" s="198"/>
      <c r="C76" s="199"/>
      <c r="D76" s="200" t="s">
        <v>318</v>
      </c>
      <c r="E76" s="201"/>
      <c r="F76" s="201"/>
      <c r="G76" s="201"/>
      <c r="H76" s="201"/>
      <c r="I76" s="202"/>
      <c r="J76" s="203">
        <f>J623</f>
        <v>0</v>
      </c>
      <c r="K76" s="204"/>
    </row>
    <row r="77" spans="2:11" s="9" customFormat="1" ht="19.9" customHeight="1">
      <c r="B77" s="198"/>
      <c r="C77" s="199"/>
      <c r="D77" s="200" t="s">
        <v>319</v>
      </c>
      <c r="E77" s="201"/>
      <c r="F77" s="201"/>
      <c r="G77" s="201"/>
      <c r="H77" s="201"/>
      <c r="I77" s="202"/>
      <c r="J77" s="203">
        <f>J738</f>
        <v>0</v>
      </c>
      <c r="K77" s="204"/>
    </row>
    <row r="78" spans="2:11" s="9" customFormat="1" ht="19.9" customHeight="1">
      <c r="B78" s="198"/>
      <c r="C78" s="199"/>
      <c r="D78" s="200" t="s">
        <v>320</v>
      </c>
      <c r="E78" s="201"/>
      <c r="F78" s="201"/>
      <c r="G78" s="201"/>
      <c r="H78" s="201"/>
      <c r="I78" s="202"/>
      <c r="J78" s="203">
        <f>J802</f>
        <v>0</v>
      </c>
      <c r="K78" s="204"/>
    </row>
    <row r="79" spans="2:11" s="8" customFormat="1" ht="24.95" customHeight="1">
      <c r="B79" s="191"/>
      <c r="C79" s="192"/>
      <c r="D79" s="193" t="s">
        <v>321</v>
      </c>
      <c r="E79" s="194"/>
      <c r="F79" s="194"/>
      <c r="G79" s="194"/>
      <c r="H79" s="194"/>
      <c r="I79" s="195"/>
      <c r="J79" s="196">
        <f>J921</f>
        <v>0</v>
      </c>
      <c r="K79" s="197"/>
    </row>
    <row r="80" spans="2:11" s="1" customFormat="1" ht="21.8" customHeight="1">
      <c r="B80" s="47"/>
      <c r="C80" s="48"/>
      <c r="D80" s="48"/>
      <c r="E80" s="48"/>
      <c r="F80" s="48"/>
      <c r="G80" s="48"/>
      <c r="H80" s="48"/>
      <c r="I80" s="158"/>
      <c r="J80" s="48"/>
      <c r="K80" s="52"/>
    </row>
    <row r="81" spans="2:11" s="1" customFormat="1" ht="6.95" customHeight="1">
      <c r="B81" s="68"/>
      <c r="C81" s="69"/>
      <c r="D81" s="69"/>
      <c r="E81" s="69"/>
      <c r="F81" s="69"/>
      <c r="G81" s="69"/>
      <c r="H81" s="69"/>
      <c r="I81" s="180"/>
      <c r="J81" s="69"/>
      <c r="K81" s="70"/>
    </row>
    <row r="85" spans="2:12" s="1" customFormat="1" ht="6.95" customHeight="1">
      <c r="B85" s="71"/>
      <c r="C85" s="72"/>
      <c r="D85" s="72"/>
      <c r="E85" s="72"/>
      <c r="F85" s="72"/>
      <c r="G85" s="72"/>
      <c r="H85" s="72"/>
      <c r="I85" s="183"/>
      <c r="J85" s="72"/>
      <c r="K85" s="72"/>
      <c r="L85" s="73"/>
    </row>
    <row r="86" spans="2:12" s="1" customFormat="1" ht="36.95" customHeight="1">
      <c r="B86" s="47"/>
      <c r="C86" s="74" t="s">
        <v>158</v>
      </c>
      <c r="D86" s="75"/>
      <c r="E86" s="75"/>
      <c r="F86" s="75"/>
      <c r="G86" s="75"/>
      <c r="H86" s="75"/>
      <c r="I86" s="205"/>
      <c r="J86" s="75"/>
      <c r="K86" s="75"/>
      <c r="L86" s="73"/>
    </row>
    <row r="87" spans="2:12" s="1" customFormat="1" ht="6.95" customHeight="1">
      <c r="B87" s="47"/>
      <c r="C87" s="75"/>
      <c r="D87" s="75"/>
      <c r="E87" s="75"/>
      <c r="F87" s="75"/>
      <c r="G87" s="75"/>
      <c r="H87" s="75"/>
      <c r="I87" s="205"/>
      <c r="J87" s="75"/>
      <c r="K87" s="75"/>
      <c r="L87" s="73"/>
    </row>
    <row r="88" spans="2:12" s="1" customFormat="1" ht="14.4" customHeight="1">
      <c r="B88" s="47"/>
      <c r="C88" s="77" t="s">
        <v>18</v>
      </c>
      <c r="D88" s="75"/>
      <c r="E88" s="75"/>
      <c r="F88" s="75"/>
      <c r="G88" s="75"/>
      <c r="H88" s="75"/>
      <c r="I88" s="205"/>
      <c r="J88" s="75"/>
      <c r="K88" s="75"/>
      <c r="L88" s="73"/>
    </row>
    <row r="89" spans="2:12" s="1" customFormat="1" ht="16.5" customHeight="1">
      <c r="B89" s="47"/>
      <c r="C89" s="75"/>
      <c r="D89" s="75"/>
      <c r="E89" s="206" t="str">
        <f>E7</f>
        <v>Stavební úpravy zázemí fotbalu na hřišti v Neštěmicích vč.venkovního rozvodu vody a vstupních objektů</v>
      </c>
      <c r="F89" s="77"/>
      <c r="G89" s="77"/>
      <c r="H89" s="77"/>
      <c r="I89" s="205"/>
      <c r="J89" s="75"/>
      <c r="K89" s="75"/>
      <c r="L89" s="73"/>
    </row>
    <row r="90" spans="2:12" ht="13.5">
      <c r="B90" s="29"/>
      <c r="C90" s="77" t="s">
        <v>144</v>
      </c>
      <c r="D90" s="254"/>
      <c r="E90" s="254"/>
      <c r="F90" s="254"/>
      <c r="G90" s="254"/>
      <c r="H90" s="254"/>
      <c r="I90" s="150"/>
      <c r="J90" s="254"/>
      <c r="K90" s="254"/>
      <c r="L90" s="255"/>
    </row>
    <row r="91" spans="2:12" ht="16.5" customHeight="1">
      <c r="B91" s="29"/>
      <c r="C91" s="254"/>
      <c r="D91" s="254"/>
      <c r="E91" s="206" t="s">
        <v>293</v>
      </c>
      <c r="F91" s="254"/>
      <c r="G91" s="254"/>
      <c r="H91" s="254"/>
      <c r="I91" s="150"/>
      <c r="J91" s="254"/>
      <c r="K91" s="254"/>
      <c r="L91" s="255"/>
    </row>
    <row r="92" spans="2:12" ht="13.5">
      <c r="B92" s="29"/>
      <c r="C92" s="77" t="s">
        <v>296</v>
      </c>
      <c r="D92" s="254"/>
      <c r="E92" s="254"/>
      <c r="F92" s="254"/>
      <c r="G92" s="254"/>
      <c r="H92" s="254"/>
      <c r="I92" s="150"/>
      <c r="J92" s="254"/>
      <c r="K92" s="254"/>
      <c r="L92" s="255"/>
    </row>
    <row r="93" spans="2:12" s="1" customFormat="1" ht="16.5" customHeight="1">
      <c r="B93" s="47"/>
      <c r="C93" s="75"/>
      <c r="D93" s="75"/>
      <c r="E93" s="256" t="s">
        <v>300</v>
      </c>
      <c r="F93" s="75"/>
      <c r="G93" s="75"/>
      <c r="H93" s="75"/>
      <c r="I93" s="205"/>
      <c r="J93" s="75"/>
      <c r="K93" s="75"/>
      <c r="L93" s="73"/>
    </row>
    <row r="94" spans="2:12" s="1" customFormat="1" ht="14.4" customHeight="1">
      <c r="B94" s="47"/>
      <c r="C94" s="77" t="s">
        <v>303</v>
      </c>
      <c r="D94" s="75"/>
      <c r="E94" s="75"/>
      <c r="F94" s="75"/>
      <c r="G94" s="75"/>
      <c r="H94" s="75"/>
      <c r="I94" s="205"/>
      <c r="J94" s="75"/>
      <c r="K94" s="75"/>
      <c r="L94" s="73"/>
    </row>
    <row r="95" spans="2:12" s="1" customFormat="1" ht="17.25" customHeight="1">
      <c r="B95" s="47"/>
      <c r="C95" s="75"/>
      <c r="D95" s="75"/>
      <c r="E95" s="83" t="str">
        <f>E13</f>
        <v>ASŘ 01 - Stavební úpravy objektu</v>
      </c>
      <c r="F95" s="75"/>
      <c r="G95" s="75"/>
      <c r="H95" s="75"/>
      <c r="I95" s="205"/>
      <c r="J95" s="75"/>
      <c r="K95" s="75"/>
      <c r="L95" s="73"/>
    </row>
    <row r="96" spans="2:12" s="1" customFormat="1" ht="6.95" customHeight="1">
      <c r="B96" s="47"/>
      <c r="C96" s="75"/>
      <c r="D96" s="75"/>
      <c r="E96" s="75"/>
      <c r="F96" s="75"/>
      <c r="G96" s="75"/>
      <c r="H96" s="75"/>
      <c r="I96" s="205"/>
      <c r="J96" s="75"/>
      <c r="K96" s="75"/>
      <c r="L96" s="73"/>
    </row>
    <row r="97" spans="2:12" s="1" customFormat="1" ht="18" customHeight="1">
      <c r="B97" s="47"/>
      <c r="C97" s="77" t="s">
        <v>24</v>
      </c>
      <c r="D97" s="75"/>
      <c r="E97" s="75"/>
      <c r="F97" s="207" t="str">
        <f>F16</f>
        <v>Neštěmice</v>
      </c>
      <c r="G97" s="75"/>
      <c r="H97" s="75"/>
      <c r="I97" s="208" t="s">
        <v>26</v>
      </c>
      <c r="J97" s="86" t="str">
        <f>IF(J16="","",J16)</f>
        <v>24. 10. 2018</v>
      </c>
      <c r="K97" s="75"/>
      <c r="L97" s="73"/>
    </row>
    <row r="98" spans="2:12" s="1" customFormat="1" ht="6.95" customHeight="1">
      <c r="B98" s="47"/>
      <c r="C98" s="75"/>
      <c r="D98" s="75"/>
      <c r="E98" s="75"/>
      <c r="F98" s="75"/>
      <c r="G98" s="75"/>
      <c r="H98" s="75"/>
      <c r="I98" s="205"/>
      <c r="J98" s="75"/>
      <c r="K98" s="75"/>
      <c r="L98" s="73"/>
    </row>
    <row r="99" spans="2:12" s="1" customFormat="1" ht="13.5">
      <c r="B99" s="47"/>
      <c r="C99" s="77" t="s">
        <v>28</v>
      </c>
      <c r="D99" s="75"/>
      <c r="E99" s="75"/>
      <c r="F99" s="207" t="str">
        <f>E19</f>
        <v>Městské služby Ústí nad Labem - p.o.</v>
      </c>
      <c r="G99" s="75"/>
      <c r="H99" s="75"/>
      <c r="I99" s="208" t="s">
        <v>34</v>
      </c>
      <c r="J99" s="207" t="str">
        <f>E25</f>
        <v>Correct BC, s.r.o.</v>
      </c>
      <c r="K99" s="75"/>
      <c r="L99" s="73"/>
    </row>
    <row r="100" spans="2:12" s="1" customFormat="1" ht="14.4" customHeight="1">
      <c r="B100" s="47"/>
      <c r="C100" s="77" t="s">
        <v>32</v>
      </c>
      <c r="D100" s="75"/>
      <c r="E100" s="75"/>
      <c r="F100" s="207" t="str">
        <f>IF(E22="","",E22)</f>
        <v/>
      </c>
      <c r="G100" s="75"/>
      <c r="H100" s="75"/>
      <c r="I100" s="205"/>
      <c r="J100" s="75"/>
      <c r="K100" s="75"/>
      <c r="L100" s="73"/>
    </row>
    <row r="101" spans="2:12" s="1" customFormat="1" ht="10.3" customHeight="1">
      <c r="B101" s="47"/>
      <c r="C101" s="75"/>
      <c r="D101" s="75"/>
      <c r="E101" s="75"/>
      <c r="F101" s="75"/>
      <c r="G101" s="75"/>
      <c r="H101" s="75"/>
      <c r="I101" s="205"/>
      <c r="J101" s="75"/>
      <c r="K101" s="75"/>
      <c r="L101" s="73"/>
    </row>
    <row r="102" spans="2:20" s="10" customFormat="1" ht="29.25" customHeight="1">
      <c r="B102" s="209"/>
      <c r="C102" s="210" t="s">
        <v>159</v>
      </c>
      <c r="D102" s="211" t="s">
        <v>60</v>
      </c>
      <c r="E102" s="211" t="s">
        <v>56</v>
      </c>
      <c r="F102" s="211" t="s">
        <v>160</v>
      </c>
      <c r="G102" s="211" t="s">
        <v>161</v>
      </c>
      <c r="H102" s="211" t="s">
        <v>162</v>
      </c>
      <c r="I102" s="212" t="s">
        <v>163</v>
      </c>
      <c r="J102" s="211" t="s">
        <v>148</v>
      </c>
      <c r="K102" s="213" t="s">
        <v>164</v>
      </c>
      <c r="L102" s="214"/>
      <c r="M102" s="103" t="s">
        <v>165</v>
      </c>
      <c r="N102" s="104" t="s">
        <v>45</v>
      </c>
      <c r="O102" s="104" t="s">
        <v>166</v>
      </c>
      <c r="P102" s="104" t="s">
        <v>167</v>
      </c>
      <c r="Q102" s="104" t="s">
        <v>168</v>
      </c>
      <c r="R102" s="104" t="s">
        <v>169</v>
      </c>
      <c r="S102" s="104" t="s">
        <v>170</v>
      </c>
      <c r="T102" s="105" t="s">
        <v>171</v>
      </c>
    </row>
    <row r="103" spans="2:63" s="1" customFormat="1" ht="29.25" customHeight="1">
      <c r="B103" s="47"/>
      <c r="C103" s="109" t="s">
        <v>149</v>
      </c>
      <c r="D103" s="75"/>
      <c r="E103" s="75"/>
      <c r="F103" s="75"/>
      <c r="G103" s="75"/>
      <c r="H103" s="75"/>
      <c r="I103" s="205"/>
      <c r="J103" s="215">
        <f>BK103</f>
        <v>0</v>
      </c>
      <c r="K103" s="75"/>
      <c r="L103" s="73"/>
      <c r="M103" s="106"/>
      <c r="N103" s="107"/>
      <c r="O103" s="107"/>
      <c r="P103" s="216">
        <f>P104+P356+P921</f>
        <v>0</v>
      </c>
      <c r="Q103" s="107"/>
      <c r="R103" s="216">
        <f>R104+R356+R921</f>
        <v>86.21113067</v>
      </c>
      <c r="S103" s="107"/>
      <c r="T103" s="217">
        <f>T104+T356+T921</f>
        <v>70.81246235</v>
      </c>
      <c r="AT103" s="25" t="s">
        <v>74</v>
      </c>
      <c r="AU103" s="25" t="s">
        <v>150</v>
      </c>
      <c r="BK103" s="218">
        <f>BK104+BK356+BK921</f>
        <v>0</v>
      </c>
    </row>
    <row r="104" spans="2:63" s="11" customFormat="1" ht="37.4" customHeight="1">
      <c r="B104" s="219"/>
      <c r="C104" s="220"/>
      <c r="D104" s="221" t="s">
        <v>74</v>
      </c>
      <c r="E104" s="222" t="s">
        <v>322</v>
      </c>
      <c r="F104" s="222" t="s">
        <v>323</v>
      </c>
      <c r="G104" s="220"/>
      <c r="H104" s="220"/>
      <c r="I104" s="223"/>
      <c r="J104" s="224">
        <f>BK104</f>
        <v>0</v>
      </c>
      <c r="K104" s="220"/>
      <c r="L104" s="225"/>
      <c r="M104" s="226"/>
      <c r="N104" s="227"/>
      <c r="O104" s="227"/>
      <c r="P104" s="228">
        <f>P105+P132+P244+P337+P354</f>
        <v>0</v>
      </c>
      <c r="Q104" s="227"/>
      <c r="R104" s="228">
        <f>R105+R132+R244+R337+R354</f>
        <v>64.52111294000001</v>
      </c>
      <c r="S104" s="227"/>
      <c r="T104" s="229">
        <f>T105+T132+T244+T337+T354</f>
        <v>43.5287144</v>
      </c>
      <c r="AR104" s="230" t="s">
        <v>83</v>
      </c>
      <c r="AT104" s="231" t="s">
        <v>74</v>
      </c>
      <c r="AU104" s="231" t="s">
        <v>75</v>
      </c>
      <c r="AY104" s="230" t="s">
        <v>174</v>
      </c>
      <c r="BK104" s="232">
        <f>BK105+BK132+BK244+BK337+BK354</f>
        <v>0</v>
      </c>
    </row>
    <row r="105" spans="2:63" s="11" customFormat="1" ht="19.9" customHeight="1">
      <c r="B105" s="219"/>
      <c r="C105" s="220"/>
      <c r="D105" s="221" t="s">
        <v>74</v>
      </c>
      <c r="E105" s="233" t="s">
        <v>94</v>
      </c>
      <c r="F105" s="233" t="s">
        <v>324</v>
      </c>
      <c r="G105" s="220"/>
      <c r="H105" s="220"/>
      <c r="I105" s="223"/>
      <c r="J105" s="234">
        <f>BK105</f>
        <v>0</v>
      </c>
      <c r="K105" s="220"/>
      <c r="L105" s="225"/>
      <c r="M105" s="226"/>
      <c r="N105" s="227"/>
      <c r="O105" s="227"/>
      <c r="P105" s="228">
        <f>SUM(P106:P131)</f>
        <v>0</v>
      </c>
      <c r="Q105" s="227"/>
      <c r="R105" s="228">
        <f>SUM(R106:R131)</f>
        <v>1.9547079199999997</v>
      </c>
      <c r="S105" s="227"/>
      <c r="T105" s="229">
        <f>SUM(T106:T131)</f>
        <v>0</v>
      </c>
      <c r="AR105" s="230" t="s">
        <v>83</v>
      </c>
      <c r="AT105" s="231" t="s">
        <v>74</v>
      </c>
      <c r="AU105" s="231" t="s">
        <v>83</v>
      </c>
      <c r="AY105" s="230" t="s">
        <v>174</v>
      </c>
      <c r="BK105" s="232">
        <f>SUM(BK106:BK131)</f>
        <v>0</v>
      </c>
    </row>
    <row r="106" spans="2:65" s="1" customFormat="1" ht="25.5" customHeight="1">
      <c r="B106" s="47"/>
      <c r="C106" s="235" t="s">
        <v>83</v>
      </c>
      <c r="D106" s="235" t="s">
        <v>177</v>
      </c>
      <c r="E106" s="236" t="s">
        <v>325</v>
      </c>
      <c r="F106" s="237" t="s">
        <v>326</v>
      </c>
      <c r="G106" s="238" t="s">
        <v>180</v>
      </c>
      <c r="H106" s="239">
        <v>2</v>
      </c>
      <c r="I106" s="240"/>
      <c r="J106" s="241">
        <f>ROUND(I106*H106,2)</f>
        <v>0</v>
      </c>
      <c r="K106" s="237" t="s">
        <v>181</v>
      </c>
      <c r="L106" s="73"/>
      <c r="M106" s="242" t="s">
        <v>23</v>
      </c>
      <c r="N106" s="243" t="s">
        <v>46</v>
      </c>
      <c r="O106" s="48"/>
      <c r="P106" s="244">
        <f>O106*H106</f>
        <v>0</v>
      </c>
      <c r="Q106" s="244">
        <v>0.02684</v>
      </c>
      <c r="R106" s="244">
        <f>Q106*H106</f>
        <v>0.05368</v>
      </c>
      <c r="S106" s="244">
        <v>0</v>
      </c>
      <c r="T106" s="245">
        <f>S106*H106</f>
        <v>0</v>
      </c>
      <c r="AR106" s="25" t="s">
        <v>195</v>
      </c>
      <c r="AT106" s="25" t="s">
        <v>177</v>
      </c>
      <c r="AU106" s="25" t="s">
        <v>85</v>
      </c>
      <c r="AY106" s="25" t="s">
        <v>174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5" t="s">
        <v>83</v>
      </c>
      <c r="BK106" s="246">
        <f>ROUND(I106*H106,2)</f>
        <v>0</v>
      </c>
      <c r="BL106" s="25" t="s">
        <v>195</v>
      </c>
      <c r="BM106" s="25" t="s">
        <v>327</v>
      </c>
    </row>
    <row r="107" spans="2:51" s="12" customFormat="1" ht="13.5">
      <c r="B107" s="257"/>
      <c r="C107" s="258"/>
      <c r="D107" s="247" t="s">
        <v>328</v>
      </c>
      <c r="E107" s="259" t="s">
        <v>23</v>
      </c>
      <c r="F107" s="260" t="s">
        <v>329</v>
      </c>
      <c r="G107" s="258"/>
      <c r="H107" s="261">
        <v>1</v>
      </c>
      <c r="I107" s="262"/>
      <c r="J107" s="258"/>
      <c r="K107" s="258"/>
      <c r="L107" s="263"/>
      <c r="M107" s="264"/>
      <c r="N107" s="265"/>
      <c r="O107" s="265"/>
      <c r="P107" s="265"/>
      <c r="Q107" s="265"/>
      <c r="R107" s="265"/>
      <c r="S107" s="265"/>
      <c r="T107" s="266"/>
      <c r="AT107" s="267" t="s">
        <v>328</v>
      </c>
      <c r="AU107" s="267" t="s">
        <v>85</v>
      </c>
      <c r="AV107" s="12" t="s">
        <v>85</v>
      </c>
      <c r="AW107" s="12" t="s">
        <v>38</v>
      </c>
      <c r="AX107" s="12" t="s">
        <v>75</v>
      </c>
      <c r="AY107" s="267" t="s">
        <v>174</v>
      </c>
    </row>
    <row r="108" spans="2:51" s="12" customFormat="1" ht="13.5">
      <c r="B108" s="257"/>
      <c r="C108" s="258"/>
      <c r="D108" s="247" t="s">
        <v>328</v>
      </c>
      <c r="E108" s="259" t="s">
        <v>23</v>
      </c>
      <c r="F108" s="260" t="s">
        <v>330</v>
      </c>
      <c r="G108" s="258"/>
      <c r="H108" s="261">
        <v>1</v>
      </c>
      <c r="I108" s="262"/>
      <c r="J108" s="258"/>
      <c r="K108" s="258"/>
      <c r="L108" s="263"/>
      <c r="M108" s="264"/>
      <c r="N108" s="265"/>
      <c r="O108" s="265"/>
      <c r="P108" s="265"/>
      <c r="Q108" s="265"/>
      <c r="R108" s="265"/>
      <c r="S108" s="265"/>
      <c r="T108" s="266"/>
      <c r="AT108" s="267" t="s">
        <v>328</v>
      </c>
      <c r="AU108" s="267" t="s">
        <v>85</v>
      </c>
      <c r="AV108" s="12" t="s">
        <v>85</v>
      </c>
      <c r="AW108" s="12" t="s">
        <v>38</v>
      </c>
      <c r="AX108" s="12" t="s">
        <v>75</v>
      </c>
      <c r="AY108" s="267" t="s">
        <v>174</v>
      </c>
    </row>
    <row r="109" spans="2:51" s="13" customFormat="1" ht="13.5">
      <c r="B109" s="268"/>
      <c r="C109" s="269"/>
      <c r="D109" s="247" t="s">
        <v>328</v>
      </c>
      <c r="E109" s="270" t="s">
        <v>23</v>
      </c>
      <c r="F109" s="271" t="s">
        <v>331</v>
      </c>
      <c r="G109" s="269"/>
      <c r="H109" s="272">
        <v>2</v>
      </c>
      <c r="I109" s="273"/>
      <c r="J109" s="269"/>
      <c r="K109" s="269"/>
      <c r="L109" s="274"/>
      <c r="M109" s="275"/>
      <c r="N109" s="276"/>
      <c r="O109" s="276"/>
      <c r="P109" s="276"/>
      <c r="Q109" s="276"/>
      <c r="R109" s="276"/>
      <c r="S109" s="276"/>
      <c r="T109" s="277"/>
      <c r="AT109" s="278" t="s">
        <v>328</v>
      </c>
      <c r="AU109" s="278" t="s">
        <v>85</v>
      </c>
      <c r="AV109" s="13" t="s">
        <v>195</v>
      </c>
      <c r="AW109" s="13" t="s">
        <v>38</v>
      </c>
      <c r="AX109" s="13" t="s">
        <v>83</v>
      </c>
      <c r="AY109" s="278" t="s">
        <v>174</v>
      </c>
    </row>
    <row r="110" spans="2:65" s="1" customFormat="1" ht="25.5" customHeight="1">
      <c r="B110" s="47"/>
      <c r="C110" s="235" t="s">
        <v>85</v>
      </c>
      <c r="D110" s="235" t="s">
        <v>177</v>
      </c>
      <c r="E110" s="236" t="s">
        <v>332</v>
      </c>
      <c r="F110" s="237" t="s">
        <v>333</v>
      </c>
      <c r="G110" s="238" t="s">
        <v>180</v>
      </c>
      <c r="H110" s="239">
        <v>6</v>
      </c>
      <c r="I110" s="240"/>
      <c r="J110" s="241">
        <f>ROUND(I110*H110,2)</f>
        <v>0</v>
      </c>
      <c r="K110" s="237" t="s">
        <v>181</v>
      </c>
      <c r="L110" s="73"/>
      <c r="M110" s="242" t="s">
        <v>23</v>
      </c>
      <c r="N110" s="243" t="s">
        <v>46</v>
      </c>
      <c r="O110" s="48"/>
      <c r="P110" s="244">
        <f>O110*H110</f>
        <v>0</v>
      </c>
      <c r="Q110" s="244">
        <v>0.02192</v>
      </c>
      <c r="R110" s="244">
        <f>Q110*H110</f>
        <v>0.13152</v>
      </c>
      <c r="S110" s="244">
        <v>0</v>
      </c>
      <c r="T110" s="245">
        <f>S110*H110</f>
        <v>0</v>
      </c>
      <c r="AR110" s="25" t="s">
        <v>195</v>
      </c>
      <c r="AT110" s="25" t="s">
        <v>177</v>
      </c>
      <c r="AU110" s="25" t="s">
        <v>85</v>
      </c>
      <c r="AY110" s="25" t="s">
        <v>174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5" t="s">
        <v>83</v>
      </c>
      <c r="BK110" s="246">
        <f>ROUND(I110*H110,2)</f>
        <v>0</v>
      </c>
      <c r="BL110" s="25" t="s">
        <v>195</v>
      </c>
      <c r="BM110" s="25" t="s">
        <v>334</v>
      </c>
    </row>
    <row r="111" spans="2:47" s="1" customFormat="1" ht="13.5">
      <c r="B111" s="47"/>
      <c r="C111" s="75"/>
      <c r="D111" s="247" t="s">
        <v>187</v>
      </c>
      <c r="E111" s="75"/>
      <c r="F111" s="248" t="s">
        <v>335</v>
      </c>
      <c r="G111" s="75"/>
      <c r="H111" s="75"/>
      <c r="I111" s="205"/>
      <c r="J111" s="75"/>
      <c r="K111" s="75"/>
      <c r="L111" s="73"/>
      <c r="M111" s="249"/>
      <c r="N111" s="48"/>
      <c r="O111" s="48"/>
      <c r="P111" s="48"/>
      <c r="Q111" s="48"/>
      <c r="R111" s="48"/>
      <c r="S111" s="48"/>
      <c r="T111" s="96"/>
      <c r="AT111" s="25" t="s">
        <v>187</v>
      </c>
      <c r="AU111" s="25" t="s">
        <v>85</v>
      </c>
    </row>
    <row r="112" spans="2:51" s="12" customFormat="1" ht="13.5">
      <c r="B112" s="257"/>
      <c r="C112" s="258"/>
      <c r="D112" s="247" t="s">
        <v>328</v>
      </c>
      <c r="E112" s="259" t="s">
        <v>23</v>
      </c>
      <c r="F112" s="260" t="s">
        <v>336</v>
      </c>
      <c r="G112" s="258"/>
      <c r="H112" s="261">
        <v>2</v>
      </c>
      <c r="I112" s="262"/>
      <c r="J112" s="258"/>
      <c r="K112" s="258"/>
      <c r="L112" s="263"/>
      <c r="M112" s="264"/>
      <c r="N112" s="265"/>
      <c r="O112" s="265"/>
      <c r="P112" s="265"/>
      <c r="Q112" s="265"/>
      <c r="R112" s="265"/>
      <c r="S112" s="265"/>
      <c r="T112" s="266"/>
      <c r="AT112" s="267" t="s">
        <v>328</v>
      </c>
      <c r="AU112" s="267" t="s">
        <v>85</v>
      </c>
      <c r="AV112" s="12" t="s">
        <v>85</v>
      </c>
      <c r="AW112" s="12" t="s">
        <v>38</v>
      </c>
      <c r="AX112" s="12" t="s">
        <v>75</v>
      </c>
      <c r="AY112" s="267" t="s">
        <v>174</v>
      </c>
    </row>
    <row r="113" spans="2:51" s="12" customFormat="1" ht="13.5">
      <c r="B113" s="257"/>
      <c r="C113" s="258"/>
      <c r="D113" s="247" t="s">
        <v>328</v>
      </c>
      <c r="E113" s="259" t="s">
        <v>23</v>
      </c>
      <c r="F113" s="260" t="s">
        <v>337</v>
      </c>
      <c r="G113" s="258"/>
      <c r="H113" s="261">
        <v>2</v>
      </c>
      <c r="I113" s="262"/>
      <c r="J113" s="258"/>
      <c r="K113" s="258"/>
      <c r="L113" s="263"/>
      <c r="M113" s="264"/>
      <c r="N113" s="265"/>
      <c r="O113" s="265"/>
      <c r="P113" s="265"/>
      <c r="Q113" s="265"/>
      <c r="R113" s="265"/>
      <c r="S113" s="265"/>
      <c r="T113" s="266"/>
      <c r="AT113" s="267" t="s">
        <v>328</v>
      </c>
      <c r="AU113" s="267" t="s">
        <v>85</v>
      </c>
      <c r="AV113" s="12" t="s">
        <v>85</v>
      </c>
      <c r="AW113" s="12" t="s">
        <v>38</v>
      </c>
      <c r="AX113" s="12" t="s">
        <v>75</v>
      </c>
      <c r="AY113" s="267" t="s">
        <v>174</v>
      </c>
    </row>
    <row r="114" spans="2:51" s="12" customFormat="1" ht="13.5">
      <c r="B114" s="257"/>
      <c r="C114" s="258"/>
      <c r="D114" s="247" t="s">
        <v>328</v>
      </c>
      <c r="E114" s="259" t="s">
        <v>23</v>
      </c>
      <c r="F114" s="260" t="s">
        <v>338</v>
      </c>
      <c r="G114" s="258"/>
      <c r="H114" s="261">
        <v>2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AT114" s="267" t="s">
        <v>328</v>
      </c>
      <c r="AU114" s="267" t="s">
        <v>85</v>
      </c>
      <c r="AV114" s="12" t="s">
        <v>85</v>
      </c>
      <c r="AW114" s="12" t="s">
        <v>38</v>
      </c>
      <c r="AX114" s="12" t="s">
        <v>75</v>
      </c>
      <c r="AY114" s="267" t="s">
        <v>174</v>
      </c>
    </row>
    <row r="115" spans="2:51" s="13" customFormat="1" ht="13.5">
      <c r="B115" s="268"/>
      <c r="C115" s="269"/>
      <c r="D115" s="247" t="s">
        <v>328</v>
      </c>
      <c r="E115" s="270" t="s">
        <v>23</v>
      </c>
      <c r="F115" s="271" t="s">
        <v>331</v>
      </c>
      <c r="G115" s="269"/>
      <c r="H115" s="272">
        <v>6</v>
      </c>
      <c r="I115" s="273"/>
      <c r="J115" s="269"/>
      <c r="K115" s="269"/>
      <c r="L115" s="274"/>
      <c r="M115" s="275"/>
      <c r="N115" s="276"/>
      <c r="O115" s="276"/>
      <c r="P115" s="276"/>
      <c r="Q115" s="276"/>
      <c r="R115" s="276"/>
      <c r="S115" s="276"/>
      <c r="T115" s="277"/>
      <c r="AT115" s="278" t="s">
        <v>328</v>
      </c>
      <c r="AU115" s="278" t="s">
        <v>85</v>
      </c>
      <c r="AV115" s="13" t="s">
        <v>195</v>
      </c>
      <c r="AW115" s="13" t="s">
        <v>38</v>
      </c>
      <c r="AX115" s="13" t="s">
        <v>83</v>
      </c>
      <c r="AY115" s="278" t="s">
        <v>174</v>
      </c>
    </row>
    <row r="116" spans="2:65" s="1" customFormat="1" ht="38.25" customHeight="1">
      <c r="B116" s="47"/>
      <c r="C116" s="235" t="s">
        <v>94</v>
      </c>
      <c r="D116" s="235" t="s">
        <v>177</v>
      </c>
      <c r="E116" s="236" t="s">
        <v>339</v>
      </c>
      <c r="F116" s="237" t="s">
        <v>340</v>
      </c>
      <c r="G116" s="238" t="s">
        <v>205</v>
      </c>
      <c r="H116" s="239">
        <v>3</v>
      </c>
      <c r="I116" s="240"/>
      <c r="J116" s="241">
        <f>ROUND(I116*H116,2)</f>
        <v>0</v>
      </c>
      <c r="K116" s="237" t="s">
        <v>23</v>
      </c>
      <c r="L116" s="73"/>
      <c r="M116" s="242" t="s">
        <v>23</v>
      </c>
      <c r="N116" s="243" t="s">
        <v>46</v>
      </c>
      <c r="O116" s="48"/>
      <c r="P116" s="244">
        <f>O116*H116</f>
        <v>0</v>
      </c>
      <c r="Q116" s="244">
        <v>0.10212</v>
      </c>
      <c r="R116" s="244">
        <f>Q116*H116</f>
        <v>0.30636</v>
      </c>
      <c r="S116" s="244">
        <v>0</v>
      </c>
      <c r="T116" s="245">
        <f>S116*H116</f>
        <v>0</v>
      </c>
      <c r="AR116" s="25" t="s">
        <v>195</v>
      </c>
      <c r="AT116" s="25" t="s">
        <v>177</v>
      </c>
      <c r="AU116" s="25" t="s">
        <v>85</v>
      </c>
      <c r="AY116" s="25" t="s">
        <v>174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5" t="s">
        <v>83</v>
      </c>
      <c r="BK116" s="246">
        <f>ROUND(I116*H116,2)</f>
        <v>0</v>
      </c>
      <c r="BL116" s="25" t="s">
        <v>195</v>
      </c>
      <c r="BM116" s="25" t="s">
        <v>341</v>
      </c>
    </row>
    <row r="117" spans="2:51" s="12" customFormat="1" ht="13.5">
      <c r="B117" s="257"/>
      <c r="C117" s="258"/>
      <c r="D117" s="247" t="s">
        <v>328</v>
      </c>
      <c r="E117" s="259" t="s">
        <v>23</v>
      </c>
      <c r="F117" s="260" t="s">
        <v>342</v>
      </c>
      <c r="G117" s="258"/>
      <c r="H117" s="261">
        <v>1</v>
      </c>
      <c r="I117" s="262"/>
      <c r="J117" s="258"/>
      <c r="K117" s="258"/>
      <c r="L117" s="263"/>
      <c r="M117" s="264"/>
      <c r="N117" s="265"/>
      <c r="O117" s="265"/>
      <c r="P117" s="265"/>
      <c r="Q117" s="265"/>
      <c r="R117" s="265"/>
      <c r="S117" s="265"/>
      <c r="T117" s="266"/>
      <c r="AT117" s="267" t="s">
        <v>328</v>
      </c>
      <c r="AU117" s="267" t="s">
        <v>85</v>
      </c>
      <c r="AV117" s="12" t="s">
        <v>85</v>
      </c>
      <c r="AW117" s="12" t="s">
        <v>38</v>
      </c>
      <c r="AX117" s="12" t="s">
        <v>75</v>
      </c>
      <c r="AY117" s="267" t="s">
        <v>174</v>
      </c>
    </row>
    <row r="118" spans="2:51" s="12" customFormat="1" ht="13.5">
      <c r="B118" s="257"/>
      <c r="C118" s="258"/>
      <c r="D118" s="247" t="s">
        <v>328</v>
      </c>
      <c r="E118" s="259" t="s">
        <v>23</v>
      </c>
      <c r="F118" s="260" t="s">
        <v>343</v>
      </c>
      <c r="G118" s="258"/>
      <c r="H118" s="261">
        <v>1</v>
      </c>
      <c r="I118" s="262"/>
      <c r="J118" s="258"/>
      <c r="K118" s="258"/>
      <c r="L118" s="263"/>
      <c r="M118" s="264"/>
      <c r="N118" s="265"/>
      <c r="O118" s="265"/>
      <c r="P118" s="265"/>
      <c r="Q118" s="265"/>
      <c r="R118" s="265"/>
      <c r="S118" s="265"/>
      <c r="T118" s="266"/>
      <c r="AT118" s="267" t="s">
        <v>328</v>
      </c>
      <c r="AU118" s="267" t="s">
        <v>85</v>
      </c>
      <c r="AV118" s="12" t="s">
        <v>85</v>
      </c>
      <c r="AW118" s="12" t="s">
        <v>38</v>
      </c>
      <c r="AX118" s="12" t="s">
        <v>75</v>
      </c>
      <c r="AY118" s="267" t="s">
        <v>174</v>
      </c>
    </row>
    <row r="119" spans="2:51" s="12" customFormat="1" ht="13.5">
      <c r="B119" s="257"/>
      <c r="C119" s="258"/>
      <c r="D119" s="247" t="s">
        <v>328</v>
      </c>
      <c r="E119" s="259" t="s">
        <v>23</v>
      </c>
      <c r="F119" s="260" t="s">
        <v>344</v>
      </c>
      <c r="G119" s="258"/>
      <c r="H119" s="261">
        <v>1</v>
      </c>
      <c r="I119" s="262"/>
      <c r="J119" s="258"/>
      <c r="K119" s="258"/>
      <c r="L119" s="263"/>
      <c r="M119" s="264"/>
      <c r="N119" s="265"/>
      <c r="O119" s="265"/>
      <c r="P119" s="265"/>
      <c r="Q119" s="265"/>
      <c r="R119" s="265"/>
      <c r="S119" s="265"/>
      <c r="T119" s="266"/>
      <c r="AT119" s="267" t="s">
        <v>328</v>
      </c>
      <c r="AU119" s="267" t="s">
        <v>85</v>
      </c>
      <c r="AV119" s="12" t="s">
        <v>85</v>
      </c>
      <c r="AW119" s="12" t="s">
        <v>38</v>
      </c>
      <c r="AX119" s="12" t="s">
        <v>75</v>
      </c>
      <c r="AY119" s="267" t="s">
        <v>174</v>
      </c>
    </row>
    <row r="120" spans="2:51" s="13" customFormat="1" ht="13.5">
      <c r="B120" s="268"/>
      <c r="C120" s="269"/>
      <c r="D120" s="247" t="s">
        <v>328</v>
      </c>
      <c r="E120" s="270" t="s">
        <v>23</v>
      </c>
      <c r="F120" s="271" t="s">
        <v>331</v>
      </c>
      <c r="G120" s="269"/>
      <c r="H120" s="272">
        <v>3</v>
      </c>
      <c r="I120" s="273"/>
      <c r="J120" s="269"/>
      <c r="K120" s="269"/>
      <c r="L120" s="274"/>
      <c r="M120" s="275"/>
      <c r="N120" s="276"/>
      <c r="O120" s="276"/>
      <c r="P120" s="276"/>
      <c r="Q120" s="276"/>
      <c r="R120" s="276"/>
      <c r="S120" s="276"/>
      <c r="T120" s="277"/>
      <c r="AT120" s="278" t="s">
        <v>328</v>
      </c>
      <c r="AU120" s="278" t="s">
        <v>85</v>
      </c>
      <c r="AV120" s="13" t="s">
        <v>195</v>
      </c>
      <c r="AW120" s="13" t="s">
        <v>38</v>
      </c>
      <c r="AX120" s="13" t="s">
        <v>83</v>
      </c>
      <c r="AY120" s="278" t="s">
        <v>174</v>
      </c>
    </row>
    <row r="121" spans="2:65" s="1" customFormat="1" ht="25.5" customHeight="1">
      <c r="B121" s="47"/>
      <c r="C121" s="235" t="s">
        <v>195</v>
      </c>
      <c r="D121" s="235" t="s">
        <v>177</v>
      </c>
      <c r="E121" s="236" t="s">
        <v>345</v>
      </c>
      <c r="F121" s="237" t="s">
        <v>346</v>
      </c>
      <c r="G121" s="238" t="s">
        <v>205</v>
      </c>
      <c r="H121" s="239">
        <v>20.956</v>
      </c>
      <c r="I121" s="240"/>
      <c r="J121" s="241">
        <f>ROUND(I121*H121,2)</f>
        <v>0</v>
      </c>
      <c r="K121" s="237" t="s">
        <v>181</v>
      </c>
      <c r="L121" s="73"/>
      <c r="M121" s="242" t="s">
        <v>23</v>
      </c>
      <c r="N121" s="243" t="s">
        <v>46</v>
      </c>
      <c r="O121" s="48"/>
      <c r="P121" s="244">
        <f>O121*H121</f>
        <v>0</v>
      </c>
      <c r="Q121" s="244">
        <v>0.06982</v>
      </c>
      <c r="R121" s="244">
        <f>Q121*H121</f>
        <v>1.4631479199999997</v>
      </c>
      <c r="S121" s="244">
        <v>0</v>
      </c>
      <c r="T121" s="245">
        <f>S121*H121</f>
        <v>0</v>
      </c>
      <c r="AR121" s="25" t="s">
        <v>195</v>
      </c>
      <c r="AT121" s="25" t="s">
        <v>177</v>
      </c>
      <c r="AU121" s="25" t="s">
        <v>85</v>
      </c>
      <c r="AY121" s="25" t="s">
        <v>174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5" t="s">
        <v>83</v>
      </c>
      <c r="BK121" s="246">
        <f>ROUND(I121*H121,2)</f>
        <v>0</v>
      </c>
      <c r="BL121" s="25" t="s">
        <v>195</v>
      </c>
      <c r="BM121" s="25" t="s">
        <v>347</v>
      </c>
    </row>
    <row r="122" spans="2:51" s="12" customFormat="1" ht="13.5">
      <c r="B122" s="257"/>
      <c r="C122" s="258"/>
      <c r="D122" s="247" t="s">
        <v>328</v>
      </c>
      <c r="E122" s="259" t="s">
        <v>23</v>
      </c>
      <c r="F122" s="260" t="s">
        <v>348</v>
      </c>
      <c r="G122" s="258"/>
      <c r="H122" s="261">
        <v>2.2</v>
      </c>
      <c r="I122" s="262"/>
      <c r="J122" s="258"/>
      <c r="K122" s="258"/>
      <c r="L122" s="263"/>
      <c r="M122" s="264"/>
      <c r="N122" s="265"/>
      <c r="O122" s="265"/>
      <c r="P122" s="265"/>
      <c r="Q122" s="265"/>
      <c r="R122" s="265"/>
      <c r="S122" s="265"/>
      <c r="T122" s="266"/>
      <c r="AT122" s="267" t="s">
        <v>328</v>
      </c>
      <c r="AU122" s="267" t="s">
        <v>85</v>
      </c>
      <c r="AV122" s="12" t="s">
        <v>85</v>
      </c>
      <c r="AW122" s="12" t="s">
        <v>38</v>
      </c>
      <c r="AX122" s="12" t="s">
        <v>75</v>
      </c>
      <c r="AY122" s="267" t="s">
        <v>174</v>
      </c>
    </row>
    <row r="123" spans="2:51" s="12" customFormat="1" ht="13.5">
      <c r="B123" s="257"/>
      <c r="C123" s="258"/>
      <c r="D123" s="247" t="s">
        <v>328</v>
      </c>
      <c r="E123" s="259" t="s">
        <v>23</v>
      </c>
      <c r="F123" s="260" t="s">
        <v>349</v>
      </c>
      <c r="G123" s="258"/>
      <c r="H123" s="261">
        <v>2.778</v>
      </c>
      <c r="I123" s="262"/>
      <c r="J123" s="258"/>
      <c r="K123" s="258"/>
      <c r="L123" s="263"/>
      <c r="M123" s="264"/>
      <c r="N123" s="265"/>
      <c r="O123" s="265"/>
      <c r="P123" s="265"/>
      <c r="Q123" s="265"/>
      <c r="R123" s="265"/>
      <c r="S123" s="265"/>
      <c r="T123" s="266"/>
      <c r="AT123" s="267" t="s">
        <v>328</v>
      </c>
      <c r="AU123" s="267" t="s">
        <v>85</v>
      </c>
      <c r="AV123" s="12" t="s">
        <v>85</v>
      </c>
      <c r="AW123" s="12" t="s">
        <v>38</v>
      </c>
      <c r="AX123" s="12" t="s">
        <v>75</v>
      </c>
      <c r="AY123" s="267" t="s">
        <v>174</v>
      </c>
    </row>
    <row r="124" spans="2:51" s="12" customFormat="1" ht="13.5">
      <c r="B124" s="257"/>
      <c r="C124" s="258"/>
      <c r="D124" s="247" t="s">
        <v>328</v>
      </c>
      <c r="E124" s="259" t="s">
        <v>23</v>
      </c>
      <c r="F124" s="260" t="s">
        <v>350</v>
      </c>
      <c r="G124" s="258"/>
      <c r="H124" s="261">
        <v>2.2</v>
      </c>
      <c r="I124" s="262"/>
      <c r="J124" s="258"/>
      <c r="K124" s="258"/>
      <c r="L124" s="263"/>
      <c r="M124" s="264"/>
      <c r="N124" s="265"/>
      <c r="O124" s="265"/>
      <c r="P124" s="265"/>
      <c r="Q124" s="265"/>
      <c r="R124" s="265"/>
      <c r="S124" s="265"/>
      <c r="T124" s="266"/>
      <c r="AT124" s="267" t="s">
        <v>328</v>
      </c>
      <c r="AU124" s="267" t="s">
        <v>85</v>
      </c>
      <c r="AV124" s="12" t="s">
        <v>85</v>
      </c>
      <c r="AW124" s="12" t="s">
        <v>38</v>
      </c>
      <c r="AX124" s="12" t="s">
        <v>75</v>
      </c>
      <c r="AY124" s="267" t="s">
        <v>174</v>
      </c>
    </row>
    <row r="125" spans="2:51" s="12" customFormat="1" ht="13.5">
      <c r="B125" s="257"/>
      <c r="C125" s="258"/>
      <c r="D125" s="247" t="s">
        <v>328</v>
      </c>
      <c r="E125" s="259" t="s">
        <v>23</v>
      </c>
      <c r="F125" s="260" t="s">
        <v>351</v>
      </c>
      <c r="G125" s="258"/>
      <c r="H125" s="261">
        <v>2.778</v>
      </c>
      <c r="I125" s="262"/>
      <c r="J125" s="258"/>
      <c r="K125" s="258"/>
      <c r="L125" s="263"/>
      <c r="M125" s="264"/>
      <c r="N125" s="265"/>
      <c r="O125" s="265"/>
      <c r="P125" s="265"/>
      <c r="Q125" s="265"/>
      <c r="R125" s="265"/>
      <c r="S125" s="265"/>
      <c r="T125" s="266"/>
      <c r="AT125" s="267" t="s">
        <v>328</v>
      </c>
      <c r="AU125" s="267" t="s">
        <v>85</v>
      </c>
      <c r="AV125" s="12" t="s">
        <v>85</v>
      </c>
      <c r="AW125" s="12" t="s">
        <v>38</v>
      </c>
      <c r="AX125" s="12" t="s">
        <v>75</v>
      </c>
      <c r="AY125" s="267" t="s">
        <v>174</v>
      </c>
    </row>
    <row r="126" spans="2:51" s="12" customFormat="1" ht="13.5">
      <c r="B126" s="257"/>
      <c r="C126" s="258"/>
      <c r="D126" s="247" t="s">
        <v>328</v>
      </c>
      <c r="E126" s="259" t="s">
        <v>23</v>
      </c>
      <c r="F126" s="260" t="s">
        <v>352</v>
      </c>
      <c r="G126" s="258"/>
      <c r="H126" s="261">
        <v>2.2</v>
      </c>
      <c r="I126" s="262"/>
      <c r="J126" s="258"/>
      <c r="K126" s="258"/>
      <c r="L126" s="263"/>
      <c r="M126" s="264"/>
      <c r="N126" s="265"/>
      <c r="O126" s="265"/>
      <c r="P126" s="265"/>
      <c r="Q126" s="265"/>
      <c r="R126" s="265"/>
      <c r="S126" s="265"/>
      <c r="T126" s="266"/>
      <c r="AT126" s="267" t="s">
        <v>328</v>
      </c>
      <c r="AU126" s="267" t="s">
        <v>85</v>
      </c>
      <c r="AV126" s="12" t="s">
        <v>85</v>
      </c>
      <c r="AW126" s="12" t="s">
        <v>38</v>
      </c>
      <c r="AX126" s="12" t="s">
        <v>75</v>
      </c>
      <c r="AY126" s="267" t="s">
        <v>174</v>
      </c>
    </row>
    <row r="127" spans="2:51" s="12" customFormat="1" ht="13.5">
      <c r="B127" s="257"/>
      <c r="C127" s="258"/>
      <c r="D127" s="247" t="s">
        <v>328</v>
      </c>
      <c r="E127" s="259" t="s">
        <v>23</v>
      </c>
      <c r="F127" s="260" t="s">
        <v>353</v>
      </c>
      <c r="G127" s="258"/>
      <c r="H127" s="261">
        <v>2.2</v>
      </c>
      <c r="I127" s="262"/>
      <c r="J127" s="258"/>
      <c r="K127" s="258"/>
      <c r="L127" s="263"/>
      <c r="M127" s="264"/>
      <c r="N127" s="265"/>
      <c r="O127" s="265"/>
      <c r="P127" s="265"/>
      <c r="Q127" s="265"/>
      <c r="R127" s="265"/>
      <c r="S127" s="265"/>
      <c r="T127" s="266"/>
      <c r="AT127" s="267" t="s">
        <v>328</v>
      </c>
      <c r="AU127" s="267" t="s">
        <v>85</v>
      </c>
      <c r="AV127" s="12" t="s">
        <v>85</v>
      </c>
      <c r="AW127" s="12" t="s">
        <v>38</v>
      </c>
      <c r="AX127" s="12" t="s">
        <v>75</v>
      </c>
      <c r="AY127" s="267" t="s">
        <v>174</v>
      </c>
    </row>
    <row r="128" spans="2:51" s="12" customFormat="1" ht="13.5">
      <c r="B128" s="257"/>
      <c r="C128" s="258"/>
      <c r="D128" s="247" t="s">
        <v>328</v>
      </c>
      <c r="E128" s="259" t="s">
        <v>23</v>
      </c>
      <c r="F128" s="260" t="s">
        <v>354</v>
      </c>
      <c r="G128" s="258"/>
      <c r="H128" s="261">
        <v>2.2</v>
      </c>
      <c r="I128" s="262"/>
      <c r="J128" s="258"/>
      <c r="K128" s="258"/>
      <c r="L128" s="263"/>
      <c r="M128" s="264"/>
      <c r="N128" s="265"/>
      <c r="O128" s="265"/>
      <c r="P128" s="265"/>
      <c r="Q128" s="265"/>
      <c r="R128" s="265"/>
      <c r="S128" s="265"/>
      <c r="T128" s="266"/>
      <c r="AT128" s="267" t="s">
        <v>328</v>
      </c>
      <c r="AU128" s="267" t="s">
        <v>85</v>
      </c>
      <c r="AV128" s="12" t="s">
        <v>85</v>
      </c>
      <c r="AW128" s="12" t="s">
        <v>38</v>
      </c>
      <c r="AX128" s="12" t="s">
        <v>75</v>
      </c>
      <c r="AY128" s="267" t="s">
        <v>174</v>
      </c>
    </row>
    <row r="129" spans="2:51" s="12" customFormat="1" ht="13.5">
      <c r="B129" s="257"/>
      <c r="C129" s="258"/>
      <c r="D129" s="247" t="s">
        <v>328</v>
      </c>
      <c r="E129" s="259" t="s">
        <v>23</v>
      </c>
      <c r="F129" s="260" t="s">
        <v>355</v>
      </c>
      <c r="G129" s="258"/>
      <c r="H129" s="261">
        <v>2.2</v>
      </c>
      <c r="I129" s="262"/>
      <c r="J129" s="258"/>
      <c r="K129" s="258"/>
      <c r="L129" s="263"/>
      <c r="M129" s="264"/>
      <c r="N129" s="265"/>
      <c r="O129" s="265"/>
      <c r="P129" s="265"/>
      <c r="Q129" s="265"/>
      <c r="R129" s="265"/>
      <c r="S129" s="265"/>
      <c r="T129" s="266"/>
      <c r="AT129" s="267" t="s">
        <v>328</v>
      </c>
      <c r="AU129" s="267" t="s">
        <v>85</v>
      </c>
      <c r="AV129" s="12" t="s">
        <v>85</v>
      </c>
      <c r="AW129" s="12" t="s">
        <v>38</v>
      </c>
      <c r="AX129" s="12" t="s">
        <v>75</v>
      </c>
      <c r="AY129" s="267" t="s">
        <v>174</v>
      </c>
    </row>
    <row r="130" spans="2:51" s="12" customFormat="1" ht="13.5">
      <c r="B130" s="257"/>
      <c r="C130" s="258"/>
      <c r="D130" s="247" t="s">
        <v>328</v>
      </c>
      <c r="E130" s="259" t="s">
        <v>23</v>
      </c>
      <c r="F130" s="260" t="s">
        <v>356</v>
      </c>
      <c r="G130" s="258"/>
      <c r="H130" s="261">
        <v>2.2</v>
      </c>
      <c r="I130" s="262"/>
      <c r="J130" s="258"/>
      <c r="K130" s="258"/>
      <c r="L130" s="263"/>
      <c r="M130" s="264"/>
      <c r="N130" s="265"/>
      <c r="O130" s="265"/>
      <c r="P130" s="265"/>
      <c r="Q130" s="265"/>
      <c r="R130" s="265"/>
      <c r="S130" s="265"/>
      <c r="T130" s="266"/>
      <c r="AT130" s="267" t="s">
        <v>328</v>
      </c>
      <c r="AU130" s="267" t="s">
        <v>85</v>
      </c>
      <c r="AV130" s="12" t="s">
        <v>85</v>
      </c>
      <c r="AW130" s="12" t="s">
        <v>38</v>
      </c>
      <c r="AX130" s="12" t="s">
        <v>75</v>
      </c>
      <c r="AY130" s="267" t="s">
        <v>174</v>
      </c>
    </row>
    <row r="131" spans="2:51" s="13" customFormat="1" ht="13.5">
      <c r="B131" s="268"/>
      <c r="C131" s="269"/>
      <c r="D131" s="247" t="s">
        <v>328</v>
      </c>
      <c r="E131" s="270" t="s">
        <v>23</v>
      </c>
      <c r="F131" s="271" t="s">
        <v>331</v>
      </c>
      <c r="G131" s="269"/>
      <c r="H131" s="272">
        <v>20.956</v>
      </c>
      <c r="I131" s="273"/>
      <c r="J131" s="269"/>
      <c r="K131" s="269"/>
      <c r="L131" s="274"/>
      <c r="M131" s="275"/>
      <c r="N131" s="276"/>
      <c r="O131" s="276"/>
      <c r="P131" s="276"/>
      <c r="Q131" s="276"/>
      <c r="R131" s="276"/>
      <c r="S131" s="276"/>
      <c r="T131" s="277"/>
      <c r="AT131" s="278" t="s">
        <v>328</v>
      </c>
      <c r="AU131" s="278" t="s">
        <v>85</v>
      </c>
      <c r="AV131" s="13" t="s">
        <v>195</v>
      </c>
      <c r="AW131" s="13" t="s">
        <v>38</v>
      </c>
      <c r="AX131" s="13" t="s">
        <v>83</v>
      </c>
      <c r="AY131" s="278" t="s">
        <v>174</v>
      </c>
    </row>
    <row r="132" spans="2:63" s="11" customFormat="1" ht="29.85" customHeight="1">
      <c r="B132" s="219"/>
      <c r="C132" s="220"/>
      <c r="D132" s="221" t="s">
        <v>74</v>
      </c>
      <c r="E132" s="233" t="s">
        <v>207</v>
      </c>
      <c r="F132" s="233" t="s">
        <v>357</v>
      </c>
      <c r="G132" s="220"/>
      <c r="H132" s="220"/>
      <c r="I132" s="223"/>
      <c r="J132" s="234">
        <f>BK132</f>
        <v>0</v>
      </c>
      <c r="K132" s="220"/>
      <c r="L132" s="225"/>
      <c r="M132" s="226"/>
      <c r="N132" s="227"/>
      <c r="O132" s="227"/>
      <c r="P132" s="228">
        <f>SUM(P133:P243)</f>
        <v>0</v>
      </c>
      <c r="Q132" s="227"/>
      <c r="R132" s="228">
        <f>SUM(R133:R243)</f>
        <v>62.50837887</v>
      </c>
      <c r="S132" s="227"/>
      <c r="T132" s="229">
        <f>SUM(T133:T243)</f>
        <v>0</v>
      </c>
      <c r="AR132" s="230" t="s">
        <v>83</v>
      </c>
      <c r="AT132" s="231" t="s">
        <v>74</v>
      </c>
      <c r="AU132" s="231" t="s">
        <v>83</v>
      </c>
      <c r="AY132" s="230" t="s">
        <v>174</v>
      </c>
      <c r="BK132" s="232">
        <f>SUM(BK133:BK243)</f>
        <v>0</v>
      </c>
    </row>
    <row r="133" spans="2:65" s="1" customFormat="1" ht="38.25" customHeight="1">
      <c r="B133" s="47"/>
      <c r="C133" s="235" t="s">
        <v>173</v>
      </c>
      <c r="D133" s="235" t="s">
        <v>177</v>
      </c>
      <c r="E133" s="236" t="s">
        <v>358</v>
      </c>
      <c r="F133" s="237" t="s">
        <v>359</v>
      </c>
      <c r="G133" s="238" t="s">
        <v>205</v>
      </c>
      <c r="H133" s="239">
        <v>472.6</v>
      </c>
      <c r="I133" s="240"/>
      <c r="J133" s="241">
        <f>ROUND(I133*H133,2)</f>
        <v>0</v>
      </c>
      <c r="K133" s="237" t="s">
        <v>181</v>
      </c>
      <c r="L133" s="73"/>
      <c r="M133" s="242" t="s">
        <v>23</v>
      </c>
      <c r="N133" s="243" t="s">
        <v>46</v>
      </c>
      <c r="O133" s="48"/>
      <c r="P133" s="244">
        <f>O133*H133</f>
        <v>0</v>
      </c>
      <c r="Q133" s="244">
        <v>0.017</v>
      </c>
      <c r="R133" s="244">
        <f>Q133*H133</f>
        <v>8.0342</v>
      </c>
      <c r="S133" s="244">
        <v>0</v>
      </c>
      <c r="T133" s="245">
        <f>S133*H133</f>
        <v>0</v>
      </c>
      <c r="AR133" s="25" t="s">
        <v>195</v>
      </c>
      <c r="AT133" s="25" t="s">
        <v>177</v>
      </c>
      <c r="AU133" s="25" t="s">
        <v>85</v>
      </c>
      <c r="AY133" s="25" t="s">
        <v>174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5" t="s">
        <v>83</v>
      </c>
      <c r="BK133" s="246">
        <f>ROUND(I133*H133,2)</f>
        <v>0</v>
      </c>
      <c r="BL133" s="25" t="s">
        <v>195</v>
      </c>
      <c r="BM133" s="25" t="s">
        <v>360</v>
      </c>
    </row>
    <row r="134" spans="2:51" s="12" customFormat="1" ht="13.5">
      <c r="B134" s="257"/>
      <c r="C134" s="258"/>
      <c r="D134" s="247" t="s">
        <v>328</v>
      </c>
      <c r="E134" s="259" t="s">
        <v>23</v>
      </c>
      <c r="F134" s="260" t="s">
        <v>361</v>
      </c>
      <c r="G134" s="258"/>
      <c r="H134" s="261">
        <v>27.8</v>
      </c>
      <c r="I134" s="262"/>
      <c r="J134" s="258"/>
      <c r="K134" s="258"/>
      <c r="L134" s="263"/>
      <c r="M134" s="264"/>
      <c r="N134" s="265"/>
      <c r="O134" s="265"/>
      <c r="P134" s="265"/>
      <c r="Q134" s="265"/>
      <c r="R134" s="265"/>
      <c r="S134" s="265"/>
      <c r="T134" s="266"/>
      <c r="AT134" s="267" t="s">
        <v>328</v>
      </c>
      <c r="AU134" s="267" t="s">
        <v>85</v>
      </c>
      <c r="AV134" s="12" t="s">
        <v>85</v>
      </c>
      <c r="AW134" s="12" t="s">
        <v>38</v>
      </c>
      <c r="AX134" s="12" t="s">
        <v>75</v>
      </c>
      <c r="AY134" s="267" t="s">
        <v>174</v>
      </c>
    </row>
    <row r="135" spans="2:51" s="12" customFormat="1" ht="13.5">
      <c r="B135" s="257"/>
      <c r="C135" s="258"/>
      <c r="D135" s="247" t="s">
        <v>328</v>
      </c>
      <c r="E135" s="259" t="s">
        <v>23</v>
      </c>
      <c r="F135" s="260" t="s">
        <v>362</v>
      </c>
      <c r="G135" s="258"/>
      <c r="H135" s="261">
        <v>10.13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AT135" s="267" t="s">
        <v>328</v>
      </c>
      <c r="AU135" s="267" t="s">
        <v>85</v>
      </c>
      <c r="AV135" s="12" t="s">
        <v>85</v>
      </c>
      <c r="AW135" s="12" t="s">
        <v>38</v>
      </c>
      <c r="AX135" s="12" t="s">
        <v>75</v>
      </c>
      <c r="AY135" s="267" t="s">
        <v>174</v>
      </c>
    </row>
    <row r="136" spans="2:51" s="12" customFormat="1" ht="13.5">
      <c r="B136" s="257"/>
      <c r="C136" s="258"/>
      <c r="D136" s="247" t="s">
        <v>328</v>
      </c>
      <c r="E136" s="259" t="s">
        <v>23</v>
      </c>
      <c r="F136" s="260" t="s">
        <v>363</v>
      </c>
      <c r="G136" s="258"/>
      <c r="H136" s="261">
        <v>6.35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AT136" s="267" t="s">
        <v>328</v>
      </c>
      <c r="AU136" s="267" t="s">
        <v>85</v>
      </c>
      <c r="AV136" s="12" t="s">
        <v>85</v>
      </c>
      <c r="AW136" s="12" t="s">
        <v>38</v>
      </c>
      <c r="AX136" s="12" t="s">
        <v>75</v>
      </c>
      <c r="AY136" s="267" t="s">
        <v>174</v>
      </c>
    </row>
    <row r="137" spans="2:51" s="12" customFormat="1" ht="13.5">
      <c r="B137" s="257"/>
      <c r="C137" s="258"/>
      <c r="D137" s="247" t="s">
        <v>328</v>
      </c>
      <c r="E137" s="259" t="s">
        <v>23</v>
      </c>
      <c r="F137" s="260" t="s">
        <v>364</v>
      </c>
      <c r="G137" s="258"/>
      <c r="H137" s="261">
        <v>3.47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6"/>
      <c r="AT137" s="267" t="s">
        <v>328</v>
      </c>
      <c r="AU137" s="267" t="s">
        <v>85</v>
      </c>
      <c r="AV137" s="12" t="s">
        <v>85</v>
      </c>
      <c r="AW137" s="12" t="s">
        <v>38</v>
      </c>
      <c r="AX137" s="12" t="s">
        <v>75</v>
      </c>
      <c r="AY137" s="267" t="s">
        <v>174</v>
      </c>
    </row>
    <row r="138" spans="2:51" s="12" customFormat="1" ht="13.5">
      <c r="B138" s="257"/>
      <c r="C138" s="258"/>
      <c r="D138" s="247" t="s">
        <v>328</v>
      </c>
      <c r="E138" s="259" t="s">
        <v>23</v>
      </c>
      <c r="F138" s="260" t="s">
        <v>365</v>
      </c>
      <c r="G138" s="258"/>
      <c r="H138" s="261">
        <v>59.2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AT138" s="267" t="s">
        <v>328</v>
      </c>
      <c r="AU138" s="267" t="s">
        <v>85</v>
      </c>
      <c r="AV138" s="12" t="s">
        <v>85</v>
      </c>
      <c r="AW138" s="12" t="s">
        <v>38</v>
      </c>
      <c r="AX138" s="12" t="s">
        <v>75</v>
      </c>
      <c r="AY138" s="267" t="s">
        <v>174</v>
      </c>
    </row>
    <row r="139" spans="2:51" s="12" customFormat="1" ht="13.5">
      <c r="B139" s="257"/>
      <c r="C139" s="258"/>
      <c r="D139" s="247" t="s">
        <v>328</v>
      </c>
      <c r="E139" s="259" t="s">
        <v>23</v>
      </c>
      <c r="F139" s="260" t="s">
        <v>366</v>
      </c>
      <c r="G139" s="258"/>
      <c r="H139" s="261">
        <v>4.42</v>
      </c>
      <c r="I139" s="262"/>
      <c r="J139" s="258"/>
      <c r="K139" s="258"/>
      <c r="L139" s="263"/>
      <c r="M139" s="264"/>
      <c r="N139" s="265"/>
      <c r="O139" s="265"/>
      <c r="P139" s="265"/>
      <c r="Q139" s="265"/>
      <c r="R139" s="265"/>
      <c r="S139" s="265"/>
      <c r="T139" s="266"/>
      <c r="AT139" s="267" t="s">
        <v>328</v>
      </c>
      <c r="AU139" s="267" t="s">
        <v>85</v>
      </c>
      <c r="AV139" s="12" t="s">
        <v>85</v>
      </c>
      <c r="AW139" s="12" t="s">
        <v>38</v>
      </c>
      <c r="AX139" s="12" t="s">
        <v>75</v>
      </c>
      <c r="AY139" s="267" t="s">
        <v>174</v>
      </c>
    </row>
    <row r="140" spans="2:51" s="12" customFormat="1" ht="13.5">
      <c r="B140" s="257"/>
      <c r="C140" s="258"/>
      <c r="D140" s="247" t="s">
        <v>328</v>
      </c>
      <c r="E140" s="259" t="s">
        <v>23</v>
      </c>
      <c r="F140" s="260" t="s">
        <v>367</v>
      </c>
      <c r="G140" s="258"/>
      <c r="H140" s="261">
        <v>33.89</v>
      </c>
      <c r="I140" s="262"/>
      <c r="J140" s="258"/>
      <c r="K140" s="258"/>
      <c r="L140" s="263"/>
      <c r="M140" s="264"/>
      <c r="N140" s="265"/>
      <c r="O140" s="265"/>
      <c r="P140" s="265"/>
      <c r="Q140" s="265"/>
      <c r="R140" s="265"/>
      <c r="S140" s="265"/>
      <c r="T140" s="266"/>
      <c r="AT140" s="267" t="s">
        <v>328</v>
      </c>
      <c r="AU140" s="267" t="s">
        <v>85</v>
      </c>
      <c r="AV140" s="12" t="s">
        <v>85</v>
      </c>
      <c r="AW140" s="12" t="s">
        <v>38</v>
      </c>
      <c r="AX140" s="12" t="s">
        <v>75</v>
      </c>
      <c r="AY140" s="267" t="s">
        <v>174</v>
      </c>
    </row>
    <row r="141" spans="2:51" s="12" customFormat="1" ht="13.5">
      <c r="B141" s="257"/>
      <c r="C141" s="258"/>
      <c r="D141" s="247" t="s">
        <v>328</v>
      </c>
      <c r="E141" s="259" t="s">
        <v>23</v>
      </c>
      <c r="F141" s="260" t="s">
        <v>368</v>
      </c>
      <c r="G141" s="258"/>
      <c r="H141" s="261">
        <v>5.48</v>
      </c>
      <c r="I141" s="262"/>
      <c r="J141" s="258"/>
      <c r="K141" s="258"/>
      <c r="L141" s="263"/>
      <c r="M141" s="264"/>
      <c r="N141" s="265"/>
      <c r="O141" s="265"/>
      <c r="P141" s="265"/>
      <c r="Q141" s="265"/>
      <c r="R141" s="265"/>
      <c r="S141" s="265"/>
      <c r="T141" s="266"/>
      <c r="AT141" s="267" t="s">
        <v>328</v>
      </c>
      <c r="AU141" s="267" t="s">
        <v>85</v>
      </c>
      <c r="AV141" s="12" t="s">
        <v>85</v>
      </c>
      <c r="AW141" s="12" t="s">
        <v>38</v>
      </c>
      <c r="AX141" s="12" t="s">
        <v>75</v>
      </c>
      <c r="AY141" s="267" t="s">
        <v>174</v>
      </c>
    </row>
    <row r="142" spans="2:51" s="12" customFormat="1" ht="13.5">
      <c r="B142" s="257"/>
      <c r="C142" s="258"/>
      <c r="D142" s="247" t="s">
        <v>328</v>
      </c>
      <c r="E142" s="259" t="s">
        <v>23</v>
      </c>
      <c r="F142" s="260" t="s">
        <v>369</v>
      </c>
      <c r="G142" s="258"/>
      <c r="H142" s="261">
        <v>3.63</v>
      </c>
      <c r="I142" s="262"/>
      <c r="J142" s="258"/>
      <c r="K142" s="258"/>
      <c r="L142" s="263"/>
      <c r="M142" s="264"/>
      <c r="N142" s="265"/>
      <c r="O142" s="265"/>
      <c r="P142" s="265"/>
      <c r="Q142" s="265"/>
      <c r="R142" s="265"/>
      <c r="S142" s="265"/>
      <c r="T142" s="266"/>
      <c r="AT142" s="267" t="s">
        <v>328</v>
      </c>
      <c r="AU142" s="267" t="s">
        <v>85</v>
      </c>
      <c r="AV142" s="12" t="s">
        <v>85</v>
      </c>
      <c r="AW142" s="12" t="s">
        <v>38</v>
      </c>
      <c r="AX142" s="12" t="s">
        <v>75</v>
      </c>
      <c r="AY142" s="267" t="s">
        <v>174</v>
      </c>
    </row>
    <row r="143" spans="2:51" s="12" customFormat="1" ht="13.5">
      <c r="B143" s="257"/>
      <c r="C143" s="258"/>
      <c r="D143" s="247" t="s">
        <v>328</v>
      </c>
      <c r="E143" s="259" t="s">
        <v>23</v>
      </c>
      <c r="F143" s="260" t="s">
        <v>370</v>
      </c>
      <c r="G143" s="258"/>
      <c r="H143" s="261">
        <v>1.13</v>
      </c>
      <c r="I143" s="262"/>
      <c r="J143" s="258"/>
      <c r="K143" s="258"/>
      <c r="L143" s="263"/>
      <c r="M143" s="264"/>
      <c r="N143" s="265"/>
      <c r="O143" s="265"/>
      <c r="P143" s="265"/>
      <c r="Q143" s="265"/>
      <c r="R143" s="265"/>
      <c r="S143" s="265"/>
      <c r="T143" s="266"/>
      <c r="AT143" s="267" t="s">
        <v>328</v>
      </c>
      <c r="AU143" s="267" t="s">
        <v>85</v>
      </c>
      <c r="AV143" s="12" t="s">
        <v>85</v>
      </c>
      <c r="AW143" s="12" t="s">
        <v>38</v>
      </c>
      <c r="AX143" s="12" t="s">
        <v>75</v>
      </c>
      <c r="AY143" s="267" t="s">
        <v>174</v>
      </c>
    </row>
    <row r="144" spans="2:51" s="12" customFormat="1" ht="13.5">
      <c r="B144" s="257"/>
      <c r="C144" s="258"/>
      <c r="D144" s="247" t="s">
        <v>328</v>
      </c>
      <c r="E144" s="259" t="s">
        <v>23</v>
      </c>
      <c r="F144" s="260" t="s">
        <v>371</v>
      </c>
      <c r="G144" s="258"/>
      <c r="H144" s="261">
        <v>8.59</v>
      </c>
      <c r="I144" s="262"/>
      <c r="J144" s="258"/>
      <c r="K144" s="258"/>
      <c r="L144" s="263"/>
      <c r="M144" s="264"/>
      <c r="N144" s="265"/>
      <c r="O144" s="265"/>
      <c r="P144" s="265"/>
      <c r="Q144" s="265"/>
      <c r="R144" s="265"/>
      <c r="S144" s="265"/>
      <c r="T144" s="266"/>
      <c r="AT144" s="267" t="s">
        <v>328</v>
      </c>
      <c r="AU144" s="267" t="s">
        <v>85</v>
      </c>
      <c r="AV144" s="12" t="s">
        <v>85</v>
      </c>
      <c r="AW144" s="12" t="s">
        <v>38</v>
      </c>
      <c r="AX144" s="12" t="s">
        <v>75</v>
      </c>
      <c r="AY144" s="267" t="s">
        <v>174</v>
      </c>
    </row>
    <row r="145" spans="2:51" s="12" customFormat="1" ht="13.5">
      <c r="B145" s="257"/>
      <c r="C145" s="258"/>
      <c r="D145" s="247" t="s">
        <v>328</v>
      </c>
      <c r="E145" s="259" t="s">
        <v>23</v>
      </c>
      <c r="F145" s="260" t="s">
        <v>372</v>
      </c>
      <c r="G145" s="258"/>
      <c r="H145" s="261">
        <v>18.52</v>
      </c>
      <c r="I145" s="262"/>
      <c r="J145" s="258"/>
      <c r="K145" s="258"/>
      <c r="L145" s="263"/>
      <c r="M145" s="264"/>
      <c r="N145" s="265"/>
      <c r="O145" s="265"/>
      <c r="P145" s="265"/>
      <c r="Q145" s="265"/>
      <c r="R145" s="265"/>
      <c r="S145" s="265"/>
      <c r="T145" s="266"/>
      <c r="AT145" s="267" t="s">
        <v>328</v>
      </c>
      <c r="AU145" s="267" t="s">
        <v>85</v>
      </c>
      <c r="AV145" s="12" t="s">
        <v>85</v>
      </c>
      <c r="AW145" s="12" t="s">
        <v>38</v>
      </c>
      <c r="AX145" s="12" t="s">
        <v>75</v>
      </c>
      <c r="AY145" s="267" t="s">
        <v>174</v>
      </c>
    </row>
    <row r="146" spans="2:51" s="12" customFormat="1" ht="13.5">
      <c r="B146" s="257"/>
      <c r="C146" s="258"/>
      <c r="D146" s="247" t="s">
        <v>328</v>
      </c>
      <c r="E146" s="259" t="s">
        <v>23</v>
      </c>
      <c r="F146" s="260" t="s">
        <v>373</v>
      </c>
      <c r="G146" s="258"/>
      <c r="H146" s="261">
        <v>19.07</v>
      </c>
      <c r="I146" s="262"/>
      <c r="J146" s="258"/>
      <c r="K146" s="258"/>
      <c r="L146" s="263"/>
      <c r="M146" s="264"/>
      <c r="N146" s="265"/>
      <c r="O146" s="265"/>
      <c r="P146" s="265"/>
      <c r="Q146" s="265"/>
      <c r="R146" s="265"/>
      <c r="S146" s="265"/>
      <c r="T146" s="266"/>
      <c r="AT146" s="267" t="s">
        <v>328</v>
      </c>
      <c r="AU146" s="267" t="s">
        <v>85</v>
      </c>
      <c r="AV146" s="12" t="s">
        <v>85</v>
      </c>
      <c r="AW146" s="12" t="s">
        <v>38</v>
      </c>
      <c r="AX146" s="12" t="s">
        <v>75</v>
      </c>
      <c r="AY146" s="267" t="s">
        <v>174</v>
      </c>
    </row>
    <row r="147" spans="2:51" s="12" customFormat="1" ht="13.5">
      <c r="B147" s="257"/>
      <c r="C147" s="258"/>
      <c r="D147" s="247" t="s">
        <v>328</v>
      </c>
      <c r="E147" s="259" t="s">
        <v>23</v>
      </c>
      <c r="F147" s="260" t="s">
        <v>374</v>
      </c>
      <c r="G147" s="258"/>
      <c r="H147" s="261">
        <v>9.01</v>
      </c>
      <c r="I147" s="262"/>
      <c r="J147" s="258"/>
      <c r="K147" s="258"/>
      <c r="L147" s="263"/>
      <c r="M147" s="264"/>
      <c r="N147" s="265"/>
      <c r="O147" s="265"/>
      <c r="P147" s="265"/>
      <c r="Q147" s="265"/>
      <c r="R147" s="265"/>
      <c r="S147" s="265"/>
      <c r="T147" s="266"/>
      <c r="AT147" s="267" t="s">
        <v>328</v>
      </c>
      <c r="AU147" s="267" t="s">
        <v>85</v>
      </c>
      <c r="AV147" s="12" t="s">
        <v>85</v>
      </c>
      <c r="AW147" s="12" t="s">
        <v>38</v>
      </c>
      <c r="AX147" s="12" t="s">
        <v>75</v>
      </c>
      <c r="AY147" s="267" t="s">
        <v>174</v>
      </c>
    </row>
    <row r="148" spans="2:51" s="12" customFormat="1" ht="13.5">
      <c r="B148" s="257"/>
      <c r="C148" s="258"/>
      <c r="D148" s="247" t="s">
        <v>328</v>
      </c>
      <c r="E148" s="259" t="s">
        <v>23</v>
      </c>
      <c r="F148" s="260" t="s">
        <v>375</v>
      </c>
      <c r="G148" s="258"/>
      <c r="H148" s="261">
        <v>19.6</v>
      </c>
      <c r="I148" s="262"/>
      <c r="J148" s="258"/>
      <c r="K148" s="258"/>
      <c r="L148" s="263"/>
      <c r="M148" s="264"/>
      <c r="N148" s="265"/>
      <c r="O148" s="265"/>
      <c r="P148" s="265"/>
      <c r="Q148" s="265"/>
      <c r="R148" s="265"/>
      <c r="S148" s="265"/>
      <c r="T148" s="266"/>
      <c r="AT148" s="267" t="s">
        <v>328</v>
      </c>
      <c r="AU148" s="267" t="s">
        <v>85</v>
      </c>
      <c r="AV148" s="12" t="s">
        <v>85</v>
      </c>
      <c r="AW148" s="12" t="s">
        <v>38</v>
      </c>
      <c r="AX148" s="12" t="s">
        <v>75</v>
      </c>
      <c r="AY148" s="267" t="s">
        <v>174</v>
      </c>
    </row>
    <row r="149" spans="2:51" s="12" customFormat="1" ht="13.5">
      <c r="B149" s="257"/>
      <c r="C149" s="258"/>
      <c r="D149" s="247" t="s">
        <v>328</v>
      </c>
      <c r="E149" s="259" t="s">
        <v>23</v>
      </c>
      <c r="F149" s="260" t="s">
        <v>376</v>
      </c>
      <c r="G149" s="258"/>
      <c r="H149" s="261">
        <v>19.38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AT149" s="267" t="s">
        <v>328</v>
      </c>
      <c r="AU149" s="267" t="s">
        <v>85</v>
      </c>
      <c r="AV149" s="12" t="s">
        <v>85</v>
      </c>
      <c r="AW149" s="12" t="s">
        <v>38</v>
      </c>
      <c r="AX149" s="12" t="s">
        <v>75</v>
      </c>
      <c r="AY149" s="267" t="s">
        <v>174</v>
      </c>
    </row>
    <row r="150" spans="2:51" s="12" customFormat="1" ht="13.5">
      <c r="B150" s="257"/>
      <c r="C150" s="258"/>
      <c r="D150" s="247" t="s">
        <v>328</v>
      </c>
      <c r="E150" s="259" t="s">
        <v>23</v>
      </c>
      <c r="F150" s="260" t="s">
        <v>377</v>
      </c>
      <c r="G150" s="258"/>
      <c r="H150" s="261">
        <v>7.64</v>
      </c>
      <c r="I150" s="262"/>
      <c r="J150" s="258"/>
      <c r="K150" s="258"/>
      <c r="L150" s="263"/>
      <c r="M150" s="264"/>
      <c r="N150" s="265"/>
      <c r="O150" s="265"/>
      <c r="P150" s="265"/>
      <c r="Q150" s="265"/>
      <c r="R150" s="265"/>
      <c r="S150" s="265"/>
      <c r="T150" s="266"/>
      <c r="AT150" s="267" t="s">
        <v>328</v>
      </c>
      <c r="AU150" s="267" t="s">
        <v>85</v>
      </c>
      <c r="AV150" s="12" t="s">
        <v>85</v>
      </c>
      <c r="AW150" s="12" t="s">
        <v>38</v>
      </c>
      <c r="AX150" s="12" t="s">
        <v>75</v>
      </c>
      <c r="AY150" s="267" t="s">
        <v>174</v>
      </c>
    </row>
    <row r="151" spans="2:51" s="12" customFormat="1" ht="13.5">
      <c r="B151" s="257"/>
      <c r="C151" s="258"/>
      <c r="D151" s="247" t="s">
        <v>328</v>
      </c>
      <c r="E151" s="259" t="s">
        <v>23</v>
      </c>
      <c r="F151" s="260" t="s">
        <v>378</v>
      </c>
      <c r="G151" s="258"/>
      <c r="H151" s="261">
        <v>0.85</v>
      </c>
      <c r="I151" s="262"/>
      <c r="J151" s="258"/>
      <c r="K151" s="258"/>
      <c r="L151" s="263"/>
      <c r="M151" s="264"/>
      <c r="N151" s="265"/>
      <c r="O151" s="265"/>
      <c r="P151" s="265"/>
      <c r="Q151" s="265"/>
      <c r="R151" s="265"/>
      <c r="S151" s="265"/>
      <c r="T151" s="266"/>
      <c r="AT151" s="267" t="s">
        <v>328</v>
      </c>
      <c r="AU151" s="267" t="s">
        <v>85</v>
      </c>
      <c r="AV151" s="12" t="s">
        <v>85</v>
      </c>
      <c r="AW151" s="12" t="s">
        <v>38</v>
      </c>
      <c r="AX151" s="12" t="s">
        <v>75</v>
      </c>
      <c r="AY151" s="267" t="s">
        <v>174</v>
      </c>
    </row>
    <row r="152" spans="2:51" s="12" customFormat="1" ht="13.5">
      <c r="B152" s="257"/>
      <c r="C152" s="258"/>
      <c r="D152" s="247" t="s">
        <v>328</v>
      </c>
      <c r="E152" s="259" t="s">
        <v>23</v>
      </c>
      <c r="F152" s="260" t="s">
        <v>379</v>
      </c>
      <c r="G152" s="258"/>
      <c r="H152" s="261">
        <v>18.97</v>
      </c>
      <c r="I152" s="262"/>
      <c r="J152" s="258"/>
      <c r="K152" s="258"/>
      <c r="L152" s="263"/>
      <c r="M152" s="264"/>
      <c r="N152" s="265"/>
      <c r="O152" s="265"/>
      <c r="P152" s="265"/>
      <c r="Q152" s="265"/>
      <c r="R152" s="265"/>
      <c r="S152" s="265"/>
      <c r="T152" s="266"/>
      <c r="AT152" s="267" t="s">
        <v>328</v>
      </c>
      <c r="AU152" s="267" t="s">
        <v>85</v>
      </c>
      <c r="AV152" s="12" t="s">
        <v>85</v>
      </c>
      <c r="AW152" s="12" t="s">
        <v>38</v>
      </c>
      <c r="AX152" s="12" t="s">
        <v>75</v>
      </c>
      <c r="AY152" s="267" t="s">
        <v>174</v>
      </c>
    </row>
    <row r="153" spans="2:51" s="12" customFormat="1" ht="13.5">
      <c r="B153" s="257"/>
      <c r="C153" s="258"/>
      <c r="D153" s="247" t="s">
        <v>328</v>
      </c>
      <c r="E153" s="259" t="s">
        <v>23</v>
      </c>
      <c r="F153" s="260" t="s">
        <v>380</v>
      </c>
      <c r="G153" s="258"/>
      <c r="H153" s="261">
        <v>7.63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AT153" s="267" t="s">
        <v>328</v>
      </c>
      <c r="AU153" s="267" t="s">
        <v>85</v>
      </c>
      <c r="AV153" s="12" t="s">
        <v>85</v>
      </c>
      <c r="AW153" s="12" t="s">
        <v>38</v>
      </c>
      <c r="AX153" s="12" t="s">
        <v>75</v>
      </c>
      <c r="AY153" s="267" t="s">
        <v>174</v>
      </c>
    </row>
    <row r="154" spans="2:51" s="12" customFormat="1" ht="13.5">
      <c r="B154" s="257"/>
      <c r="C154" s="258"/>
      <c r="D154" s="247" t="s">
        <v>328</v>
      </c>
      <c r="E154" s="259" t="s">
        <v>23</v>
      </c>
      <c r="F154" s="260" t="s">
        <v>381</v>
      </c>
      <c r="G154" s="258"/>
      <c r="H154" s="261">
        <v>0.91</v>
      </c>
      <c r="I154" s="262"/>
      <c r="J154" s="258"/>
      <c r="K154" s="258"/>
      <c r="L154" s="263"/>
      <c r="M154" s="264"/>
      <c r="N154" s="265"/>
      <c r="O154" s="265"/>
      <c r="P154" s="265"/>
      <c r="Q154" s="265"/>
      <c r="R154" s="265"/>
      <c r="S154" s="265"/>
      <c r="T154" s="266"/>
      <c r="AT154" s="267" t="s">
        <v>328</v>
      </c>
      <c r="AU154" s="267" t="s">
        <v>85</v>
      </c>
      <c r="AV154" s="12" t="s">
        <v>85</v>
      </c>
      <c r="AW154" s="12" t="s">
        <v>38</v>
      </c>
      <c r="AX154" s="12" t="s">
        <v>75</v>
      </c>
      <c r="AY154" s="267" t="s">
        <v>174</v>
      </c>
    </row>
    <row r="155" spans="2:51" s="12" customFormat="1" ht="13.5">
      <c r="B155" s="257"/>
      <c r="C155" s="258"/>
      <c r="D155" s="247" t="s">
        <v>328</v>
      </c>
      <c r="E155" s="259" t="s">
        <v>23</v>
      </c>
      <c r="F155" s="260" t="s">
        <v>382</v>
      </c>
      <c r="G155" s="258"/>
      <c r="H155" s="261">
        <v>22.35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AT155" s="267" t="s">
        <v>328</v>
      </c>
      <c r="AU155" s="267" t="s">
        <v>85</v>
      </c>
      <c r="AV155" s="12" t="s">
        <v>85</v>
      </c>
      <c r="AW155" s="12" t="s">
        <v>38</v>
      </c>
      <c r="AX155" s="12" t="s">
        <v>75</v>
      </c>
      <c r="AY155" s="267" t="s">
        <v>174</v>
      </c>
    </row>
    <row r="156" spans="2:51" s="12" customFormat="1" ht="13.5">
      <c r="B156" s="257"/>
      <c r="C156" s="258"/>
      <c r="D156" s="247" t="s">
        <v>328</v>
      </c>
      <c r="E156" s="259" t="s">
        <v>23</v>
      </c>
      <c r="F156" s="260" t="s">
        <v>383</v>
      </c>
      <c r="G156" s="258"/>
      <c r="H156" s="261">
        <v>9.46</v>
      </c>
      <c r="I156" s="262"/>
      <c r="J156" s="258"/>
      <c r="K156" s="258"/>
      <c r="L156" s="263"/>
      <c r="M156" s="264"/>
      <c r="N156" s="265"/>
      <c r="O156" s="265"/>
      <c r="P156" s="265"/>
      <c r="Q156" s="265"/>
      <c r="R156" s="265"/>
      <c r="S156" s="265"/>
      <c r="T156" s="266"/>
      <c r="AT156" s="267" t="s">
        <v>328</v>
      </c>
      <c r="AU156" s="267" t="s">
        <v>85</v>
      </c>
      <c r="AV156" s="12" t="s">
        <v>85</v>
      </c>
      <c r="AW156" s="12" t="s">
        <v>38</v>
      </c>
      <c r="AX156" s="12" t="s">
        <v>75</v>
      </c>
      <c r="AY156" s="267" t="s">
        <v>174</v>
      </c>
    </row>
    <row r="157" spans="2:51" s="12" customFormat="1" ht="13.5">
      <c r="B157" s="257"/>
      <c r="C157" s="258"/>
      <c r="D157" s="247" t="s">
        <v>328</v>
      </c>
      <c r="E157" s="259" t="s">
        <v>23</v>
      </c>
      <c r="F157" s="260" t="s">
        <v>384</v>
      </c>
      <c r="G157" s="258"/>
      <c r="H157" s="261">
        <v>13.87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AT157" s="267" t="s">
        <v>328</v>
      </c>
      <c r="AU157" s="267" t="s">
        <v>85</v>
      </c>
      <c r="AV157" s="12" t="s">
        <v>85</v>
      </c>
      <c r="AW157" s="12" t="s">
        <v>38</v>
      </c>
      <c r="AX157" s="12" t="s">
        <v>75</v>
      </c>
      <c r="AY157" s="267" t="s">
        <v>174</v>
      </c>
    </row>
    <row r="158" spans="2:51" s="12" customFormat="1" ht="13.5">
      <c r="B158" s="257"/>
      <c r="C158" s="258"/>
      <c r="D158" s="247" t="s">
        <v>328</v>
      </c>
      <c r="E158" s="259" t="s">
        <v>23</v>
      </c>
      <c r="F158" s="260" t="s">
        <v>385</v>
      </c>
      <c r="G158" s="258"/>
      <c r="H158" s="261">
        <v>9.07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AT158" s="267" t="s">
        <v>328</v>
      </c>
      <c r="AU158" s="267" t="s">
        <v>85</v>
      </c>
      <c r="AV158" s="12" t="s">
        <v>85</v>
      </c>
      <c r="AW158" s="12" t="s">
        <v>38</v>
      </c>
      <c r="AX158" s="12" t="s">
        <v>75</v>
      </c>
      <c r="AY158" s="267" t="s">
        <v>174</v>
      </c>
    </row>
    <row r="159" spans="2:51" s="12" customFormat="1" ht="13.5">
      <c r="B159" s="257"/>
      <c r="C159" s="258"/>
      <c r="D159" s="247" t="s">
        <v>328</v>
      </c>
      <c r="E159" s="259" t="s">
        <v>23</v>
      </c>
      <c r="F159" s="260" t="s">
        <v>386</v>
      </c>
      <c r="G159" s="258"/>
      <c r="H159" s="261">
        <v>18.8</v>
      </c>
      <c r="I159" s="262"/>
      <c r="J159" s="258"/>
      <c r="K159" s="258"/>
      <c r="L159" s="263"/>
      <c r="M159" s="264"/>
      <c r="N159" s="265"/>
      <c r="O159" s="265"/>
      <c r="P159" s="265"/>
      <c r="Q159" s="265"/>
      <c r="R159" s="265"/>
      <c r="S159" s="265"/>
      <c r="T159" s="266"/>
      <c r="AT159" s="267" t="s">
        <v>328</v>
      </c>
      <c r="AU159" s="267" t="s">
        <v>85</v>
      </c>
      <c r="AV159" s="12" t="s">
        <v>85</v>
      </c>
      <c r="AW159" s="12" t="s">
        <v>38</v>
      </c>
      <c r="AX159" s="12" t="s">
        <v>75</v>
      </c>
      <c r="AY159" s="267" t="s">
        <v>174</v>
      </c>
    </row>
    <row r="160" spans="2:51" s="12" customFormat="1" ht="13.5">
      <c r="B160" s="257"/>
      <c r="C160" s="258"/>
      <c r="D160" s="247" t="s">
        <v>328</v>
      </c>
      <c r="E160" s="259" t="s">
        <v>23</v>
      </c>
      <c r="F160" s="260" t="s">
        <v>387</v>
      </c>
      <c r="G160" s="258"/>
      <c r="H160" s="261">
        <v>9.01</v>
      </c>
      <c r="I160" s="262"/>
      <c r="J160" s="258"/>
      <c r="K160" s="258"/>
      <c r="L160" s="263"/>
      <c r="M160" s="264"/>
      <c r="N160" s="265"/>
      <c r="O160" s="265"/>
      <c r="P160" s="265"/>
      <c r="Q160" s="265"/>
      <c r="R160" s="265"/>
      <c r="S160" s="265"/>
      <c r="T160" s="266"/>
      <c r="AT160" s="267" t="s">
        <v>328</v>
      </c>
      <c r="AU160" s="267" t="s">
        <v>85</v>
      </c>
      <c r="AV160" s="12" t="s">
        <v>85</v>
      </c>
      <c r="AW160" s="12" t="s">
        <v>38</v>
      </c>
      <c r="AX160" s="12" t="s">
        <v>75</v>
      </c>
      <c r="AY160" s="267" t="s">
        <v>174</v>
      </c>
    </row>
    <row r="161" spans="2:51" s="12" customFormat="1" ht="13.5">
      <c r="B161" s="257"/>
      <c r="C161" s="258"/>
      <c r="D161" s="247" t="s">
        <v>328</v>
      </c>
      <c r="E161" s="259" t="s">
        <v>23</v>
      </c>
      <c r="F161" s="260" t="s">
        <v>388</v>
      </c>
      <c r="G161" s="258"/>
      <c r="H161" s="261">
        <v>18.85</v>
      </c>
      <c r="I161" s="262"/>
      <c r="J161" s="258"/>
      <c r="K161" s="258"/>
      <c r="L161" s="263"/>
      <c r="M161" s="264"/>
      <c r="N161" s="265"/>
      <c r="O161" s="265"/>
      <c r="P161" s="265"/>
      <c r="Q161" s="265"/>
      <c r="R161" s="265"/>
      <c r="S161" s="265"/>
      <c r="T161" s="266"/>
      <c r="AT161" s="267" t="s">
        <v>328</v>
      </c>
      <c r="AU161" s="267" t="s">
        <v>85</v>
      </c>
      <c r="AV161" s="12" t="s">
        <v>85</v>
      </c>
      <c r="AW161" s="12" t="s">
        <v>38</v>
      </c>
      <c r="AX161" s="12" t="s">
        <v>75</v>
      </c>
      <c r="AY161" s="267" t="s">
        <v>174</v>
      </c>
    </row>
    <row r="162" spans="2:51" s="12" customFormat="1" ht="13.5">
      <c r="B162" s="257"/>
      <c r="C162" s="258"/>
      <c r="D162" s="247" t="s">
        <v>328</v>
      </c>
      <c r="E162" s="259" t="s">
        <v>23</v>
      </c>
      <c r="F162" s="260" t="s">
        <v>389</v>
      </c>
      <c r="G162" s="258"/>
      <c r="H162" s="261">
        <v>9.11</v>
      </c>
      <c r="I162" s="262"/>
      <c r="J162" s="258"/>
      <c r="K162" s="258"/>
      <c r="L162" s="263"/>
      <c r="M162" s="264"/>
      <c r="N162" s="265"/>
      <c r="O162" s="265"/>
      <c r="P162" s="265"/>
      <c r="Q162" s="265"/>
      <c r="R162" s="265"/>
      <c r="S162" s="265"/>
      <c r="T162" s="266"/>
      <c r="AT162" s="267" t="s">
        <v>328</v>
      </c>
      <c r="AU162" s="267" t="s">
        <v>85</v>
      </c>
      <c r="AV162" s="12" t="s">
        <v>85</v>
      </c>
      <c r="AW162" s="12" t="s">
        <v>38</v>
      </c>
      <c r="AX162" s="12" t="s">
        <v>75</v>
      </c>
      <c r="AY162" s="267" t="s">
        <v>174</v>
      </c>
    </row>
    <row r="163" spans="2:51" s="12" customFormat="1" ht="13.5">
      <c r="B163" s="257"/>
      <c r="C163" s="258"/>
      <c r="D163" s="247" t="s">
        <v>328</v>
      </c>
      <c r="E163" s="259" t="s">
        <v>23</v>
      </c>
      <c r="F163" s="260" t="s">
        <v>390</v>
      </c>
      <c r="G163" s="258"/>
      <c r="H163" s="261">
        <v>18.91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AT163" s="267" t="s">
        <v>328</v>
      </c>
      <c r="AU163" s="267" t="s">
        <v>85</v>
      </c>
      <c r="AV163" s="12" t="s">
        <v>85</v>
      </c>
      <c r="AW163" s="12" t="s">
        <v>38</v>
      </c>
      <c r="AX163" s="12" t="s">
        <v>75</v>
      </c>
      <c r="AY163" s="267" t="s">
        <v>174</v>
      </c>
    </row>
    <row r="164" spans="2:51" s="12" customFormat="1" ht="13.5">
      <c r="B164" s="257"/>
      <c r="C164" s="258"/>
      <c r="D164" s="247" t="s">
        <v>328</v>
      </c>
      <c r="E164" s="259" t="s">
        <v>23</v>
      </c>
      <c r="F164" s="260" t="s">
        <v>391</v>
      </c>
      <c r="G164" s="258"/>
      <c r="H164" s="261">
        <v>8.96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AT164" s="267" t="s">
        <v>328</v>
      </c>
      <c r="AU164" s="267" t="s">
        <v>85</v>
      </c>
      <c r="AV164" s="12" t="s">
        <v>85</v>
      </c>
      <c r="AW164" s="12" t="s">
        <v>38</v>
      </c>
      <c r="AX164" s="12" t="s">
        <v>75</v>
      </c>
      <c r="AY164" s="267" t="s">
        <v>174</v>
      </c>
    </row>
    <row r="165" spans="2:51" s="12" customFormat="1" ht="13.5">
      <c r="B165" s="257"/>
      <c r="C165" s="258"/>
      <c r="D165" s="247" t="s">
        <v>328</v>
      </c>
      <c r="E165" s="259" t="s">
        <v>23</v>
      </c>
      <c r="F165" s="260" t="s">
        <v>392</v>
      </c>
      <c r="G165" s="258"/>
      <c r="H165" s="261">
        <v>10.76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AT165" s="267" t="s">
        <v>328</v>
      </c>
      <c r="AU165" s="267" t="s">
        <v>85</v>
      </c>
      <c r="AV165" s="12" t="s">
        <v>85</v>
      </c>
      <c r="AW165" s="12" t="s">
        <v>38</v>
      </c>
      <c r="AX165" s="12" t="s">
        <v>75</v>
      </c>
      <c r="AY165" s="267" t="s">
        <v>174</v>
      </c>
    </row>
    <row r="166" spans="2:51" s="12" customFormat="1" ht="13.5">
      <c r="B166" s="257"/>
      <c r="C166" s="258"/>
      <c r="D166" s="247" t="s">
        <v>328</v>
      </c>
      <c r="E166" s="259" t="s">
        <v>23</v>
      </c>
      <c r="F166" s="260" t="s">
        <v>393</v>
      </c>
      <c r="G166" s="258"/>
      <c r="H166" s="261">
        <v>18.81</v>
      </c>
      <c r="I166" s="262"/>
      <c r="J166" s="258"/>
      <c r="K166" s="258"/>
      <c r="L166" s="263"/>
      <c r="M166" s="264"/>
      <c r="N166" s="265"/>
      <c r="O166" s="265"/>
      <c r="P166" s="265"/>
      <c r="Q166" s="265"/>
      <c r="R166" s="265"/>
      <c r="S166" s="265"/>
      <c r="T166" s="266"/>
      <c r="AT166" s="267" t="s">
        <v>328</v>
      </c>
      <c r="AU166" s="267" t="s">
        <v>85</v>
      </c>
      <c r="AV166" s="12" t="s">
        <v>85</v>
      </c>
      <c r="AW166" s="12" t="s">
        <v>38</v>
      </c>
      <c r="AX166" s="12" t="s">
        <v>75</v>
      </c>
      <c r="AY166" s="267" t="s">
        <v>174</v>
      </c>
    </row>
    <row r="167" spans="2:51" s="12" customFormat="1" ht="13.5">
      <c r="B167" s="257"/>
      <c r="C167" s="258"/>
      <c r="D167" s="247" t="s">
        <v>328</v>
      </c>
      <c r="E167" s="259" t="s">
        <v>23</v>
      </c>
      <c r="F167" s="260" t="s">
        <v>394</v>
      </c>
      <c r="G167" s="258"/>
      <c r="H167" s="261">
        <v>18.97</v>
      </c>
      <c r="I167" s="262"/>
      <c r="J167" s="258"/>
      <c r="K167" s="258"/>
      <c r="L167" s="263"/>
      <c r="M167" s="264"/>
      <c r="N167" s="265"/>
      <c r="O167" s="265"/>
      <c r="P167" s="265"/>
      <c r="Q167" s="265"/>
      <c r="R167" s="265"/>
      <c r="S167" s="265"/>
      <c r="T167" s="266"/>
      <c r="AT167" s="267" t="s">
        <v>328</v>
      </c>
      <c r="AU167" s="267" t="s">
        <v>85</v>
      </c>
      <c r="AV167" s="12" t="s">
        <v>85</v>
      </c>
      <c r="AW167" s="12" t="s">
        <v>38</v>
      </c>
      <c r="AX167" s="12" t="s">
        <v>75</v>
      </c>
      <c r="AY167" s="267" t="s">
        <v>174</v>
      </c>
    </row>
    <row r="168" spans="2:51" s="14" customFormat="1" ht="13.5">
      <c r="B168" s="279"/>
      <c r="C168" s="280"/>
      <c r="D168" s="247" t="s">
        <v>328</v>
      </c>
      <c r="E168" s="281" t="s">
        <v>297</v>
      </c>
      <c r="F168" s="282" t="s">
        <v>395</v>
      </c>
      <c r="G168" s="280"/>
      <c r="H168" s="283">
        <v>472.6</v>
      </c>
      <c r="I168" s="284"/>
      <c r="J168" s="280"/>
      <c r="K168" s="280"/>
      <c r="L168" s="285"/>
      <c r="M168" s="286"/>
      <c r="N168" s="287"/>
      <c r="O168" s="287"/>
      <c r="P168" s="287"/>
      <c r="Q168" s="287"/>
      <c r="R168" s="287"/>
      <c r="S168" s="287"/>
      <c r="T168" s="288"/>
      <c r="AT168" s="289" t="s">
        <v>328</v>
      </c>
      <c r="AU168" s="289" t="s">
        <v>85</v>
      </c>
      <c r="AV168" s="14" t="s">
        <v>94</v>
      </c>
      <c r="AW168" s="14" t="s">
        <v>38</v>
      </c>
      <c r="AX168" s="14" t="s">
        <v>83</v>
      </c>
      <c r="AY168" s="289" t="s">
        <v>174</v>
      </c>
    </row>
    <row r="169" spans="2:65" s="1" customFormat="1" ht="25.5" customHeight="1">
      <c r="B169" s="47"/>
      <c r="C169" s="235" t="s">
        <v>207</v>
      </c>
      <c r="D169" s="235" t="s">
        <v>177</v>
      </c>
      <c r="E169" s="236" t="s">
        <v>396</v>
      </c>
      <c r="F169" s="237" t="s">
        <v>397</v>
      </c>
      <c r="G169" s="238" t="s">
        <v>205</v>
      </c>
      <c r="H169" s="239">
        <v>472.6</v>
      </c>
      <c r="I169" s="240"/>
      <c r="J169" s="241">
        <f>ROUND(I169*H169,2)</f>
        <v>0</v>
      </c>
      <c r="K169" s="237" t="s">
        <v>181</v>
      </c>
      <c r="L169" s="73"/>
      <c r="M169" s="242" t="s">
        <v>23</v>
      </c>
      <c r="N169" s="243" t="s">
        <v>46</v>
      </c>
      <c r="O169" s="48"/>
      <c r="P169" s="244">
        <f>O169*H169</f>
        <v>0</v>
      </c>
      <c r="Q169" s="244">
        <v>0.00028</v>
      </c>
      <c r="R169" s="244">
        <f>Q169*H169</f>
        <v>0.132328</v>
      </c>
      <c r="S169" s="244">
        <v>0</v>
      </c>
      <c r="T169" s="245">
        <f>S169*H169</f>
        <v>0</v>
      </c>
      <c r="AR169" s="25" t="s">
        <v>195</v>
      </c>
      <c r="AT169" s="25" t="s">
        <v>177</v>
      </c>
      <c r="AU169" s="25" t="s">
        <v>85</v>
      </c>
      <c r="AY169" s="25" t="s">
        <v>174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5" t="s">
        <v>83</v>
      </c>
      <c r="BK169" s="246">
        <f>ROUND(I169*H169,2)</f>
        <v>0</v>
      </c>
      <c r="BL169" s="25" t="s">
        <v>195</v>
      </c>
      <c r="BM169" s="25" t="s">
        <v>398</v>
      </c>
    </row>
    <row r="170" spans="2:65" s="1" customFormat="1" ht="25.5" customHeight="1">
      <c r="B170" s="47"/>
      <c r="C170" s="235" t="s">
        <v>212</v>
      </c>
      <c r="D170" s="235" t="s">
        <v>177</v>
      </c>
      <c r="E170" s="236" t="s">
        <v>399</v>
      </c>
      <c r="F170" s="237" t="s">
        <v>400</v>
      </c>
      <c r="G170" s="238" t="s">
        <v>205</v>
      </c>
      <c r="H170" s="239">
        <v>41.912</v>
      </c>
      <c r="I170" s="240"/>
      <c r="J170" s="241">
        <f>ROUND(I170*H170,2)</f>
        <v>0</v>
      </c>
      <c r="K170" s="237" t="s">
        <v>181</v>
      </c>
      <c r="L170" s="73"/>
      <c r="M170" s="242" t="s">
        <v>23</v>
      </c>
      <c r="N170" s="243" t="s">
        <v>46</v>
      </c>
      <c r="O170" s="48"/>
      <c r="P170" s="244">
        <f>O170*H170</f>
        <v>0</v>
      </c>
      <c r="Q170" s="244">
        <v>0.00489</v>
      </c>
      <c r="R170" s="244">
        <f>Q170*H170</f>
        <v>0.20494968</v>
      </c>
      <c r="S170" s="244">
        <v>0</v>
      </c>
      <c r="T170" s="245">
        <f>S170*H170</f>
        <v>0</v>
      </c>
      <c r="AR170" s="25" t="s">
        <v>195</v>
      </c>
      <c r="AT170" s="25" t="s">
        <v>177</v>
      </c>
      <c r="AU170" s="25" t="s">
        <v>85</v>
      </c>
      <c r="AY170" s="25" t="s">
        <v>174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5" t="s">
        <v>83</v>
      </c>
      <c r="BK170" s="246">
        <f>ROUND(I170*H170,2)</f>
        <v>0</v>
      </c>
      <c r="BL170" s="25" t="s">
        <v>195</v>
      </c>
      <c r="BM170" s="25" t="s">
        <v>401</v>
      </c>
    </row>
    <row r="171" spans="2:51" s="12" customFormat="1" ht="13.5">
      <c r="B171" s="257"/>
      <c r="C171" s="258"/>
      <c r="D171" s="247" t="s">
        <v>328</v>
      </c>
      <c r="E171" s="259" t="s">
        <v>23</v>
      </c>
      <c r="F171" s="260" t="s">
        <v>348</v>
      </c>
      <c r="G171" s="258"/>
      <c r="H171" s="261">
        <v>2.2</v>
      </c>
      <c r="I171" s="262"/>
      <c r="J171" s="258"/>
      <c r="K171" s="258"/>
      <c r="L171" s="263"/>
      <c r="M171" s="264"/>
      <c r="N171" s="265"/>
      <c r="O171" s="265"/>
      <c r="P171" s="265"/>
      <c r="Q171" s="265"/>
      <c r="R171" s="265"/>
      <c r="S171" s="265"/>
      <c r="T171" s="266"/>
      <c r="AT171" s="267" t="s">
        <v>328</v>
      </c>
      <c r="AU171" s="267" t="s">
        <v>85</v>
      </c>
      <c r="AV171" s="12" t="s">
        <v>85</v>
      </c>
      <c r="AW171" s="12" t="s">
        <v>38</v>
      </c>
      <c r="AX171" s="12" t="s">
        <v>75</v>
      </c>
      <c r="AY171" s="267" t="s">
        <v>174</v>
      </c>
    </row>
    <row r="172" spans="2:51" s="12" customFormat="1" ht="13.5">
      <c r="B172" s="257"/>
      <c r="C172" s="258"/>
      <c r="D172" s="247" t="s">
        <v>328</v>
      </c>
      <c r="E172" s="259" t="s">
        <v>23</v>
      </c>
      <c r="F172" s="260" t="s">
        <v>349</v>
      </c>
      <c r="G172" s="258"/>
      <c r="H172" s="261">
        <v>2.778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6"/>
      <c r="AT172" s="267" t="s">
        <v>328</v>
      </c>
      <c r="AU172" s="267" t="s">
        <v>85</v>
      </c>
      <c r="AV172" s="12" t="s">
        <v>85</v>
      </c>
      <c r="AW172" s="12" t="s">
        <v>38</v>
      </c>
      <c r="AX172" s="12" t="s">
        <v>75</v>
      </c>
      <c r="AY172" s="267" t="s">
        <v>174</v>
      </c>
    </row>
    <row r="173" spans="2:51" s="12" customFormat="1" ht="13.5">
      <c r="B173" s="257"/>
      <c r="C173" s="258"/>
      <c r="D173" s="247" t="s">
        <v>328</v>
      </c>
      <c r="E173" s="259" t="s">
        <v>23</v>
      </c>
      <c r="F173" s="260" t="s">
        <v>350</v>
      </c>
      <c r="G173" s="258"/>
      <c r="H173" s="261">
        <v>2.2</v>
      </c>
      <c r="I173" s="262"/>
      <c r="J173" s="258"/>
      <c r="K173" s="258"/>
      <c r="L173" s="263"/>
      <c r="M173" s="264"/>
      <c r="N173" s="265"/>
      <c r="O173" s="265"/>
      <c r="P173" s="265"/>
      <c r="Q173" s="265"/>
      <c r="R173" s="265"/>
      <c r="S173" s="265"/>
      <c r="T173" s="266"/>
      <c r="AT173" s="267" t="s">
        <v>328</v>
      </c>
      <c r="AU173" s="267" t="s">
        <v>85</v>
      </c>
      <c r="AV173" s="12" t="s">
        <v>85</v>
      </c>
      <c r="AW173" s="12" t="s">
        <v>38</v>
      </c>
      <c r="AX173" s="12" t="s">
        <v>75</v>
      </c>
      <c r="AY173" s="267" t="s">
        <v>174</v>
      </c>
    </row>
    <row r="174" spans="2:51" s="12" customFormat="1" ht="13.5">
      <c r="B174" s="257"/>
      <c r="C174" s="258"/>
      <c r="D174" s="247" t="s">
        <v>328</v>
      </c>
      <c r="E174" s="259" t="s">
        <v>23</v>
      </c>
      <c r="F174" s="260" t="s">
        <v>351</v>
      </c>
      <c r="G174" s="258"/>
      <c r="H174" s="261">
        <v>2.778</v>
      </c>
      <c r="I174" s="262"/>
      <c r="J174" s="258"/>
      <c r="K174" s="258"/>
      <c r="L174" s="263"/>
      <c r="M174" s="264"/>
      <c r="N174" s="265"/>
      <c r="O174" s="265"/>
      <c r="P174" s="265"/>
      <c r="Q174" s="265"/>
      <c r="R174" s="265"/>
      <c r="S174" s="265"/>
      <c r="T174" s="266"/>
      <c r="AT174" s="267" t="s">
        <v>328</v>
      </c>
      <c r="AU174" s="267" t="s">
        <v>85</v>
      </c>
      <c r="AV174" s="12" t="s">
        <v>85</v>
      </c>
      <c r="AW174" s="12" t="s">
        <v>38</v>
      </c>
      <c r="AX174" s="12" t="s">
        <v>75</v>
      </c>
      <c r="AY174" s="267" t="s">
        <v>174</v>
      </c>
    </row>
    <row r="175" spans="2:51" s="12" customFormat="1" ht="13.5">
      <c r="B175" s="257"/>
      <c r="C175" s="258"/>
      <c r="D175" s="247" t="s">
        <v>328</v>
      </c>
      <c r="E175" s="259" t="s">
        <v>23</v>
      </c>
      <c r="F175" s="260" t="s">
        <v>352</v>
      </c>
      <c r="G175" s="258"/>
      <c r="H175" s="261">
        <v>2.2</v>
      </c>
      <c r="I175" s="262"/>
      <c r="J175" s="258"/>
      <c r="K175" s="258"/>
      <c r="L175" s="263"/>
      <c r="M175" s="264"/>
      <c r="N175" s="265"/>
      <c r="O175" s="265"/>
      <c r="P175" s="265"/>
      <c r="Q175" s="265"/>
      <c r="R175" s="265"/>
      <c r="S175" s="265"/>
      <c r="T175" s="266"/>
      <c r="AT175" s="267" t="s">
        <v>328</v>
      </c>
      <c r="AU175" s="267" t="s">
        <v>85</v>
      </c>
      <c r="AV175" s="12" t="s">
        <v>85</v>
      </c>
      <c r="AW175" s="12" t="s">
        <v>38</v>
      </c>
      <c r="AX175" s="12" t="s">
        <v>75</v>
      </c>
      <c r="AY175" s="267" t="s">
        <v>174</v>
      </c>
    </row>
    <row r="176" spans="2:51" s="12" customFormat="1" ht="13.5">
      <c r="B176" s="257"/>
      <c r="C176" s="258"/>
      <c r="D176" s="247" t="s">
        <v>328</v>
      </c>
      <c r="E176" s="259" t="s">
        <v>23</v>
      </c>
      <c r="F176" s="260" t="s">
        <v>353</v>
      </c>
      <c r="G176" s="258"/>
      <c r="H176" s="261">
        <v>2.2</v>
      </c>
      <c r="I176" s="262"/>
      <c r="J176" s="258"/>
      <c r="K176" s="258"/>
      <c r="L176" s="263"/>
      <c r="M176" s="264"/>
      <c r="N176" s="265"/>
      <c r="O176" s="265"/>
      <c r="P176" s="265"/>
      <c r="Q176" s="265"/>
      <c r="R176" s="265"/>
      <c r="S176" s="265"/>
      <c r="T176" s="266"/>
      <c r="AT176" s="267" t="s">
        <v>328</v>
      </c>
      <c r="AU176" s="267" t="s">
        <v>85</v>
      </c>
      <c r="AV176" s="12" t="s">
        <v>85</v>
      </c>
      <c r="AW176" s="12" t="s">
        <v>38</v>
      </c>
      <c r="AX176" s="12" t="s">
        <v>75</v>
      </c>
      <c r="AY176" s="267" t="s">
        <v>174</v>
      </c>
    </row>
    <row r="177" spans="2:51" s="12" customFormat="1" ht="13.5">
      <c r="B177" s="257"/>
      <c r="C177" s="258"/>
      <c r="D177" s="247" t="s">
        <v>328</v>
      </c>
      <c r="E177" s="259" t="s">
        <v>23</v>
      </c>
      <c r="F177" s="260" t="s">
        <v>354</v>
      </c>
      <c r="G177" s="258"/>
      <c r="H177" s="261">
        <v>2.2</v>
      </c>
      <c r="I177" s="262"/>
      <c r="J177" s="258"/>
      <c r="K177" s="258"/>
      <c r="L177" s="263"/>
      <c r="M177" s="264"/>
      <c r="N177" s="265"/>
      <c r="O177" s="265"/>
      <c r="P177" s="265"/>
      <c r="Q177" s="265"/>
      <c r="R177" s="265"/>
      <c r="S177" s="265"/>
      <c r="T177" s="266"/>
      <c r="AT177" s="267" t="s">
        <v>328</v>
      </c>
      <c r="AU177" s="267" t="s">
        <v>85</v>
      </c>
      <c r="AV177" s="12" t="s">
        <v>85</v>
      </c>
      <c r="AW177" s="12" t="s">
        <v>38</v>
      </c>
      <c r="AX177" s="12" t="s">
        <v>75</v>
      </c>
      <c r="AY177" s="267" t="s">
        <v>174</v>
      </c>
    </row>
    <row r="178" spans="2:51" s="12" customFormat="1" ht="13.5">
      <c r="B178" s="257"/>
      <c r="C178" s="258"/>
      <c r="D178" s="247" t="s">
        <v>328</v>
      </c>
      <c r="E178" s="259" t="s">
        <v>23</v>
      </c>
      <c r="F178" s="260" t="s">
        <v>355</v>
      </c>
      <c r="G178" s="258"/>
      <c r="H178" s="261">
        <v>2.2</v>
      </c>
      <c r="I178" s="262"/>
      <c r="J178" s="258"/>
      <c r="K178" s="258"/>
      <c r="L178" s="263"/>
      <c r="M178" s="264"/>
      <c r="N178" s="265"/>
      <c r="O178" s="265"/>
      <c r="P178" s="265"/>
      <c r="Q178" s="265"/>
      <c r="R178" s="265"/>
      <c r="S178" s="265"/>
      <c r="T178" s="266"/>
      <c r="AT178" s="267" t="s">
        <v>328</v>
      </c>
      <c r="AU178" s="267" t="s">
        <v>85</v>
      </c>
      <c r="AV178" s="12" t="s">
        <v>85</v>
      </c>
      <c r="AW178" s="12" t="s">
        <v>38</v>
      </c>
      <c r="AX178" s="12" t="s">
        <v>75</v>
      </c>
      <c r="AY178" s="267" t="s">
        <v>174</v>
      </c>
    </row>
    <row r="179" spans="2:51" s="12" customFormat="1" ht="13.5">
      <c r="B179" s="257"/>
      <c r="C179" s="258"/>
      <c r="D179" s="247" t="s">
        <v>328</v>
      </c>
      <c r="E179" s="259" t="s">
        <v>23</v>
      </c>
      <c r="F179" s="260" t="s">
        <v>356</v>
      </c>
      <c r="G179" s="258"/>
      <c r="H179" s="261">
        <v>2.2</v>
      </c>
      <c r="I179" s="262"/>
      <c r="J179" s="258"/>
      <c r="K179" s="258"/>
      <c r="L179" s="263"/>
      <c r="M179" s="264"/>
      <c r="N179" s="265"/>
      <c r="O179" s="265"/>
      <c r="P179" s="265"/>
      <c r="Q179" s="265"/>
      <c r="R179" s="265"/>
      <c r="S179" s="265"/>
      <c r="T179" s="266"/>
      <c r="AT179" s="267" t="s">
        <v>328</v>
      </c>
      <c r="AU179" s="267" t="s">
        <v>85</v>
      </c>
      <c r="AV179" s="12" t="s">
        <v>85</v>
      </c>
      <c r="AW179" s="12" t="s">
        <v>38</v>
      </c>
      <c r="AX179" s="12" t="s">
        <v>75</v>
      </c>
      <c r="AY179" s="267" t="s">
        <v>174</v>
      </c>
    </row>
    <row r="180" spans="2:51" s="13" customFormat="1" ht="13.5">
      <c r="B180" s="268"/>
      <c r="C180" s="269"/>
      <c r="D180" s="247" t="s">
        <v>328</v>
      </c>
      <c r="E180" s="270" t="s">
        <v>23</v>
      </c>
      <c r="F180" s="271" t="s">
        <v>331</v>
      </c>
      <c r="G180" s="269"/>
      <c r="H180" s="272">
        <v>20.956</v>
      </c>
      <c r="I180" s="273"/>
      <c r="J180" s="269"/>
      <c r="K180" s="269"/>
      <c r="L180" s="274"/>
      <c r="M180" s="275"/>
      <c r="N180" s="276"/>
      <c r="O180" s="276"/>
      <c r="P180" s="276"/>
      <c r="Q180" s="276"/>
      <c r="R180" s="276"/>
      <c r="S180" s="276"/>
      <c r="T180" s="277"/>
      <c r="AT180" s="278" t="s">
        <v>328</v>
      </c>
      <c r="AU180" s="278" t="s">
        <v>85</v>
      </c>
      <c r="AV180" s="13" t="s">
        <v>195</v>
      </c>
      <c r="AW180" s="13" t="s">
        <v>38</v>
      </c>
      <c r="AX180" s="13" t="s">
        <v>83</v>
      </c>
      <c r="AY180" s="278" t="s">
        <v>174</v>
      </c>
    </row>
    <row r="181" spans="2:51" s="12" customFormat="1" ht="13.5">
      <c r="B181" s="257"/>
      <c r="C181" s="258"/>
      <c r="D181" s="247" t="s">
        <v>328</v>
      </c>
      <c r="E181" s="258"/>
      <c r="F181" s="260" t="s">
        <v>402</v>
      </c>
      <c r="G181" s="258"/>
      <c r="H181" s="261">
        <v>41.912</v>
      </c>
      <c r="I181" s="262"/>
      <c r="J181" s="258"/>
      <c r="K181" s="258"/>
      <c r="L181" s="263"/>
      <c r="M181" s="264"/>
      <c r="N181" s="265"/>
      <c r="O181" s="265"/>
      <c r="P181" s="265"/>
      <c r="Q181" s="265"/>
      <c r="R181" s="265"/>
      <c r="S181" s="265"/>
      <c r="T181" s="266"/>
      <c r="AT181" s="267" t="s">
        <v>328</v>
      </c>
      <c r="AU181" s="267" t="s">
        <v>85</v>
      </c>
      <c r="AV181" s="12" t="s">
        <v>85</v>
      </c>
      <c r="AW181" s="12" t="s">
        <v>6</v>
      </c>
      <c r="AX181" s="12" t="s">
        <v>83</v>
      </c>
      <c r="AY181" s="267" t="s">
        <v>174</v>
      </c>
    </row>
    <row r="182" spans="2:65" s="1" customFormat="1" ht="16.5" customHeight="1">
      <c r="B182" s="47"/>
      <c r="C182" s="235" t="s">
        <v>216</v>
      </c>
      <c r="D182" s="235" t="s">
        <v>177</v>
      </c>
      <c r="E182" s="236" t="s">
        <v>403</v>
      </c>
      <c r="F182" s="237" t="s">
        <v>404</v>
      </c>
      <c r="G182" s="238" t="s">
        <v>205</v>
      </c>
      <c r="H182" s="239">
        <v>622.959</v>
      </c>
      <c r="I182" s="240"/>
      <c r="J182" s="241">
        <f>ROUND(I182*H182,2)</f>
        <v>0</v>
      </c>
      <c r="K182" s="237" t="s">
        <v>181</v>
      </c>
      <c r="L182" s="73"/>
      <c r="M182" s="242" t="s">
        <v>23</v>
      </c>
      <c r="N182" s="243" t="s">
        <v>46</v>
      </c>
      <c r="O182" s="48"/>
      <c r="P182" s="244">
        <f>O182*H182</f>
        <v>0</v>
      </c>
      <c r="Q182" s="244">
        <v>0.003</v>
      </c>
      <c r="R182" s="244">
        <f>Q182*H182</f>
        <v>1.868877</v>
      </c>
      <c r="S182" s="244">
        <v>0</v>
      </c>
      <c r="T182" s="245">
        <f>S182*H182</f>
        <v>0</v>
      </c>
      <c r="AR182" s="25" t="s">
        <v>195</v>
      </c>
      <c r="AT182" s="25" t="s">
        <v>177</v>
      </c>
      <c r="AU182" s="25" t="s">
        <v>85</v>
      </c>
      <c r="AY182" s="25" t="s">
        <v>174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5" t="s">
        <v>83</v>
      </c>
      <c r="BK182" s="246">
        <f>ROUND(I182*H182,2)</f>
        <v>0</v>
      </c>
      <c r="BL182" s="25" t="s">
        <v>195</v>
      </c>
      <c r="BM182" s="25" t="s">
        <v>405</v>
      </c>
    </row>
    <row r="183" spans="2:51" s="12" customFormat="1" ht="13.5">
      <c r="B183" s="257"/>
      <c r="C183" s="258"/>
      <c r="D183" s="247" t="s">
        <v>328</v>
      </c>
      <c r="E183" s="259" t="s">
        <v>23</v>
      </c>
      <c r="F183" s="260" t="s">
        <v>406</v>
      </c>
      <c r="G183" s="258"/>
      <c r="H183" s="261">
        <v>622.959</v>
      </c>
      <c r="I183" s="262"/>
      <c r="J183" s="258"/>
      <c r="K183" s="258"/>
      <c r="L183" s="263"/>
      <c r="M183" s="264"/>
      <c r="N183" s="265"/>
      <c r="O183" s="265"/>
      <c r="P183" s="265"/>
      <c r="Q183" s="265"/>
      <c r="R183" s="265"/>
      <c r="S183" s="265"/>
      <c r="T183" s="266"/>
      <c r="AT183" s="267" t="s">
        <v>328</v>
      </c>
      <c r="AU183" s="267" t="s">
        <v>85</v>
      </c>
      <c r="AV183" s="12" t="s">
        <v>85</v>
      </c>
      <c r="AW183" s="12" t="s">
        <v>38</v>
      </c>
      <c r="AX183" s="12" t="s">
        <v>83</v>
      </c>
      <c r="AY183" s="267" t="s">
        <v>174</v>
      </c>
    </row>
    <row r="184" spans="2:65" s="1" customFormat="1" ht="38.25" customHeight="1">
      <c r="B184" s="47"/>
      <c r="C184" s="235" t="s">
        <v>220</v>
      </c>
      <c r="D184" s="235" t="s">
        <v>177</v>
      </c>
      <c r="E184" s="236" t="s">
        <v>407</v>
      </c>
      <c r="F184" s="237" t="s">
        <v>408</v>
      </c>
      <c r="G184" s="238" t="s">
        <v>205</v>
      </c>
      <c r="H184" s="239">
        <v>1225.624</v>
      </c>
      <c r="I184" s="240"/>
      <c r="J184" s="241">
        <f>ROUND(I184*H184,2)</f>
        <v>0</v>
      </c>
      <c r="K184" s="237" t="s">
        <v>181</v>
      </c>
      <c r="L184" s="73"/>
      <c r="M184" s="242" t="s">
        <v>23</v>
      </c>
      <c r="N184" s="243" t="s">
        <v>46</v>
      </c>
      <c r="O184" s="48"/>
      <c r="P184" s="244">
        <f>O184*H184</f>
        <v>0</v>
      </c>
      <c r="Q184" s="244">
        <v>0.017</v>
      </c>
      <c r="R184" s="244">
        <f>Q184*H184</f>
        <v>20.835608</v>
      </c>
      <c r="S184" s="244">
        <v>0</v>
      </c>
      <c r="T184" s="245">
        <f>S184*H184</f>
        <v>0</v>
      </c>
      <c r="AR184" s="25" t="s">
        <v>195</v>
      </c>
      <c r="AT184" s="25" t="s">
        <v>177</v>
      </c>
      <c r="AU184" s="25" t="s">
        <v>85</v>
      </c>
      <c r="AY184" s="25" t="s">
        <v>174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5" t="s">
        <v>83</v>
      </c>
      <c r="BK184" s="246">
        <f>ROUND(I184*H184,2)</f>
        <v>0</v>
      </c>
      <c r="BL184" s="25" t="s">
        <v>195</v>
      </c>
      <c r="BM184" s="25" t="s">
        <v>409</v>
      </c>
    </row>
    <row r="185" spans="2:51" s="12" customFormat="1" ht="13.5">
      <c r="B185" s="257"/>
      <c r="C185" s="258"/>
      <c r="D185" s="247" t="s">
        <v>328</v>
      </c>
      <c r="E185" s="259" t="s">
        <v>23</v>
      </c>
      <c r="F185" s="260" t="s">
        <v>410</v>
      </c>
      <c r="G185" s="258"/>
      <c r="H185" s="261">
        <v>216.086</v>
      </c>
      <c r="I185" s="262"/>
      <c r="J185" s="258"/>
      <c r="K185" s="258"/>
      <c r="L185" s="263"/>
      <c r="M185" s="264"/>
      <c r="N185" s="265"/>
      <c r="O185" s="265"/>
      <c r="P185" s="265"/>
      <c r="Q185" s="265"/>
      <c r="R185" s="265"/>
      <c r="S185" s="265"/>
      <c r="T185" s="266"/>
      <c r="AT185" s="267" t="s">
        <v>328</v>
      </c>
      <c r="AU185" s="267" t="s">
        <v>85</v>
      </c>
      <c r="AV185" s="12" t="s">
        <v>85</v>
      </c>
      <c r="AW185" s="12" t="s">
        <v>38</v>
      </c>
      <c r="AX185" s="12" t="s">
        <v>75</v>
      </c>
      <c r="AY185" s="267" t="s">
        <v>174</v>
      </c>
    </row>
    <row r="186" spans="2:51" s="12" customFormat="1" ht="13.5">
      <c r="B186" s="257"/>
      <c r="C186" s="258"/>
      <c r="D186" s="247" t="s">
        <v>328</v>
      </c>
      <c r="E186" s="259" t="s">
        <v>23</v>
      </c>
      <c r="F186" s="260" t="s">
        <v>411</v>
      </c>
      <c r="G186" s="258"/>
      <c r="H186" s="261">
        <v>77.8</v>
      </c>
      <c r="I186" s="262"/>
      <c r="J186" s="258"/>
      <c r="K186" s="258"/>
      <c r="L186" s="263"/>
      <c r="M186" s="264"/>
      <c r="N186" s="265"/>
      <c r="O186" s="265"/>
      <c r="P186" s="265"/>
      <c r="Q186" s="265"/>
      <c r="R186" s="265"/>
      <c r="S186" s="265"/>
      <c r="T186" s="266"/>
      <c r="AT186" s="267" t="s">
        <v>328</v>
      </c>
      <c r="AU186" s="267" t="s">
        <v>85</v>
      </c>
      <c r="AV186" s="12" t="s">
        <v>85</v>
      </c>
      <c r="AW186" s="12" t="s">
        <v>38</v>
      </c>
      <c r="AX186" s="12" t="s">
        <v>75</v>
      </c>
      <c r="AY186" s="267" t="s">
        <v>174</v>
      </c>
    </row>
    <row r="187" spans="2:51" s="12" customFormat="1" ht="13.5">
      <c r="B187" s="257"/>
      <c r="C187" s="258"/>
      <c r="D187" s="247" t="s">
        <v>328</v>
      </c>
      <c r="E187" s="259" t="s">
        <v>23</v>
      </c>
      <c r="F187" s="260" t="s">
        <v>412</v>
      </c>
      <c r="G187" s="258"/>
      <c r="H187" s="261">
        <v>26.107</v>
      </c>
      <c r="I187" s="262"/>
      <c r="J187" s="258"/>
      <c r="K187" s="258"/>
      <c r="L187" s="263"/>
      <c r="M187" s="264"/>
      <c r="N187" s="265"/>
      <c r="O187" s="265"/>
      <c r="P187" s="265"/>
      <c r="Q187" s="265"/>
      <c r="R187" s="265"/>
      <c r="S187" s="265"/>
      <c r="T187" s="266"/>
      <c r="AT187" s="267" t="s">
        <v>328</v>
      </c>
      <c r="AU187" s="267" t="s">
        <v>85</v>
      </c>
      <c r="AV187" s="12" t="s">
        <v>85</v>
      </c>
      <c r="AW187" s="12" t="s">
        <v>38</v>
      </c>
      <c r="AX187" s="12" t="s">
        <v>75</v>
      </c>
      <c r="AY187" s="267" t="s">
        <v>174</v>
      </c>
    </row>
    <row r="188" spans="2:51" s="12" customFormat="1" ht="13.5">
      <c r="B188" s="257"/>
      <c r="C188" s="258"/>
      <c r="D188" s="247" t="s">
        <v>328</v>
      </c>
      <c r="E188" s="259" t="s">
        <v>23</v>
      </c>
      <c r="F188" s="260" t="s">
        <v>413</v>
      </c>
      <c r="G188" s="258"/>
      <c r="H188" s="261">
        <v>22.402</v>
      </c>
      <c r="I188" s="262"/>
      <c r="J188" s="258"/>
      <c r="K188" s="258"/>
      <c r="L188" s="263"/>
      <c r="M188" s="264"/>
      <c r="N188" s="265"/>
      <c r="O188" s="265"/>
      <c r="P188" s="265"/>
      <c r="Q188" s="265"/>
      <c r="R188" s="265"/>
      <c r="S188" s="265"/>
      <c r="T188" s="266"/>
      <c r="AT188" s="267" t="s">
        <v>328</v>
      </c>
      <c r="AU188" s="267" t="s">
        <v>85</v>
      </c>
      <c r="AV188" s="12" t="s">
        <v>85</v>
      </c>
      <c r="AW188" s="12" t="s">
        <v>38</v>
      </c>
      <c r="AX188" s="12" t="s">
        <v>75</v>
      </c>
      <c r="AY188" s="267" t="s">
        <v>174</v>
      </c>
    </row>
    <row r="189" spans="2:51" s="12" customFormat="1" ht="13.5">
      <c r="B189" s="257"/>
      <c r="C189" s="258"/>
      <c r="D189" s="247" t="s">
        <v>328</v>
      </c>
      <c r="E189" s="259" t="s">
        <v>23</v>
      </c>
      <c r="F189" s="260" t="s">
        <v>414</v>
      </c>
      <c r="G189" s="258"/>
      <c r="H189" s="261">
        <v>11.793</v>
      </c>
      <c r="I189" s="262"/>
      <c r="J189" s="258"/>
      <c r="K189" s="258"/>
      <c r="L189" s="263"/>
      <c r="M189" s="264"/>
      <c r="N189" s="265"/>
      <c r="O189" s="265"/>
      <c r="P189" s="265"/>
      <c r="Q189" s="265"/>
      <c r="R189" s="265"/>
      <c r="S189" s="265"/>
      <c r="T189" s="266"/>
      <c r="AT189" s="267" t="s">
        <v>328</v>
      </c>
      <c r="AU189" s="267" t="s">
        <v>85</v>
      </c>
      <c r="AV189" s="12" t="s">
        <v>85</v>
      </c>
      <c r="AW189" s="12" t="s">
        <v>38</v>
      </c>
      <c r="AX189" s="12" t="s">
        <v>75</v>
      </c>
      <c r="AY189" s="267" t="s">
        <v>174</v>
      </c>
    </row>
    <row r="190" spans="2:51" s="12" customFormat="1" ht="13.5">
      <c r="B190" s="257"/>
      <c r="C190" s="258"/>
      <c r="D190" s="247" t="s">
        <v>328</v>
      </c>
      <c r="E190" s="259" t="s">
        <v>23</v>
      </c>
      <c r="F190" s="260" t="s">
        <v>415</v>
      </c>
      <c r="G190" s="258"/>
      <c r="H190" s="261">
        <v>49.845</v>
      </c>
      <c r="I190" s="262"/>
      <c r="J190" s="258"/>
      <c r="K190" s="258"/>
      <c r="L190" s="263"/>
      <c r="M190" s="264"/>
      <c r="N190" s="265"/>
      <c r="O190" s="265"/>
      <c r="P190" s="265"/>
      <c r="Q190" s="265"/>
      <c r="R190" s="265"/>
      <c r="S190" s="265"/>
      <c r="T190" s="266"/>
      <c r="AT190" s="267" t="s">
        <v>328</v>
      </c>
      <c r="AU190" s="267" t="s">
        <v>85</v>
      </c>
      <c r="AV190" s="12" t="s">
        <v>85</v>
      </c>
      <c r="AW190" s="12" t="s">
        <v>38</v>
      </c>
      <c r="AX190" s="12" t="s">
        <v>75</v>
      </c>
      <c r="AY190" s="267" t="s">
        <v>174</v>
      </c>
    </row>
    <row r="191" spans="2:51" s="12" customFormat="1" ht="13.5">
      <c r="B191" s="257"/>
      <c r="C191" s="258"/>
      <c r="D191" s="247" t="s">
        <v>328</v>
      </c>
      <c r="E191" s="259" t="s">
        <v>23</v>
      </c>
      <c r="F191" s="260" t="s">
        <v>416</v>
      </c>
      <c r="G191" s="258"/>
      <c r="H191" s="261">
        <v>49.588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AT191" s="267" t="s">
        <v>328</v>
      </c>
      <c r="AU191" s="267" t="s">
        <v>85</v>
      </c>
      <c r="AV191" s="12" t="s">
        <v>85</v>
      </c>
      <c r="AW191" s="12" t="s">
        <v>38</v>
      </c>
      <c r="AX191" s="12" t="s">
        <v>75</v>
      </c>
      <c r="AY191" s="267" t="s">
        <v>174</v>
      </c>
    </row>
    <row r="192" spans="2:51" s="12" customFormat="1" ht="13.5">
      <c r="B192" s="257"/>
      <c r="C192" s="258"/>
      <c r="D192" s="247" t="s">
        <v>328</v>
      </c>
      <c r="E192" s="259" t="s">
        <v>23</v>
      </c>
      <c r="F192" s="260" t="s">
        <v>417</v>
      </c>
      <c r="G192" s="258"/>
      <c r="H192" s="261">
        <v>33.144</v>
      </c>
      <c r="I192" s="262"/>
      <c r="J192" s="258"/>
      <c r="K192" s="258"/>
      <c r="L192" s="263"/>
      <c r="M192" s="264"/>
      <c r="N192" s="265"/>
      <c r="O192" s="265"/>
      <c r="P192" s="265"/>
      <c r="Q192" s="265"/>
      <c r="R192" s="265"/>
      <c r="S192" s="265"/>
      <c r="T192" s="266"/>
      <c r="AT192" s="267" t="s">
        <v>328</v>
      </c>
      <c r="AU192" s="267" t="s">
        <v>85</v>
      </c>
      <c r="AV192" s="12" t="s">
        <v>85</v>
      </c>
      <c r="AW192" s="12" t="s">
        <v>38</v>
      </c>
      <c r="AX192" s="12" t="s">
        <v>75</v>
      </c>
      <c r="AY192" s="267" t="s">
        <v>174</v>
      </c>
    </row>
    <row r="193" spans="2:51" s="12" customFormat="1" ht="13.5">
      <c r="B193" s="257"/>
      <c r="C193" s="258"/>
      <c r="D193" s="247" t="s">
        <v>328</v>
      </c>
      <c r="E193" s="259" t="s">
        <v>23</v>
      </c>
      <c r="F193" s="260" t="s">
        <v>418</v>
      </c>
      <c r="G193" s="258"/>
      <c r="H193" s="261">
        <v>47.227</v>
      </c>
      <c r="I193" s="262"/>
      <c r="J193" s="258"/>
      <c r="K193" s="258"/>
      <c r="L193" s="263"/>
      <c r="M193" s="264"/>
      <c r="N193" s="265"/>
      <c r="O193" s="265"/>
      <c r="P193" s="265"/>
      <c r="Q193" s="265"/>
      <c r="R193" s="265"/>
      <c r="S193" s="265"/>
      <c r="T193" s="266"/>
      <c r="AT193" s="267" t="s">
        <v>328</v>
      </c>
      <c r="AU193" s="267" t="s">
        <v>85</v>
      </c>
      <c r="AV193" s="12" t="s">
        <v>85</v>
      </c>
      <c r="AW193" s="12" t="s">
        <v>38</v>
      </c>
      <c r="AX193" s="12" t="s">
        <v>75</v>
      </c>
      <c r="AY193" s="267" t="s">
        <v>174</v>
      </c>
    </row>
    <row r="194" spans="2:51" s="12" customFormat="1" ht="13.5">
      <c r="B194" s="257"/>
      <c r="C194" s="258"/>
      <c r="D194" s="247" t="s">
        <v>328</v>
      </c>
      <c r="E194" s="259" t="s">
        <v>23</v>
      </c>
      <c r="F194" s="260" t="s">
        <v>419</v>
      </c>
      <c r="G194" s="258"/>
      <c r="H194" s="261">
        <v>46.789</v>
      </c>
      <c r="I194" s="262"/>
      <c r="J194" s="258"/>
      <c r="K194" s="258"/>
      <c r="L194" s="263"/>
      <c r="M194" s="264"/>
      <c r="N194" s="265"/>
      <c r="O194" s="265"/>
      <c r="P194" s="265"/>
      <c r="Q194" s="265"/>
      <c r="R194" s="265"/>
      <c r="S194" s="265"/>
      <c r="T194" s="266"/>
      <c r="AT194" s="267" t="s">
        <v>328</v>
      </c>
      <c r="AU194" s="267" t="s">
        <v>85</v>
      </c>
      <c r="AV194" s="12" t="s">
        <v>85</v>
      </c>
      <c r="AW194" s="12" t="s">
        <v>38</v>
      </c>
      <c r="AX194" s="12" t="s">
        <v>75</v>
      </c>
      <c r="AY194" s="267" t="s">
        <v>174</v>
      </c>
    </row>
    <row r="195" spans="2:51" s="12" customFormat="1" ht="13.5">
      <c r="B195" s="257"/>
      <c r="C195" s="258"/>
      <c r="D195" s="247" t="s">
        <v>328</v>
      </c>
      <c r="E195" s="259" t="s">
        <v>23</v>
      </c>
      <c r="F195" s="260" t="s">
        <v>420</v>
      </c>
      <c r="G195" s="258"/>
      <c r="H195" s="261">
        <v>32.114</v>
      </c>
      <c r="I195" s="262"/>
      <c r="J195" s="258"/>
      <c r="K195" s="258"/>
      <c r="L195" s="263"/>
      <c r="M195" s="264"/>
      <c r="N195" s="265"/>
      <c r="O195" s="265"/>
      <c r="P195" s="265"/>
      <c r="Q195" s="265"/>
      <c r="R195" s="265"/>
      <c r="S195" s="265"/>
      <c r="T195" s="266"/>
      <c r="AT195" s="267" t="s">
        <v>328</v>
      </c>
      <c r="AU195" s="267" t="s">
        <v>85</v>
      </c>
      <c r="AV195" s="12" t="s">
        <v>85</v>
      </c>
      <c r="AW195" s="12" t="s">
        <v>38</v>
      </c>
      <c r="AX195" s="12" t="s">
        <v>75</v>
      </c>
      <c r="AY195" s="267" t="s">
        <v>174</v>
      </c>
    </row>
    <row r="196" spans="2:51" s="12" customFormat="1" ht="13.5">
      <c r="B196" s="257"/>
      <c r="C196" s="258"/>
      <c r="D196" s="247" t="s">
        <v>328</v>
      </c>
      <c r="E196" s="259" t="s">
        <v>23</v>
      </c>
      <c r="F196" s="260" t="s">
        <v>421</v>
      </c>
      <c r="G196" s="258"/>
      <c r="H196" s="261">
        <v>9.721</v>
      </c>
      <c r="I196" s="262"/>
      <c r="J196" s="258"/>
      <c r="K196" s="258"/>
      <c r="L196" s="263"/>
      <c r="M196" s="264"/>
      <c r="N196" s="265"/>
      <c r="O196" s="265"/>
      <c r="P196" s="265"/>
      <c r="Q196" s="265"/>
      <c r="R196" s="265"/>
      <c r="S196" s="265"/>
      <c r="T196" s="266"/>
      <c r="AT196" s="267" t="s">
        <v>328</v>
      </c>
      <c r="AU196" s="267" t="s">
        <v>85</v>
      </c>
      <c r="AV196" s="12" t="s">
        <v>85</v>
      </c>
      <c r="AW196" s="12" t="s">
        <v>38</v>
      </c>
      <c r="AX196" s="12" t="s">
        <v>75</v>
      </c>
      <c r="AY196" s="267" t="s">
        <v>174</v>
      </c>
    </row>
    <row r="197" spans="2:51" s="12" customFormat="1" ht="13.5">
      <c r="B197" s="257"/>
      <c r="C197" s="258"/>
      <c r="D197" s="247" t="s">
        <v>328</v>
      </c>
      <c r="E197" s="259" t="s">
        <v>23</v>
      </c>
      <c r="F197" s="260" t="s">
        <v>422</v>
      </c>
      <c r="G197" s="258"/>
      <c r="H197" s="261">
        <v>48.675</v>
      </c>
      <c r="I197" s="262"/>
      <c r="J197" s="258"/>
      <c r="K197" s="258"/>
      <c r="L197" s="263"/>
      <c r="M197" s="264"/>
      <c r="N197" s="265"/>
      <c r="O197" s="265"/>
      <c r="P197" s="265"/>
      <c r="Q197" s="265"/>
      <c r="R197" s="265"/>
      <c r="S197" s="265"/>
      <c r="T197" s="266"/>
      <c r="AT197" s="267" t="s">
        <v>328</v>
      </c>
      <c r="AU197" s="267" t="s">
        <v>85</v>
      </c>
      <c r="AV197" s="12" t="s">
        <v>85</v>
      </c>
      <c r="AW197" s="12" t="s">
        <v>38</v>
      </c>
      <c r="AX197" s="12" t="s">
        <v>75</v>
      </c>
      <c r="AY197" s="267" t="s">
        <v>174</v>
      </c>
    </row>
    <row r="198" spans="2:51" s="12" customFormat="1" ht="13.5">
      <c r="B198" s="257"/>
      <c r="C198" s="258"/>
      <c r="D198" s="247" t="s">
        <v>328</v>
      </c>
      <c r="E198" s="259" t="s">
        <v>23</v>
      </c>
      <c r="F198" s="260" t="s">
        <v>423</v>
      </c>
      <c r="G198" s="258"/>
      <c r="H198" s="261">
        <v>33.601</v>
      </c>
      <c r="I198" s="262"/>
      <c r="J198" s="258"/>
      <c r="K198" s="258"/>
      <c r="L198" s="263"/>
      <c r="M198" s="264"/>
      <c r="N198" s="265"/>
      <c r="O198" s="265"/>
      <c r="P198" s="265"/>
      <c r="Q198" s="265"/>
      <c r="R198" s="265"/>
      <c r="S198" s="265"/>
      <c r="T198" s="266"/>
      <c r="AT198" s="267" t="s">
        <v>328</v>
      </c>
      <c r="AU198" s="267" t="s">
        <v>85</v>
      </c>
      <c r="AV198" s="12" t="s">
        <v>85</v>
      </c>
      <c r="AW198" s="12" t="s">
        <v>38</v>
      </c>
      <c r="AX198" s="12" t="s">
        <v>75</v>
      </c>
      <c r="AY198" s="267" t="s">
        <v>174</v>
      </c>
    </row>
    <row r="199" spans="2:51" s="12" customFormat="1" ht="13.5">
      <c r="B199" s="257"/>
      <c r="C199" s="258"/>
      <c r="D199" s="247" t="s">
        <v>328</v>
      </c>
      <c r="E199" s="259" t="s">
        <v>23</v>
      </c>
      <c r="F199" s="260" t="s">
        <v>424</v>
      </c>
      <c r="G199" s="258"/>
      <c r="H199" s="261">
        <v>9.629</v>
      </c>
      <c r="I199" s="262"/>
      <c r="J199" s="258"/>
      <c r="K199" s="258"/>
      <c r="L199" s="263"/>
      <c r="M199" s="264"/>
      <c r="N199" s="265"/>
      <c r="O199" s="265"/>
      <c r="P199" s="265"/>
      <c r="Q199" s="265"/>
      <c r="R199" s="265"/>
      <c r="S199" s="265"/>
      <c r="T199" s="266"/>
      <c r="AT199" s="267" t="s">
        <v>328</v>
      </c>
      <c r="AU199" s="267" t="s">
        <v>85</v>
      </c>
      <c r="AV199" s="12" t="s">
        <v>85</v>
      </c>
      <c r="AW199" s="12" t="s">
        <v>38</v>
      </c>
      <c r="AX199" s="12" t="s">
        <v>75</v>
      </c>
      <c r="AY199" s="267" t="s">
        <v>174</v>
      </c>
    </row>
    <row r="200" spans="2:51" s="12" customFormat="1" ht="13.5">
      <c r="B200" s="257"/>
      <c r="C200" s="258"/>
      <c r="D200" s="247" t="s">
        <v>328</v>
      </c>
      <c r="E200" s="259" t="s">
        <v>23</v>
      </c>
      <c r="F200" s="260" t="s">
        <v>425</v>
      </c>
      <c r="G200" s="258"/>
      <c r="H200" s="261">
        <v>52.788</v>
      </c>
      <c r="I200" s="262"/>
      <c r="J200" s="258"/>
      <c r="K200" s="258"/>
      <c r="L200" s="263"/>
      <c r="M200" s="264"/>
      <c r="N200" s="265"/>
      <c r="O200" s="265"/>
      <c r="P200" s="265"/>
      <c r="Q200" s="265"/>
      <c r="R200" s="265"/>
      <c r="S200" s="265"/>
      <c r="T200" s="266"/>
      <c r="AT200" s="267" t="s">
        <v>328</v>
      </c>
      <c r="AU200" s="267" t="s">
        <v>85</v>
      </c>
      <c r="AV200" s="12" t="s">
        <v>85</v>
      </c>
      <c r="AW200" s="12" t="s">
        <v>38</v>
      </c>
      <c r="AX200" s="12" t="s">
        <v>75</v>
      </c>
      <c r="AY200" s="267" t="s">
        <v>174</v>
      </c>
    </row>
    <row r="201" spans="2:51" s="12" customFormat="1" ht="13.5">
      <c r="B201" s="257"/>
      <c r="C201" s="258"/>
      <c r="D201" s="247" t="s">
        <v>328</v>
      </c>
      <c r="E201" s="259" t="s">
        <v>23</v>
      </c>
      <c r="F201" s="260" t="s">
        <v>426</v>
      </c>
      <c r="G201" s="258"/>
      <c r="H201" s="261">
        <v>33.986</v>
      </c>
      <c r="I201" s="262"/>
      <c r="J201" s="258"/>
      <c r="K201" s="258"/>
      <c r="L201" s="263"/>
      <c r="M201" s="264"/>
      <c r="N201" s="265"/>
      <c r="O201" s="265"/>
      <c r="P201" s="265"/>
      <c r="Q201" s="265"/>
      <c r="R201" s="265"/>
      <c r="S201" s="265"/>
      <c r="T201" s="266"/>
      <c r="AT201" s="267" t="s">
        <v>328</v>
      </c>
      <c r="AU201" s="267" t="s">
        <v>85</v>
      </c>
      <c r="AV201" s="12" t="s">
        <v>85</v>
      </c>
      <c r="AW201" s="12" t="s">
        <v>38</v>
      </c>
      <c r="AX201" s="12" t="s">
        <v>75</v>
      </c>
      <c r="AY201" s="267" t="s">
        <v>174</v>
      </c>
    </row>
    <row r="202" spans="2:51" s="12" customFormat="1" ht="13.5">
      <c r="B202" s="257"/>
      <c r="C202" s="258"/>
      <c r="D202" s="247" t="s">
        <v>328</v>
      </c>
      <c r="E202" s="259" t="s">
        <v>23</v>
      </c>
      <c r="F202" s="260" t="s">
        <v>427</v>
      </c>
      <c r="G202" s="258"/>
      <c r="H202" s="261">
        <v>44.99</v>
      </c>
      <c r="I202" s="262"/>
      <c r="J202" s="258"/>
      <c r="K202" s="258"/>
      <c r="L202" s="263"/>
      <c r="M202" s="264"/>
      <c r="N202" s="265"/>
      <c r="O202" s="265"/>
      <c r="P202" s="265"/>
      <c r="Q202" s="265"/>
      <c r="R202" s="265"/>
      <c r="S202" s="265"/>
      <c r="T202" s="266"/>
      <c r="AT202" s="267" t="s">
        <v>328</v>
      </c>
      <c r="AU202" s="267" t="s">
        <v>85</v>
      </c>
      <c r="AV202" s="12" t="s">
        <v>85</v>
      </c>
      <c r="AW202" s="12" t="s">
        <v>38</v>
      </c>
      <c r="AX202" s="12" t="s">
        <v>75</v>
      </c>
      <c r="AY202" s="267" t="s">
        <v>174</v>
      </c>
    </row>
    <row r="203" spans="2:51" s="12" customFormat="1" ht="13.5">
      <c r="B203" s="257"/>
      <c r="C203" s="258"/>
      <c r="D203" s="247" t="s">
        <v>328</v>
      </c>
      <c r="E203" s="259" t="s">
        <v>23</v>
      </c>
      <c r="F203" s="260" t="s">
        <v>428</v>
      </c>
      <c r="G203" s="258"/>
      <c r="H203" s="261">
        <v>31.877</v>
      </c>
      <c r="I203" s="262"/>
      <c r="J203" s="258"/>
      <c r="K203" s="258"/>
      <c r="L203" s="263"/>
      <c r="M203" s="264"/>
      <c r="N203" s="265"/>
      <c r="O203" s="265"/>
      <c r="P203" s="265"/>
      <c r="Q203" s="265"/>
      <c r="R203" s="265"/>
      <c r="S203" s="265"/>
      <c r="T203" s="266"/>
      <c r="AT203" s="267" t="s">
        <v>328</v>
      </c>
      <c r="AU203" s="267" t="s">
        <v>85</v>
      </c>
      <c r="AV203" s="12" t="s">
        <v>85</v>
      </c>
      <c r="AW203" s="12" t="s">
        <v>38</v>
      </c>
      <c r="AX203" s="12" t="s">
        <v>75</v>
      </c>
      <c r="AY203" s="267" t="s">
        <v>174</v>
      </c>
    </row>
    <row r="204" spans="2:51" s="12" customFormat="1" ht="13.5">
      <c r="B204" s="257"/>
      <c r="C204" s="258"/>
      <c r="D204" s="247" t="s">
        <v>328</v>
      </c>
      <c r="E204" s="259" t="s">
        <v>23</v>
      </c>
      <c r="F204" s="260" t="s">
        <v>429</v>
      </c>
      <c r="G204" s="258"/>
      <c r="H204" s="261">
        <v>49.224</v>
      </c>
      <c r="I204" s="262"/>
      <c r="J204" s="258"/>
      <c r="K204" s="258"/>
      <c r="L204" s="263"/>
      <c r="M204" s="264"/>
      <c r="N204" s="265"/>
      <c r="O204" s="265"/>
      <c r="P204" s="265"/>
      <c r="Q204" s="265"/>
      <c r="R204" s="265"/>
      <c r="S204" s="265"/>
      <c r="T204" s="266"/>
      <c r="AT204" s="267" t="s">
        <v>328</v>
      </c>
      <c r="AU204" s="267" t="s">
        <v>85</v>
      </c>
      <c r="AV204" s="12" t="s">
        <v>85</v>
      </c>
      <c r="AW204" s="12" t="s">
        <v>38</v>
      </c>
      <c r="AX204" s="12" t="s">
        <v>75</v>
      </c>
      <c r="AY204" s="267" t="s">
        <v>174</v>
      </c>
    </row>
    <row r="205" spans="2:51" s="12" customFormat="1" ht="13.5">
      <c r="B205" s="257"/>
      <c r="C205" s="258"/>
      <c r="D205" s="247" t="s">
        <v>328</v>
      </c>
      <c r="E205" s="259" t="s">
        <v>23</v>
      </c>
      <c r="F205" s="260" t="s">
        <v>430</v>
      </c>
      <c r="G205" s="258"/>
      <c r="H205" s="261">
        <v>33.269</v>
      </c>
      <c r="I205" s="262"/>
      <c r="J205" s="258"/>
      <c r="K205" s="258"/>
      <c r="L205" s="263"/>
      <c r="M205" s="264"/>
      <c r="N205" s="265"/>
      <c r="O205" s="265"/>
      <c r="P205" s="265"/>
      <c r="Q205" s="265"/>
      <c r="R205" s="265"/>
      <c r="S205" s="265"/>
      <c r="T205" s="266"/>
      <c r="AT205" s="267" t="s">
        <v>328</v>
      </c>
      <c r="AU205" s="267" t="s">
        <v>85</v>
      </c>
      <c r="AV205" s="12" t="s">
        <v>85</v>
      </c>
      <c r="AW205" s="12" t="s">
        <v>38</v>
      </c>
      <c r="AX205" s="12" t="s">
        <v>75</v>
      </c>
      <c r="AY205" s="267" t="s">
        <v>174</v>
      </c>
    </row>
    <row r="206" spans="2:51" s="12" customFormat="1" ht="13.5">
      <c r="B206" s="257"/>
      <c r="C206" s="258"/>
      <c r="D206" s="247" t="s">
        <v>328</v>
      </c>
      <c r="E206" s="259" t="s">
        <v>23</v>
      </c>
      <c r="F206" s="260" t="s">
        <v>431</v>
      </c>
      <c r="G206" s="258"/>
      <c r="H206" s="261">
        <v>49.403</v>
      </c>
      <c r="I206" s="262"/>
      <c r="J206" s="258"/>
      <c r="K206" s="258"/>
      <c r="L206" s="263"/>
      <c r="M206" s="264"/>
      <c r="N206" s="265"/>
      <c r="O206" s="265"/>
      <c r="P206" s="265"/>
      <c r="Q206" s="265"/>
      <c r="R206" s="265"/>
      <c r="S206" s="265"/>
      <c r="T206" s="266"/>
      <c r="AT206" s="267" t="s">
        <v>328</v>
      </c>
      <c r="AU206" s="267" t="s">
        <v>85</v>
      </c>
      <c r="AV206" s="12" t="s">
        <v>85</v>
      </c>
      <c r="AW206" s="12" t="s">
        <v>38</v>
      </c>
      <c r="AX206" s="12" t="s">
        <v>75</v>
      </c>
      <c r="AY206" s="267" t="s">
        <v>174</v>
      </c>
    </row>
    <row r="207" spans="2:51" s="12" customFormat="1" ht="13.5">
      <c r="B207" s="257"/>
      <c r="C207" s="258"/>
      <c r="D207" s="247" t="s">
        <v>328</v>
      </c>
      <c r="E207" s="259" t="s">
        <v>23</v>
      </c>
      <c r="F207" s="260" t="s">
        <v>432</v>
      </c>
      <c r="G207" s="258"/>
      <c r="H207" s="261">
        <v>31.963</v>
      </c>
      <c r="I207" s="262"/>
      <c r="J207" s="258"/>
      <c r="K207" s="258"/>
      <c r="L207" s="263"/>
      <c r="M207" s="264"/>
      <c r="N207" s="265"/>
      <c r="O207" s="265"/>
      <c r="P207" s="265"/>
      <c r="Q207" s="265"/>
      <c r="R207" s="265"/>
      <c r="S207" s="265"/>
      <c r="T207" s="266"/>
      <c r="AT207" s="267" t="s">
        <v>328</v>
      </c>
      <c r="AU207" s="267" t="s">
        <v>85</v>
      </c>
      <c r="AV207" s="12" t="s">
        <v>85</v>
      </c>
      <c r="AW207" s="12" t="s">
        <v>38</v>
      </c>
      <c r="AX207" s="12" t="s">
        <v>75</v>
      </c>
      <c r="AY207" s="267" t="s">
        <v>174</v>
      </c>
    </row>
    <row r="208" spans="2:51" s="12" customFormat="1" ht="13.5">
      <c r="B208" s="257"/>
      <c r="C208" s="258"/>
      <c r="D208" s="247" t="s">
        <v>328</v>
      </c>
      <c r="E208" s="259" t="s">
        <v>23</v>
      </c>
      <c r="F208" s="260" t="s">
        <v>433</v>
      </c>
      <c r="G208" s="258"/>
      <c r="H208" s="261">
        <v>47.803</v>
      </c>
      <c r="I208" s="262"/>
      <c r="J208" s="258"/>
      <c r="K208" s="258"/>
      <c r="L208" s="263"/>
      <c r="M208" s="264"/>
      <c r="N208" s="265"/>
      <c r="O208" s="265"/>
      <c r="P208" s="265"/>
      <c r="Q208" s="265"/>
      <c r="R208" s="265"/>
      <c r="S208" s="265"/>
      <c r="T208" s="266"/>
      <c r="AT208" s="267" t="s">
        <v>328</v>
      </c>
      <c r="AU208" s="267" t="s">
        <v>85</v>
      </c>
      <c r="AV208" s="12" t="s">
        <v>85</v>
      </c>
      <c r="AW208" s="12" t="s">
        <v>38</v>
      </c>
      <c r="AX208" s="12" t="s">
        <v>75</v>
      </c>
      <c r="AY208" s="267" t="s">
        <v>174</v>
      </c>
    </row>
    <row r="209" spans="2:51" s="12" customFormat="1" ht="13.5">
      <c r="B209" s="257"/>
      <c r="C209" s="258"/>
      <c r="D209" s="247" t="s">
        <v>328</v>
      </c>
      <c r="E209" s="259" t="s">
        <v>23</v>
      </c>
      <c r="F209" s="260" t="s">
        <v>434</v>
      </c>
      <c r="G209" s="258"/>
      <c r="H209" s="261">
        <v>38.176</v>
      </c>
      <c r="I209" s="262"/>
      <c r="J209" s="258"/>
      <c r="K209" s="258"/>
      <c r="L209" s="263"/>
      <c r="M209" s="264"/>
      <c r="N209" s="265"/>
      <c r="O209" s="265"/>
      <c r="P209" s="265"/>
      <c r="Q209" s="265"/>
      <c r="R209" s="265"/>
      <c r="S209" s="265"/>
      <c r="T209" s="266"/>
      <c r="AT209" s="267" t="s">
        <v>328</v>
      </c>
      <c r="AU209" s="267" t="s">
        <v>85</v>
      </c>
      <c r="AV209" s="12" t="s">
        <v>85</v>
      </c>
      <c r="AW209" s="12" t="s">
        <v>38</v>
      </c>
      <c r="AX209" s="12" t="s">
        <v>75</v>
      </c>
      <c r="AY209" s="267" t="s">
        <v>174</v>
      </c>
    </row>
    <row r="210" spans="2:51" s="12" customFormat="1" ht="13.5">
      <c r="B210" s="257"/>
      <c r="C210" s="258"/>
      <c r="D210" s="247" t="s">
        <v>328</v>
      </c>
      <c r="E210" s="259" t="s">
        <v>23</v>
      </c>
      <c r="F210" s="260" t="s">
        <v>435</v>
      </c>
      <c r="G210" s="258"/>
      <c r="H210" s="261">
        <v>47.893</v>
      </c>
      <c r="I210" s="262"/>
      <c r="J210" s="258"/>
      <c r="K210" s="258"/>
      <c r="L210" s="263"/>
      <c r="M210" s="264"/>
      <c r="N210" s="265"/>
      <c r="O210" s="265"/>
      <c r="P210" s="265"/>
      <c r="Q210" s="265"/>
      <c r="R210" s="265"/>
      <c r="S210" s="265"/>
      <c r="T210" s="266"/>
      <c r="AT210" s="267" t="s">
        <v>328</v>
      </c>
      <c r="AU210" s="267" t="s">
        <v>85</v>
      </c>
      <c r="AV210" s="12" t="s">
        <v>85</v>
      </c>
      <c r="AW210" s="12" t="s">
        <v>38</v>
      </c>
      <c r="AX210" s="12" t="s">
        <v>75</v>
      </c>
      <c r="AY210" s="267" t="s">
        <v>174</v>
      </c>
    </row>
    <row r="211" spans="2:51" s="12" customFormat="1" ht="13.5">
      <c r="B211" s="257"/>
      <c r="C211" s="258"/>
      <c r="D211" s="247" t="s">
        <v>328</v>
      </c>
      <c r="E211" s="259" t="s">
        <v>23</v>
      </c>
      <c r="F211" s="260" t="s">
        <v>436</v>
      </c>
      <c r="G211" s="258"/>
      <c r="H211" s="261">
        <v>49.731</v>
      </c>
      <c r="I211" s="262"/>
      <c r="J211" s="258"/>
      <c r="K211" s="258"/>
      <c r="L211" s="263"/>
      <c r="M211" s="264"/>
      <c r="N211" s="265"/>
      <c r="O211" s="265"/>
      <c r="P211" s="265"/>
      <c r="Q211" s="265"/>
      <c r="R211" s="265"/>
      <c r="S211" s="265"/>
      <c r="T211" s="266"/>
      <c r="AT211" s="267" t="s">
        <v>328</v>
      </c>
      <c r="AU211" s="267" t="s">
        <v>85</v>
      </c>
      <c r="AV211" s="12" t="s">
        <v>85</v>
      </c>
      <c r="AW211" s="12" t="s">
        <v>38</v>
      </c>
      <c r="AX211" s="12" t="s">
        <v>75</v>
      </c>
      <c r="AY211" s="267" t="s">
        <v>174</v>
      </c>
    </row>
    <row r="212" spans="2:51" s="14" customFormat="1" ht="13.5">
      <c r="B212" s="279"/>
      <c r="C212" s="280"/>
      <c r="D212" s="247" t="s">
        <v>328</v>
      </c>
      <c r="E212" s="281" t="s">
        <v>301</v>
      </c>
      <c r="F212" s="282" t="s">
        <v>437</v>
      </c>
      <c r="G212" s="280"/>
      <c r="H212" s="283">
        <v>1225.624</v>
      </c>
      <c r="I212" s="284"/>
      <c r="J212" s="280"/>
      <c r="K212" s="280"/>
      <c r="L212" s="285"/>
      <c r="M212" s="286"/>
      <c r="N212" s="287"/>
      <c r="O212" s="287"/>
      <c r="P212" s="287"/>
      <c r="Q212" s="287"/>
      <c r="R212" s="287"/>
      <c r="S212" s="287"/>
      <c r="T212" s="288"/>
      <c r="AT212" s="289" t="s">
        <v>328</v>
      </c>
      <c r="AU212" s="289" t="s">
        <v>85</v>
      </c>
      <c r="AV212" s="14" t="s">
        <v>94</v>
      </c>
      <c r="AW212" s="14" t="s">
        <v>38</v>
      </c>
      <c r="AX212" s="14" t="s">
        <v>83</v>
      </c>
      <c r="AY212" s="289" t="s">
        <v>174</v>
      </c>
    </row>
    <row r="213" spans="2:65" s="1" customFormat="1" ht="38.25" customHeight="1">
      <c r="B213" s="47"/>
      <c r="C213" s="235" t="s">
        <v>226</v>
      </c>
      <c r="D213" s="235" t="s">
        <v>177</v>
      </c>
      <c r="E213" s="236" t="s">
        <v>438</v>
      </c>
      <c r="F213" s="237" t="s">
        <v>439</v>
      </c>
      <c r="G213" s="238" t="s">
        <v>205</v>
      </c>
      <c r="H213" s="239">
        <v>1225.624</v>
      </c>
      <c r="I213" s="240"/>
      <c r="J213" s="241">
        <f>ROUND(I213*H213,2)</f>
        <v>0</v>
      </c>
      <c r="K213" s="237" t="s">
        <v>181</v>
      </c>
      <c r="L213" s="73"/>
      <c r="M213" s="242" t="s">
        <v>23</v>
      </c>
      <c r="N213" s="243" t="s">
        <v>46</v>
      </c>
      <c r="O213" s="48"/>
      <c r="P213" s="244">
        <f>O213*H213</f>
        <v>0</v>
      </c>
      <c r="Q213" s="244">
        <v>0.0062</v>
      </c>
      <c r="R213" s="244">
        <f>Q213*H213</f>
        <v>7.5988688</v>
      </c>
      <c r="S213" s="244">
        <v>0</v>
      </c>
      <c r="T213" s="245">
        <f>S213*H213</f>
        <v>0</v>
      </c>
      <c r="AR213" s="25" t="s">
        <v>195</v>
      </c>
      <c r="AT213" s="25" t="s">
        <v>177</v>
      </c>
      <c r="AU213" s="25" t="s">
        <v>85</v>
      </c>
      <c r="AY213" s="25" t="s">
        <v>174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5" t="s">
        <v>83</v>
      </c>
      <c r="BK213" s="246">
        <f>ROUND(I213*H213,2)</f>
        <v>0</v>
      </c>
      <c r="BL213" s="25" t="s">
        <v>195</v>
      </c>
      <c r="BM213" s="25" t="s">
        <v>440</v>
      </c>
    </row>
    <row r="214" spans="2:65" s="1" customFormat="1" ht="16.5" customHeight="1">
      <c r="B214" s="47"/>
      <c r="C214" s="235" t="s">
        <v>231</v>
      </c>
      <c r="D214" s="235" t="s">
        <v>177</v>
      </c>
      <c r="E214" s="236" t="s">
        <v>441</v>
      </c>
      <c r="F214" s="237" t="s">
        <v>442</v>
      </c>
      <c r="G214" s="238" t="s">
        <v>223</v>
      </c>
      <c r="H214" s="239">
        <v>161.6</v>
      </c>
      <c r="I214" s="240"/>
      <c r="J214" s="241">
        <f>ROUND(I214*H214,2)</f>
        <v>0</v>
      </c>
      <c r="K214" s="237" t="s">
        <v>181</v>
      </c>
      <c r="L214" s="73"/>
      <c r="M214" s="242" t="s">
        <v>23</v>
      </c>
      <c r="N214" s="243" t="s">
        <v>46</v>
      </c>
      <c r="O214" s="48"/>
      <c r="P214" s="244">
        <f>O214*H214</f>
        <v>0</v>
      </c>
      <c r="Q214" s="244">
        <v>0.0015</v>
      </c>
      <c r="R214" s="244">
        <f>Q214*H214</f>
        <v>0.2424</v>
      </c>
      <c r="S214" s="244">
        <v>0</v>
      </c>
      <c r="T214" s="245">
        <f>S214*H214</f>
        <v>0</v>
      </c>
      <c r="AR214" s="25" t="s">
        <v>195</v>
      </c>
      <c r="AT214" s="25" t="s">
        <v>177</v>
      </c>
      <c r="AU214" s="25" t="s">
        <v>85</v>
      </c>
      <c r="AY214" s="25" t="s">
        <v>174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5" t="s">
        <v>83</v>
      </c>
      <c r="BK214" s="246">
        <f>ROUND(I214*H214,2)</f>
        <v>0</v>
      </c>
      <c r="BL214" s="25" t="s">
        <v>195</v>
      </c>
      <c r="BM214" s="25" t="s">
        <v>443</v>
      </c>
    </row>
    <row r="215" spans="2:51" s="12" customFormat="1" ht="13.5">
      <c r="B215" s="257"/>
      <c r="C215" s="258"/>
      <c r="D215" s="247" t="s">
        <v>328</v>
      </c>
      <c r="E215" s="259" t="s">
        <v>23</v>
      </c>
      <c r="F215" s="260" t="s">
        <v>444</v>
      </c>
      <c r="G215" s="258"/>
      <c r="H215" s="261">
        <v>40.12</v>
      </c>
      <c r="I215" s="262"/>
      <c r="J215" s="258"/>
      <c r="K215" s="258"/>
      <c r="L215" s="263"/>
      <c r="M215" s="264"/>
      <c r="N215" s="265"/>
      <c r="O215" s="265"/>
      <c r="P215" s="265"/>
      <c r="Q215" s="265"/>
      <c r="R215" s="265"/>
      <c r="S215" s="265"/>
      <c r="T215" s="266"/>
      <c r="AT215" s="267" t="s">
        <v>328</v>
      </c>
      <c r="AU215" s="267" t="s">
        <v>85</v>
      </c>
      <c r="AV215" s="12" t="s">
        <v>85</v>
      </c>
      <c r="AW215" s="12" t="s">
        <v>38</v>
      </c>
      <c r="AX215" s="12" t="s">
        <v>75</v>
      </c>
      <c r="AY215" s="267" t="s">
        <v>174</v>
      </c>
    </row>
    <row r="216" spans="2:51" s="12" customFormat="1" ht="13.5">
      <c r="B216" s="257"/>
      <c r="C216" s="258"/>
      <c r="D216" s="247" t="s">
        <v>328</v>
      </c>
      <c r="E216" s="259" t="s">
        <v>23</v>
      </c>
      <c r="F216" s="260" t="s">
        <v>445</v>
      </c>
      <c r="G216" s="258"/>
      <c r="H216" s="261">
        <v>9.52</v>
      </c>
      <c r="I216" s="262"/>
      <c r="J216" s="258"/>
      <c r="K216" s="258"/>
      <c r="L216" s="263"/>
      <c r="M216" s="264"/>
      <c r="N216" s="265"/>
      <c r="O216" s="265"/>
      <c r="P216" s="265"/>
      <c r="Q216" s="265"/>
      <c r="R216" s="265"/>
      <c r="S216" s="265"/>
      <c r="T216" s="266"/>
      <c r="AT216" s="267" t="s">
        <v>328</v>
      </c>
      <c r="AU216" s="267" t="s">
        <v>85</v>
      </c>
      <c r="AV216" s="12" t="s">
        <v>85</v>
      </c>
      <c r="AW216" s="12" t="s">
        <v>38</v>
      </c>
      <c r="AX216" s="12" t="s">
        <v>75</v>
      </c>
      <c r="AY216" s="267" t="s">
        <v>174</v>
      </c>
    </row>
    <row r="217" spans="2:51" s="12" customFormat="1" ht="13.5">
      <c r="B217" s="257"/>
      <c r="C217" s="258"/>
      <c r="D217" s="247" t="s">
        <v>328</v>
      </c>
      <c r="E217" s="259" t="s">
        <v>23</v>
      </c>
      <c r="F217" s="260" t="s">
        <v>446</v>
      </c>
      <c r="G217" s="258"/>
      <c r="H217" s="261">
        <v>4.16</v>
      </c>
      <c r="I217" s="262"/>
      <c r="J217" s="258"/>
      <c r="K217" s="258"/>
      <c r="L217" s="263"/>
      <c r="M217" s="264"/>
      <c r="N217" s="265"/>
      <c r="O217" s="265"/>
      <c r="P217" s="265"/>
      <c r="Q217" s="265"/>
      <c r="R217" s="265"/>
      <c r="S217" s="265"/>
      <c r="T217" s="266"/>
      <c r="AT217" s="267" t="s">
        <v>328</v>
      </c>
      <c r="AU217" s="267" t="s">
        <v>85</v>
      </c>
      <c r="AV217" s="12" t="s">
        <v>85</v>
      </c>
      <c r="AW217" s="12" t="s">
        <v>38</v>
      </c>
      <c r="AX217" s="12" t="s">
        <v>75</v>
      </c>
      <c r="AY217" s="267" t="s">
        <v>174</v>
      </c>
    </row>
    <row r="218" spans="2:51" s="12" customFormat="1" ht="13.5">
      <c r="B218" s="257"/>
      <c r="C218" s="258"/>
      <c r="D218" s="247" t="s">
        <v>328</v>
      </c>
      <c r="E218" s="259" t="s">
        <v>23</v>
      </c>
      <c r="F218" s="260" t="s">
        <v>447</v>
      </c>
      <c r="G218" s="258"/>
      <c r="H218" s="261">
        <v>53.9</v>
      </c>
      <c r="I218" s="262"/>
      <c r="J218" s="258"/>
      <c r="K218" s="258"/>
      <c r="L218" s="263"/>
      <c r="M218" s="264"/>
      <c r="N218" s="265"/>
      <c r="O218" s="265"/>
      <c r="P218" s="265"/>
      <c r="Q218" s="265"/>
      <c r="R218" s="265"/>
      <c r="S218" s="265"/>
      <c r="T218" s="266"/>
      <c r="AT218" s="267" t="s">
        <v>328</v>
      </c>
      <c r="AU218" s="267" t="s">
        <v>85</v>
      </c>
      <c r="AV218" s="12" t="s">
        <v>85</v>
      </c>
      <c r="AW218" s="12" t="s">
        <v>38</v>
      </c>
      <c r="AX218" s="12" t="s">
        <v>75</v>
      </c>
      <c r="AY218" s="267" t="s">
        <v>174</v>
      </c>
    </row>
    <row r="219" spans="2:51" s="12" customFormat="1" ht="13.5">
      <c r="B219" s="257"/>
      <c r="C219" s="258"/>
      <c r="D219" s="247" t="s">
        <v>328</v>
      </c>
      <c r="E219" s="259" t="s">
        <v>23</v>
      </c>
      <c r="F219" s="260" t="s">
        <v>448</v>
      </c>
      <c r="G219" s="258"/>
      <c r="H219" s="261">
        <v>4.9</v>
      </c>
      <c r="I219" s="262"/>
      <c r="J219" s="258"/>
      <c r="K219" s="258"/>
      <c r="L219" s="263"/>
      <c r="M219" s="264"/>
      <c r="N219" s="265"/>
      <c r="O219" s="265"/>
      <c r="P219" s="265"/>
      <c r="Q219" s="265"/>
      <c r="R219" s="265"/>
      <c r="S219" s="265"/>
      <c r="T219" s="266"/>
      <c r="AT219" s="267" t="s">
        <v>328</v>
      </c>
      <c r="AU219" s="267" t="s">
        <v>85</v>
      </c>
      <c r="AV219" s="12" t="s">
        <v>85</v>
      </c>
      <c r="AW219" s="12" t="s">
        <v>38</v>
      </c>
      <c r="AX219" s="12" t="s">
        <v>75</v>
      </c>
      <c r="AY219" s="267" t="s">
        <v>174</v>
      </c>
    </row>
    <row r="220" spans="2:51" s="12" customFormat="1" ht="13.5">
      <c r="B220" s="257"/>
      <c r="C220" s="258"/>
      <c r="D220" s="247" t="s">
        <v>328</v>
      </c>
      <c r="E220" s="259" t="s">
        <v>23</v>
      </c>
      <c r="F220" s="260" t="s">
        <v>449</v>
      </c>
      <c r="G220" s="258"/>
      <c r="H220" s="261">
        <v>44.1</v>
      </c>
      <c r="I220" s="262"/>
      <c r="J220" s="258"/>
      <c r="K220" s="258"/>
      <c r="L220" s="263"/>
      <c r="M220" s="264"/>
      <c r="N220" s="265"/>
      <c r="O220" s="265"/>
      <c r="P220" s="265"/>
      <c r="Q220" s="265"/>
      <c r="R220" s="265"/>
      <c r="S220" s="265"/>
      <c r="T220" s="266"/>
      <c r="AT220" s="267" t="s">
        <v>328</v>
      </c>
      <c r="AU220" s="267" t="s">
        <v>85</v>
      </c>
      <c r="AV220" s="12" t="s">
        <v>85</v>
      </c>
      <c r="AW220" s="12" t="s">
        <v>38</v>
      </c>
      <c r="AX220" s="12" t="s">
        <v>75</v>
      </c>
      <c r="AY220" s="267" t="s">
        <v>174</v>
      </c>
    </row>
    <row r="221" spans="2:51" s="12" customFormat="1" ht="13.5">
      <c r="B221" s="257"/>
      <c r="C221" s="258"/>
      <c r="D221" s="247" t="s">
        <v>328</v>
      </c>
      <c r="E221" s="259" t="s">
        <v>23</v>
      </c>
      <c r="F221" s="260" t="s">
        <v>450</v>
      </c>
      <c r="G221" s="258"/>
      <c r="H221" s="261">
        <v>4.9</v>
      </c>
      <c r="I221" s="262"/>
      <c r="J221" s="258"/>
      <c r="K221" s="258"/>
      <c r="L221" s="263"/>
      <c r="M221" s="264"/>
      <c r="N221" s="265"/>
      <c r="O221" s="265"/>
      <c r="P221" s="265"/>
      <c r="Q221" s="265"/>
      <c r="R221" s="265"/>
      <c r="S221" s="265"/>
      <c r="T221" s="266"/>
      <c r="AT221" s="267" t="s">
        <v>328</v>
      </c>
      <c r="AU221" s="267" t="s">
        <v>85</v>
      </c>
      <c r="AV221" s="12" t="s">
        <v>85</v>
      </c>
      <c r="AW221" s="12" t="s">
        <v>38</v>
      </c>
      <c r="AX221" s="12" t="s">
        <v>75</v>
      </c>
      <c r="AY221" s="267" t="s">
        <v>174</v>
      </c>
    </row>
    <row r="222" spans="2:51" s="13" customFormat="1" ht="13.5">
      <c r="B222" s="268"/>
      <c r="C222" s="269"/>
      <c r="D222" s="247" t="s">
        <v>328</v>
      </c>
      <c r="E222" s="270" t="s">
        <v>23</v>
      </c>
      <c r="F222" s="271" t="s">
        <v>331</v>
      </c>
      <c r="G222" s="269"/>
      <c r="H222" s="272">
        <v>161.6</v>
      </c>
      <c r="I222" s="273"/>
      <c r="J222" s="269"/>
      <c r="K222" s="269"/>
      <c r="L222" s="274"/>
      <c r="M222" s="275"/>
      <c r="N222" s="276"/>
      <c r="O222" s="276"/>
      <c r="P222" s="276"/>
      <c r="Q222" s="276"/>
      <c r="R222" s="276"/>
      <c r="S222" s="276"/>
      <c r="T222" s="277"/>
      <c r="AT222" s="278" t="s">
        <v>328</v>
      </c>
      <c r="AU222" s="278" t="s">
        <v>85</v>
      </c>
      <c r="AV222" s="13" t="s">
        <v>195</v>
      </c>
      <c r="AW222" s="13" t="s">
        <v>38</v>
      </c>
      <c r="AX222" s="13" t="s">
        <v>83</v>
      </c>
      <c r="AY222" s="278" t="s">
        <v>174</v>
      </c>
    </row>
    <row r="223" spans="2:65" s="1" customFormat="1" ht="25.5" customHeight="1">
      <c r="B223" s="47"/>
      <c r="C223" s="235" t="s">
        <v>235</v>
      </c>
      <c r="D223" s="235" t="s">
        <v>177</v>
      </c>
      <c r="E223" s="236" t="s">
        <v>451</v>
      </c>
      <c r="F223" s="237" t="s">
        <v>452</v>
      </c>
      <c r="G223" s="238" t="s">
        <v>453</v>
      </c>
      <c r="H223" s="239">
        <v>9.774</v>
      </c>
      <c r="I223" s="240"/>
      <c r="J223" s="241">
        <f>ROUND(I223*H223,2)</f>
        <v>0</v>
      </c>
      <c r="K223" s="237" t="s">
        <v>181</v>
      </c>
      <c r="L223" s="73"/>
      <c r="M223" s="242" t="s">
        <v>23</v>
      </c>
      <c r="N223" s="243" t="s">
        <v>46</v>
      </c>
      <c r="O223" s="48"/>
      <c r="P223" s="244">
        <f>O223*H223</f>
        <v>0</v>
      </c>
      <c r="Q223" s="244">
        <v>2.25634</v>
      </c>
      <c r="R223" s="244">
        <f>Q223*H223</f>
        <v>22.053467159999997</v>
      </c>
      <c r="S223" s="244">
        <v>0</v>
      </c>
      <c r="T223" s="245">
        <f>S223*H223</f>
        <v>0</v>
      </c>
      <c r="AR223" s="25" t="s">
        <v>195</v>
      </c>
      <c r="AT223" s="25" t="s">
        <v>177</v>
      </c>
      <c r="AU223" s="25" t="s">
        <v>85</v>
      </c>
      <c r="AY223" s="25" t="s">
        <v>174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5" t="s">
        <v>83</v>
      </c>
      <c r="BK223" s="246">
        <f>ROUND(I223*H223,2)</f>
        <v>0</v>
      </c>
      <c r="BL223" s="25" t="s">
        <v>195</v>
      </c>
      <c r="BM223" s="25" t="s">
        <v>454</v>
      </c>
    </row>
    <row r="224" spans="2:51" s="12" customFormat="1" ht="13.5">
      <c r="B224" s="257"/>
      <c r="C224" s="258"/>
      <c r="D224" s="247" t="s">
        <v>328</v>
      </c>
      <c r="E224" s="259" t="s">
        <v>23</v>
      </c>
      <c r="F224" s="260" t="s">
        <v>455</v>
      </c>
      <c r="G224" s="258"/>
      <c r="H224" s="261">
        <v>9.774</v>
      </c>
      <c r="I224" s="262"/>
      <c r="J224" s="258"/>
      <c r="K224" s="258"/>
      <c r="L224" s="263"/>
      <c r="M224" s="264"/>
      <c r="N224" s="265"/>
      <c r="O224" s="265"/>
      <c r="P224" s="265"/>
      <c r="Q224" s="265"/>
      <c r="R224" s="265"/>
      <c r="S224" s="265"/>
      <c r="T224" s="266"/>
      <c r="AT224" s="267" t="s">
        <v>328</v>
      </c>
      <c r="AU224" s="267" t="s">
        <v>85</v>
      </c>
      <c r="AV224" s="12" t="s">
        <v>85</v>
      </c>
      <c r="AW224" s="12" t="s">
        <v>38</v>
      </c>
      <c r="AX224" s="12" t="s">
        <v>83</v>
      </c>
      <c r="AY224" s="267" t="s">
        <v>174</v>
      </c>
    </row>
    <row r="225" spans="2:65" s="1" customFormat="1" ht="25.5" customHeight="1">
      <c r="B225" s="47"/>
      <c r="C225" s="235" t="s">
        <v>241</v>
      </c>
      <c r="D225" s="235" t="s">
        <v>177</v>
      </c>
      <c r="E225" s="236" t="s">
        <v>456</v>
      </c>
      <c r="F225" s="237" t="s">
        <v>457</v>
      </c>
      <c r="G225" s="238" t="s">
        <v>453</v>
      </c>
      <c r="H225" s="239">
        <v>9.774</v>
      </c>
      <c r="I225" s="240"/>
      <c r="J225" s="241">
        <f>ROUND(I225*H225,2)</f>
        <v>0</v>
      </c>
      <c r="K225" s="237" t="s">
        <v>181</v>
      </c>
      <c r="L225" s="73"/>
      <c r="M225" s="242" t="s">
        <v>23</v>
      </c>
      <c r="N225" s="243" t="s">
        <v>46</v>
      </c>
      <c r="O225" s="48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AR225" s="25" t="s">
        <v>195</v>
      </c>
      <c r="AT225" s="25" t="s">
        <v>177</v>
      </c>
      <c r="AU225" s="25" t="s">
        <v>85</v>
      </c>
      <c r="AY225" s="25" t="s">
        <v>174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5" t="s">
        <v>83</v>
      </c>
      <c r="BK225" s="246">
        <f>ROUND(I225*H225,2)</f>
        <v>0</v>
      </c>
      <c r="BL225" s="25" t="s">
        <v>195</v>
      </c>
      <c r="BM225" s="25" t="s">
        <v>458</v>
      </c>
    </row>
    <row r="226" spans="2:65" s="1" customFormat="1" ht="38.25" customHeight="1">
      <c r="B226" s="47"/>
      <c r="C226" s="235" t="s">
        <v>246</v>
      </c>
      <c r="D226" s="235" t="s">
        <v>177</v>
      </c>
      <c r="E226" s="236" t="s">
        <v>459</v>
      </c>
      <c r="F226" s="237" t="s">
        <v>460</v>
      </c>
      <c r="G226" s="238" t="s">
        <v>453</v>
      </c>
      <c r="H226" s="239">
        <v>9.774</v>
      </c>
      <c r="I226" s="240"/>
      <c r="J226" s="241">
        <f>ROUND(I226*H226,2)</f>
        <v>0</v>
      </c>
      <c r="K226" s="237" t="s">
        <v>181</v>
      </c>
      <c r="L226" s="73"/>
      <c r="M226" s="242" t="s">
        <v>23</v>
      </c>
      <c r="N226" s="243" t="s">
        <v>46</v>
      </c>
      <c r="O226" s="48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AR226" s="25" t="s">
        <v>195</v>
      </c>
      <c r="AT226" s="25" t="s">
        <v>177</v>
      </c>
      <c r="AU226" s="25" t="s">
        <v>85</v>
      </c>
      <c r="AY226" s="25" t="s">
        <v>174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25" t="s">
        <v>83</v>
      </c>
      <c r="BK226" s="246">
        <f>ROUND(I226*H226,2)</f>
        <v>0</v>
      </c>
      <c r="BL226" s="25" t="s">
        <v>195</v>
      </c>
      <c r="BM226" s="25" t="s">
        <v>461</v>
      </c>
    </row>
    <row r="227" spans="2:65" s="1" customFormat="1" ht="16.5" customHeight="1">
      <c r="B227" s="47"/>
      <c r="C227" s="235" t="s">
        <v>10</v>
      </c>
      <c r="D227" s="235" t="s">
        <v>177</v>
      </c>
      <c r="E227" s="236" t="s">
        <v>462</v>
      </c>
      <c r="F227" s="237" t="s">
        <v>463</v>
      </c>
      <c r="G227" s="238" t="s">
        <v>464</v>
      </c>
      <c r="H227" s="239">
        <v>0.197</v>
      </c>
      <c r="I227" s="240"/>
      <c r="J227" s="241">
        <f>ROUND(I227*H227,2)</f>
        <v>0</v>
      </c>
      <c r="K227" s="237" t="s">
        <v>181</v>
      </c>
      <c r="L227" s="73"/>
      <c r="M227" s="242" t="s">
        <v>23</v>
      </c>
      <c r="N227" s="243" t="s">
        <v>46</v>
      </c>
      <c r="O227" s="48"/>
      <c r="P227" s="244">
        <f>O227*H227</f>
        <v>0</v>
      </c>
      <c r="Q227" s="244">
        <v>1.05259</v>
      </c>
      <c r="R227" s="244">
        <f>Q227*H227</f>
        <v>0.20736022999999998</v>
      </c>
      <c r="S227" s="244">
        <v>0</v>
      </c>
      <c r="T227" s="245">
        <f>S227*H227</f>
        <v>0</v>
      </c>
      <c r="AR227" s="25" t="s">
        <v>195</v>
      </c>
      <c r="AT227" s="25" t="s">
        <v>177</v>
      </c>
      <c r="AU227" s="25" t="s">
        <v>85</v>
      </c>
      <c r="AY227" s="25" t="s">
        <v>174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5" t="s">
        <v>83</v>
      </c>
      <c r="BK227" s="246">
        <f>ROUND(I227*H227,2)</f>
        <v>0</v>
      </c>
      <c r="BL227" s="25" t="s">
        <v>195</v>
      </c>
      <c r="BM227" s="25" t="s">
        <v>465</v>
      </c>
    </row>
    <row r="228" spans="2:51" s="15" customFormat="1" ht="13.5">
      <c r="B228" s="290"/>
      <c r="C228" s="291"/>
      <c r="D228" s="247" t="s">
        <v>328</v>
      </c>
      <c r="E228" s="292" t="s">
        <v>23</v>
      </c>
      <c r="F228" s="293" t="s">
        <v>466</v>
      </c>
      <c r="G228" s="291"/>
      <c r="H228" s="292" t="s">
        <v>23</v>
      </c>
      <c r="I228" s="294"/>
      <c r="J228" s="291"/>
      <c r="K228" s="291"/>
      <c r="L228" s="295"/>
      <c r="M228" s="296"/>
      <c r="N228" s="297"/>
      <c r="O228" s="297"/>
      <c r="P228" s="297"/>
      <c r="Q228" s="297"/>
      <c r="R228" s="297"/>
      <c r="S228" s="297"/>
      <c r="T228" s="298"/>
      <c r="AT228" s="299" t="s">
        <v>328</v>
      </c>
      <c r="AU228" s="299" t="s">
        <v>85</v>
      </c>
      <c r="AV228" s="15" t="s">
        <v>83</v>
      </c>
      <c r="AW228" s="15" t="s">
        <v>38</v>
      </c>
      <c r="AX228" s="15" t="s">
        <v>75</v>
      </c>
      <c r="AY228" s="299" t="s">
        <v>174</v>
      </c>
    </row>
    <row r="229" spans="2:51" s="12" customFormat="1" ht="13.5">
      <c r="B229" s="257"/>
      <c r="C229" s="258"/>
      <c r="D229" s="247" t="s">
        <v>328</v>
      </c>
      <c r="E229" s="259" t="s">
        <v>23</v>
      </c>
      <c r="F229" s="260" t="s">
        <v>467</v>
      </c>
      <c r="G229" s="258"/>
      <c r="H229" s="261">
        <v>0.197</v>
      </c>
      <c r="I229" s="262"/>
      <c r="J229" s="258"/>
      <c r="K229" s="258"/>
      <c r="L229" s="263"/>
      <c r="M229" s="264"/>
      <c r="N229" s="265"/>
      <c r="O229" s="265"/>
      <c r="P229" s="265"/>
      <c r="Q229" s="265"/>
      <c r="R229" s="265"/>
      <c r="S229" s="265"/>
      <c r="T229" s="266"/>
      <c r="AT229" s="267" t="s">
        <v>328</v>
      </c>
      <c r="AU229" s="267" t="s">
        <v>85</v>
      </c>
      <c r="AV229" s="12" t="s">
        <v>85</v>
      </c>
      <c r="AW229" s="12" t="s">
        <v>38</v>
      </c>
      <c r="AX229" s="12" t="s">
        <v>83</v>
      </c>
      <c r="AY229" s="267" t="s">
        <v>174</v>
      </c>
    </row>
    <row r="230" spans="2:65" s="1" customFormat="1" ht="25.5" customHeight="1">
      <c r="B230" s="47"/>
      <c r="C230" s="235" t="s">
        <v>258</v>
      </c>
      <c r="D230" s="235" t="s">
        <v>177</v>
      </c>
      <c r="E230" s="236" t="s">
        <v>468</v>
      </c>
      <c r="F230" s="237" t="s">
        <v>469</v>
      </c>
      <c r="G230" s="238" t="s">
        <v>180</v>
      </c>
      <c r="H230" s="239">
        <v>23</v>
      </c>
      <c r="I230" s="240"/>
      <c r="J230" s="241">
        <f>ROUND(I230*H230,2)</f>
        <v>0</v>
      </c>
      <c r="K230" s="237" t="s">
        <v>181</v>
      </c>
      <c r="L230" s="73"/>
      <c r="M230" s="242" t="s">
        <v>23</v>
      </c>
      <c r="N230" s="243" t="s">
        <v>46</v>
      </c>
      <c r="O230" s="48"/>
      <c r="P230" s="244">
        <f>O230*H230</f>
        <v>0</v>
      </c>
      <c r="Q230" s="244">
        <v>0.04684</v>
      </c>
      <c r="R230" s="244">
        <f>Q230*H230</f>
        <v>1.07732</v>
      </c>
      <c r="S230" s="244">
        <v>0</v>
      </c>
      <c r="T230" s="245">
        <f>S230*H230</f>
        <v>0</v>
      </c>
      <c r="AR230" s="25" t="s">
        <v>195</v>
      </c>
      <c r="AT230" s="25" t="s">
        <v>177</v>
      </c>
      <c r="AU230" s="25" t="s">
        <v>85</v>
      </c>
      <c r="AY230" s="25" t="s">
        <v>174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5" t="s">
        <v>83</v>
      </c>
      <c r="BK230" s="246">
        <f>ROUND(I230*H230,2)</f>
        <v>0</v>
      </c>
      <c r="BL230" s="25" t="s">
        <v>195</v>
      </c>
      <c r="BM230" s="25" t="s">
        <v>470</v>
      </c>
    </row>
    <row r="231" spans="2:51" s="12" customFormat="1" ht="13.5">
      <c r="B231" s="257"/>
      <c r="C231" s="258"/>
      <c r="D231" s="247" t="s">
        <v>328</v>
      </c>
      <c r="E231" s="259" t="s">
        <v>23</v>
      </c>
      <c r="F231" s="260" t="s">
        <v>471</v>
      </c>
      <c r="G231" s="258"/>
      <c r="H231" s="261">
        <v>11</v>
      </c>
      <c r="I231" s="262"/>
      <c r="J231" s="258"/>
      <c r="K231" s="258"/>
      <c r="L231" s="263"/>
      <c r="M231" s="264"/>
      <c r="N231" s="265"/>
      <c r="O231" s="265"/>
      <c r="P231" s="265"/>
      <c r="Q231" s="265"/>
      <c r="R231" s="265"/>
      <c r="S231" s="265"/>
      <c r="T231" s="266"/>
      <c r="AT231" s="267" t="s">
        <v>328</v>
      </c>
      <c r="AU231" s="267" t="s">
        <v>85</v>
      </c>
      <c r="AV231" s="12" t="s">
        <v>85</v>
      </c>
      <c r="AW231" s="12" t="s">
        <v>38</v>
      </c>
      <c r="AX231" s="12" t="s">
        <v>75</v>
      </c>
      <c r="AY231" s="267" t="s">
        <v>174</v>
      </c>
    </row>
    <row r="232" spans="2:51" s="12" customFormat="1" ht="13.5">
      <c r="B232" s="257"/>
      <c r="C232" s="258"/>
      <c r="D232" s="247" t="s">
        <v>328</v>
      </c>
      <c r="E232" s="259" t="s">
        <v>23</v>
      </c>
      <c r="F232" s="260" t="s">
        <v>472</v>
      </c>
      <c r="G232" s="258"/>
      <c r="H232" s="261">
        <v>2</v>
      </c>
      <c r="I232" s="262"/>
      <c r="J232" s="258"/>
      <c r="K232" s="258"/>
      <c r="L232" s="263"/>
      <c r="M232" s="264"/>
      <c r="N232" s="265"/>
      <c r="O232" s="265"/>
      <c r="P232" s="265"/>
      <c r="Q232" s="265"/>
      <c r="R232" s="265"/>
      <c r="S232" s="265"/>
      <c r="T232" s="266"/>
      <c r="AT232" s="267" t="s">
        <v>328</v>
      </c>
      <c r="AU232" s="267" t="s">
        <v>85</v>
      </c>
      <c r="AV232" s="12" t="s">
        <v>85</v>
      </c>
      <c r="AW232" s="12" t="s">
        <v>38</v>
      </c>
      <c r="AX232" s="12" t="s">
        <v>75</v>
      </c>
      <c r="AY232" s="267" t="s">
        <v>174</v>
      </c>
    </row>
    <row r="233" spans="2:51" s="12" customFormat="1" ht="13.5">
      <c r="B233" s="257"/>
      <c r="C233" s="258"/>
      <c r="D233" s="247" t="s">
        <v>328</v>
      </c>
      <c r="E233" s="259" t="s">
        <v>23</v>
      </c>
      <c r="F233" s="260" t="s">
        <v>473</v>
      </c>
      <c r="G233" s="258"/>
      <c r="H233" s="261">
        <v>9</v>
      </c>
      <c r="I233" s="262"/>
      <c r="J233" s="258"/>
      <c r="K233" s="258"/>
      <c r="L233" s="263"/>
      <c r="M233" s="264"/>
      <c r="N233" s="265"/>
      <c r="O233" s="265"/>
      <c r="P233" s="265"/>
      <c r="Q233" s="265"/>
      <c r="R233" s="265"/>
      <c r="S233" s="265"/>
      <c r="T233" s="266"/>
      <c r="AT233" s="267" t="s">
        <v>328</v>
      </c>
      <c r="AU233" s="267" t="s">
        <v>85</v>
      </c>
      <c r="AV233" s="12" t="s">
        <v>85</v>
      </c>
      <c r="AW233" s="12" t="s">
        <v>38</v>
      </c>
      <c r="AX233" s="12" t="s">
        <v>75</v>
      </c>
      <c r="AY233" s="267" t="s">
        <v>174</v>
      </c>
    </row>
    <row r="234" spans="2:51" s="12" customFormat="1" ht="13.5">
      <c r="B234" s="257"/>
      <c r="C234" s="258"/>
      <c r="D234" s="247" t="s">
        <v>328</v>
      </c>
      <c r="E234" s="259" t="s">
        <v>23</v>
      </c>
      <c r="F234" s="260" t="s">
        <v>474</v>
      </c>
      <c r="G234" s="258"/>
      <c r="H234" s="261">
        <v>1</v>
      </c>
      <c r="I234" s="262"/>
      <c r="J234" s="258"/>
      <c r="K234" s="258"/>
      <c r="L234" s="263"/>
      <c r="M234" s="264"/>
      <c r="N234" s="265"/>
      <c r="O234" s="265"/>
      <c r="P234" s="265"/>
      <c r="Q234" s="265"/>
      <c r="R234" s="265"/>
      <c r="S234" s="265"/>
      <c r="T234" s="266"/>
      <c r="AT234" s="267" t="s">
        <v>328</v>
      </c>
      <c r="AU234" s="267" t="s">
        <v>85</v>
      </c>
      <c r="AV234" s="12" t="s">
        <v>85</v>
      </c>
      <c r="AW234" s="12" t="s">
        <v>38</v>
      </c>
      <c r="AX234" s="12" t="s">
        <v>75</v>
      </c>
      <c r="AY234" s="267" t="s">
        <v>174</v>
      </c>
    </row>
    <row r="235" spans="2:51" s="13" customFormat="1" ht="13.5">
      <c r="B235" s="268"/>
      <c r="C235" s="269"/>
      <c r="D235" s="247" t="s">
        <v>328</v>
      </c>
      <c r="E235" s="270" t="s">
        <v>23</v>
      </c>
      <c r="F235" s="271" t="s">
        <v>331</v>
      </c>
      <c r="G235" s="269"/>
      <c r="H235" s="272">
        <v>23</v>
      </c>
      <c r="I235" s="273"/>
      <c r="J235" s="269"/>
      <c r="K235" s="269"/>
      <c r="L235" s="274"/>
      <c r="M235" s="275"/>
      <c r="N235" s="276"/>
      <c r="O235" s="276"/>
      <c r="P235" s="276"/>
      <c r="Q235" s="276"/>
      <c r="R235" s="276"/>
      <c r="S235" s="276"/>
      <c r="T235" s="277"/>
      <c r="AT235" s="278" t="s">
        <v>328</v>
      </c>
      <c r="AU235" s="278" t="s">
        <v>85</v>
      </c>
      <c r="AV235" s="13" t="s">
        <v>195</v>
      </c>
      <c r="AW235" s="13" t="s">
        <v>38</v>
      </c>
      <c r="AX235" s="13" t="s">
        <v>83</v>
      </c>
      <c r="AY235" s="278" t="s">
        <v>174</v>
      </c>
    </row>
    <row r="236" spans="2:65" s="1" customFormat="1" ht="16.5" customHeight="1">
      <c r="B236" s="47"/>
      <c r="C236" s="300" t="s">
        <v>263</v>
      </c>
      <c r="D236" s="300" t="s">
        <v>475</v>
      </c>
      <c r="E236" s="301" t="s">
        <v>476</v>
      </c>
      <c r="F236" s="302" t="s">
        <v>477</v>
      </c>
      <c r="G236" s="303" t="s">
        <v>180</v>
      </c>
      <c r="H236" s="304">
        <v>11</v>
      </c>
      <c r="I236" s="305"/>
      <c r="J236" s="306">
        <f>ROUND(I236*H236,2)</f>
        <v>0</v>
      </c>
      <c r="K236" s="302" t="s">
        <v>181</v>
      </c>
      <c r="L236" s="307"/>
      <c r="M236" s="308" t="s">
        <v>23</v>
      </c>
      <c r="N236" s="309" t="s">
        <v>46</v>
      </c>
      <c r="O236" s="48"/>
      <c r="P236" s="244">
        <f>O236*H236</f>
        <v>0</v>
      </c>
      <c r="Q236" s="244">
        <v>0.0108</v>
      </c>
      <c r="R236" s="244">
        <f>Q236*H236</f>
        <v>0.1188</v>
      </c>
      <c r="S236" s="244">
        <v>0</v>
      </c>
      <c r="T236" s="245">
        <f>S236*H236</f>
        <v>0</v>
      </c>
      <c r="AR236" s="25" t="s">
        <v>216</v>
      </c>
      <c r="AT236" s="25" t="s">
        <v>475</v>
      </c>
      <c r="AU236" s="25" t="s">
        <v>85</v>
      </c>
      <c r="AY236" s="25" t="s">
        <v>174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5" t="s">
        <v>83</v>
      </c>
      <c r="BK236" s="246">
        <f>ROUND(I236*H236,2)</f>
        <v>0</v>
      </c>
      <c r="BL236" s="25" t="s">
        <v>195</v>
      </c>
      <c r="BM236" s="25" t="s">
        <v>478</v>
      </c>
    </row>
    <row r="237" spans="2:51" s="12" customFormat="1" ht="13.5">
      <c r="B237" s="257"/>
      <c r="C237" s="258"/>
      <c r="D237" s="247" t="s">
        <v>328</v>
      </c>
      <c r="E237" s="259" t="s">
        <v>23</v>
      </c>
      <c r="F237" s="260" t="s">
        <v>472</v>
      </c>
      <c r="G237" s="258"/>
      <c r="H237" s="261">
        <v>2</v>
      </c>
      <c r="I237" s="262"/>
      <c r="J237" s="258"/>
      <c r="K237" s="258"/>
      <c r="L237" s="263"/>
      <c r="M237" s="264"/>
      <c r="N237" s="265"/>
      <c r="O237" s="265"/>
      <c r="P237" s="265"/>
      <c r="Q237" s="265"/>
      <c r="R237" s="265"/>
      <c r="S237" s="265"/>
      <c r="T237" s="266"/>
      <c r="AT237" s="267" t="s">
        <v>328</v>
      </c>
      <c r="AU237" s="267" t="s">
        <v>85</v>
      </c>
      <c r="AV237" s="12" t="s">
        <v>85</v>
      </c>
      <c r="AW237" s="12" t="s">
        <v>38</v>
      </c>
      <c r="AX237" s="12" t="s">
        <v>75</v>
      </c>
      <c r="AY237" s="267" t="s">
        <v>174</v>
      </c>
    </row>
    <row r="238" spans="2:51" s="12" customFormat="1" ht="13.5">
      <c r="B238" s="257"/>
      <c r="C238" s="258"/>
      <c r="D238" s="247" t="s">
        <v>328</v>
      </c>
      <c r="E238" s="259" t="s">
        <v>23</v>
      </c>
      <c r="F238" s="260" t="s">
        <v>473</v>
      </c>
      <c r="G238" s="258"/>
      <c r="H238" s="261">
        <v>9</v>
      </c>
      <c r="I238" s="262"/>
      <c r="J238" s="258"/>
      <c r="K238" s="258"/>
      <c r="L238" s="263"/>
      <c r="M238" s="264"/>
      <c r="N238" s="265"/>
      <c r="O238" s="265"/>
      <c r="P238" s="265"/>
      <c r="Q238" s="265"/>
      <c r="R238" s="265"/>
      <c r="S238" s="265"/>
      <c r="T238" s="266"/>
      <c r="AT238" s="267" t="s">
        <v>328</v>
      </c>
      <c r="AU238" s="267" t="s">
        <v>85</v>
      </c>
      <c r="AV238" s="12" t="s">
        <v>85</v>
      </c>
      <c r="AW238" s="12" t="s">
        <v>38</v>
      </c>
      <c r="AX238" s="12" t="s">
        <v>75</v>
      </c>
      <c r="AY238" s="267" t="s">
        <v>174</v>
      </c>
    </row>
    <row r="239" spans="2:51" s="13" customFormat="1" ht="13.5">
      <c r="B239" s="268"/>
      <c r="C239" s="269"/>
      <c r="D239" s="247" t="s">
        <v>328</v>
      </c>
      <c r="E239" s="270" t="s">
        <v>23</v>
      </c>
      <c r="F239" s="271" t="s">
        <v>331</v>
      </c>
      <c r="G239" s="269"/>
      <c r="H239" s="272">
        <v>11</v>
      </c>
      <c r="I239" s="273"/>
      <c r="J239" s="269"/>
      <c r="K239" s="269"/>
      <c r="L239" s="274"/>
      <c r="M239" s="275"/>
      <c r="N239" s="276"/>
      <c r="O239" s="276"/>
      <c r="P239" s="276"/>
      <c r="Q239" s="276"/>
      <c r="R239" s="276"/>
      <c r="S239" s="276"/>
      <c r="T239" s="277"/>
      <c r="AT239" s="278" t="s">
        <v>328</v>
      </c>
      <c r="AU239" s="278" t="s">
        <v>85</v>
      </c>
      <c r="AV239" s="13" t="s">
        <v>195</v>
      </c>
      <c r="AW239" s="13" t="s">
        <v>38</v>
      </c>
      <c r="AX239" s="13" t="s">
        <v>83</v>
      </c>
      <c r="AY239" s="278" t="s">
        <v>174</v>
      </c>
    </row>
    <row r="240" spans="2:65" s="1" customFormat="1" ht="16.5" customHeight="1">
      <c r="B240" s="47"/>
      <c r="C240" s="300" t="s">
        <v>270</v>
      </c>
      <c r="D240" s="300" t="s">
        <v>475</v>
      </c>
      <c r="E240" s="301" t="s">
        <v>479</v>
      </c>
      <c r="F240" s="302" t="s">
        <v>480</v>
      </c>
      <c r="G240" s="303" t="s">
        <v>180</v>
      </c>
      <c r="H240" s="304">
        <v>1</v>
      </c>
      <c r="I240" s="305"/>
      <c r="J240" s="306">
        <f>ROUND(I240*H240,2)</f>
        <v>0</v>
      </c>
      <c r="K240" s="302" t="s">
        <v>181</v>
      </c>
      <c r="L240" s="307"/>
      <c r="M240" s="308" t="s">
        <v>23</v>
      </c>
      <c r="N240" s="309" t="s">
        <v>46</v>
      </c>
      <c r="O240" s="48"/>
      <c r="P240" s="244">
        <f>O240*H240</f>
        <v>0</v>
      </c>
      <c r="Q240" s="244">
        <v>0.011</v>
      </c>
      <c r="R240" s="244">
        <f>Q240*H240</f>
        <v>0.011</v>
      </c>
      <c r="S240" s="244">
        <v>0</v>
      </c>
      <c r="T240" s="245">
        <f>S240*H240</f>
        <v>0</v>
      </c>
      <c r="AR240" s="25" t="s">
        <v>216</v>
      </c>
      <c r="AT240" s="25" t="s">
        <v>475</v>
      </c>
      <c r="AU240" s="25" t="s">
        <v>85</v>
      </c>
      <c r="AY240" s="25" t="s">
        <v>174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25" t="s">
        <v>83</v>
      </c>
      <c r="BK240" s="246">
        <f>ROUND(I240*H240,2)</f>
        <v>0</v>
      </c>
      <c r="BL240" s="25" t="s">
        <v>195</v>
      </c>
      <c r="BM240" s="25" t="s">
        <v>481</v>
      </c>
    </row>
    <row r="241" spans="2:51" s="12" customFormat="1" ht="13.5">
      <c r="B241" s="257"/>
      <c r="C241" s="258"/>
      <c r="D241" s="247" t="s">
        <v>328</v>
      </c>
      <c r="E241" s="259" t="s">
        <v>23</v>
      </c>
      <c r="F241" s="260" t="s">
        <v>474</v>
      </c>
      <c r="G241" s="258"/>
      <c r="H241" s="261">
        <v>1</v>
      </c>
      <c r="I241" s="262"/>
      <c r="J241" s="258"/>
      <c r="K241" s="258"/>
      <c r="L241" s="263"/>
      <c r="M241" s="264"/>
      <c r="N241" s="265"/>
      <c r="O241" s="265"/>
      <c r="P241" s="265"/>
      <c r="Q241" s="265"/>
      <c r="R241" s="265"/>
      <c r="S241" s="265"/>
      <c r="T241" s="266"/>
      <c r="AT241" s="267" t="s">
        <v>328</v>
      </c>
      <c r="AU241" s="267" t="s">
        <v>85</v>
      </c>
      <c r="AV241" s="12" t="s">
        <v>85</v>
      </c>
      <c r="AW241" s="12" t="s">
        <v>38</v>
      </c>
      <c r="AX241" s="12" t="s">
        <v>83</v>
      </c>
      <c r="AY241" s="267" t="s">
        <v>174</v>
      </c>
    </row>
    <row r="242" spans="2:65" s="1" customFormat="1" ht="16.5" customHeight="1">
      <c r="B242" s="47"/>
      <c r="C242" s="300" t="s">
        <v>482</v>
      </c>
      <c r="D242" s="300" t="s">
        <v>475</v>
      </c>
      <c r="E242" s="301" t="s">
        <v>483</v>
      </c>
      <c r="F242" s="302" t="s">
        <v>484</v>
      </c>
      <c r="G242" s="303" t="s">
        <v>180</v>
      </c>
      <c r="H242" s="304">
        <v>11</v>
      </c>
      <c r="I242" s="305"/>
      <c r="J242" s="306">
        <f>ROUND(I242*H242,2)</f>
        <v>0</v>
      </c>
      <c r="K242" s="302" t="s">
        <v>181</v>
      </c>
      <c r="L242" s="307"/>
      <c r="M242" s="308" t="s">
        <v>23</v>
      </c>
      <c r="N242" s="309" t="s">
        <v>46</v>
      </c>
      <c r="O242" s="48"/>
      <c r="P242" s="244">
        <f>O242*H242</f>
        <v>0</v>
      </c>
      <c r="Q242" s="244">
        <v>0.0112</v>
      </c>
      <c r="R242" s="244">
        <f>Q242*H242</f>
        <v>0.1232</v>
      </c>
      <c r="S242" s="244">
        <v>0</v>
      </c>
      <c r="T242" s="245">
        <f>S242*H242</f>
        <v>0</v>
      </c>
      <c r="AR242" s="25" t="s">
        <v>216</v>
      </c>
      <c r="AT242" s="25" t="s">
        <v>475</v>
      </c>
      <c r="AU242" s="25" t="s">
        <v>85</v>
      </c>
      <c r="AY242" s="25" t="s">
        <v>174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25" t="s">
        <v>83</v>
      </c>
      <c r="BK242" s="246">
        <f>ROUND(I242*H242,2)</f>
        <v>0</v>
      </c>
      <c r="BL242" s="25" t="s">
        <v>195</v>
      </c>
      <c r="BM242" s="25" t="s">
        <v>485</v>
      </c>
    </row>
    <row r="243" spans="2:51" s="12" customFormat="1" ht="13.5">
      <c r="B243" s="257"/>
      <c r="C243" s="258"/>
      <c r="D243" s="247" t="s">
        <v>328</v>
      </c>
      <c r="E243" s="259" t="s">
        <v>23</v>
      </c>
      <c r="F243" s="260" t="s">
        <v>471</v>
      </c>
      <c r="G243" s="258"/>
      <c r="H243" s="261">
        <v>11</v>
      </c>
      <c r="I243" s="262"/>
      <c r="J243" s="258"/>
      <c r="K243" s="258"/>
      <c r="L243" s="263"/>
      <c r="M243" s="264"/>
      <c r="N243" s="265"/>
      <c r="O243" s="265"/>
      <c r="P243" s="265"/>
      <c r="Q243" s="265"/>
      <c r="R243" s="265"/>
      <c r="S243" s="265"/>
      <c r="T243" s="266"/>
      <c r="AT243" s="267" t="s">
        <v>328</v>
      </c>
      <c r="AU243" s="267" t="s">
        <v>85</v>
      </c>
      <c r="AV243" s="12" t="s">
        <v>85</v>
      </c>
      <c r="AW243" s="12" t="s">
        <v>38</v>
      </c>
      <c r="AX243" s="12" t="s">
        <v>83</v>
      </c>
      <c r="AY243" s="267" t="s">
        <v>174</v>
      </c>
    </row>
    <row r="244" spans="2:63" s="11" customFormat="1" ht="29.85" customHeight="1">
      <c r="B244" s="219"/>
      <c r="C244" s="220"/>
      <c r="D244" s="221" t="s">
        <v>74</v>
      </c>
      <c r="E244" s="233" t="s">
        <v>220</v>
      </c>
      <c r="F244" s="233" t="s">
        <v>486</v>
      </c>
      <c r="G244" s="220"/>
      <c r="H244" s="220"/>
      <c r="I244" s="223"/>
      <c r="J244" s="234">
        <f>BK244</f>
        <v>0</v>
      </c>
      <c r="K244" s="220"/>
      <c r="L244" s="225"/>
      <c r="M244" s="226"/>
      <c r="N244" s="227"/>
      <c r="O244" s="227"/>
      <c r="P244" s="228">
        <f>SUM(P245:P336)</f>
        <v>0</v>
      </c>
      <c r="Q244" s="227"/>
      <c r="R244" s="228">
        <f>SUM(R245:R336)</f>
        <v>0.05802615</v>
      </c>
      <c r="S244" s="227"/>
      <c r="T244" s="229">
        <f>SUM(T245:T336)</f>
        <v>43.5287144</v>
      </c>
      <c r="AR244" s="230" t="s">
        <v>83</v>
      </c>
      <c r="AT244" s="231" t="s">
        <v>74</v>
      </c>
      <c r="AU244" s="231" t="s">
        <v>83</v>
      </c>
      <c r="AY244" s="230" t="s">
        <v>174</v>
      </c>
      <c r="BK244" s="232">
        <f>SUM(BK245:BK336)</f>
        <v>0</v>
      </c>
    </row>
    <row r="245" spans="2:65" s="1" customFormat="1" ht="25.5" customHeight="1">
      <c r="B245" s="47"/>
      <c r="C245" s="235" t="s">
        <v>487</v>
      </c>
      <c r="D245" s="235" t="s">
        <v>177</v>
      </c>
      <c r="E245" s="236" t="s">
        <v>488</v>
      </c>
      <c r="F245" s="237" t="s">
        <v>489</v>
      </c>
      <c r="G245" s="238" t="s">
        <v>205</v>
      </c>
      <c r="H245" s="239">
        <v>446.355</v>
      </c>
      <c r="I245" s="240"/>
      <c r="J245" s="241">
        <f>ROUND(I245*H245,2)</f>
        <v>0</v>
      </c>
      <c r="K245" s="237" t="s">
        <v>181</v>
      </c>
      <c r="L245" s="73"/>
      <c r="M245" s="242" t="s">
        <v>23</v>
      </c>
      <c r="N245" s="243" t="s">
        <v>46</v>
      </c>
      <c r="O245" s="48"/>
      <c r="P245" s="244">
        <f>O245*H245</f>
        <v>0</v>
      </c>
      <c r="Q245" s="244">
        <v>0.00013</v>
      </c>
      <c r="R245" s="244">
        <f>Q245*H245</f>
        <v>0.05802615</v>
      </c>
      <c r="S245" s="244">
        <v>0</v>
      </c>
      <c r="T245" s="245">
        <f>S245*H245</f>
        <v>0</v>
      </c>
      <c r="AR245" s="25" t="s">
        <v>195</v>
      </c>
      <c r="AT245" s="25" t="s">
        <v>177</v>
      </c>
      <c r="AU245" s="25" t="s">
        <v>85</v>
      </c>
      <c r="AY245" s="25" t="s">
        <v>174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25" t="s">
        <v>83</v>
      </c>
      <c r="BK245" s="246">
        <f>ROUND(I245*H245,2)</f>
        <v>0</v>
      </c>
      <c r="BL245" s="25" t="s">
        <v>195</v>
      </c>
      <c r="BM245" s="25" t="s">
        <v>490</v>
      </c>
    </row>
    <row r="246" spans="2:51" s="12" customFormat="1" ht="13.5">
      <c r="B246" s="257"/>
      <c r="C246" s="258"/>
      <c r="D246" s="247" t="s">
        <v>328</v>
      </c>
      <c r="E246" s="259" t="s">
        <v>23</v>
      </c>
      <c r="F246" s="260" t="s">
        <v>275</v>
      </c>
      <c r="G246" s="258"/>
      <c r="H246" s="261">
        <v>19.07</v>
      </c>
      <c r="I246" s="262"/>
      <c r="J246" s="258"/>
      <c r="K246" s="258"/>
      <c r="L246" s="263"/>
      <c r="M246" s="264"/>
      <c r="N246" s="265"/>
      <c r="O246" s="265"/>
      <c r="P246" s="265"/>
      <c r="Q246" s="265"/>
      <c r="R246" s="265"/>
      <c r="S246" s="265"/>
      <c r="T246" s="266"/>
      <c r="AT246" s="267" t="s">
        <v>328</v>
      </c>
      <c r="AU246" s="267" t="s">
        <v>85</v>
      </c>
      <c r="AV246" s="12" t="s">
        <v>85</v>
      </c>
      <c r="AW246" s="12" t="s">
        <v>38</v>
      </c>
      <c r="AX246" s="12" t="s">
        <v>75</v>
      </c>
      <c r="AY246" s="267" t="s">
        <v>174</v>
      </c>
    </row>
    <row r="247" spans="2:51" s="12" customFormat="1" ht="13.5">
      <c r="B247" s="257"/>
      <c r="C247" s="258"/>
      <c r="D247" s="247" t="s">
        <v>328</v>
      </c>
      <c r="E247" s="259" t="s">
        <v>23</v>
      </c>
      <c r="F247" s="260" t="s">
        <v>290</v>
      </c>
      <c r="G247" s="258"/>
      <c r="H247" s="261">
        <v>246.63</v>
      </c>
      <c r="I247" s="262"/>
      <c r="J247" s="258"/>
      <c r="K247" s="258"/>
      <c r="L247" s="263"/>
      <c r="M247" s="264"/>
      <c r="N247" s="265"/>
      <c r="O247" s="265"/>
      <c r="P247" s="265"/>
      <c r="Q247" s="265"/>
      <c r="R247" s="265"/>
      <c r="S247" s="265"/>
      <c r="T247" s="266"/>
      <c r="AT247" s="267" t="s">
        <v>328</v>
      </c>
      <c r="AU247" s="267" t="s">
        <v>85</v>
      </c>
      <c r="AV247" s="12" t="s">
        <v>85</v>
      </c>
      <c r="AW247" s="12" t="s">
        <v>38</v>
      </c>
      <c r="AX247" s="12" t="s">
        <v>75</v>
      </c>
      <c r="AY247" s="267" t="s">
        <v>174</v>
      </c>
    </row>
    <row r="248" spans="2:51" s="12" customFormat="1" ht="13.5">
      <c r="B248" s="257"/>
      <c r="C248" s="258"/>
      <c r="D248" s="247" t="s">
        <v>328</v>
      </c>
      <c r="E248" s="259" t="s">
        <v>23</v>
      </c>
      <c r="F248" s="260" t="s">
        <v>278</v>
      </c>
      <c r="G248" s="258"/>
      <c r="H248" s="261">
        <v>180.655</v>
      </c>
      <c r="I248" s="262"/>
      <c r="J248" s="258"/>
      <c r="K248" s="258"/>
      <c r="L248" s="263"/>
      <c r="M248" s="264"/>
      <c r="N248" s="265"/>
      <c r="O248" s="265"/>
      <c r="P248" s="265"/>
      <c r="Q248" s="265"/>
      <c r="R248" s="265"/>
      <c r="S248" s="265"/>
      <c r="T248" s="266"/>
      <c r="AT248" s="267" t="s">
        <v>328</v>
      </c>
      <c r="AU248" s="267" t="s">
        <v>85</v>
      </c>
      <c r="AV248" s="12" t="s">
        <v>85</v>
      </c>
      <c r="AW248" s="12" t="s">
        <v>38</v>
      </c>
      <c r="AX248" s="12" t="s">
        <v>75</v>
      </c>
      <c r="AY248" s="267" t="s">
        <v>174</v>
      </c>
    </row>
    <row r="249" spans="2:51" s="13" customFormat="1" ht="13.5">
      <c r="B249" s="268"/>
      <c r="C249" s="269"/>
      <c r="D249" s="247" t="s">
        <v>328</v>
      </c>
      <c r="E249" s="270" t="s">
        <v>23</v>
      </c>
      <c r="F249" s="271" t="s">
        <v>331</v>
      </c>
      <c r="G249" s="269"/>
      <c r="H249" s="272">
        <v>446.355</v>
      </c>
      <c r="I249" s="273"/>
      <c r="J249" s="269"/>
      <c r="K249" s="269"/>
      <c r="L249" s="274"/>
      <c r="M249" s="275"/>
      <c r="N249" s="276"/>
      <c r="O249" s="276"/>
      <c r="P249" s="276"/>
      <c r="Q249" s="276"/>
      <c r="R249" s="276"/>
      <c r="S249" s="276"/>
      <c r="T249" s="277"/>
      <c r="AT249" s="278" t="s">
        <v>328</v>
      </c>
      <c r="AU249" s="278" t="s">
        <v>85</v>
      </c>
      <c r="AV249" s="13" t="s">
        <v>195</v>
      </c>
      <c r="AW249" s="13" t="s">
        <v>38</v>
      </c>
      <c r="AX249" s="13" t="s">
        <v>83</v>
      </c>
      <c r="AY249" s="278" t="s">
        <v>174</v>
      </c>
    </row>
    <row r="250" spans="2:65" s="1" customFormat="1" ht="25.5" customHeight="1">
      <c r="B250" s="47"/>
      <c r="C250" s="235" t="s">
        <v>9</v>
      </c>
      <c r="D250" s="235" t="s">
        <v>177</v>
      </c>
      <c r="E250" s="236" t="s">
        <v>491</v>
      </c>
      <c r="F250" s="237" t="s">
        <v>492</v>
      </c>
      <c r="G250" s="238" t="s">
        <v>205</v>
      </c>
      <c r="H250" s="239">
        <v>3.859</v>
      </c>
      <c r="I250" s="240"/>
      <c r="J250" s="241">
        <f>ROUND(I250*H250,2)</f>
        <v>0</v>
      </c>
      <c r="K250" s="237" t="s">
        <v>181</v>
      </c>
      <c r="L250" s="73"/>
      <c r="M250" s="242" t="s">
        <v>23</v>
      </c>
      <c r="N250" s="243" t="s">
        <v>46</v>
      </c>
      <c r="O250" s="48"/>
      <c r="P250" s="244">
        <f>O250*H250</f>
        <v>0</v>
      </c>
      <c r="Q250" s="244">
        <v>0</v>
      </c>
      <c r="R250" s="244">
        <f>Q250*H250</f>
        <v>0</v>
      </c>
      <c r="S250" s="244">
        <v>0.261</v>
      </c>
      <c r="T250" s="245">
        <f>S250*H250</f>
        <v>1.007199</v>
      </c>
      <c r="AR250" s="25" t="s">
        <v>195</v>
      </c>
      <c r="AT250" s="25" t="s">
        <v>177</v>
      </c>
      <c r="AU250" s="25" t="s">
        <v>85</v>
      </c>
      <c r="AY250" s="25" t="s">
        <v>174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25" t="s">
        <v>83</v>
      </c>
      <c r="BK250" s="246">
        <f>ROUND(I250*H250,2)</f>
        <v>0</v>
      </c>
      <c r="BL250" s="25" t="s">
        <v>195</v>
      </c>
      <c r="BM250" s="25" t="s">
        <v>493</v>
      </c>
    </row>
    <row r="251" spans="2:51" s="12" customFormat="1" ht="13.5">
      <c r="B251" s="257"/>
      <c r="C251" s="258"/>
      <c r="D251" s="247" t="s">
        <v>328</v>
      </c>
      <c r="E251" s="259" t="s">
        <v>23</v>
      </c>
      <c r="F251" s="260" t="s">
        <v>494</v>
      </c>
      <c r="G251" s="258"/>
      <c r="H251" s="261">
        <v>3.859</v>
      </c>
      <c r="I251" s="262"/>
      <c r="J251" s="258"/>
      <c r="K251" s="258"/>
      <c r="L251" s="263"/>
      <c r="M251" s="264"/>
      <c r="N251" s="265"/>
      <c r="O251" s="265"/>
      <c r="P251" s="265"/>
      <c r="Q251" s="265"/>
      <c r="R251" s="265"/>
      <c r="S251" s="265"/>
      <c r="T251" s="266"/>
      <c r="AT251" s="267" t="s">
        <v>328</v>
      </c>
      <c r="AU251" s="267" t="s">
        <v>85</v>
      </c>
      <c r="AV251" s="12" t="s">
        <v>85</v>
      </c>
      <c r="AW251" s="12" t="s">
        <v>38</v>
      </c>
      <c r="AX251" s="12" t="s">
        <v>83</v>
      </c>
      <c r="AY251" s="267" t="s">
        <v>174</v>
      </c>
    </row>
    <row r="252" spans="2:65" s="1" customFormat="1" ht="25.5" customHeight="1">
      <c r="B252" s="47"/>
      <c r="C252" s="235" t="s">
        <v>495</v>
      </c>
      <c r="D252" s="235" t="s">
        <v>177</v>
      </c>
      <c r="E252" s="236" t="s">
        <v>496</v>
      </c>
      <c r="F252" s="237" t="s">
        <v>497</v>
      </c>
      <c r="G252" s="238" t="s">
        <v>453</v>
      </c>
      <c r="H252" s="239">
        <v>9.774</v>
      </c>
      <c r="I252" s="240"/>
      <c r="J252" s="241">
        <f>ROUND(I252*H252,2)</f>
        <v>0</v>
      </c>
      <c r="K252" s="237" t="s">
        <v>181</v>
      </c>
      <c r="L252" s="73"/>
      <c r="M252" s="242" t="s">
        <v>23</v>
      </c>
      <c r="N252" s="243" t="s">
        <v>46</v>
      </c>
      <c r="O252" s="48"/>
      <c r="P252" s="244">
        <f>O252*H252</f>
        <v>0</v>
      </c>
      <c r="Q252" s="244">
        <v>0</v>
      </c>
      <c r="R252" s="244">
        <f>Q252*H252</f>
        <v>0</v>
      </c>
      <c r="S252" s="244">
        <v>2.2</v>
      </c>
      <c r="T252" s="245">
        <f>S252*H252</f>
        <v>21.5028</v>
      </c>
      <c r="AR252" s="25" t="s">
        <v>195</v>
      </c>
      <c r="AT252" s="25" t="s">
        <v>177</v>
      </c>
      <c r="AU252" s="25" t="s">
        <v>85</v>
      </c>
      <c r="AY252" s="25" t="s">
        <v>174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25" t="s">
        <v>83</v>
      </c>
      <c r="BK252" s="246">
        <f>ROUND(I252*H252,2)</f>
        <v>0</v>
      </c>
      <c r="BL252" s="25" t="s">
        <v>195</v>
      </c>
      <c r="BM252" s="25" t="s">
        <v>498</v>
      </c>
    </row>
    <row r="253" spans="2:51" s="12" customFormat="1" ht="13.5">
      <c r="B253" s="257"/>
      <c r="C253" s="258"/>
      <c r="D253" s="247" t="s">
        <v>328</v>
      </c>
      <c r="E253" s="259" t="s">
        <v>23</v>
      </c>
      <c r="F253" s="260" t="s">
        <v>455</v>
      </c>
      <c r="G253" s="258"/>
      <c r="H253" s="261">
        <v>9.774</v>
      </c>
      <c r="I253" s="262"/>
      <c r="J253" s="258"/>
      <c r="K253" s="258"/>
      <c r="L253" s="263"/>
      <c r="M253" s="264"/>
      <c r="N253" s="265"/>
      <c r="O253" s="265"/>
      <c r="P253" s="265"/>
      <c r="Q253" s="265"/>
      <c r="R253" s="265"/>
      <c r="S253" s="265"/>
      <c r="T253" s="266"/>
      <c r="AT253" s="267" t="s">
        <v>328</v>
      </c>
      <c r="AU253" s="267" t="s">
        <v>85</v>
      </c>
      <c r="AV253" s="12" t="s">
        <v>85</v>
      </c>
      <c r="AW253" s="12" t="s">
        <v>38</v>
      </c>
      <c r="AX253" s="12" t="s">
        <v>83</v>
      </c>
      <c r="AY253" s="267" t="s">
        <v>174</v>
      </c>
    </row>
    <row r="254" spans="2:65" s="1" customFormat="1" ht="25.5" customHeight="1">
      <c r="B254" s="47"/>
      <c r="C254" s="235" t="s">
        <v>499</v>
      </c>
      <c r="D254" s="235" t="s">
        <v>177</v>
      </c>
      <c r="E254" s="236" t="s">
        <v>500</v>
      </c>
      <c r="F254" s="237" t="s">
        <v>501</v>
      </c>
      <c r="G254" s="238" t="s">
        <v>453</v>
      </c>
      <c r="H254" s="239">
        <v>9.774</v>
      </c>
      <c r="I254" s="240"/>
      <c r="J254" s="241">
        <f>ROUND(I254*H254,2)</f>
        <v>0</v>
      </c>
      <c r="K254" s="237" t="s">
        <v>181</v>
      </c>
      <c r="L254" s="73"/>
      <c r="M254" s="242" t="s">
        <v>23</v>
      </c>
      <c r="N254" s="243" t="s">
        <v>46</v>
      </c>
      <c r="O254" s="48"/>
      <c r="P254" s="244">
        <f>O254*H254</f>
        <v>0</v>
      </c>
      <c r="Q254" s="244">
        <v>0</v>
      </c>
      <c r="R254" s="244">
        <f>Q254*H254</f>
        <v>0</v>
      </c>
      <c r="S254" s="244">
        <v>0.0031</v>
      </c>
      <c r="T254" s="245">
        <f>S254*H254</f>
        <v>0.030299399999999997</v>
      </c>
      <c r="AR254" s="25" t="s">
        <v>195</v>
      </c>
      <c r="AT254" s="25" t="s">
        <v>177</v>
      </c>
      <c r="AU254" s="25" t="s">
        <v>85</v>
      </c>
      <c r="AY254" s="25" t="s">
        <v>174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25" t="s">
        <v>83</v>
      </c>
      <c r="BK254" s="246">
        <f>ROUND(I254*H254,2)</f>
        <v>0</v>
      </c>
      <c r="BL254" s="25" t="s">
        <v>195</v>
      </c>
      <c r="BM254" s="25" t="s">
        <v>502</v>
      </c>
    </row>
    <row r="255" spans="2:65" s="1" customFormat="1" ht="25.5" customHeight="1">
      <c r="B255" s="47"/>
      <c r="C255" s="235" t="s">
        <v>503</v>
      </c>
      <c r="D255" s="235" t="s">
        <v>177</v>
      </c>
      <c r="E255" s="236" t="s">
        <v>504</v>
      </c>
      <c r="F255" s="237" t="s">
        <v>505</v>
      </c>
      <c r="G255" s="238" t="s">
        <v>205</v>
      </c>
      <c r="H255" s="239">
        <v>11.832</v>
      </c>
      <c r="I255" s="240"/>
      <c r="J255" s="241">
        <f>ROUND(I255*H255,2)</f>
        <v>0</v>
      </c>
      <c r="K255" s="237" t="s">
        <v>181</v>
      </c>
      <c r="L255" s="73"/>
      <c r="M255" s="242" t="s">
        <v>23</v>
      </c>
      <c r="N255" s="243" t="s">
        <v>46</v>
      </c>
      <c r="O255" s="48"/>
      <c r="P255" s="244">
        <f>O255*H255</f>
        <v>0</v>
      </c>
      <c r="Q255" s="244">
        <v>0</v>
      </c>
      <c r="R255" s="244">
        <f>Q255*H255</f>
        <v>0</v>
      </c>
      <c r="S255" s="244">
        <v>0.048</v>
      </c>
      <c r="T255" s="245">
        <f>S255*H255</f>
        <v>0.567936</v>
      </c>
      <c r="AR255" s="25" t="s">
        <v>195</v>
      </c>
      <c r="AT255" s="25" t="s">
        <v>177</v>
      </c>
      <c r="AU255" s="25" t="s">
        <v>85</v>
      </c>
      <c r="AY255" s="25" t="s">
        <v>174</v>
      </c>
      <c r="BE255" s="246">
        <f>IF(N255="základní",J255,0)</f>
        <v>0</v>
      </c>
      <c r="BF255" s="246">
        <f>IF(N255="snížená",J255,0)</f>
        <v>0</v>
      </c>
      <c r="BG255" s="246">
        <f>IF(N255="zákl. přenesená",J255,0)</f>
        <v>0</v>
      </c>
      <c r="BH255" s="246">
        <f>IF(N255="sníž. přenesená",J255,0)</f>
        <v>0</v>
      </c>
      <c r="BI255" s="246">
        <f>IF(N255="nulová",J255,0)</f>
        <v>0</v>
      </c>
      <c r="BJ255" s="25" t="s">
        <v>83</v>
      </c>
      <c r="BK255" s="246">
        <f>ROUND(I255*H255,2)</f>
        <v>0</v>
      </c>
      <c r="BL255" s="25" t="s">
        <v>195</v>
      </c>
      <c r="BM255" s="25" t="s">
        <v>506</v>
      </c>
    </row>
    <row r="256" spans="2:51" s="12" customFormat="1" ht="13.5">
      <c r="B256" s="257"/>
      <c r="C256" s="258"/>
      <c r="D256" s="247" t="s">
        <v>328</v>
      </c>
      <c r="E256" s="259" t="s">
        <v>23</v>
      </c>
      <c r="F256" s="260" t="s">
        <v>507</v>
      </c>
      <c r="G256" s="258"/>
      <c r="H256" s="261">
        <v>11.832</v>
      </c>
      <c r="I256" s="262"/>
      <c r="J256" s="258"/>
      <c r="K256" s="258"/>
      <c r="L256" s="263"/>
      <c r="M256" s="264"/>
      <c r="N256" s="265"/>
      <c r="O256" s="265"/>
      <c r="P256" s="265"/>
      <c r="Q256" s="265"/>
      <c r="R256" s="265"/>
      <c r="S256" s="265"/>
      <c r="T256" s="266"/>
      <c r="AT256" s="267" t="s">
        <v>328</v>
      </c>
      <c r="AU256" s="267" t="s">
        <v>85</v>
      </c>
      <c r="AV256" s="12" t="s">
        <v>85</v>
      </c>
      <c r="AW256" s="12" t="s">
        <v>38</v>
      </c>
      <c r="AX256" s="12" t="s">
        <v>83</v>
      </c>
      <c r="AY256" s="267" t="s">
        <v>174</v>
      </c>
    </row>
    <row r="257" spans="2:65" s="1" customFormat="1" ht="25.5" customHeight="1">
      <c r="B257" s="47"/>
      <c r="C257" s="235" t="s">
        <v>508</v>
      </c>
      <c r="D257" s="235" t="s">
        <v>177</v>
      </c>
      <c r="E257" s="236" t="s">
        <v>509</v>
      </c>
      <c r="F257" s="237" t="s">
        <v>510</v>
      </c>
      <c r="G257" s="238" t="s">
        <v>205</v>
      </c>
      <c r="H257" s="239">
        <v>1.776</v>
      </c>
      <c r="I257" s="240"/>
      <c r="J257" s="241">
        <f>ROUND(I257*H257,2)</f>
        <v>0</v>
      </c>
      <c r="K257" s="237" t="s">
        <v>181</v>
      </c>
      <c r="L257" s="73"/>
      <c r="M257" s="242" t="s">
        <v>23</v>
      </c>
      <c r="N257" s="243" t="s">
        <v>46</v>
      </c>
      <c r="O257" s="48"/>
      <c r="P257" s="244">
        <f>O257*H257</f>
        <v>0</v>
      </c>
      <c r="Q257" s="244">
        <v>0</v>
      </c>
      <c r="R257" s="244">
        <f>Q257*H257</f>
        <v>0</v>
      </c>
      <c r="S257" s="244">
        <v>0.038</v>
      </c>
      <c r="T257" s="245">
        <f>S257*H257</f>
        <v>0.06748799999999999</v>
      </c>
      <c r="AR257" s="25" t="s">
        <v>195</v>
      </c>
      <c r="AT257" s="25" t="s">
        <v>177</v>
      </c>
      <c r="AU257" s="25" t="s">
        <v>85</v>
      </c>
      <c r="AY257" s="25" t="s">
        <v>174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25" t="s">
        <v>83</v>
      </c>
      <c r="BK257" s="246">
        <f>ROUND(I257*H257,2)</f>
        <v>0</v>
      </c>
      <c r="BL257" s="25" t="s">
        <v>195</v>
      </c>
      <c r="BM257" s="25" t="s">
        <v>511</v>
      </c>
    </row>
    <row r="258" spans="2:51" s="12" customFormat="1" ht="13.5">
      <c r="B258" s="257"/>
      <c r="C258" s="258"/>
      <c r="D258" s="247" t="s">
        <v>328</v>
      </c>
      <c r="E258" s="259" t="s">
        <v>23</v>
      </c>
      <c r="F258" s="260" t="s">
        <v>512</v>
      </c>
      <c r="G258" s="258"/>
      <c r="H258" s="261">
        <v>1.776</v>
      </c>
      <c r="I258" s="262"/>
      <c r="J258" s="258"/>
      <c r="K258" s="258"/>
      <c r="L258" s="263"/>
      <c r="M258" s="264"/>
      <c r="N258" s="265"/>
      <c r="O258" s="265"/>
      <c r="P258" s="265"/>
      <c r="Q258" s="265"/>
      <c r="R258" s="265"/>
      <c r="S258" s="265"/>
      <c r="T258" s="266"/>
      <c r="AT258" s="267" t="s">
        <v>328</v>
      </c>
      <c r="AU258" s="267" t="s">
        <v>85</v>
      </c>
      <c r="AV258" s="12" t="s">
        <v>85</v>
      </c>
      <c r="AW258" s="12" t="s">
        <v>38</v>
      </c>
      <c r="AX258" s="12" t="s">
        <v>83</v>
      </c>
      <c r="AY258" s="267" t="s">
        <v>174</v>
      </c>
    </row>
    <row r="259" spans="2:65" s="1" customFormat="1" ht="25.5" customHeight="1">
      <c r="B259" s="47"/>
      <c r="C259" s="235" t="s">
        <v>513</v>
      </c>
      <c r="D259" s="235" t="s">
        <v>177</v>
      </c>
      <c r="E259" s="236" t="s">
        <v>514</v>
      </c>
      <c r="F259" s="237" t="s">
        <v>515</v>
      </c>
      <c r="G259" s="238" t="s">
        <v>205</v>
      </c>
      <c r="H259" s="239">
        <v>5.328</v>
      </c>
      <c r="I259" s="240"/>
      <c r="J259" s="241">
        <f>ROUND(I259*H259,2)</f>
        <v>0</v>
      </c>
      <c r="K259" s="237" t="s">
        <v>181</v>
      </c>
      <c r="L259" s="73"/>
      <c r="M259" s="242" t="s">
        <v>23</v>
      </c>
      <c r="N259" s="243" t="s">
        <v>46</v>
      </c>
      <c r="O259" s="48"/>
      <c r="P259" s="244">
        <f>O259*H259</f>
        <v>0</v>
      </c>
      <c r="Q259" s="244">
        <v>0</v>
      </c>
      <c r="R259" s="244">
        <f>Q259*H259</f>
        <v>0</v>
      </c>
      <c r="S259" s="244">
        <v>0.034</v>
      </c>
      <c r="T259" s="245">
        <f>S259*H259</f>
        <v>0.18115200000000004</v>
      </c>
      <c r="AR259" s="25" t="s">
        <v>195</v>
      </c>
      <c r="AT259" s="25" t="s">
        <v>177</v>
      </c>
      <c r="AU259" s="25" t="s">
        <v>85</v>
      </c>
      <c r="AY259" s="25" t="s">
        <v>174</v>
      </c>
      <c r="BE259" s="246">
        <f>IF(N259="základní",J259,0)</f>
        <v>0</v>
      </c>
      <c r="BF259" s="246">
        <f>IF(N259="snížená",J259,0)</f>
        <v>0</v>
      </c>
      <c r="BG259" s="246">
        <f>IF(N259="zákl. přenesená",J259,0)</f>
        <v>0</v>
      </c>
      <c r="BH259" s="246">
        <f>IF(N259="sníž. přenesená",J259,0)</f>
        <v>0</v>
      </c>
      <c r="BI259" s="246">
        <f>IF(N259="nulová",J259,0)</f>
        <v>0</v>
      </c>
      <c r="BJ259" s="25" t="s">
        <v>83</v>
      </c>
      <c r="BK259" s="246">
        <f>ROUND(I259*H259,2)</f>
        <v>0</v>
      </c>
      <c r="BL259" s="25" t="s">
        <v>195</v>
      </c>
      <c r="BM259" s="25" t="s">
        <v>516</v>
      </c>
    </row>
    <row r="260" spans="2:51" s="12" customFormat="1" ht="13.5">
      <c r="B260" s="257"/>
      <c r="C260" s="258"/>
      <c r="D260" s="247" t="s">
        <v>328</v>
      </c>
      <c r="E260" s="259" t="s">
        <v>23</v>
      </c>
      <c r="F260" s="260" t="s">
        <v>517</v>
      </c>
      <c r="G260" s="258"/>
      <c r="H260" s="261">
        <v>5.328</v>
      </c>
      <c r="I260" s="262"/>
      <c r="J260" s="258"/>
      <c r="K260" s="258"/>
      <c r="L260" s="263"/>
      <c r="M260" s="264"/>
      <c r="N260" s="265"/>
      <c r="O260" s="265"/>
      <c r="P260" s="265"/>
      <c r="Q260" s="265"/>
      <c r="R260" s="265"/>
      <c r="S260" s="265"/>
      <c r="T260" s="266"/>
      <c r="AT260" s="267" t="s">
        <v>328</v>
      </c>
      <c r="AU260" s="267" t="s">
        <v>85</v>
      </c>
      <c r="AV260" s="12" t="s">
        <v>85</v>
      </c>
      <c r="AW260" s="12" t="s">
        <v>38</v>
      </c>
      <c r="AX260" s="12" t="s">
        <v>83</v>
      </c>
      <c r="AY260" s="267" t="s">
        <v>174</v>
      </c>
    </row>
    <row r="261" spans="2:65" s="1" customFormat="1" ht="25.5" customHeight="1">
      <c r="B261" s="47"/>
      <c r="C261" s="235" t="s">
        <v>518</v>
      </c>
      <c r="D261" s="235" t="s">
        <v>177</v>
      </c>
      <c r="E261" s="236" t="s">
        <v>519</v>
      </c>
      <c r="F261" s="237" t="s">
        <v>520</v>
      </c>
      <c r="G261" s="238" t="s">
        <v>205</v>
      </c>
      <c r="H261" s="239">
        <v>39.6</v>
      </c>
      <c r="I261" s="240"/>
      <c r="J261" s="241">
        <f>ROUND(I261*H261,2)</f>
        <v>0</v>
      </c>
      <c r="K261" s="237" t="s">
        <v>181</v>
      </c>
      <c r="L261" s="73"/>
      <c r="M261" s="242" t="s">
        <v>23</v>
      </c>
      <c r="N261" s="243" t="s">
        <v>46</v>
      </c>
      <c r="O261" s="48"/>
      <c r="P261" s="244">
        <f>O261*H261</f>
        <v>0</v>
      </c>
      <c r="Q261" s="244">
        <v>0</v>
      </c>
      <c r="R261" s="244">
        <f>Q261*H261</f>
        <v>0</v>
      </c>
      <c r="S261" s="244">
        <v>0.076</v>
      </c>
      <c r="T261" s="245">
        <f>S261*H261</f>
        <v>3.0096</v>
      </c>
      <c r="AR261" s="25" t="s">
        <v>195</v>
      </c>
      <c r="AT261" s="25" t="s">
        <v>177</v>
      </c>
      <c r="AU261" s="25" t="s">
        <v>85</v>
      </c>
      <c r="AY261" s="25" t="s">
        <v>174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25" t="s">
        <v>83</v>
      </c>
      <c r="BK261" s="246">
        <f>ROUND(I261*H261,2)</f>
        <v>0</v>
      </c>
      <c r="BL261" s="25" t="s">
        <v>195</v>
      </c>
      <c r="BM261" s="25" t="s">
        <v>521</v>
      </c>
    </row>
    <row r="262" spans="2:51" s="12" customFormat="1" ht="13.5">
      <c r="B262" s="257"/>
      <c r="C262" s="258"/>
      <c r="D262" s="247" t="s">
        <v>328</v>
      </c>
      <c r="E262" s="259" t="s">
        <v>23</v>
      </c>
      <c r="F262" s="260" t="s">
        <v>522</v>
      </c>
      <c r="G262" s="258"/>
      <c r="H262" s="261">
        <v>19.8</v>
      </c>
      <c r="I262" s="262"/>
      <c r="J262" s="258"/>
      <c r="K262" s="258"/>
      <c r="L262" s="263"/>
      <c r="M262" s="264"/>
      <c r="N262" s="265"/>
      <c r="O262" s="265"/>
      <c r="P262" s="265"/>
      <c r="Q262" s="265"/>
      <c r="R262" s="265"/>
      <c r="S262" s="265"/>
      <c r="T262" s="266"/>
      <c r="AT262" s="267" t="s">
        <v>328</v>
      </c>
      <c r="AU262" s="267" t="s">
        <v>85</v>
      </c>
      <c r="AV262" s="12" t="s">
        <v>85</v>
      </c>
      <c r="AW262" s="12" t="s">
        <v>38</v>
      </c>
      <c r="AX262" s="12" t="s">
        <v>75</v>
      </c>
      <c r="AY262" s="267" t="s">
        <v>174</v>
      </c>
    </row>
    <row r="263" spans="2:51" s="12" customFormat="1" ht="13.5">
      <c r="B263" s="257"/>
      <c r="C263" s="258"/>
      <c r="D263" s="247" t="s">
        <v>328</v>
      </c>
      <c r="E263" s="259" t="s">
        <v>23</v>
      </c>
      <c r="F263" s="260" t="s">
        <v>523</v>
      </c>
      <c r="G263" s="258"/>
      <c r="H263" s="261">
        <v>1.8</v>
      </c>
      <c r="I263" s="262"/>
      <c r="J263" s="258"/>
      <c r="K263" s="258"/>
      <c r="L263" s="263"/>
      <c r="M263" s="264"/>
      <c r="N263" s="265"/>
      <c r="O263" s="265"/>
      <c r="P263" s="265"/>
      <c r="Q263" s="265"/>
      <c r="R263" s="265"/>
      <c r="S263" s="265"/>
      <c r="T263" s="266"/>
      <c r="AT263" s="267" t="s">
        <v>328</v>
      </c>
      <c r="AU263" s="267" t="s">
        <v>85</v>
      </c>
      <c r="AV263" s="12" t="s">
        <v>85</v>
      </c>
      <c r="AW263" s="12" t="s">
        <v>38</v>
      </c>
      <c r="AX263" s="12" t="s">
        <v>75</v>
      </c>
      <c r="AY263" s="267" t="s">
        <v>174</v>
      </c>
    </row>
    <row r="264" spans="2:51" s="12" customFormat="1" ht="13.5">
      <c r="B264" s="257"/>
      <c r="C264" s="258"/>
      <c r="D264" s="247" t="s">
        <v>328</v>
      </c>
      <c r="E264" s="259" t="s">
        <v>23</v>
      </c>
      <c r="F264" s="260" t="s">
        <v>524</v>
      </c>
      <c r="G264" s="258"/>
      <c r="H264" s="261">
        <v>16.2</v>
      </c>
      <c r="I264" s="262"/>
      <c r="J264" s="258"/>
      <c r="K264" s="258"/>
      <c r="L264" s="263"/>
      <c r="M264" s="264"/>
      <c r="N264" s="265"/>
      <c r="O264" s="265"/>
      <c r="P264" s="265"/>
      <c r="Q264" s="265"/>
      <c r="R264" s="265"/>
      <c r="S264" s="265"/>
      <c r="T264" s="266"/>
      <c r="AT264" s="267" t="s">
        <v>328</v>
      </c>
      <c r="AU264" s="267" t="s">
        <v>85</v>
      </c>
      <c r="AV264" s="12" t="s">
        <v>85</v>
      </c>
      <c r="AW264" s="12" t="s">
        <v>38</v>
      </c>
      <c r="AX264" s="12" t="s">
        <v>75</v>
      </c>
      <c r="AY264" s="267" t="s">
        <v>174</v>
      </c>
    </row>
    <row r="265" spans="2:51" s="12" customFormat="1" ht="13.5">
      <c r="B265" s="257"/>
      <c r="C265" s="258"/>
      <c r="D265" s="247" t="s">
        <v>328</v>
      </c>
      <c r="E265" s="259" t="s">
        <v>23</v>
      </c>
      <c r="F265" s="260" t="s">
        <v>525</v>
      </c>
      <c r="G265" s="258"/>
      <c r="H265" s="261">
        <v>1.8</v>
      </c>
      <c r="I265" s="262"/>
      <c r="J265" s="258"/>
      <c r="K265" s="258"/>
      <c r="L265" s="263"/>
      <c r="M265" s="264"/>
      <c r="N265" s="265"/>
      <c r="O265" s="265"/>
      <c r="P265" s="265"/>
      <c r="Q265" s="265"/>
      <c r="R265" s="265"/>
      <c r="S265" s="265"/>
      <c r="T265" s="266"/>
      <c r="AT265" s="267" t="s">
        <v>328</v>
      </c>
      <c r="AU265" s="267" t="s">
        <v>85</v>
      </c>
      <c r="AV265" s="12" t="s">
        <v>85</v>
      </c>
      <c r="AW265" s="12" t="s">
        <v>38</v>
      </c>
      <c r="AX265" s="12" t="s">
        <v>75</v>
      </c>
      <c r="AY265" s="267" t="s">
        <v>174</v>
      </c>
    </row>
    <row r="266" spans="2:51" s="13" customFormat="1" ht="13.5">
      <c r="B266" s="268"/>
      <c r="C266" s="269"/>
      <c r="D266" s="247" t="s">
        <v>328</v>
      </c>
      <c r="E266" s="270" t="s">
        <v>23</v>
      </c>
      <c r="F266" s="271" t="s">
        <v>331</v>
      </c>
      <c r="G266" s="269"/>
      <c r="H266" s="272">
        <v>39.6</v>
      </c>
      <c r="I266" s="273"/>
      <c r="J266" s="269"/>
      <c r="K266" s="269"/>
      <c r="L266" s="274"/>
      <c r="M266" s="275"/>
      <c r="N266" s="276"/>
      <c r="O266" s="276"/>
      <c r="P266" s="276"/>
      <c r="Q266" s="276"/>
      <c r="R266" s="276"/>
      <c r="S266" s="276"/>
      <c r="T266" s="277"/>
      <c r="AT266" s="278" t="s">
        <v>328</v>
      </c>
      <c r="AU266" s="278" t="s">
        <v>85</v>
      </c>
      <c r="AV266" s="13" t="s">
        <v>195</v>
      </c>
      <c r="AW266" s="13" t="s">
        <v>38</v>
      </c>
      <c r="AX266" s="13" t="s">
        <v>83</v>
      </c>
      <c r="AY266" s="278" t="s">
        <v>174</v>
      </c>
    </row>
    <row r="267" spans="2:65" s="1" customFormat="1" ht="25.5" customHeight="1">
      <c r="B267" s="47"/>
      <c r="C267" s="235" t="s">
        <v>526</v>
      </c>
      <c r="D267" s="235" t="s">
        <v>177</v>
      </c>
      <c r="E267" s="236" t="s">
        <v>527</v>
      </c>
      <c r="F267" s="237" t="s">
        <v>528</v>
      </c>
      <c r="G267" s="238" t="s">
        <v>180</v>
      </c>
      <c r="H267" s="239">
        <v>12</v>
      </c>
      <c r="I267" s="240"/>
      <c r="J267" s="241">
        <f>ROUND(I267*H267,2)</f>
        <v>0</v>
      </c>
      <c r="K267" s="237" t="s">
        <v>181</v>
      </c>
      <c r="L267" s="73"/>
      <c r="M267" s="242" t="s">
        <v>23</v>
      </c>
      <c r="N267" s="243" t="s">
        <v>46</v>
      </c>
      <c r="O267" s="48"/>
      <c r="P267" s="244">
        <f>O267*H267</f>
        <v>0</v>
      </c>
      <c r="Q267" s="244">
        <v>0</v>
      </c>
      <c r="R267" s="244">
        <f>Q267*H267</f>
        <v>0</v>
      </c>
      <c r="S267" s="244">
        <v>0.015</v>
      </c>
      <c r="T267" s="245">
        <f>S267*H267</f>
        <v>0.18</v>
      </c>
      <c r="AR267" s="25" t="s">
        <v>195</v>
      </c>
      <c r="AT267" s="25" t="s">
        <v>177</v>
      </c>
      <c r="AU267" s="25" t="s">
        <v>85</v>
      </c>
      <c r="AY267" s="25" t="s">
        <v>174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25" t="s">
        <v>83</v>
      </c>
      <c r="BK267" s="246">
        <f>ROUND(I267*H267,2)</f>
        <v>0</v>
      </c>
      <c r="BL267" s="25" t="s">
        <v>195</v>
      </c>
      <c r="BM267" s="25" t="s">
        <v>529</v>
      </c>
    </row>
    <row r="268" spans="2:51" s="12" customFormat="1" ht="13.5">
      <c r="B268" s="257"/>
      <c r="C268" s="258"/>
      <c r="D268" s="247" t="s">
        <v>328</v>
      </c>
      <c r="E268" s="259" t="s">
        <v>23</v>
      </c>
      <c r="F268" s="260" t="s">
        <v>530</v>
      </c>
      <c r="G268" s="258"/>
      <c r="H268" s="261">
        <v>4</v>
      </c>
      <c r="I268" s="262"/>
      <c r="J268" s="258"/>
      <c r="K268" s="258"/>
      <c r="L268" s="263"/>
      <c r="M268" s="264"/>
      <c r="N268" s="265"/>
      <c r="O268" s="265"/>
      <c r="P268" s="265"/>
      <c r="Q268" s="265"/>
      <c r="R268" s="265"/>
      <c r="S268" s="265"/>
      <c r="T268" s="266"/>
      <c r="AT268" s="267" t="s">
        <v>328</v>
      </c>
      <c r="AU268" s="267" t="s">
        <v>85</v>
      </c>
      <c r="AV268" s="12" t="s">
        <v>85</v>
      </c>
      <c r="AW268" s="12" t="s">
        <v>38</v>
      </c>
      <c r="AX268" s="12" t="s">
        <v>75</v>
      </c>
      <c r="AY268" s="267" t="s">
        <v>174</v>
      </c>
    </row>
    <row r="269" spans="2:51" s="12" customFormat="1" ht="13.5">
      <c r="B269" s="257"/>
      <c r="C269" s="258"/>
      <c r="D269" s="247" t="s">
        <v>328</v>
      </c>
      <c r="E269" s="259" t="s">
        <v>23</v>
      </c>
      <c r="F269" s="260" t="s">
        <v>531</v>
      </c>
      <c r="G269" s="258"/>
      <c r="H269" s="261">
        <v>4</v>
      </c>
      <c r="I269" s="262"/>
      <c r="J269" s="258"/>
      <c r="K269" s="258"/>
      <c r="L269" s="263"/>
      <c r="M269" s="264"/>
      <c r="N269" s="265"/>
      <c r="O269" s="265"/>
      <c r="P269" s="265"/>
      <c r="Q269" s="265"/>
      <c r="R269" s="265"/>
      <c r="S269" s="265"/>
      <c r="T269" s="266"/>
      <c r="AT269" s="267" t="s">
        <v>328</v>
      </c>
      <c r="AU269" s="267" t="s">
        <v>85</v>
      </c>
      <c r="AV269" s="12" t="s">
        <v>85</v>
      </c>
      <c r="AW269" s="12" t="s">
        <v>38</v>
      </c>
      <c r="AX269" s="12" t="s">
        <v>75</v>
      </c>
      <c r="AY269" s="267" t="s">
        <v>174</v>
      </c>
    </row>
    <row r="270" spans="2:51" s="12" customFormat="1" ht="13.5">
      <c r="B270" s="257"/>
      <c r="C270" s="258"/>
      <c r="D270" s="247" t="s">
        <v>328</v>
      </c>
      <c r="E270" s="259" t="s">
        <v>23</v>
      </c>
      <c r="F270" s="260" t="s">
        <v>532</v>
      </c>
      <c r="G270" s="258"/>
      <c r="H270" s="261">
        <v>4</v>
      </c>
      <c r="I270" s="262"/>
      <c r="J270" s="258"/>
      <c r="K270" s="258"/>
      <c r="L270" s="263"/>
      <c r="M270" s="264"/>
      <c r="N270" s="265"/>
      <c r="O270" s="265"/>
      <c r="P270" s="265"/>
      <c r="Q270" s="265"/>
      <c r="R270" s="265"/>
      <c r="S270" s="265"/>
      <c r="T270" s="266"/>
      <c r="AT270" s="267" t="s">
        <v>328</v>
      </c>
      <c r="AU270" s="267" t="s">
        <v>85</v>
      </c>
      <c r="AV270" s="12" t="s">
        <v>85</v>
      </c>
      <c r="AW270" s="12" t="s">
        <v>38</v>
      </c>
      <c r="AX270" s="12" t="s">
        <v>75</v>
      </c>
      <c r="AY270" s="267" t="s">
        <v>174</v>
      </c>
    </row>
    <row r="271" spans="2:51" s="13" customFormat="1" ht="13.5">
      <c r="B271" s="268"/>
      <c r="C271" s="269"/>
      <c r="D271" s="247" t="s">
        <v>328</v>
      </c>
      <c r="E271" s="270" t="s">
        <v>23</v>
      </c>
      <c r="F271" s="271" t="s">
        <v>331</v>
      </c>
      <c r="G271" s="269"/>
      <c r="H271" s="272">
        <v>12</v>
      </c>
      <c r="I271" s="273"/>
      <c r="J271" s="269"/>
      <c r="K271" s="269"/>
      <c r="L271" s="274"/>
      <c r="M271" s="275"/>
      <c r="N271" s="276"/>
      <c r="O271" s="276"/>
      <c r="P271" s="276"/>
      <c r="Q271" s="276"/>
      <c r="R271" s="276"/>
      <c r="S271" s="276"/>
      <c r="T271" s="277"/>
      <c r="AT271" s="278" t="s">
        <v>328</v>
      </c>
      <c r="AU271" s="278" t="s">
        <v>85</v>
      </c>
      <c r="AV271" s="13" t="s">
        <v>195</v>
      </c>
      <c r="AW271" s="13" t="s">
        <v>38</v>
      </c>
      <c r="AX271" s="13" t="s">
        <v>83</v>
      </c>
      <c r="AY271" s="278" t="s">
        <v>174</v>
      </c>
    </row>
    <row r="272" spans="2:65" s="1" customFormat="1" ht="25.5" customHeight="1">
      <c r="B272" s="47"/>
      <c r="C272" s="235" t="s">
        <v>533</v>
      </c>
      <c r="D272" s="235" t="s">
        <v>177</v>
      </c>
      <c r="E272" s="236" t="s">
        <v>534</v>
      </c>
      <c r="F272" s="237" t="s">
        <v>535</v>
      </c>
      <c r="G272" s="238" t="s">
        <v>205</v>
      </c>
      <c r="H272" s="239">
        <v>472.6</v>
      </c>
      <c r="I272" s="240"/>
      <c r="J272" s="241">
        <f>ROUND(I272*H272,2)</f>
        <v>0</v>
      </c>
      <c r="K272" s="237" t="s">
        <v>181</v>
      </c>
      <c r="L272" s="73"/>
      <c r="M272" s="242" t="s">
        <v>23</v>
      </c>
      <c r="N272" s="243" t="s">
        <v>46</v>
      </c>
      <c r="O272" s="48"/>
      <c r="P272" s="244">
        <f>O272*H272</f>
        <v>0</v>
      </c>
      <c r="Q272" s="244">
        <v>0</v>
      </c>
      <c r="R272" s="244">
        <f>Q272*H272</f>
        <v>0</v>
      </c>
      <c r="S272" s="244">
        <v>0.01</v>
      </c>
      <c r="T272" s="245">
        <f>S272*H272</f>
        <v>4.726</v>
      </c>
      <c r="AR272" s="25" t="s">
        <v>195</v>
      </c>
      <c r="AT272" s="25" t="s">
        <v>177</v>
      </c>
      <c r="AU272" s="25" t="s">
        <v>85</v>
      </c>
      <c r="AY272" s="25" t="s">
        <v>174</v>
      </c>
      <c r="BE272" s="246">
        <f>IF(N272="základní",J272,0)</f>
        <v>0</v>
      </c>
      <c r="BF272" s="246">
        <f>IF(N272="snížená",J272,0)</f>
        <v>0</v>
      </c>
      <c r="BG272" s="246">
        <f>IF(N272="zákl. přenesená",J272,0)</f>
        <v>0</v>
      </c>
      <c r="BH272" s="246">
        <f>IF(N272="sníž. přenesená",J272,0)</f>
        <v>0</v>
      </c>
      <c r="BI272" s="246">
        <f>IF(N272="nulová",J272,0)</f>
        <v>0</v>
      </c>
      <c r="BJ272" s="25" t="s">
        <v>83</v>
      </c>
      <c r="BK272" s="246">
        <f>ROUND(I272*H272,2)</f>
        <v>0</v>
      </c>
      <c r="BL272" s="25" t="s">
        <v>195</v>
      </c>
      <c r="BM272" s="25" t="s">
        <v>536</v>
      </c>
    </row>
    <row r="273" spans="2:51" s="12" customFormat="1" ht="13.5">
      <c r="B273" s="257"/>
      <c r="C273" s="258"/>
      <c r="D273" s="247" t="s">
        <v>328</v>
      </c>
      <c r="E273" s="259" t="s">
        <v>23</v>
      </c>
      <c r="F273" s="260" t="s">
        <v>361</v>
      </c>
      <c r="G273" s="258"/>
      <c r="H273" s="261">
        <v>27.8</v>
      </c>
      <c r="I273" s="262"/>
      <c r="J273" s="258"/>
      <c r="K273" s="258"/>
      <c r="L273" s="263"/>
      <c r="M273" s="264"/>
      <c r="N273" s="265"/>
      <c r="O273" s="265"/>
      <c r="P273" s="265"/>
      <c r="Q273" s="265"/>
      <c r="R273" s="265"/>
      <c r="S273" s="265"/>
      <c r="T273" s="266"/>
      <c r="AT273" s="267" t="s">
        <v>328</v>
      </c>
      <c r="AU273" s="267" t="s">
        <v>85</v>
      </c>
      <c r="AV273" s="12" t="s">
        <v>85</v>
      </c>
      <c r="AW273" s="12" t="s">
        <v>38</v>
      </c>
      <c r="AX273" s="12" t="s">
        <v>75</v>
      </c>
      <c r="AY273" s="267" t="s">
        <v>174</v>
      </c>
    </row>
    <row r="274" spans="2:51" s="12" customFormat="1" ht="13.5">
      <c r="B274" s="257"/>
      <c r="C274" s="258"/>
      <c r="D274" s="247" t="s">
        <v>328</v>
      </c>
      <c r="E274" s="259" t="s">
        <v>23</v>
      </c>
      <c r="F274" s="260" t="s">
        <v>362</v>
      </c>
      <c r="G274" s="258"/>
      <c r="H274" s="261">
        <v>10.13</v>
      </c>
      <c r="I274" s="262"/>
      <c r="J274" s="258"/>
      <c r="K274" s="258"/>
      <c r="L274" s="263"/>
      <c r="M274" s="264"/>
      <c r="N274" s="265"/>
      <c r="O274" s="265"/>
      <c r="P274" s="265"/>
      <c r="Q274" s="265"/>
      <c r="R274" s="265"/>
      <c r="S274" s="265"/>
      <c r="T274" s="266"/>
      <c r="AT274" s="267" t="s">
        <v>328</v>
      </c>
      <c r="AU274" s="267" t="s">
        <v>85</v>
      </c>
      <c r="AV274" s="12" t="s">
        <v>85</v>
      </c>
      <c r="AW274" s="12" t="s">
        <v>38</v>
      </c>
      <c r="AX274" s="12" t="s">
        <v>75</v>
      </c>
      <c r="AY274" s="267" t="s">
        <v>174</v>
      </c>
    </row>
    <row r="275" spans="2:51" s="12" customFormat="1" ht="13.5">
      <c r="B275" s="257"/>
      <c r="C275" s="258"/>
      <c r="D275" s="247" t="s">
        <v>328</v>
      </c>
      <c r="E275" s="259" t="s">
        <v>23</v>
      </c>
      <c r="F275" s="260" t="s">
        <v>363</v>
      </c>
      <c r="G275" s="258"/>
      <c r="H275" s="261">
        <v>6.35</v>
      </c>
      <c r="I275" s="262"/>
      <c r="J275" s="258"/>
      <c r="K275" s="258"/>
      <c r="L275" s="263"/>
      <c r="M275" s="264"/>
      <c r="N275" s="265"/>
      <c r="O275" s="265"/>
      <c r="P275" s="265"/>
      <c r="Q275" s="265"/>
      <c r="R275" s="265"/>
      <c r="S275" s="265"/>
      <c r="T275" s="266"/>
      <c r="AT275" s="267" t="s">
        <v>328</v>
      </c>
      <c r="AU275" s="267" t="s">
        <v>85</v>
      </c>
      <c r="AV275" s="12" t="s">
        <v>85</v>
      </c>
      <c r="AW275" s="12" t="s">
        <v>38</v>
      </c>
      <c r="AX275" s="12" t="s">
        <v>75</v>
      </c>
      <c r="AY275" s="267" t="s">
        <v>174</v>
      </c>
    </row>
    <row r="276" spans="2:51" s="12" customFormat="1" ht="13.5">
      <c r="B276" s="257"/>
      <c r="C276" s="258"/>
      <c r="D276" s="247" t="s">
        <v>328</v>
      </c>
      <c r="E276" s="259" t="s">
        <v>23</v>
      </c>
      <c r="F276" s="260" t="s">
        <v>364</v>
      </c>
      <c r="G276" s="258"/>
      <c r="H276" s="261">
        <v>3.47</v>
      </c>
      <c r="I276" s="262"/>
      <c r="J276" s="258"/>
      <c r="K276" s="258"/>
      <c r="L276" s="263"/>
      <c r="M276" s="264"/>
      <c r="N276" s="265"/>
      <c r="O276" s="265"/>
      <c r="P276" s="265"/>
      <c r="Q276" s="265"/>
      <c r="R276" s="265"/>
      <c r="S276" s="265"/>
      <c r="T276" s="266"/>
      <c r="AT276" s="267" t="s">
        <v>328</v>
      </c>
      <c r="AU276" s="267" t="s">
        <v>85</v>
      </c>
      <c r="AV276" s="12" t="s">
        <v>85</v>
      </c>
      <c r="AW276" s="12" t="s">
        <v>38</v>
      </c>
      <c r="AX276" s="12" t="s">
        <v>75</v>
      </c>
      <c r="AY276" s="267" t="s">
        <v>174</v>
      </c>
    </row>
    <row r="277" spans="2:51" s="12" customFormat="1" ht="13.5">
      <c r="B277" s="257"/>
      <c r="C277" s="258"/>
      <c r="D277" s="247" t="s">
        <v>328</v>
      </c>
      <c r="E277" s="259" t="s">
        <v>23</v>
      </c>
      <c r="F277" s="260" t="s">
        <v>365</v>
      </c>
      <c r="G277" s="258"/>
      <c r="H277" s="261">
        <v>59.2</v>
      </c>
      <c r="I277" s="262"/>
      <c r="J277" s="258"/>
      <c r="K277" s="258"/>
      <c r="L277" s="263"/>
      <c r="M277" s="264"/>
      <c r="N277" s="265"/>
      <c r="O277" s="265"/>
      <c r="P277" s="265"/>
      <c r="Q277" s="265"/>
      <c r="R277" s="265"/>
      <c r="S277" s="265"/>
      <c r="T277" s="266"/>
      <c r="AT277" s="267" t="s">
        <v>328</v>
      </c>
      <c r="AU277" s="267" t="s">
        <v>85</v>
      </c>
      <c r="AV277" s="12" t="s">
        <v>85</v>
      </c>
      <c r="AW277" s="12" t="s">
        <v>38</v>
      </c>
      <c r="AX277" s="12" t="s">
        <v>75</v>
      </c>
      <c r="AY277" s="267" t="s">
        <v>174</v>
      </c>
    </row>
    <row r="278" spans="2:51" s="12" customFormat="1" ht="13.5">
      <c r="B278" s="257"/>
      <c r="C278" s="258"/>
      <c r="D278" s="247" t="s">
        <v>328</v>
      </c>
      <c r="E278" s="259" t="s">
        <v>23</v>
      </c>
      <c r="F278" s="260" t="s">
        <v>366</v>
      </c>
      <c r="G278" s="258"/>
      <c r="H278" s="261">
        <v>4.42</v>
      </c>
      <c r="I278" s="262"/>
      <c r="J278" s="258"/>
      <c r="K278" s="258"/>
      <c r="L278" s="263"/>
      <c r="M278" s="264"/>
      <c r="N278" s="265"/>
      <c r="O278" s="265"/>
      <c r="P278" s="265"/>
      <c r="Q278" s="265"/>
      <c r="R278" s="265"/>
      <c r="S278" s="265"/>
      <c r="T278" s="266"/>
      <c r="AT278" s="267" t="s">
        <v>328</v>
      </c>
      <c r="AU278" s="267" t="s">
        <v>85</v>
      </c>
      <c r="AV278" s="12" t="s">
        <v>85</v>
      </c>
      <c r="AW278" s="12" t="s">
        <v>38</v>
      </c>
      <c r="AX278" s="12" t="s">
        <v>75</v>
      </c>
      <c r="AY278" s="267" t="s">
        <v>174</v>
      </c>
    </row>
    <row r="279" spans="2:51" s="12" customFormat="1" ht="13.5">
      <c r="B279" s="257"/>
      <c r="C279" s="258"/>
      <c r="D279" s="247" t="s">
        <v>328</v>
      </c>
      <c r="E279" s="259" t="s">
        <v>23</v>
      </c>
      <c r="F279" s="260" t="s">
        <v>367</v>
      </c>
      <c r="G279" s="258"/>
      <c r="H279" s="261">
        <v>33.89</v>
      </c>
      <c r="I279" s="262"/>
      <c r="J279" s="258"/>
      <c r="K279" s="258"/>
      <c r="L279" s="263"/>
      <c r="M279" s="264"/>
      <c r="N279" s="265"/>
      <c r="O279" s="265"/>
      <c r="P279" s="265"/>
      <c r="Q279" s="265"/>
      <c r="R279" s="265"/>
      <c r="S279" s="265"/>
      <c r="T279" s="266"/>
      <c r="AT279" s="267" t="s">
        <v>328</v>
      </c>
      <c r="AU279" s="267" t="s">
        <v>85</v>
      </c>
      <c r="AV279" s="12" t="s">
        <v>85</v>
      </c>
      <c r="AW279" s="12" t="s">
        <v>38</v>
      </c>
      <c r="AX279" s="12" t="s">
        <v>75</v>
      </c>
      <c r="AY279" s="267" t="s">
        <v>174</v>
      </c>
    </row>
    <row r="280" spans="2:51" s="12" customFormat="1" ht="13.5">
      <c r="B280" s="257"/>
      <c r="C280" s="258"/>
      <c r="D280" s="247" t="s">
        <v>328</v>
      </c>
      <c r="E280" s="259" t="s">
        <v>23</v>
      </c>
      <c r="F280" s="260" t="s">
        <v>368</v>
      </c>
      <c r="G280" s="258"/>
      <c r="H280" s="261">
        <v>5.48</v>
      </c>
      <c r="I280" s="262"/>
      <c r="J280" s="258"/>
      <c r="K280" s="258"/>
      <c r="L280" s="263"/>
      <c r="M280" s="264"/>
      <c r="N280" s="265"/>
      <c r="O280" s="265"/>
      <c r="P280" s="265"/>
      <c r="Q280" s="265"/>
      <c r="R280" s="265"/>
      <c r="S280" s="265"/>
      <c r="T280" s="266"/>
      <c r="AT280" s="267" t="s">
        <v>328</v>
      </c>
      <c r="AU280" s="267" t="s">
        <v>85</v>
      </c>
      <c r="AV280" s="12" t="s">
        <v>85</v>
      </c>
      <c r="AW280" s="12" t="s">
        <v>38</v>
      </c>
      <c r="AX280" s="12" t="s">
        <v>75</v>
      </c>
      <c r="AY280" s="267" t="s">
        <v>174</v>
      </c>
    </row>
    <row r="281" spans="2:51" s="12" customFormat="1" ht="13.5">
      <c r="B281" s="257"/>
      <c r="C281" s="258"/>
      <c r="D281" s="247" t="s">
        <v>328</v>
      </c>
      <c r="E281" s="259" t="s">
        <v>23</v>
      </c>
      <c r="F281" s="260" t="s">
        <v>369</v>
      </c>
      <c r="G281" s="258"/>
      <c r="H281" s="261">
        <v>3.63</v>
      </c>
      <c r="I281" s="262"/>
      <c r="J281" s="258"/>
      <c r="K281" s="258"/>
      <c r="L281" s="263"/>
      <c r="M281" s="264"/>
      <c r="N281" s="265"/>
      <c r="O281" s="265"/>
      <c r="P281" s="265"/>
      <c r="Q281" s="265"/>
      <c r="R281" s="265"/>
      <c r="S281" s="265"/>
      <c r="T281" s="266"/>
      <c r="AT281" s="267" t="s">
        <v>328</v>
      </c>
      <c r="AU281" s="267" t="s">
        <v>85</v>
      </c>
      <c r="AV281" s="12" t="s">
        <v>85</v>
      </c>
      <c r="AW281" s="12" t="s">
        <v>38</v>
      </c>
      <c r="AX281" s="12" t="s">
        <v>75</v>
      </c>
      <c r="AY281" s="267" t="s">
        <v>174</v>
      </c>
    </row>
    <row r="282" spans="2:51" s="12" customFormat="1" ht="13.5">
      <c r="B282" s="257"/>
      <c r="C282" s="258"/>
      <c r="D282" s="247" t="s">
        <v>328</v>
      </c>
      <c r="E282" s="259" t="s">
        <v>23</v>
      </c>
      <c r="F282" s="260" t="s">
        <v>370</v>
      </c>
      <c r="G282" s="258"/>
      <c r="H282" s="261">
        <v>1.13</v>
      </c>
      <c r="I282" s="262"/>
      <c r="J282" s="258"/>
      <c r="K282" s="258"/>
      <c r="L282" s="263"/>
      <c r="M282" s="264"/>
      <c r="N282" s="265"/>
      <c r="O282" s="265"/>
      <c r="P282" s="265"/>
      <c r="Q282" s="265"/>
      <c r="R282" s="265"/>
      <c r="S282" s="265"/>
      <c r="T282" s="266"/>
      <c r="AT282" s="267" t="s">
        <v>328</v>
      </c>
      <c r="AU282" s="267" t="s">
        <v>85</v>
      </c>
      <c r="AV282" s="12" t="s">
        <v>85</v>
      </c>
      <c r="AW282" s="12" t="s">
        <v>38</v>
      </c>
      <c r="AX282" s="12" t="s">
        <v>75</v>
      </c>
      <c r="AY282" s="267" t="s">
        <v>174</v>
      </c>
    </row>
    <row r="283" spans="2:51" s="12" customFormat="1" ht="13.5">
      <c r="B283" s="257"/>
      <c r="C283" s="258"/>
      <c r="D283" s="247" t="s">
        <v>328</v>
      </c>
      <c r="E283" s="259" t="s">
        <v>23</v>
      </c>
      <c r="F283" s="260" t="s">
        <v>371</v>
      </c>
      <c r="G283" s="258"/>
      <c r="H283" s="261">
        <v>8.59</v>
      </c>
      <c r="I283" s="262"/>
      <c r="J283" s="258"/>
      <c r="K283" s="258"/>
      <c r="L283" s="263"/>
      <c r="M283" s="264"/>
      <c r="N283" s="265"/>
      <c r="O283" s="265"/>
      <c r="P283" s="265"/>
      <c r="Q283" s="265"/>
      <c r="R283" s="265"/>
      <c r="S283" s="265"/>
      <c r="T283" s="266"/>
      <c r="AT283" s="267" t="s">
        <v>328</v>
      </c>
      <c r="AU283" s="267" t="s">
        <v>85</v>
      </c>
      <c r="AV283" s="12" t="s">
        <v>85</v>
      </c>
      <c r="AW283" s="12" t="s">
        <v>38</v>
      </c>
      <c r="AX283" s="12" t="s">
        <v>75</v>
      </c>
      <c r="AY283" s="267" t="s">
        <v>174</v>
      </c>
    </row>
    <row r="284" spans="2:51" s="12" customFormat="1" ht="13.5">
      <c r="B284" s="257"/>
      <c r="C284" s="258"/>
      <c r="D284" s="247" t="s">
        <v>328</v>
      </c>
      <c r="E284" s="259" t="s">
        <v>23</v>
      </c>
      <c r="F284" s="260" t="s">
        <v>372</v>
      </c>
      <c r="G284" s="258"/>
      <c r="H284" s="261">
        <v>18.52</v>
      </c>
      <c r="I284" s="262"/>
      <c r="J284" s="258"/>
      <c r="K284" s="258"/>
      <c r="L284" s="263"/>
      <c r="M284" s="264"/>
      <c r="N284" s="265"/>
      <c r="O284" s="265"/>
      <c r="P284" s="265"/>
      <c r="Q284" s="265"/>
      <c r="R284" s="265"/>
      <c r="S284" s="265"/>
      <c r="T284" s="266"/>
      <c r="AT284" s="267" t="s">
        <v>328</v>
      </c>
      <c r="AU284" s="267" t="s">
        <v>85</v>
      </c>
      <c r="AV284" s="12" t="s">
        <v>85</v>
      </c>
      <c r="AW284" s="12" t="s">
        <v>38</v>
      </c>
      <c r="AX284" s="12" t="s">
        <v>75</v>
      </c>
      <c r="AY284" s="267" t="s">
        <v>174</v>
      </c>
    </row>
    <row r="285" spans="2:51" s="12" customFormat="1" ht="13.5">
      <c r="B285" s="257"/>
      <c r="C285" s="258"/>
      <c r="D285" s="247" t="s">
        <v>328</v>
      </c>
      <c r="E285" s="259" t="s">
        <v>23</v>
      </c>
      <c r="F285" s="260" t="s">
        <v>373</v>
      </c>
      <c r="G285" s="258"/>
      <c r="H285" s="261">
        <v>19.07</v>
      </c>
      <c r="I285" s="262"/>
      <c r="J285" s="258"/>
      <c r="K285" s="258"/>
      <c r="L285" s="263"/>
      <c r="M285" s="264"/>
      <c r="N285" s="265"/>
      <c r="O285" s="265"/>
      <c r="P285" s="265"/>
      <c r="Q285" s="265"/>
      <c r="R285" s="265"/>
      <c r="S285" s="265"/>
      <c r="T285" s="266"/>
      <c r="AT285" s="267" t="s">
        <v>328</v>
      </c>
      <c r="AU285" s="267" t="s">
        <v>85</v>
      </c>
      <c r="AV285" s="12" t="s">
        <v>85</v>
      </c>
      <c r="AW285" s="12" t="s">
        <v>38</v>
      </c>
      <c r="AX285" s="12" t="s">
        <v>75</v>
      </c>
      <c r="AY285" s="267" t="s">
        <v>174</v>
      </c>
    </row>
    <row r="286" spans="2:51" s="12" customFormat="1" ht="13.5">
      <c r="B286" s="257"/>
      <c r="C286" s="258"/>
      <c r="D286" s="247" t="s">
        <v>328</v>
      </c>
      <c r="E286" s="259" t="s">
        <v>23</v>
      </c>
      <c r="F286" s="260" t="s">
        <v>374</v>
      </c>
      <c r="G286" s="258"/>
      <c r="H286" s="261">
        <v>9.01</v>
      </c>
      <c r="I286" s="262"/>
      <c r="J286" s="258"/>
      <c r="K286" s="258"/>
      <c r="L286" s="263"/>
      <c r="M286" s="264"/>
      <c r="N286" s="265"/>
      <c r="O286" s="265"/>
      <c r="P286" s="265"/>
      <c r="Q286" s="265"/>
      <c r="R286" s="265"/>
      <c r="S286" s="265"/>
      <c r="T286" s="266"/>
      <c r="AT286" s="267" t="s">
        <v>328</v>
      </c>
      <c r="AU286" s="267" t="s">
        <v>85</v>
      </c>
      <c r="AV286" s="12" t="s">
        <v>85</v>
      </c>
      <c r="AW286" s="12" t="s">
        <v>38</v>
      </c>
      <c r="AX286" s="12" t="s">
        <v>75</v>
      </c>
      <c r="AY286" s="267" t="s">
        <v>174</v>
      </c>
    </row>
    <row r="287" spans="2:51" s="12" customFormat="1" ht="13.5">
      <c r="B287" s="257"/>
      <c r="C287" s="258"/>
      <c r="D287" s="247" t="s">
        <v>328</v>
      </c>
      <c r="E287" s="259" t="s">
        <v>23</v>
      </c>
      <c r="F287" s="260" t="s">
        <v>375</v>
      </c>
      <c r="G287" s="258"/>
      <c r="H287" s="261">
        <v>19.6</v>
      </c>
      <c r="I287" s="262"/>
      <c r="J287" s="258"/>
      <c r="K287" s="258"/>
      <c r="L287" s="263"/>
      <c r="M287" s="264"/>
      <c r="N287" s="265"/>
      <c r="O287" s="265"/>
      <c r="P287" s="265"/>
      <c r="Q287" s="265"/>
      <c r="R287" s="265"/>
      <c r="S287" s="265"/>
      <c r="T287" s="266"/>
      <c r="AT287" s="267" t="s">
        <v>328</v>
      </c>
      <c r="AU287" s="267" t="s">
        <v>85</v>
      </c>
      <c r="AV287" s="12" t="s">
        <v>85</v>
      </c>
      <c r="AW287" s="12" t="s">
        <v>38</v>
      </c>
      <c r="AX287" s="12" t="s">
        <v>75</v>
      </c>
      <c r="AY287" s="267" t="s">
        <v>174</v>
      </c>
    </row>
    <row r="288" spans="2:51" s="12" customFormat="1" ht="13.5">
      <c r="B288" s="257"/>
      <c r="C288" s="258"/>
      <c r="D288" s="247" t="s">
        <v>328</v>
      </c>
      <c r="E288" s="259" t="s">
        <v>23</v>
      </c>
      <c r="F288" s="260" t="s">
        <v>376</v>
      </c>
      <c r="G288" s="258"/>
      <c r="H288" s="261">
        <v>19.38</v>
      </c>
      <c r="I288" s="262"/>
      <c r="J288" s="258"/>
      <c r="K288" s="258"/>
      <c r="L288" s="263"/>
      <c r="M288" s="264"/>
      <c r="N288" s="265"/>
      <c r="O288" s="265"/>
      <c r="P288" s="265"/>
      <c r="Q288" s="265"/>
      <c r="R288" s="265"/>
      <c r="S288" s="265"/>
      <c r="T288" s="266"/>
      <c r="AT288" s="267" t="s">
        <v>328</v>
      </c>
      <c r="AU288" s="267" t="s">
        <v>85</v>
      </c>
      <c r="AV288" s="12" t="s">
        <v>85</v>
      </c>
      <c r="AW288" s="12" t="s">
        <v>38</v>
      </c>
      <c r="AX288" s="12" t="s">
        <v>75</v>
      </c>
      <c r="AY288" s="267" t="s">
        <v>174</v>
      </c>
    </row>
    <row r="289" spans="2:51" s="12" customFormat="1" ht="13.5">
      <c r="B289" s="257"/>
      <c r="C289" s="258"/>
      <c r="D289" s="247" t="s">
        <v>328</v>
      </c>
      <c r="E289" s="259" t="s">
        <v>23</v>
      </c>
      <c r="F289" s="260" t="s">
        <v>377</v>
      </c>
      <c r="G289" s="258"/>
      <c r="H289" s="261">
        <v>7.64</v>
      </c>
      <c r="I289" s="262"/>
      <c r="J289" s="258"/>
      <c r="K289" s="258"/>
      <c r="L289" s="263"/>
      <c r="M289" s="264"/>
      <c r="N289" s="265"/>
      <c r="O289" s="265"/>
      <c r="P289" s="265"/>
      <c r="Q289" s="265"/>
      <c r="R289" s="265"/>
      <c r="S289" s="265"/>
      <c r="T289" s="266"/>
      <c r="AT289" s="267" t="s">
        <v>328</v>
      </c>
      <c r="AU289" s="267" t="s">
        <v>85</v>
      </c>
      <c r="AV289" s="12" t="s">
        <v>85</v>
      </c>
      <c r="AW289" s="12" t="s">
        <v>38</v>
      </c>
      <c r="AX289" s="12" t="s">
        <v>75</v>
      </c>
      <c r="AY289" s="267" t="s">
        <v>174</v>
      </c>
    </row>
    <row r="290" spans="2:51" s="12" customFormat="1" ht="13.5">
      <c r="B290" s="257"/>
      <c r="C290" s="258"/>
      <c r="D290" s="247" t="s">
        <v>328</v>
      </c>
      <c r="E290" s="259" t="s">
        <v>23</v>
      </c>
      <c r="F290" s="260" t="s">
        <v>378</v>
      </c>
      <c r="G290" s="258"/>
      <c r="H290" s="261">
        <v>0.85</v>
      </c>
      <c r="I290" s="262"/>
      <c r="J290" s="258"/>
      <c r="K290" s="258"/>
      <c r="L290" s="263"/>
      <c r="M290" s="264"/>
      <c r="N290" s="265"/>
      <c r="O290" s="265"/>
      <c r="P290" s="265"/>
      <c r="Q290" s="265"/>
      <c r="R290" s="265"/>
      <c r="S290" s="265"/>
      <c r="T290" s="266"/>
      <c r="AT290" s="267" t="s">
        <v>328</v>
      </c>
      <c r="AU290" s="267" t="s">
        <v>85</v>
      </c>
      <c r="AV290" s="12" t="s">
        <v>85</v>
      </c>
      <c r="AW290" s="12" t="s">
        <v>38</v>
      </c>
      <c r="AX290" s="12" t="s">
        <v>75</v>
      </c>
      <c r="AY290" s="267" t="s">
        <v>174</v>
      </c>
    </row>
    <row r="291" spans="2:51" s="12" customFormat="1" ht="13.5">
      <c r="B291" s="257"/>
      <c r="C291" s="258"/>
      <c r="D291" s="247" t="s">
        <v>328</v>
      </c>
      <c r="E291" s="259" t="s">
        <v>23</v>
      </c>
      <c r="F291" s="260" t="s">
        <v>379</v>
      </c>
      <c r="G291" s="258"/>
      <c r="H291" s="261">
        <v>18.97</v>
      </c>
      <c r="I291" s="262"/>
      <c r="J291" s="258"/>
      <c r="K291" s="258"/>
      <c r="L291" s="263"/>
      <c r="M291" s="264"/>
      <c r="N291" s="265"/>
      <c r="O291" s="265"/>
      <c r="P291" s="265"/>
      <c r="Q291" s="265"/>
      <c r="R291" s="265"/>
      <c r="S291" s="265"/>
      <c r="T291" s="266"/>
      <c r="AT291" s="267" t="s">
        <v>328</v>
      </c>
      <c r="AU291" s="267" t="s">
        <v>85</v>
      </c>
      <c r="AV291" s="12" t="s">
        <v>85</v>
      </c>
      <c r="AW291" s="12" t="s">
        <v>38</v>
      </c>
      <c r="AX291" s="12" t="s">
        <v>75</v>
      </c>
      <c r="AY291" s="267" t="s">
        <v>174</v>
      </c>
    </row>
    <row r="292" spans="2:51" s="12" customFormat="1" ht="13.5">
      <c r="B292" s="257"/>
      <c r="C292" s="258"/>
      <c r="D292" s="247" t="s">
        <v>328</v>
      </c>
      <c r="E292" s="259" t="s">
        <v>23</v>
      </c>
      <c r="F292" s="260" t="s">
        <v>380</v>
      </c>
      <c r="G292" s="258"/>
      <c r="H292" s="261">
        <v>7.63</v>
      </c>
      <c r="I292" s="262"/>
      <c r="J292" s="258"/>
      <c r="K292" s="258"/>
      <c r="L292" s="263"/>
      <c r="M292" s="264"/>
      <c r="N292" s="265"/>
      <c r="O292" s="265"/>
      <c r="P292" s="265"/>
      <c r="Q292" s="265"/>
      <c r="R292" s="265"/>
      <c r="S292" s="265"/>
      <c r="T292" s="266"/>
      <c r="AT292" s="267" t="s">
        <v>328</v>
      </c>
      <c r="AU292" s="267" t="s">
        <v>85</v>
      </c>
      <c r="AV292" s="12" t="s">
        <v>85</v>
      </c>
      <c r="AW292" s="12" t="s">
        <v>38</v>
      </c>
      <c r="AX292" s="12" t="s">
        <v>75</v>
      </c>
      <c r="AY292" s="267" t="s">
        <v>174</v>
      </c>
    </row>
    <row r="293" spans="2:51" s="12" customFormat="1" ht="13.5">
      <c r="B293" s="257"/>
      <c r="C293" s="258"/>
      <c r="D293" s="247" t="s">
        <v>328</v>
      </c>
      <c r="E293" s="259" t="s">
        <v>23</v>
      </c>
      <c r="F293" s="260" t="s">
        <v>381</v>
      </c>
      <c r="G293" s="258"/>
      <c r="H293" s="261">
        <v>0.91</v>
      </c>
      <c r="I293" s="262"/>
      <c r="J293" s="258"/>
      <c r="K293" s="258"/>
      <c r="L293" s="263"/>
      <c r="M293" s="264"/>
      <c r="N293" s="265"/>
      <c r="O293" s="265"/>
      <c r="P293" s="265"/>
      <c r="Q293" s="265"/>
      <c r="R293" s="265"/>
      <c r="S293" s="265"/>
      <c r="T293" s="266"/>
      <c r="AT293" s="267" t="s">
        <v>328</v>
      </c>
      <c r="AU293" s="267" t="s">
        <v>85</v>
      </c>
      <c r="AV293" s="12" t="s">
        <v>85</v>
      </c>
      <c r="AW293" s="12" t="s">
        <v>38</v>
      </c>
      <c r="AX293" s="12" t="s">
        <v>75</v>
      </c>
      <c r="AY293" s="267" t="s">
        <v>174</v>
      </c>
    </row>
    <row r="294" spans="2:51" s="12" customFormat="1" ht="13.5">
      <c r="B294" s="257"/>
      <c r="C294" s="258"/>
      <c r="D294" s="247" t="s">
        <v>328</v>
      </c>
      <c r="E294" s="259" t="s">
        <v>23</v>
      </c>
      <c r="F294" s="260" t="s">
        <v>382</v>
      </c>
      <c r="G294" s="258"/>
      <c r="H294" s="261">
        <v>22.35</v>
      </c>
      <c r="I294" s="262"/>
      <c r="J294" s="258"/>
      <c r="K294" s="258"/>
      <c r="L294" s="263"/>
      <c r="M294" s="264"/>
      <c r="N294" s="265"/>
      <c r="O294" s="265"/>
      <c r="P294" s="265"/>
      <c r="Q294" s="265"/>
      <c r="R294" s="265"/>
      <c r="S294" s="265"/>
      <c r="T294" s="266"/>
      <c r="AT294" s="267" t="s">
        <v>328</v>
      </c>
      <c r="AU294" s="267" t="s">
        <v>85</v>
      </c>
      <c r="AV294" s="12" t="s">
        <v>85</v>
      </c>
      <c r="AW294" s="12" t="s">
        <v>38</v>
      </c>
      <c r="AX294" s="12" t="s">
        <v>75</v>
      </c>
      <c r="AY294" s="267" t="s">
        <v>174</v>
      </c>
    </row>
    <row r="295" spans="2:51" s="12" customFormat="1" ht="13.5">
      <c r="B295" s="257"/>
      <c r="C295" s="258"/>
      <c r="D295" s="247" t="s">
        <v>328</v>
      </c>
      <c r="E295" s="259" t="s">
        <v>23</v>
      </c>
      <c r="F295" s="260" t="s">
        <v>383</v>
      </c>
      <c r="G295" s="258"/>
      <c r="H295" s="261">
        <v>9.46</v>
      </c>
      <c r="I295" s="262"/>
      <c r="J295" s="258"/>
      <c r="K295" s="258"/>
      <c r="L295" s="263"/>
      <c r="M295" s="264"/>
      <c r="N295" s="265"/>
      <c r="O295" s="265"/>
      <c r="P295" s="265"/>
      <c r="Q295" s="265"/>
      <c r="R295" s="265"/>
      <c r="S295" s="265"/>
      <c r="T295" s="266"/>
      <c r="AT295" s="267" t="s">
        <v>328</v>
      </c>
      <c r="AU295" s="267" t="s">
        <v>85</v>
      </c>
      <c r="AV295" s="12" t="s">
        <v>85</v>
      </c>
      <c r="AW295" s="12" t="s">
        <v>38</v>
      </c>
      <c r="AX295" s="12" t="s">
        <v>75</v>
      </c>
      <c r="AY295" s="267" t="s">
        <v>174</v>
      </c>
    </row>
    <row r="296" spans="2:51" s="12" customFormat="1" ht="13.5">
      <c r="B296" s="257"/>
      <c r="C296" s="258"/>
      <c r="D296" s="247" t="s">
        <v>328</v>
      </c>
      <c r="E296" s="259" t="s">
        <v>23</v>
      </c>
      <c r="F296" s="260" t="s">
        <v>384</v>
      </c>
      <c r="G296" s="258"/>
      <c r="H296" s="261">
        <v>13.87</v>
      </c>
      <c r="I296" s="262"/>
      <c r="J296" s="258"/>
      <c r="K296" s="258"/>
      <c r="L296" s="263"/>
      <c r="M296" s="264"/>
      <c r="N296" s="265"/>
      <c r="O296" s="265"/>
      <c r="P296" s="265"/>
      <c r="Q296" s="265"/>
      <c r="R296" s="265"/>
      <c r="S296" s="265"/>
      <c r="T296" s="266"/>
      <c r="AT296" s="267" t="s">
        <v>328</v>
      </c>
      <c r="AU296" s="267" t="s">
        <v>85</v>
      </c>
      <c r="AV296" s="12" t="s">
        <v>85</v>
      </c>
      <c r="AW296" s="12" t="s">
        <v>38</v>
      </c>
      <c r="AX296" s="12" t="s">
        <v>75</v>
      </c>
      <c r="AY296" s="267" t="s">
        <v>174</v>
      </c>
    </row>
    <row r="297" spans="2:51" s="12" customFormat="1" ht="13.5">
      <c r="B297" s="257"/>
      <c r="C297" s="258"/>
      <c r="D297" s="247" t="s">
        <v>328</v>
      </c>
      <c r="E297" s="259" t="s">
        <v>23</v>
      </c>
      <c r="F297" s="260" t="s">
        <v>385</v>
      </c>
      <c r="G297" s="258"/>
      <c r="H297" s="261">
        <v>9.07</v>
      </c>
      <c r="I297" s="262"/>
      <c r="J297" s="258"/>
      <c r="K297" s="258"/>
      <c r="L297" s="263"/>
      <c r="M297" s="264"/>
      <c r="N297" s="265"/>
      <c r="O297" s="265"/>
      <c r="P297" s="265"/>
      <c r="Q297" s="265"/>
      <c r="R297" s="265"/>
      <c r="S297" s="265"/>
      <c r="T297" s="266"/>
      <c r="AT297" s="267" t="s">
        <v>328</v>
      </c>
      <c r="AU297" s="267" t="s">
        <v>85</v>
      </c>
      <c r="AV297" s="12" t="s">
        <v>85</v>
      </c>
      <c r="AW297" s="12" t="s">
        <v>38</v>
      </c>
      <c r="AX297" s="12" t="s">
        <v>75</v>
      </c>
      <c r="AY297" s="267" t="s">
        <v>174</v>
      </c>
    </row>
    <row r="298" spans="2:51" s="12" customFormat="1" ht="13.5">
      <c r="B298" s="257"/>
      <c r="C298" s="258"/>
      <c r="D298" s="247" t="s">
        <v>328</v>
      </c>
      <c r="E298" s="259" t="s">
        <v>23</v>
      </c>
      <c r="F298" s="260" t="s">
        <v>386</v>
      </c>
      <c r="G298" s="258"/>
      <c r="H298" s="261">
        <v>18.8</v>
      </c>
      <c r="I298" s="262"/>
      <c r="J298" s="258"/>
      <c r="K298" s="258"/>
      <c r="L298" s="263"/>
      <c r="M298" s="264"/>
      <c r="N298" s="265"/>
      <c r="O298" s="265"/>
      <c r="P298" s="265"/>
      <c r="Q298" s="265"/>
      <c r="R298" s="265"/>
      <c r="S298" s="265"/>
      <c r="T298" s="266"/>
      <c r="AT298" s="267" t="s">
        <v>328</v>
      </c>
      <c r="AU298" s="267" t="s">
        <v>85</v>
      </c>
      <c r="AV298" s="12" t="s">
        <v>85</v>
      </c>
      <c r="AW298" s="12" t="s">
        <v>38</v>
      </c>
      <c r="AX298" s="12" t="s">
        <v>75</v>
      </c>
      <c r="AY298" s="267" t="s">
        <v>174</v>
      </c>
    </row>
    <row r="299" spans="2:51" s="12" customFormat="1" ht="13.5">
      <c r="B299" s="257"/>
      <c r="C299" s="258"/>
      <c r="D299" s="247" t="s">
        <v>328</v>
      </c>
      <c r="E299" s="259" t="s">
        <v>23</v>
      </c>
      <c r="F299" s="260" t="s">
        <v>387</v>
      </c>
      <c r="G299" s="258"/>
      <c r="H299" s="261">
        <v>9.01</v>
      </c>
      <c r="I299" s="262"/>
      <c r="J299" s="258"/>
      <c r="K299" s="258"/>
      <c r="L299" s="263"/>
      <c r="M299" s="264"/>
      <c r="N299" s="265"/>
      <c r="O299" s="265"/>
      <c r="P299" s="265"/>
      <c r="Q299" s="265"/>
      <c r="R299" s="265"/>
      <c r="S299" s="265"/>
      <c r="T299" s="266"/>
      <c r="AT299" s="267" t="s">
        <v>328</v>
      </c>
      <c r="AU299" s="267" t="s">
        <v>85</v>
      </c>
      <c r="AV299" s="12" t="s">
        <v>85</v>
      </c>
      <c r="AW299" s="12" t="s">
        <v>38</v>
      </c>
      <c r="AX299" s="12" t="s">
        <v>75</v>
      </c>
      <c r="AY299" s="267" t="s">
        <v>174</v>
      </c>
    </row>
    <row r="300" spans="2:51" s="12" customFormat="1" ht="13.5">
      <c r="B300" s="257"/>
      <c r="C300" s="258"/>
      <c r="D300" s="247" t="s">
        <v>328</v>
      </c>
      <c r="E300" s="259" t="s">
        <v>23</v>
      </c>
      <c r="F300" s="260" t="s">
        <v>388</v>
      </c>
      <c r="G300" s="258"/>
      <c r="H300" s="261">
        <v>18.85</v>
      </c>
      <c r="I300" s="262"/>
      <c r="J300" s="258"/>
      <c r="K300" s="258"/>
      <c r="L300" s="263"/>
      <c r="M300" s="264"/>
      <c r="N300" s="265"/>
      <c r="O300" s="265"/>
      <c r="P300" s="265"/>
      <c r="Q300" s="265"/>
      <c r="R300" s="265"/>
      <c r="S300" s="265"/>
      <c r="T300" s="266"/>
      <c r="AT300" s="267" t="s">
        <v>328</v>
      </c>
      <c r="AU300" s="267" t="s">
        <v>85</v>
      </c>
      <c r="AV300" s="12" t="s">
        <v>85</v>
      </c>
      <c r="AW300" s="12" t="s">
        <v>38</v>
      </c>
      <c r="AX300" s="12" t="s">
        <v>75</v>
      </c>
      <c r="AY300" s="267" t="s">
        <v>174</v>
      </c>
    </row>
    <row r="301" spans="2:51" s="12" customFormat="1" ht="13.5">
      <c r="B301" s="257"/>
      <c r="C301" s="258"/>
      <c r="D301" s="247" t="s">
        <v>328</v>
      </c>
      <c r="E301" s="259" t="s">
        <v>23</v>
      </c>
      <c r="F301" s="260" t="s">
        <v>389</v>
      </c>
      <c r="G301" s="258"/>
      <c r="H301" s="261">
        <v>9.11</v>
      </c>
      <c r="I301" s="262"/>
      <c r="J301" s="258"/>
      <c r="K301" s="258"/>
      <c r="L301" s="263"/>
      <c r="M301" s="264"/>
      <c r="N301" s="265"/>
      <c r="O301" s="265"/>
      <c r="P301" s="265"/>
      <c r="Q301" s="265"/>
      <c r="R301" s="265"/>
      <c r="S301" s="265"/>
      <c r="T301" s="266"/>
      <c r="AT301" s="267" t="s">
        <v>328</v>
      </c>
      <c r="AU301" s="267" t="s">
        <v>85</v>
      </c>
      <c r="AV301" s="12" t="s">
        <v>85</v>
      </c>
      <c r="AW301" s="12" t="s">
        <v>38</v>
      </c>
      <c r="AX301" s="12" t="s">
        <v>75</v>
      </c>
      <c r="AY301" s="267" t="s">
        <v>174</v>
      </c>
    </row>
    <row r="302" spans="2:51" s="12" customFormat="1" ht="13.5">
      <c r="B302" s="257"/>
      <c r="C302" s="258"/>
      <c r="D302" s="247" t="s">
        <v>328</v>
      </c>
      <c r="E302" s="259" t="s">
        <v>23</v>
      </c>
      <c r="F302" s="260" t="s">
        <v>390</v>
      </c>
      <c r="G302" s="258"/>
      <c r="H302" s="261">
        <v>18.91</v>
      </c>
      <c r="I302" s="262"/>
      <c r="J302" s="258"/>
      <c r="K302" s="258"/>
      <c r="L302" s="263"/>
      <c r="M302" s="264"/>
      <c r="N302" s="265"/>
      <c r="O302" s="265"/>
      <c r="P302" s="265"/>
      <c r="Q302" s="265"/>
      <c r="R302" s="265"/>
      <c r="S302" s="265"/>
      <c r="T302" s="266"/>
      <c r="AT302" s="267" t="s">
        <v>328</v>
      </c>
      <c r="AU302" s="267" t="s">
        <v>85</v>
      </c>
      <c r="AV302" s="12" t="s">
        <v>85</v>
      </c>
      <c r="AW302" s="12" t="s">
        <v>38</v>
      </c>
      <c r="AX302" s="12" t="s">
        <v>75</v>
      </c>
      <c r="AY302" s="267" t="s">
        <v>174</v>
      </c>
    </row>
    <row r="303" spans="2:51" s="12" customFormat="1" ht="13.5">
      <c r="B303" s="257"/>
      <c r="C303" s="258"/>
      <c r="D303" s="247" t="s">
        <v>328</v>
      </c>
      <c r="E303" s="259" t="s">
        <v>23</v>
      </c>
      <c r="F303" s="260" t="s">
        <v>391</v>
      </c>
      <c r="G303" s="258"/>
      <c r="H303" s="261">
        <v>8.96</v>
      </c>
      <c r="I303" s="262"/>
      <c r="J303" s="258"/>
      <c r="K303" s="258"/>
      <c r="L303" s="263"/>
      <c r="M303" s="264"/>
      <c r="N303" s="265"/>
      <c r="O303" s="265"/>
      <c r="P303" s="265"/>
      <c r="Q303" s="265"/>
      <c r="R303" s="265"/>
      <c r="S303" s="265"/>
      <c r="T303" s="266"/>
      <c r="AT303" s="267" t="s">
        <v>328</v>
      </c>
      <c r="AU303" s="267" t="s">
        <v>85</v>
      </c>
      <c r="AV303" s="12" t="s">
        <v>85</v>
      </c>
      <c r="AW303" s="12" t="s">
        <v>38</v>
      </c>
      <c r="AX303" s="12" t="s">
        <v>75</v>
      </c>
      <c r="AY303" s="267" t="s">
        <v>174</v>
      </c>
    </row>
    <row r="304" spans="2:51" s="12" customFormat="1" ht="13.5">
      <c r="B304" s="257"/>
      <c r="C304" s="258"/>
      <c r="D304" s="247" t="s">
        <v>328</v>
      </c>
      <c r="E304" s="259" t="s">
        <v>23</v>
      </c>
      <c r="F304" s="260" t="s">
        <v>392</v>
      </c>
      <c r="G304" s="258"/>
      <c r="H304" s="261">
        <v>10.76</v>
      </c>
      <c r="I304" s="262"/>
      <c r="J304" s="258"/>
      <c r="K304" s="258"/>
      <c r="L304" s="263"/>
      <c r="M304" s="264"/>
      <c r="N304" s="265"/>
      <c r="O304" s="265"/>
      <c r="P304" s="265"/>
      <c r="Q304" s="265"/>
      <c r="R304" s="265"/>
      <c r="S304" s="265"/>
      <c r="T304" s="266"/>
      <c r="AT304" s="267" t="s">
        <v>328</v>
      </c>
      <c r="AU304" s="267" t="s">
        <v>85</v>
      </c>
      <c r="AV304" s="12" t="s">
        <v>85</v>
      </c>
      <c r="AW304" s="12" t="s">
        <v>38</v>
      </c>
      <c r="AX304" s="12" t="s">
        <v>75</v>
      </c>
      <c r="AY304" s="267" t="s">
        <v>174</v>
      </c>
    </row>
    <row r="305" spans="2:51" s="12" customFormat="1" ht="13.5">
      <c r="B305" s="257"/>
      <c r="C305" s="258"/>
      <c r="D305" s="247" t="s">
        <v>328</v>
      </c>
      <c r="E305" s="259" t="s">
        <v>23</v>
      </c>
      <c r="F305" s="260" t="s">
        <v>393</v>
      </c>
      <c r="G305" s="258"/>
      <c r="H305" s="261">
        <v>18.81</v>
      </c>
      <c r="I305" s="262"/>
      <c r="J305" s="258"/>
      <c r="K305" s="258"/>
      <c r="L305" s="263"/>
      <c r="M305" s="264"/>
      <c r="N305" s="265"/>
      <c r="O305" s="265"/>
      <c r="P305" s="265"/>
      <c r="Q305" s="265"/>
      <c r="R305" s="265"/>
      <c r="S305" s="265"/>
      <c r="T305" s="266"/>
      <c r="AT305" s="267" t="s">
        <v>328</v>
      </c>
      <c r="AU305" s="267" t="s">
        <v>85</v>
      </c>
      <c r="AV305" s="12" t="s">
        <v>85</v>
      </c>
      <c r="AW305" s="12" t="s">
        <v>38</v>
      </c>
      <c r="AX305" s="12" t="s">
        <v>75</v>
      </c>
      <c r="AY305" s="267" t="s">
        <v>174</v>
      </c>
    </row>
    <row r="306" spans="2:51" s="12" customFormat="1" ht="13.5">
      <c r="B306" s="257"/>
      <c r="C306" s="258"/>
      <c r="D306" s="247" t="s">
        <v>328</v>
      </c>
      <c r="E306" s="259" t="s">
        <v>23</v>
      </c>
      <c r="F306" s="260" t="s">
        <v>394</v>
      </c>
      <c r="G306" s="258"/>
      <c r="H306" s="261">
        <v>18.97</v>
      </c>
      <c r="I306" s="262"/>
      <c r="J306" s="258"/>
      <c r="K306" s="258"/>
      <c r="L306" s="263"/>
      <c r="M306" s="264"/>
      <c r="N306" s="265"/>
      <c r="O306" s="265"/>
      <c r="P306" s="265"/>
      <c r="Q306" s="265"/>
      <c r="R306" s="265"/>
      <c r="S306" s="265"/>
      <c r="T306" s="266"/>
      <c r="AT306" s="267" t="s">
        <v>328</v>
      </c>
      <c r="AU306" s="267" t="s">
        <v>85</v>
      </c>
      <c r="AV306" s="12" t="s">
        <v>85</v>
      </c>
      <c r="AW306" s="12" t="s">
        <v>38</v>
      </c>
      <c r="AX306" s="12" t="s">
        <v>75</v>
      </c>
      <c r="AY306" s="267" t="s">
        <v>174</v>
      </c>
    </row>
    <row r="307" spans="2:51" s="14" customFormat="1" ht="13.5">
      <c r="B307" s="279"/>
      <c r="C307" s="280"/>
      <c r="D307" s="247" t="s">
        <v>328</v>
      </c>
      <c r="E307" s="281" t="s">
        <v>23</v>
      </c>
      <c r="F307" s="282" t="s">
        <v>395</v>
      </c>
      <c r="G307" s="280"/>
      <c r="H307" s="283">
        <v>472.6</v>
      </c>
      <c r="I307" s="284"/>
      <c r="J307" s="280"/>
      <c r="K307" s="280"/>
      <c r="L307" s="285"/>
      <c r="M307" s="286"/>
      <c r="N307" s="287"/>
      <c r="O307" s="287"/>
      <c r="P307" s="287"/>
      <c r="Q307" s="287"/>
      <c r="R307" s="287"/>
      <c r="S307" s="287"/>
      <c r="T307" s="288"/>
      <c r="AT307" s="289" t="s">
        <v>328</v>
      </c>
      <c r="AU307" s="289" t="s">
        <v>85</v>
      </c>
      <c r="AV307" s="14" t="s">
        <v>94</v>
      </c>
      <c r="AW307" s="14" t="s">
        <v>38</v>
      </c>
      <c r="AX307" s="14" t="s">
        <v>83</v>
      </c>
      <c r="AY307" s="289" t="s">
        <v>174</v>
      </c>
    </row>
    <row r="308" spans="2:65" s="1" customFormat="1" ht="25.5" customHeight="1">
      <c r="B308" s="47"/>
      <c r="C308" s="235" t="s">
        <v>537</v>
      </c>
      <c r="D308" s="235" t="s">
        <v>177</v>
      </c>
      <c r="E308" s="236" t="s">
        <v>538</v>
      </c>
      <c r="F308" s="237" t="s">
        <v>539</v>
      </c>
      <c r="G308" s="238" t="s">
        <v>205</v>
      </c>
      <c r="H308" s="239">
        <v>1225.624</v>
      </c>
      <c r="I308" s="240"/>
      <c r="J308" s="241">
        <f>ROUND(I308*H308,2)</f>
        <v>0</v>
      </c>
      <c r="K308" s="237" t="s">
        <v>181</v>
      </c>
      <c r="L308" s="73"/>
      <c r="M308" s="242" t="s">
        <v>23</v>
      </c>
      <c r="N308" s="243" t="s">
        <v>46</v>
      </c>
      <c r="O308" s="48"/>
      <c r="P308" s="244">
        <f>O308*H308</f>
        <v>0</v>
      </c>
      <c r="Q308" s="244">
        <v>0</v>
      </c>
      <c r="R308" s="244">
        <f>Q308*H308</f>
        <v>0</v>
      </c>
      <c r="S308" s="244">
        <v>0.01</v>
      </c>
      <c r="T308" s="245">
        <f>S308*H308</f>
        <v>12.25624</v>
      </c>
      <c r="AR308" s="25" t="s">
        <v>195</v>
      </c>
      <c r="AT308" s="25" t="s">
        <v>177</v>
      </c>
      <c r="AU308" s="25" t="s">
        <v>85</v>
      </c>
      <c r="AY308" s="25" t="s">
        <v>174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25" t="s">
        <v>83</v>
      </c>
      <c r="BK308" s="246">
        <f>ROUND(I308*H308,2)</f>
        <v>0</v>
      </c>
      <c r="BL308" s="25" t="s">
        <v>195</v>
      </c>
      <c r="BM308" s="25" t="s">
        <v>540</v>
      </c>
    </row>
    <row r="309" spans="2:51" s="12" customFormat="1" ht="13.5">
      <c r="B309" s="257"/>
      <c r="C309" s="258"/>
      <c r="D309" s="247" t="s">
        <v>328</v>
      </c>
      <c r="E309" s="259" t="s">
        <v>23</v>
      </c>
      <c r="F309" s="260" t="s">
        <v>410</v>
      </c>
      <c r="G309" s="258"/>
      <c r="H309" s="261">
        <v>216.086</v>
      </c>
      <c r="I309" s="262"/>
      <c r="J309" s="258"/>
      <c r="K309" s="258"/>
      <c r="L309" s="263"/>
      <c r="M309" s="264"/>
      <c r="N309" s="265"/>
      <c r="O309" s="265"/>
      <c r="P309" s="265"/>
      <c r="Q309" s="265"/>
      <c r="R309" s="265"/>
      <c r="S309" s="265"/>
      <c r="T309" s="266"/>
      <c r="AT309" s="267" t="s">
        <v>328</v>
      </c>
      <c r="AU309" s="267" t="s">
        <v>85</v>
      </c>
      <c r="AV309" s="12" t="s">
        <v>85</v>
      </c>
      <c r="AW309" s="12" t="s">
        <v>38</v>
      </c>
      <c r="AX309" s="12" t="s">
        <v>75</v>
      </c>
      <c r="AY309" s="267" t="s">
        <v>174</v>
      </c>
    </row>
    <row r="310" spans="2:51" s="12" customFormat="1" ht="13.5">
      <c r="B310" s="257"/>
      <c r="C310" s="258"/>
      <c r="D310" s="247" t="s">
        <v>328</v>
      </c>
      <c r="E310" s="259" t="s">
        <v>23</v>
      </c>
      <c r="F310" s="260" t="s">
        <v>411</v>
      </c>
      <c r="G310" s="258"/>
      <c r="H310" s="261">
        <v>77.8</v>
      </c>
      <c r="I310" s="262"/>
      <c r="J310" s="258"/>
      <c r="K310" s="258"/>
      <c r="L310" s="263"/>
      <c r="M310" s="264"/>
      <c r="N310" s="265"/>
      <c r="O310" s="265"/>
      <c r="P310" s="265"/>
      <c r="Q310" s="265"/>
      <c r="R310" s="265"/>
      <c r="S310" s="265"/>
      <c r="T310" s="266"/>
      <c r="AT310" s="267" t="s">
        <v>328</v>
      </c>
      <c r="AU310" s="267" t="s">
        <v>85</v>
      </c>
      <c r="AV310" s="12" t="s">
        <v>85</v>
      </c>
      <c r="AW310" s="12" t="s">
        <v>38</v>
      </c>
      <c r="AX310" s="12" t="s">
        <v>75</v>
      </c>
      <c r="AY310" s="267" t="s">
        <v>174</v>
      </c>
    </row>
    <row r="311" spans="2:51" s="12" customFormat="1" ht="13.5">
      <c r="B311" s="257"/>
      <c r="C311" s="258"/>
      <c r="D311" s="247" t="s">
        <v>328</v>
      </c>
      <c r="E311" s="259" t="s">
        <v>23</v>
      </c>
      <c r="F311" s="260" t="s">
        <v>412</v>
      </c>
      <c r="G311" s="258"/>
      <c r="H311" s="261">
        <v>26.107</v>
      </c>
      <c r="I311" s="262"/>
      <c r="J311" s="258"/>
      <c r="K311" s="258"/>
      <c r="L311" s="263"/>
      <c r="M311" s="264"/>
      <c r="N311" s="265"/>
      <c r="O311" s="265"/>
      <c r="P311" s="265"/>
      <c r="Q311" s="265"/>
      <c r="R311" s="265"/>
      <c r="S311" s="265"/>
      <c r="T311" s="266"/>
      <c r="AT311" s="267" t="s">
        <v>328</v>
      </c>
      <c r="AU311" s="267" t="s">
        <v>85</v>
      </c>
      <c r="AV311" s="12" t="s">
        <v>85</v>
      </c>
      <c r="AW311" s="12" t="s">
        <v>38</v>
      </c>
      <c r="AX311" s="12" t="s">
        <v>75</v>
      </c>
      <c r="AY311" s="267" t="s">
        <v>174</v>
      </c>
    </row>
    <row r="312" spans="2:51" s="12" customFormat="1" ht="13.5">
      <c r="B312" s="257"/>
      <c r="C312" s="258"/>
      <c r="D312" s="247" t="s">
        <v>328</v>
      </c>
      <c r="E312" s="259" t="s">
        <v>23</v>
      </c>
      <c r="F312" s="260" t="s">
        <v>413</v>
      </c>
      <c r="G312" s="258"/>
      <c r="H312" s="261">
        <v>22.402</v>
      </c>
      <c r="I312" s="262"/>
      <c r="J312" s="258"/>
      <c r="K312" s="258"/>
      <c r="L312" s="263"/>
      <c r="M312" s="264"/>
      <c r="N312" s="265"/>
      <c r="O312" s="265"/>
      <c r="P312" s="265"/>
      <c r="Q312" s="265"/>
      <c r="R312" s="265"/>
      <c r="S312" s="265"/>
      <c r="T312" s="266"/>
      <c r="AT312" s="267" t="s">
        <v>328</v>
      </c>
      <c r="AU312" s="267" t="s">
        <v>85</v>
      </c>
      <c r="AV312" s="12" t="s">
        <v>85</v>
      </c>
      <c r="AW312" s="12" t="s">
        <v>38</v>
      </c>
      <c r="AX312" s="12" t="s">
        <v>75</v>
      </c>
      <c r="AY312" s="267" t="s">
        <v>174</v>
      </c>
    </row>
    <row r="313" spans="2:51" s="12" customFormat="1" ht="13.5">
      <c r="B313" s="257"/>
      <c r="C313" s="258"/>
      <c r="D313" s="247" t="s">
        <v>328</v>
      </c>
      <c r="E313" s="259" t="s">
        <v>23</v>
      </c>
      <c r="F313" s="260" t="s">
        <v>414</v>
      </c>
      <c r="G313" s="258"/>
      <c r="H313" s="261">
        <v>11.793</v>
      </c>
      <c r="I313" s="262"/>
      <c r="J313" s="258"/>
      <c r="K313" s="258"/>
      <c r="L313" s="263"/>
      <c r="M313" s="264"/>
      <c r="N313" s="265"/>
      <c r="O313" s="265"/>
      <c r="P313" s="265"/>
      <c r="Q313" s="265"/>
      <c r="R313" s="265"/>
      <c r="S313" s="265"/>
      <c r="T313" s="266"/>
      <c r="AT313" s="267" t="s">
        <v>328</v>
      </c>
      <c r="AU313" s="267" t="s">
        <v>85</v>
      </c>
      <c r="AV313" s="12" t="s">
        <v>85</v>
      </c>
      <c r="AW313" s="12" t="s">
        <v>38</v>
      </c>
      <c r="AX313" s="12" t="s">
        <v>75</v>
      </c>
      <c r="AY313" s="267" t="s">
        <v>174</v>
      </c>
    </row>
    <row r="314" spans="2:51" s="12" customFormat="1" ht="13.5">
      <c r="B314" s="257"/>
      <c r="C314" s="258"/>
      <c r="D314" s="247" t="s">
        <v>328</v>
      </c>
      <c r="E314" s="259" t="s">
        <v>23</v>
      </c>
      <c r="F314" s="260" t="s">
        <v>415</v>
      </c>
      <c r="G314" s="258"/>
      <c r="H314" s="261">
        <v>49.845</v>
      </c>
      <c r="I314" s="262"/>
      <c r="J314" s="258"/>
      <c r="K314" s="258"/>
      <c r="L314" s="263"/>
      <c r="M314" s="264"/>
      <c r="N314" s="265"/>
      <c r="O314" s="265"/>
      <c r="P314" s="265"/>
      <c r="Q314" s="265"/>
      <c r="R314" s="265"/>
      <c r="S314" s="265"/>
      <c r="T314" s="266"/>
      <c r="AT314" s="267" t="s">
        <v>328</v>
      </c>
      <c r="AU314" s="267" t="s">
        <v>85</v>
      </c>
      <c r="AV314" s="12" t="s">
        <v>85</v>
      </c>
      <c r="AW314" s="12" t="s">
        <v>38</v>
      </c>
      <c r="AX314" s="12" t="s">
        <v>75</v>
      </c>
      <c r="AY314" s="267" t="s">
        <v>174</v>
      </c>
    </row>
    <row r="315" spans="2:51" s="12" customFormat="1" ht="13.5">
      <c r="B315" s="257"/>
      <c r="C315" s="258"/>
      <c r="D315" s="247" t="s">
        <v>328</v>
      </c>
      <c r="E315" s="259" t="s">
        <v>23</v>
      </c>
      <c r="F315" s="260" t="s">
        <v>416</v>
      </c>
      <c r="G315" s="258"/>
      <c r="H315" s="261">
        <v>49.588</v>
      </c>
      <c r="I315" s="262"/>
      <c r="J315" s="258"/>
      <c r="K315" s="258"/>
      <c r="L315" s="263"/>
      <c r="M315" s="264"/>
      <c r="N315" s="265"/>
      <c r="O315" s="265"/>
      <c r="P315" s="265"/>
      <c r="Q315" s="265"/>
      <c r="R315" s="265"/>
      <c r="S315" s="265"/>
      <c r="T315" s="266"/>
      <c r="AT315" s="267" t="s">
        <v>328</v>
      </c>
      <c r="AU315" s="267" t="s">
        <v>85</v>
      </c>
      <c r="AV315" s="12" t="s">
        <v>85</v>
      </c>
      <c r="AW315" s="12" t="s">
        <v>38</v>
      </c>
      <c r="AX315" s="12" t="s">
        <v>75</v>
      </c>
      <c r="AY315" s="267" t="s">
        <v>174</v>
      </c>
    </row>
    <row r="316" spans="2:51" s="12" customFormat="1" ht="13.5">
      <c r="B316" s="257"/>
      <c r="C316" s="258"/>
      <c r="D316" s="247" t="s">
        <v>328</v>
      </c>
      <c r="E316" s="259" t="s">
        <v>23</v>
      </c>
      <c r="F316" s="260" t="s">
        <v>417</v>
      </c>
      <c r="G316" s="258"/>
      <c r="H316" s="261">
        <v>33.144</v>
      </c>
      <c r="I316" s="262"/>
      <c r="J316" s="258"/>
      <c r="K316" s="258"/>
      <c r="L316" s="263"/>
      <c r="M316" s="264"/>
      <c r="N316" s="265"/>
      <c r="O316" s="265"/>
      <c r="P316" s="265"/>
      <c r="Q316" s="265"/>
      <c r="R316" s="265"/>
      <c r="S316" s="265"/>
      <c r="T316" s="266"/>
      <c r="AT316" s="267" t="s">
        <v>328</v>
      </c>
      <c r="AU316" s="267" t="s">
        <v>85</v>
      </c>
      <c r="AV316" s="12" t="s">
        <v>85</v>
      </c>
      <c r="AW316" s="12" t="s">
        <v>38</v>
      </c>
      <c r="AX316" s="12" t="s">
        <v>75</v>
      </c>
      <c r="AY316" s="267" t="s">
        <v>174</v>
      </c>
    </row>
    <row r="317" spans="2:51" s="12" customFormat="1" ht="13.5">
      <c r="B317" s="257"/>
      <c r="C317" s="258"/>
      <c r="D317" s="247" t="s">
        <v>328</v>
      </c>
      <c r="E317" s="259" t="s">
        <v>23</v>
      </c>
      <c r="F317" s="260" t="s">
        <v>418</v>
      </c>
      <c r="G317" s="258"/>
      <c r="H317" s="261">
        <v>47.227</v>
      </c>
      <c r="I317" s="262"/>
      <c r="J317" s="258"/>
      <c r="K317" s="258"/>
      <c r="L317" s="263"/>
      <c r="M317" s="264"/>
      <c r="N317" s="265"/>
      <c r="O317" s="265"/>
      <c r="P317" s="265"/>
      <c r="Q317" s="265"/>
      <c r="R317" s="265"/>
      <c r="S317" s="265"/>
      <c r="T317" s="266"/>
      <c r="AT317" s="267" t="s">
        <v>328</v>
      </c>
      <c r="AU317" s="267" t="s">
        <v>85</v>
      </c>
      <c r="AV317" s="12" t="s">
        <v>85</v>
      </c>
      <c r="AW317" s="12" t="s">
        <v>38</v>
      </c>
      <c r="AX317" s="12" t="s">
        <v>75</v>
      </c>
      <c r="AY317" s="267" t="s">
        <v>174</v>
      </c>
    </row>
    <row r="318" spans="2:51" s="12" customFormat="1" ht="13.5">
      <c r="B318" s="257"/>
      <c r="C318" s="258"/>
      <c r="D318" s="247" t="s">
        <v>328</v>
      </c>
      <c r="E318" s="259" t="s">
        <v>23</v>
      </c>
      <c r="F318" s="260" t="s">
        <v>419</v>
      </c>
      <c r="G318" s="258"/>
      <c r="H318" s="261">
        <v>46.789</v>
      </c>
      <c r="I318" s="262"/>
      <c r="J318" s="258"/>
      <c r="K318" s="258"/>
      <c r="L318" s="263"/>
      <c r="M318" s="264"/>
      <c r="N318" s="265"/>
      <c r="O318" s="265"/>
      <c r="P318" s="265"/>
      <c r="Q318" s="265"/>
      <c r="R318" s="265"/>
      <c r="S318" s="265"/>
      <c r="T318" s="266"/>
      <c r="AT318" s="267" t="s">
        <v>328</v>
      </c>
      <c r="AU318" s="267" t="s">
        <v>85</v>
      </c>
      <c r="AV318" s="12" t="s">
        <v>85</v>
      </c>
      <c r="AW318" s="12" t="s">
        <v>38</v>
      </c>
      <c r="AX318" s="12" t="s">
        <v>75</v>
      </c>
      <c r="AY318" s="267" t="s">
        <v>174</v>
      </c>
    </row>
    <row r="319" spans="2:51" s="12" customFormat="1" ht="13.5">
      <c r="B319" s="257"/>
      <c r="C319" s="258"/>
      <c r="D319" s="247" t="s">
        <v>328</v>
      </c>
      <c r="E319" s="259" t="s">
        <v>23</v>
      </c>
      <c r="F319" s="260" t="s">
        <v>420</v>
      </c>
      <c r="G319" s="258"/>
      <c r="H319" s="261">
        <v>32.114</v>
      </c>
      <c r="I319" s="262"/>
      <c r="J319" s="258"/>
      <c r="K319" s="258"/>
      <c r="L319" s="263"/>
      <c r="M319" s="264"/>
      <c r="N319" s="265"/>
      <c r="O319" s="265"/>
      <c r="P319" s="265"/>
      <c r="Q319" s="265"/>
      <c r="R319" s="265"/>
      <c r="S319" s="265"/>
      <c r="T319" s="266"/>
      <c r="AT319" s="267" t="s">
        <v>328</v>
      </c>
      <c r="AU319" s="267" t="s">
        <v>85</v>
      </c>
      <c r="AV319" s="12" t="s">
        <v>85</v>
      </c>
      <c r="AW319" s="12" t="s">
        <v>38</v>
      </c>
      <c r="AX319" s="12" t="s">
        <v>75</v>
      </c>
      <c r="AY319" s="267" t="s">
        <v>174</v>
      </c>
    </row>
    <row r="320" spans="2:51" s="12" customFormat="1" ht="13.5">
      <c r="B320" s="257"/>
      <c r="C320" s="258"/>
      <c r="D320" s="247" t="s">
        <v>328</v>
      </c>
      <c r="E320" s="259" t="s">
        <v>23</v>
      </c>
      <c r="F320" s="260" t="s">
        <v>421</v>
      </c>
      <c r="G320" s="258"/>
      <c r="H320" s="261">
        <v>9.721</v>
      </c>
      <c r="I320" s="262"/>
      <c r="J320" s="258"/>
      <c r="K320" s="258"/>
      <c r="L320" s="263"/>
      <c r="M320" s="264"/>
      <c r="N320" s="265"/>
      <c r="O320" s="265"/>
      <c r="P320" s="265"/>
      <c r="Q320" s="265"/>
      <c r="R320" s="265"/>
      <c r="S320" s="265"/>
      <c r="T320" s="266"/>
      <c r="AT320" s="267" t="s">
        <v>328</v>
      </c>
      <c r="AU320" s="267" t="s">
        <v>85</v>
      </c>
      <c r="AV320" s="12" t="s">
        <v>85</v>
      </c>
      <c r="AW320" s="12" t="s">
        <v>38</v>
      </c>
      <c r="AX320" s="12" t="s">
        <v>75</v>
      </c>
      <c r="AY320" s="267" t="s">
        <v>174</v>
      </c>
    </row>
    <row r="321" spans="2:51" s="12" customFormat="1" ht="13.5">
      <c r="B321" s="257"/>
      <c r="C321" s="258"/>
      <c r="D321" s="247" t="s">
        <v>328</v>
      </c>
      <c r="E321" s="259" t="s">
        <v>23</v>
      </c>
      <c r="F321" s="260" t="s">
        <v>422</v>
      </c>
      <c r="G321" s="258"/>
      <c r="H321" s="261">
        <v>48.675</v>
      </c>
      <c r="I321" s="262"/>
      <c r="J321" s="258"/>
      <c r="K321" s="258"/>
      <c r="L321" s="263"/>
      <c r="M321" s="264"/>
      <c r="N321" s="265"/>
      <c r="O321" s="265"/>
      <c r="P321" s="265"/>
      <c r="Q321" s="265"/>
      <c r="R321" s="265"/>
      <c r="S321" s="265"/>
      <c r="T321" s="266"/>
      <c r="AT321" s="267" t="s">
        <v>328</v>
      </c>
      <c r="AU321" s="267" t="s">
        <v>85</v>
      </c>
      <c r="AV321" s="12" t="s">
        <v>85</v>
      </c>
      <c r="AW321" s="12" t="s">
        <v>38</v>
      </c>
      <c r="AX321" s="12" t="s">
        <v>75</v>
      </c>
      <c r="AY321" s="267" t="s">
        <v>174</v>
      </c>
    </row>
    <row r="322" spans="2:51" s="12" customFormat="1" ht="13.5">
      <c r="B322" s="257"/>
      <c r="C322" s="258"/>
      <c r="D322" s="247" t="s">
        <v>328</v>
      </c>
      <c r="E322" s="259" t="s">
        <v>23</v>
      </c>
      <c r="F322" s="260" t="s">
        <v>423</v>
      </c>
      <c r="G322" s="258"/>
      <c r="H322" s="261">
        <v>33.601</v>
      </c>
      <c r="I322" s="262"/>
      <c r="J322" s="258"/>
      <c r="K322" s="258"/>
      <c r="L322" s="263"/>
      <c r="M322" s="264"/>
      <c r="N322" s="265"/>
      <c r="O322" s="265"/>
      <c r="P322" s="265"/>
      <c r="Q322" s="265"/>
      <c r="R322" s="265"/>
      <c r="S322" s="265"/>
      <c r="T322" s="266"/>
      <c r="AT322" s="267" t="s">
        <v>328</v>
      </c>
      <c r="AU322" s="267" t="s">
        <v>85</v>
      </c>
      <c r="AV322" s="12" t="s">
        <v>85</v>
      </c>
      <c r="AW322" s="12" t="s">
        <v>38</v>
      </c>
      <c r="AX322" s="12" t="s">
        <v>75</v>
      </c>
      <c r="AY322" s="267" t="s">
        <v>174</v>
      </c>
    </row>
    <row r="323" spans="2:51" s="12" customFormat="1" ht="13.5">
      <c r="B323" s="257"/>
      <c r="C323" s="258"/>
      <c r="D323" s="247" t="s">
        <v>328</v>
      </c>
      <c r="E323" s="259" t="s">
        <v>23</v>
      </c>
      <c r="F323" s="260" t="s">
        <v>424</v>
      </c>
      <c r="G323" s="258"/>
      <c r="H323" s="261">
        <v>9.629</v>
      </c>
      <c r="I323" s="262"/>
      <c r="J323" s="258"/>
      <c r="K323" s="258"/>
      <c r="L323" s="263"/>
      <c r="M323" s="264"/>
      <c r="N323" s="265"/>
      <c r="O323" s="265"/>
      <c r="P323" s="265"/>
      <c r="Q323" s="265"/>
      <c r="R323" s="265"/>
      <c r="S323" s="265"/>
      <c r="T323" s="266"/>
      <c r="AT323" s="267" t="s">
        <v>328</v>
      </c>
      <c r="AU323" s="267" t="s">
        <v>85</v>
      </c>
      <c r="AV323" s="12" t="s">
        <v>85</v>
      </c>
      <c r="AW323" s="12" t="s">
        <v>38</v>
      </c>
      <c r="AX323" s="12" t="s">
        <v>75</v>
      </c>
      <c r="AY323" s="267" t="s">
        <v>174</v>
      </c>
    </row>
    <row r="324" spans="2:51" s="12" customFormat="1" ht="13.5">
      <c r="B324" s="257"/>
      <c r="C324" s="258"/>
      <c r="D324" s="247" t="s">
        <v>328</v>
      </c>
      <c r="E324" s="259" t="s">
        <v>23</v>
      </c>
      <c r="F324" s="260" t="s">
        <v>425</v>
      </c>
      <c r="G324" s="258"/>
      <c r="H324" s="261">
        <v>52.788</v>
      </c>
      <c r="I324" s="262"/>
      <c r="J324" s="258"/>
      <c r="K324" s="258"/>
      <c r="L324" s="263"/>
      <c r="M324" s="264"/>
      <c r="N324" s="265"/>
      <c r="O324" s="265"/>
      <c r="P324" s="265"/>
      <c r="Q324" s="265"/>
      <c r="R324" s="265"/>
      <c r="S324" s="265"/>
      <c r="T324" s="266"/>
      <c r="AT324" s="267" t="s">
        <v>328</v>
      </c>
      <c r="AU324" s="267" t="s">
        <v>85</v>
      </c>
      <c r="AV324" s="12" t="s">
        <v>85</v>
      </c>
      <c r="AW324" s="12" t="s">
        <v>38</v>
      </c>
      <c r="AX324" s="12" t="s">
        <v>75</v>
      </c>
      <c r="AY324" s="267" t="s">
        <v>174</v>
      </c>
    </row>
    <row r="325" spans="2:51" s="12" customFormat="1" ht="13.5">
      <c r="B325" s="257"/>
      <c r="C325" s="258"/>
      <c r="D325" s="247" t="s">
        <v>328</v>
      </c>
      <c r="E325" s="259" t="s">
        <v>23</v>
      </c>
      <c r="F325" s="260" t="s">
        <v>426</v>
      </c>
      <c r="G325" s="258"/>
      <c r="H325" s="261">
        <v>33.986</v>
      </c>
      <c r="I325" s="262"/>
      <c r="J325" s="258"/>
      <c r="K325" s="258"/>
      <c r="L325" s="263"/>
      <c r="M325" s="264"/>
      <c r="N325" s="265"/>
      <c r="O325" s="265"/>
      <c r="P325" s="265"/>
      <c r="Q325" s="265"/>
      <c r="R325" s="265"/>
      <c r="S325" s="265"/>
      <c r="T325" s="266"/>
      <c r="AT325" s="267" t="s">
        <v>328</v>
      </c>
      <c r="AU325" s="267" t="s">
        <v>85</v>
      </c>
      <c r="AV325" s="12" t="s">
        <v>85</v>
      </c>
      <c r="AW325" s="12" t="s">
        <v>38</v>
      </c>
      <c r="AX325" s="12" t="s">
        <v>75</v>
      </c>
      <c r="AY325" s="267" t="s">
        <v>174</v>
      </c>
    </row>
    <row r="326" spans="2:51" s="12" customFormat="1" ht="13.5">
      <c r="B326" s="257"/>
      <c r="C326" s="258"/>
      <c r="D326" s="247" t="s">
        <v>328</v>
      </c>
      <c r="E326" s="259" t="s">
        <v>23</v>
      </c>
      <c r="F326" s="260" t="s">
        <v>427</v>
      </c>
      <c r="G326" s="258"/>
      <c r="H326" s="261">
        <v>44.99</v>
      </c>
      <c r="I326" s="262"/>
      <c r="J326" s="258"/>
      <c r="K326" s="258"/>
      <c r="L326" s="263"/>
      <c r="M326" s="264"/>
      <c r="N326" s="265"/>
      <c r="O326" s="265"/>
      <c r="P326" s="265"/>
      <c r="Q326" s="265"/>
      <c r="R326" s="265"/>
      <c r="S326" s="265"/>
      <c r="T326" s="266"/>
      <c r="AT326" s="267" t="s">
        <v>328</v>
      </c>
      <c r="AU326" s="267" t="s">
        <v>85</v>
      </c>
      <c r="AV326" s="12" t="s">
        <v>85</v>
      </c>
      <c r="AW326" s="12" t="s">
        <v>38</v>
      </c>
      <c r="AX326" s="12" t="s">
        <v>75</v>
      </c>
      <c r="AY326" s="267" t="s">
        <v>174</v>
      </c>
    </row>
    <row r="327" spans="2:51" s="12" customFormat="1" ht="13.5">
      <c r="B327" s="257"/>
      <c r="C327" s="258"/>
      <c r="D327" s="247" t="s">
        <v>328</v>
      </c>
      <c r="E327" s="259" t="s">
        <v>23</v>
      </c>
      <c r="F327" s="260" t="s">
        <v>428</v>
      </c>
      <c r="G327" s="258"/>
      <c r="H327" s="261">
        <v>31.877</v>
      </c>
      <c r="I327" s="262"/>
      <c r="J327" s="258"/>
      <c r="K327" s="258"/>
      <c r="L327" s="263"/>
      <c r="M327" s="264"/>
      <c r="N327" s="265"/>
      <c r="O327" s="265"/>
      <c r="P327" s="265"/>
      <c r="Q327" s="265"/>
      <c r="R327" s="265"/>
      <c r="S327" s="265"/>
      <c r="T327" s="266"/>
      <c r="AT327" s="267" t="s">
        <v>328</v>
      </c>
      <c r="AU327" s="267" t="s">
        <v>85</v>
      </c>
      <c r="AV327" s="12" t="s">
        <v>85</v>
      </c>
      <c r="AW327" s="12" t="s">
        <v>38</v>
      </c>
      <c r="AX327" s="12" t="s">
        <v>75</v>
      </c>
      <c r="AY327" s="267" t="s">
        <v>174</v>
      </c>
    </row>
    <row r="328" spans="2:51" s="12" customFormat="1" ht="13.5">
      <c r="B328" s="257"/>
      <c r="C328" s="258"/>
      <c r="D328" s="247" t="s">
        <v>328</v>
      </c>
      <c r="E328" s="259" t="s">
        <v>23</v>
      </c>
      <c r="F328" s="260" t="s">
        <v>429</v>
      </c>
      <c r="G328" s="258"/>
      <c r="H328" s="261">
        <v>49.224</v>
      </c>
      <c r="I328" s="262"/>
      <c r="J328" s="258"/>
      <c r="K328" s="258"/>
      <c r="L328" s="263"/>
      <c r="M328" s="264"/>
      <c r="N328" s="265"/>
      <c r="O328" s="265"/>
      <c r="P328" s="265"/>
      <c r="Q328" s="265"/>
      <c r="R328" s="265"/>
      <c r="S328" s="265"/>
      <c r="T328" s="266"/>
      <c r="AT328" s="267" t="s">
        <v>328</v>
      </c>
      <c r="AU328" s="267" t="s">
        <v>85</v>
      </c>
      <c r="AV328" s="12" t="s">
        <v>85</v>
      </c>
      <c r="AW328" s="12" t="s">
        <v>38</v>
      </c>
      <c r="AX328" s="12" t="s">
        <v>75</v>
      </c>
      <c r="AY328" s="267" t="s">
        <v>174</v>
      </c>
    </row>
    <row r="329" spans="2:51" s="12" customFormat="1" ht="13.5">
      <c r="B329" s="257"/>
      <c r="C329" s="258"/>
      <c r="D329" s="247" t="s">
        <v>328</v>
      </c>
      <c r="E329" s="259" t="s">
        <v>23</v>
      </c>
      <c r="F329" s="260" t="s">
        <v>430</v>
      </c>
      <c r="G329" s="258"/>
      <c r="H329" s="261">
        <v>33.269</v>
      </c>
      <c r="I329" s="262"/>
      <c r="J329" s="258"/>
      <c r="K329" s="258"/>
      <c r="L329" s="263"/>
      <c r="M329" s="264"/>
      <c r="N329" s="265"/>
      <c r="O329" s="265"/>
      <c r="P329" s="265"/>
      <c r="Q329" s="265"/>
      <c r="R329" s="265"/>
      <c r="S329" s="265"/>
      <c r="T329" s="266"/>
      <c r="AT329" s="267" t="s">
        <v>328</v>
      </c>
      <c r="AU329" s="267" t="s">
        <v>85</v>
      </c>
      <c r="AV329" s="12" t="s">
        <v>85</v>
      </c>
      <c r="AW329" s="12" t="s">
        <v>38</v>
      </c>
      <c r="AX329" s="12" t="s">
        <v>75</v>
      </c>
      <c r="AY329" s="267" t="s">
        <v>174</v>
      </c>
    </row>
    <row r="330" spans="2:51" s="12" customFormat="1" ht="13.5">
      <c r="B330" s="257"/>
      <c r="C330" s="258"/>
      <c r="D330" s="247" t="s">
        <v>328</v>
      </c>
      <c r="E330" s="259" t="s">
        <v>23</v>
      </c>
      <c r="F330" s="260" t="s">
        <v>431</v>
      </c>
      <c r="G330" s="258"/>
      <c r="H330" s="261">
        <v>49.403</v>
      </c>
      <c r="I330" s="262"/>
      <c r="J330" s="258"/>
      <c r="K330" s="258"/>
      <c r="L330" s="263"/>
      <c r="M330" s="264"/>
      <c r="N330" s="265"/>
      <c r="O330" s="265"/>
      <c r="P330" s="265"/>
      <c r="Q330" s="265"/>
      <c r="R330" s="265"/>
      <c r="S330" s="265"/>
      <c r="T330" s="266"/>
      <c r="AT330" s="267" t="s">
        <v>328</v>
      </c>
      <c r="AU330" s="267" t="s">
        <v>85</v>
      </c>
      <c r="AV330" s="12" t="s">
        <v>85</v>
      </c>
      <c r="AW330" s="12" t="s">
        <v>38</v>
      </c>
      <c r="AX330" s="12" t="s">
        <v>75</v>
      </c>
      <c r="AY330" s="267" t="s">
        <v>174</v>
      </c>
    </row>
    <row r="331" spans="2:51" s="12" customFormat="1" ht="13.5">
      <c r="B331" s="257"/>
      <c r="C331" s="258"/>
      <c r="D331" s="247" t="s">
        <v>328</v>
      </c>
      <c r="E331" s="259" t="s">
        <v>23</v>
      </c>
      <c r="F331" s="260" t="s">
        <v>432</v>
      </c>
      <c r="G331" s="258"/>
      <c r="H331" s="261">
        <v>31.963</v>
      </c>
      <c r="I331" s="262"/>
      <c r="J331" s="258"/>
      <c r="K331" s="258"/>
      <c r="L331" s="263"/>
      <c r="M331" s="264"/>
      <c r="N331" s="265"/>
      <c r="O331" s="265"/>
      <c r="P331" s="265"/>
      <c r="Q331" s="265"/>
      <c r="R331" s="265"/>
      <c r="S331" s="265"/>
      <c r="T331" s="266"/>
      <c r="AT331" s="267" t="s">
        <v>328</v>
      </c>
      <c r="AU331" s="267" t="s">
        <v>85</v>
      </c>
      <c r="AV331" s="12" t="s">
        <v>85</v>
      </c>
      <c r="AW331" s="12" t="s">
        <v>38</v>
      </c>
      <c r="AX331" s="12" t="s">
        <v>75</v>
      </c>
      <c r="AY331" s="267" t="s">
        <v>174</v>
      </c>
    </row>
    <row r="332" spans="2:51" s="12" customFormat="1" ht="13.5">
      <c r="B332" s="257"/>
      <c r="C332" s="258"/>
      <c r="D332" s="247" t="s">
        <v>328</v>
      </c>
      <c r="E332" s="259" t="s">
        <v>23</v>
      </c>
      <c r="F332" s="260" t="s">
        <v>433</v>
      </c>
      <c r="G332" s="258"/>
      <c r="H332" s="261">
        <v>47.803</v>
      </c>
      <c r="I332" s="262"/>
      <c r="J332" s="258"/>
      <c r="K332" s="258"/>
      <c r="L332" s="263"/>
      <c r="M332" s="264"/>
      <c r="N332" s="265"/>
      <c r="O332" s="265"/>
      <c r="P332" s="265"/>
      <c r="Q332" s="265"/>
      <c r="R332" s="265"/>
      <c r="S332" s="265"/>
      <c r="T332" s="266"/>
      <c r="AT332" s="267" t="s">
        <v>328</v>
      </c>
      <c r="AU332" s="267" t="s">
        <v>85</v>
      </c>
      <c r="AV332" s="12" t="s">
        <v>85</v>
      </c>
      <c r="AW332" s="12" t="s">
        <v>38</v>
      </c>
      <c r="AX332" s="12" t="s">
        <v>75</v>
      </c>
      <c r="AY332" s="267" t="s">
        <v>174</v>
      </c>
    </row>
    <row r="333" spans="2:51" s="12" customFormat="1" ht="13.5">
      <c r="B333" s="257"/>
      <c r="C333" s="258"/>
      <c r="D333" s="247" t="s">
        <v>328</v>
      </c>
      <c r="E333" s="259" t="s">
        <v>23</v>
      </c>
      <c r="F333" s="260" t="s">
        <v>434</v>
      </c>
      <c r="G333" s="258"/>
      <c r="H333" s="261">
        <v>38.176</v>
      </c>
      <c r="I333" s="262"/>
      <c r="J333" s="258"/>
      <c r="K333" s="258"/>
      <c r="L333" s="263"/>
      <c r="M333" s="264"/>
      <c r="N333" s="265"/>
      <c r="O333" s="265"/>
      <c r="P333" s="265"/>
      <c r="Q333" s="265"/>
      <c r="R333" s="265"/>
      <c r="S333" s="265"/>
      <c r="T333" s="266"/>
      <c r="AT333" s="267" t="s">
        <v>328</v>
      </c>
      <c r="AU333" s="267" t="s">
        <v>85</v>
      </c>
      <c r="AV333" s="12" t="s">
        <v>85</v>
      </c>
      <c r="AW333" s="12" t="s">
        <v>38</v>
      </c>
      <c r="AX333" s="12" t="s">
        <v>75</v>
      </c>
      <c r="AY333" s="267" t="s">
        <v>174</v>
      </c>
    </row>
    <row r="334" spans="2:51" s="12" customFormat="1" ht="13.5">
      <c r="B334" s="257"/>
      <c r="C334" s="258"/>
      <c r="D334" s="247" t="s">
        <v>328</v>
      </c>
      <c r="E334" s="259" t="s">
        <v>23</v>
      </c>
      <c r="F334" s="260" t="s">
        <v>435</v>
      </c>
      <c r="G334" s="258"/>
      <c r="H334" s="261">
        <v>47.893</v>
      </c>
      <c r="I334" s="262"/>
      <c r="J334" s="258"/>
      <c r="K334" s="258"/>
      <c r="L334" s="263"/>
      <c r="M334" s="264"/>
      <c r="N334" s="265"/>
      <c r="O334" s="265"/>
      <c r="P334" s="265"/>
      <c r="Q334" s="265"/>
      <c r="R334" s="265"/>
      <c r="S334" s="265"/>
      <c r="T334" s="266"/>
      <c r="AT334" s="267" t="s">
        <v>328</v>
      </c>
      <c r="AU334" s="267" t="s">
        <v>85</v>
      </c>
      <c r="AV334" s="12" t="s">
        <v>85</v>
      </c>
      <c r="AW334" s="12" t="s">
        <v>38</v>
      </c>
      <c r="AX334" s="12" t="s">
        <v>75</v>
      </c>
      <c r="AY334" s="267" t="s">
        <v>174</v>
      </c>
    </row>
    <row r="335" spans="2:51" s="12" customFormat="1" ht="13.5">
      <c r="B335" s="257"/>
      <c r="C335" s="258"/>
      <c r="D335" s="247" t="s">
        <v>328</v>
      </c>
      <c r="E335" s="259" t="s">
        <v>23</v>
      </c>
      <c r="F335" s="260" t="s">
        <v>436</v>
      </c>
      <c r="G335" s="258"/>
      <c r="H335" s="261">
        <v>49.731</v>
      </c>
      <c r="I335" s="262"/>
      <c r="J335" s="258"/>
      <c r="K335" s="258"/>
      <c r="L335" s="263"/>
      <c r="M335" s="264"/>
      <c r="N335" s="265"/>
      <c r="O335" s="265"/>
      <c r="P335" s="265"/>
      <c r="Q335" s="265"/>
      <c r="R335" s="265"/>
      <c r="S335" s="265"/>
      <c r="T335" s="266"/>
      <c r="AT335" s="267" t="s">
        <v>328</v>
      </c>
      <c r="AU335" s="267" t="s">
        <v>85</v>
      </c>
      <c r="AV335" s="12" t="s">
        <v>85</v>
      </c>
      <c r="AW335" s="12" t="s">
        <v>38</v>
      </c>
      <c r="AX335" s="12" t="s">
        <v>75</v>
      </c>
      <c r="AY335" s="267" t="s">
        <v>174</v>
      </c>
    </row>
    <row r="336" spans="2:51" s="14" customFormat="1" ht="13.5">
      <c r="B336" s="279"/>
      <c r="C336" s="280"/>
      <c r="D336" s="247" t="s">
        <v>328</v>
      </c>
      <c r="E336" s="281" t="s">
        <v>23</v>
      </c>
      <c r="F336" s="282" t="s">
        <v>437</v>
      </c>
      <c r="G336" s="280"/>
      <c r="H336" s="283">
        <v>1225.624</v>
      </c>
      <c r="I336" s="284"/>
      <c r="J336" s="280"/>
      <c r="K336" s="280"/>
      <c r="L336" s="285"/>
      <c r="M336" s="286"/>
      <c r="N336" s="287"/>
      <c r="O336" s="287"/>
      <c r="P336" s="287"/>
      <c r="Q336" s="287"/>
      <c r="R336" s="287"/>
      <c r="S336" s="287"/>
      <c r="T336" s="288"/>
      <c r="AT336" s="289" t="s">
        <v>328</v>
      </c>
      <c r="AU336" s="289" t="s">
        <v>85</v>
      </c>
      <c r="AV336" s="14" t="s">
        <v>94</v>
      </c>
      <c r="AW336" s="14" t="s">
        <v>38</v>
      </c>
      <c r="AX336" s="14" t="s">
        <v>83</v>
      </c>
      <c r="AY336" s="289" t="s">
        <v>174</v>
      </c>
    </row>
    <row r="337" spans="2:63" s="11" customFormat="1" ht="29.85" customHeight="1">
      <c r="B337" s="219"/>
      <c r="C337" s="220"/>
      <c r="D337" s="221" t="s">
        <v>74</v>
      </c>
      <c r="E337" s="233" t="s">
        <v>541</v>
      </c>
      <c r="F337" s="233" t="s">
        <v>542</v>
      </c>
      <c r="G337" s="220"/>
      <c r="H337" s="220"/>
      <c r="I337" s="223"/>
      <c r="J337" s="234">
        <f>BK337</f>
        <v>0</v>
      </c>
      <c r="K337" s="220"/>
      <c r="L337" s="225"/>
      <c r="M337" s="226"/>
      <c r="N337" s="227"/>
      <c r="O337" s="227"/>
      <c r="P337" s="228">
        <f>SUM(P338:P353)</f>
        <v>0</v>
      </c>
      <c r="Q337" s="227"/>
      <c r="R337" s="228">
        <f>SUM(R338:R353)</f>
        <v>0</v>
      </c>
      <c r="S337" s="227"/>
      <c r="T337" s="229">
        <f>SUM(T338:T353)</f>
        <v>0</v>
      </c>
      <c r="AR337" s="230" t="s">
        <v>83</v>
      </c>
      <c r="AT337" s="231" t="s">
        <v>74</v>
      </c>
      <c r="AU337" s="231" t="s">
        <v>83</v>
      </c>
      <c r="AY337" s="230" t="s">
        <v>174</v>
      </c>
      <c r="BK337" s="232">
        <f>SUM(BK338:BK353)</f>
        <v>0</v>
      </c>
    </row>
    <row r="338" spans="2:65" s="1" customFormat="1" ht="25.5" customHeight="1">
      <c r="B338" s="47"/>
      <c r="C338" s="235" t="s">
        <v>543</v>
      </c>
      <c r="D338" s="235" t="s">
        <v>177</v>
      </c>
      <c r="E338" s="236" t="s">
        <v>544</v>
      </c>
      <c r="F338" s="237" t="s">
        <v>545</v>
      </c>
      <c r="G338" s="238" t="s">
        <v>464</v>
      </c>
      <c r="H338" s="239">
        <v>70.812</v>
      </c>
      <c r="I338" s="240"/>
      <c r="J338" s="241">
        <f>ROUND(I338*H338,2)</f>
        <v>0</v>
      </c>
      <c r="K338" s="237" t="s">
        <v>181</v>
      </c>
      <c r="L338" s="73"/>
      <c r="M338" s="242" t="s">
        <v>23</v>
      </c>
      <c r="N338" s="243" t="s">
        <v>46</v>
      </c>
      <c r="O338" s="48"/>
      <c r="P338" s="244">
        <f>O338*H338</f>
        <v>0</v>
      </c>
      <c r="Q338" s="244">
        <v>0</v>
      </c>
      <c r="R338" s="244">
        <f>Q338*H338</f>
        <v>0</v>
      </c>
      <c r="S338" s="244">
        <v>0</v>
      </c>
      <c r="T338" s="245">
        <f>S338*H338</f>
        <v>0</v>
      </c>
      <c r="AR338" s="25" t="s">
        <v>195</v>
      </c>
      <c r="AT338" s="25" t="s">
        <v>177</v>
      </c>
      <c r="AU338" s="25" t="s">
        <v>85</v>
      </c>
      <c r="AY338" s="25" t="s">
        <v>174</v>
      </c>
      <c r="BE338" s="246">
        <f>IF(N338="základní",J338,0)</f>
        <v>0</v>
      </c>
      <c r="BF338" s="246">
        <f>IF(N338="snížená",J338,0)</f>
        <v>0</v>
      </c>
      <c r="BG338" s="246">
        <f>IF(N338="zákl. přenesená",J338,0)</f>
        <v>0</v>
      </c>
      <c r="BH338" s="246">
        <f>IF(N338="sníž. přenesená",J338,0)</f>
        <v>0</v>
      </c>
      <c r="BI338" s="246">
        <f>IF(N338="nulová",J338,0)</f>
        <v>0</v>
      </c>
      <c r="BJ338" s="25" t="s">
        <v>83</v>
      </c>
      <c r="BK338" s="246">
        <f>ROUND(I338*H338,2)</f>
        <v>0</v>
      </c>
      <c r="BL338" s="25" t="s">
        <v>195</v>
      </c>
      <c r="BM338" s="25" t="s">
        <v>546</v>
      </c>
    </row>
    <row r="339" spans="2:65" s="1" customFormat="1" ht="38.25" customHeight="1">
      <c r="B339" s="47"/>
      <c r="C339" s="235" t="s">
        <v>547</v>
      </c>
      <c r="D339" s="235" t="s">
        <v>177</v>
      </c>
      <c r="E339" s="236" t="s">
        <v>548</v>
      </c>
      <c r="F339" s="237" t="s">
        <v>549</v>
      </c>
      <c r="G339" s="238" t="s">
        <v>464</v>
      </c>
      <c r="H339" s="239">
        <v>354.06</v>
      </c>
      <c r="I339" s="240"/>
      <c r="J339" s="241">
        <f>ROUND(I339*H339,2)</f>
        <v>0</v>
      </c>
      <c r="K339" s="237" t="s">
        <v>181</v>
      </c>
      <c r="L339" s="73"/>
      <c r="M339" s="242" t="s">
        <v>23</v>
      </c>
      <c r="N339" s="243" t="s">
        <v>46</v>
      </c>
      <c r="O339" s="48"/>
      <c r="P339" s="244">
        <f>O339*H339</f>
        <v>0</v>
      </c>
      <c r="Q339" s="244">
        <v>0</v>
      </c>
      <c r="R339" s="244">
        <f>Q339*H339</f>
        <v>0</v>
      </c>
      <c r="S339" s="244">
        <v>0</v>
      </c>
      <c r="T339" s="245">
        <f>S339*H339</f>
        <v>0</v>
      </c>
      <c r="AR339" s="25" t="s">
        <v>195</v>
      </c>
      <c r="AT339" s="25" t="s">
        <v>177</v>
      </c>
      <c r="AU339" s="25" t="s">
        <v>85</v>
      </c>
      <c r="AY339" s="25" t="s">
        <v>174</v>
      </c>
      <c r="BE339" s="246">
        <f>IF(N339="základní",J339,0)</f>
        <v>0</v>
      </c>
      <c r="BF339" s="246">
        <f>IF(N339="snížená",J339,0)</f>
        <v>0</v>
      </c>
      <c r="BG339" s="246">
        <f>IF(N339="zákl. přenesená",J339,0)</f>
        <v>0</v>
      </c>
      <c r="BH339" s="246">
        <f>IF(N339="sníž. přenesená",J339,0)</f>
        <v>0</v>
      </c>
      <c r="BI339" s="246">
        <f>IF(N339="nulová",J339,0)</f>
        <v>0</v>
      </c>
      <c r="BJ339" s="25" t="s">
        <v>83</v>
      </c>
      <c r="BK339" s="246">
        <f>ROUND(I339*H339,2)</f>
        <v>0</v>
      </c>
      <c r="BL339" s="25" t="s">
        <v>195</v>
      </c>
      <c r="BM339" s="25" t="s">
        <v>550</v>
      </c>
    </row>
    <row r="340" spans="2:51" s="12" customFormat="1" ht="13.5">
      <c r="B340" s="257"/>
      <c r="C340" s="258"/>
      <c r="D340" s="247" t="s">
        <v>328</v>
      </c>
      <c r="E340" s="258"/>
      <c r="F340" s="260" t="s">
        <v>551</v>
      </c>
      <c r="G340" s="258"/>
      <c r="H340" s="261">
        <v>354.06</v>
      </c>
      <c r="I340" s="262"/>
      <c r="J340" s="258"/>
      <c r="K340" s="258"/>
      <c r="L340" s="263"/>
      <c r="M340" s="264"/>
      <c r="N340" s="265"/>
      <c r="O340" s="265"/>
      <c r="P340" s="265"/>
      <c r="Q340" s="265"/>
      <c r="R340" s="265"/>
      <c r="S340" s="265"/>
      <c r="T340" s="266"/>
      <c r="AT340" s="267" t="s">
        <v>328</v>
      </c>
      <c r="AU340" s="267" t="s">
        <v>85</v>
      </c>
      <c r="AV340" s="12" t="s">
        <v>85</v>
      </c>
      <c r="AW340" s="12" t="s">
        <v>6</v>
      </c>
      <c r="AX340" s="12" t="s">
        <v>83</v>
      </c>
      <c r="AY340" s="267" t="s">
        <v>174</v>
      </c>
    </row>
    <row r="341" spans="2:65" s="1" customFormat="1" ht="25.5" customHeight="1">
      <c r="B341" s="47"/>
      <c r="C341" s="235" t="s">
        <v>552</v>
      </c>
      <c r="D341" s="235" t="s">
        <v>177</v>
      </c>
      <c r="E341" s="236" t="s">
        <v>553</v>
      </c>
      <c r="F341" s="237" t="s">
        <v>554</v>
      </c>
      <c r="G341" s="238" t="s">
        <v>464</v>
      </c>
      <c r="H341" s="239">
        <v>70.812</v>
      </c>
      <c r="I341" s="240"/>
      <c r="J341" s="241">
        <f>ROUND(I341*H341,2)</f>
        <v>0</v>
      </c>
      <c r="K341" s="237" t="s">
        <v>181</v>
      </c>
      <c r="L341" s="73"/>
      <c r="M341" s="242" t="s">
        <v>23</v>
      </c>
      <c r="N341" s="243" t="s">
        <v>46</v>
      </c>
      <c r="O341" s="48"/>
      <c r="P341" s="244">
        <f>O341*H341</f>
        <v>0</v>
      </c>
      <c r="Q341" s="244">
        <v>0</v>
      </c>
      <c r="R341" s="244">
        <f>Q341*H341</f>
        <v>0</v>
      </c>
      <c r="S341" s="244">
        <v>0</v>
      </c>
      <c r="T341" s="245">
        <f>S341*H341</f>
        <v>0</v>
      </c>
      <c r="AR341" s="25" t="s">
        <v>195</v>
      </c>
      <c r="AT341" s="25" t="s">
        <v>177</v>
      </c>
      <c r="AU341" s="25" t="s">
        <v>85</v>
      </c>
      <c r="AY341" s="25" t="s">
        <v>174</v>
      </c>
      <c r="BE341" s="246">
        <f>IF(N341="základní",J341,0)</f>
        <v>0</v>
      </c>
      <c r="BF341" s="246">
        <f>IF(N341="snížená",J341,0)</f>
        <v>0</v>
      </c>
      <c r="BG341" s="246">
        <f>IF(N341="zákl. přenesená",J341,0)</f>
        <v>0</v>
      </c>
      <c r="BH341" s="246">
        <f>IF(N341="sníž. přenesená",J341,0)</f>
        <v>0</v>
      </c>
      <c r="BI341" s="246">
        <f>IF(N341="nulová",J341,0)</f>
        <v>0</v>
      </c>
      <c r="BJ341" s="25" t="s">
        <v>83</v>
      </c>
      <c r="BK341" s="246">
        <f>ROUND(I341*H341,2)</f>
        <v>0</v>
      </c>
      <c r="BL341" s="25" t="s">
        <v>195</v>
      </c>
      <c r="BM341" s="25" t="s">
        <v>555</v>
      </c>
    </row>
    <row r="342" spans="2:65" s="1" customFormat="1" ht="25.5" customHeight="1">
      <c r="B342" s="47"/>
      <c r="C342" s="235" t="s">
        <v>556</v>
      </c>
      <c r="D342" s="235" t="s">
        <v>177</v>
      </c>
      <c r="E342" s="236" t="s">
        <v>557</v>
      </c>
      <c r="F342" s="237" t="s">
        <v>558</v>
      </c>
      <c r="G342" s="238" t="s">
        <v>464</v>
      </c>
      <c r="H342" s="239">
        <v>708.12</v>
      </c>
      <c r="I342" s="240"/>
      <c r="J342" s="241">
        <f>ROUND(I342*H342,2)</f>
        <v>0</v>
      </c>
      <c r="K342" s="237" t="s">
        <v>181</v>
      </c>
      <c r="L342" s="73"/>
      <c r="M342" s="242" t="s">
        <v>23</v>
      </c>
      <c r="N342" s="243" t="s">
        <v>46</v>
      </c>
      <c r="O342" s="48"/>
      <c r="P342" s="244">
        <f>O342*H342</f>
        <v>0</v>
      </c>
      <c r="Q342" s="244">
        <v>0</v>
      </c>
      <c r="R342" s="244">
        <f>Q342*H342</f>
        <v>0</v>
      </c>
      <c r="S342" s="244">
        <v>0</v>
      </c>
      <c r="T342" s="245">
        <f>S342*H342</f>
        <v>0</v>
      </c>
      <c r="AR342" s="25" t="s">
        <v>195</v>
      </c>
      <c r="AT342" s="25" t="s">
        <v>177</v>
      </c>
      <c r="AU342" s="25" t="s">
        <v>85</v>
      </c>
      <c r="AY342" s="25" t="s">
        <v>174</v>
      </c>
      <c r="BE342" s="246">
        <f>IF(N342="základní",J342,0)</f>
        <v>0</v>
      </c>
      <c r="BF342" s="246">
        <f>IF(N342="snížená",J342,0)</f>
        <v>0</v>
      </c>
      <c r="BG342" s="246">
        <f>IF(N342="zákl. přenesená",J342,0)</f>
        <v>0</v>
      </c>
      <c r="BH342" s="246">
        <f>IF(N342="sníž. přenesená",J342,0)</f>
        <v>0</v>
      </c>
      <c r="BI342" s="246">
        <f>IF(N342="nulová",J342,0)</f>
        <v>0</v>
      </c>
      <c r="BJ342" s="25" t="s">
        <v>83</v>
      </c>
      <c r="BK342" s="246">
        <f>ROUND(I342*H342,2)</f>
        <v>0</v>
      </c>
      <c r="BL342" s="25" t="s">
        <v>195</v>
      </c>
      <c r="BM342" s="25" t="s">
        <v>559</v>
      </c>
    </row>
    <row r="343" spans="2:51" s="12" customFormat="1" ht="13.5">
      <c r="B343" s="257"/>
      <c r="C343" s="258"/>
      <c r="D343" s="247" t="s">
        <v>328</v>
      </c>
      <c r="E343" s="258"/>
      <c r="F343" s="260" t="s">
        <v>560</v>
      </c>
      <c r="G343" s="258"/>
      <c r="H343" s="261">
        <v>708.12</v>
      </c>
      <c r="I343" s="262"/>
      <c r="J343" s="258"/>
      <c r="K343" s="258"/>
      <c r="L343" s="263"/>
      <c r="M343" s="264"/>
      <c r="N343" s="265"/>
      <c r="O343" s="265"/>
      <c r="P343" s="265"/>
      <c r="Q343" s="265"/>
      <c r="R343" s="265"/>
      <c r="S343" s="265"/>
      <c r="T343" s="266"/>
      <c r="AT343" s="267" t="s">
        <v>328</v>
      </c>
      <c r="AU343" s="267" t="s">
        <v>85</v>
      </c>
      <c r="AV343" s="12" t="s">
        <v>85</v>
      </c>
      <c r="AW343" s="12" t="s">
        <v>6</v>
      </c>
      <c r="AX343" s="12" t="s">
        <v>83</v>
      </c>
      <c r="AY343" s="267" t="s">
        <v>174</v>
      </c>
    </row>
    <row r="344" spans="2:65" s="1" customFormat="1" ht="16.5" customHeight="1">
      <c r="B344" s="47"/>
      <c r="C344" s="235" t="s">
        <v>561</v>
      </c>
      <c r="D344" s="235" t="s">
        <v>177</v>
      </c>
      <c r="E344" s="236" t="s">
        <v>562</v>
      </c>
      <c r="F344" s="237" t="s">
        <v>563</v>
      </c>
      <c r="G344" s="238" t="s">
        <v>464</v>
      </c>
      <c r="H344" s="239">
        <v>10.622</v>
      </c>
      <c r="I344" s="240"/>
      <c r="J344" s="241">
        <f>ROUND(I344*H344,2)</f>
        <v>0</v>
      </c>
      <c r="K344" s="237" t="s">
        <v>181</v>
      </c>
      <c r="L344" s="73"/>
      <c r="M344" s="242" t="s">
        <v>23</v>
      </c>
      <c r="N344" s="243" t="s">
        <v>46</v>
      </c>
      <c r="O344" s="48"/>
      <c r="P344" s="244">
        <f>O344*H344</f>
        <v>0</v>
      </c>
      <c r="Q344" s="244">
        <v>0</v>
      </c>
      <c r="R344" s="244">
        <f>Q344*H344</f>
        <v>0</v>
      </c>
      <c r="S344" s="244">
        <v>0</v>
      </c>
      <c r="T344" s="245">
        <f>S344*H344</f>
        <v>0</v>
      </c>
      <c r="AR344" s="25" t="s">
        <v>195</v>
      </c>
      <c r="AT344" s="25" t="s">
        <v>177</v>
      </c>
      <c r="AU344" s="25" t="s">
        <v>85</v>
      </c>
      <c r="AY344" s="25" t="s">
        <v>174</v>
      </c>
      <c r="BE344" s="246">
        <f>IF(N344="základní",J344,0)</f>
        <v>0</v>
      </c>
      <c r="BF344" s="246">
        <f>IF(N344="snížená",J344,0)</f>
        <v>0</v>
      </c>
      <c r="BG344" s="246">
        <f>IF(N344="zákl. přenesená",J344,0)</f>
        <v>0</v>
      </c>
      <c r="BH344" s="246">
        <f>IF(N344="sníž. přenesená",J344,0)</f>
        <v>0</v>
      </c>
      <c r="BI344" s="246">
        <f>IF(N344="nulová",J344,0)</f>
        <v>0</v>
      </c>
      <c r="BJ344" s="25" t="s">
        <v>83</v>
      </c>
      <c r="BK344" s="246">
        <f>ROUND(I344*H344,2)</f>
        <v>0</v>
      </c>
      <c r="BL344" s="25" t="s">
        <v>195</v>
      </c>
      <c r="BM344" s="25" t="s">
        <v>564</v>
      </c>
    </row>
    <row r="345" spans="2:51" s="12" customFormat="1" ht="13.5">
      <c r="B345" s="257"/>
      <c r="C345" s="258"/>
      <c r="D345" s="247" t="s">
        <v>328</v>
      </c>
      <c r="E345" s="258"/>
      <c r="F345" s="260" t="s">
        <v>565</v>
      </c>
      <c r="G345" s="258"/>
      <c r="H345" s="261">
        <v>10.622</v>
      </c>
      <c r="I345" s="262"/>
      <c r="J345" s="258"/>
      <c r="K345" s="258"/>
      <c r="L345" s="263"/>
      <c r="M345" s="264"/>
      <c r="N345" s="265"/>
      <c r="O345" s="265"/>
      <c r="P345" s="265"/>
      <c r="Q345" s="265"/>
      <c r="R345" s="265"/>
      <c r="S345" s="265"/>
      <c r="T345" s="266"/>
      <c r="AT345" s="267" t="s">
        <v>328</v>
      </c>
      <c r="AU345" s="267" t="s">
        <v>85</v>
      </c>
      <c r="AV345" s="12" t="s">
        <v>85</v>
      </c>
      <c r="AW345" s="12" t="s">
        <v>6</v>
      </c>
      <c r="AX345" s="12" t="s">
        <v>83</v>
      </c>
      <c r="AY345" s="267" t="s">
        <v>174</v>
      </c>
    </row>
    <row r="346" spans="2:65" s="1" customFormat="1" ht="16.5" customHeight="1">
      <c r="B346" s="47"/>
      <c r="C346" s="235" t="s">
        <v>566</v>
      </c>
      <c r="D346" s="235" t="s">
        <v>177</v>
      </c>
      <c r="E346" s="236" t="s">
        <v>567</v>
      </c>
      <c r="F346" s="237" t="s">
        <v>568</v>
      </c>
      <c r="G346" s="238" t="s">
        <v>464</v>
      </c>
      <c r="H346" s="239">
        <v>14.162</v>
      </c>
      <c r="I346" s="240"/>
      <c r="J346" s="241">
        <f>ROUND(I346*H346,2)</f>
        <v>0</v>
      </c>
      <c r="K346" s="237" t="s">
        <v>181</v>
      </c>
      <c r="L346" s="73"/>
      <c r="M346" s="242" t="s">
        <v>23</v>
      </c>
      <c r="N346" s="243" t="s">
        <v>46</v>
      </c>
      <c r="O346" s="48"/>
      <c r="P346" s="244">
        <f>O346*H346</f>
        <v>0</v>
      </c>
      <c r="Q346" s="244">
        <v>0</v>
      </c>
      <c r="R346" s="244">
        <f>Q346*H346</f>
        <v>0</v>
      </c>
      <c r="S346" s="244">
        <v>0</v>
      </c>
      <c r="T346" s="245">
        <f>S346*H346</f>
        <v>0</v>
      </c>
      <c r="AR346" s="25" t="s">
        <v>195</v>
      </c>
      <c r="AT346" s="25" t="s">
        <v>177</v>
      </c>
      <c r="AU346" s="25" t="s">
        <v>85</v>
      </c>
      <c r="AY346" s="25" t="s">
        <v>174</v>
      </c>
      <c r="BE346" s="246">
        <f>IF(N346="základní",J346,0)</f>
        <v>0</v>
      </c>
      <c r="BF346" s="246">
        <f>IF(N346="snížená",J346,0)</f>
        <v>0</v>
      </c>
      <c r="BG346" s="246">
        <f>IF(N346="zákl. přenesená",J346,0)</f>
        <v>0</v>
      </c>
      <c r="BH346" s="246">
        <f>IF(N346="sníž. přenesená",J346,0)</f>
        <v>0</v>
      </c>
      <c r="BI346" s="246">
        <f>IF(N346="nulová",J346,0)</f>
        <v>0</v>
      </c>
      <c r="BJ346" s="25" t="s">
        <v>83</v>
      </c>
      <c r="BK346" s="246">
        <f>ROUND(I346*H346,2)</f>
        <v>0</v>
      </c>
      <c r="BL346" s="25" t="s">
        <v>195</v>
      </c>
      <c r="BM346" s="25" t="s">
        <v>569</v>
      </c>
    </row>
    <row r="347" spans="2:51" s="12" customFormat="1" ht="13.5">
      <c r="B347" s="257"/>
      <c r="C347" s="258"/>
      <c r="D347" s="247" t="s">
        <v>328</v>
      </c>
      <c r="E347" s="258"/>
      <c r="F347" s="260" t="s">
        <v>570</v>
      </c>
      <c r="G347" s="258"/>
      <c r="H347" s="261">
        <v>14.162</v>
      </c>
      <c r="I347" s="262"/>
      <c r="J347" s="258"/>
      <c r="K347" s="258"/>
      <c r="L347" s="263"/>
      <c r="M347" s="264"/>
      <c r="N347" s="265"/>
      <c r="O347" s="265"/>
      <c r="P347" s="265"/>
      <c r="Q347" s="265"/>
      <c r="R347" s="265"/>
      <c r="S347" s="265"/>
      <c r="T347" s="266"/>
      <c r="AT347" s="267" t="s">
        <v>328</v>
      </c>
      <c r="AU347" s="267" t="s">
        <v>85</v>
      </c>
      <c r="AV347" s="12" t="s">
        <v>85</v>
      </c>
      <c r="AW347" s="12" t="s">
        <v>6</v>
      </c>
      <c r="AX347" s="12" t="s">
        <v>83</v>
      </c>
      <c r="AY347" s="267" t="s">
        <v>174</v>
      </c>
    </row>
    <row r="348" spans="2:65" s="1" customFormat="1" ht="25.5" customHeight="1">
      <c r="B348" s="47"/>
      <c r="C348" s="235" t="s">
        <v>571</v>
      </c>
      <c r="D348" s="235" t="s">
        <v>177</v>
      </c>
      <c r="E348" s="236" t="s">
        <v>572</v>
      </c>
      <c r="F348" s="237" t="s">
        <v>573</v>
      </c>
      <c r="G348" s="238" t="s">
        <v>464</v>
      </c>
      <c r="H348" s="239">
        <v>21.244</v>
      </c>
      <c r="I348" s="240"/>
      <c r="J348" s="241">
        <f>ROUND(I348*H348,2)</f>
        <v>0</v>
      </c>
      <c r="K348" s="237" t="s">
        <v>181</v>
      </c>
      <c r="L348" s="73"/>
      <c r="M348" s="242" t="s">
        <v>23</v>
      </c>
      <c r="N348" s="243" t="s">
        <v>46</v>
      </c>
      <c r="O348" s="48"/>
      <c r="P348" s="244">
        <f>O348*H348</f>
        <v>0</v>
      </c>
      <c r="Q348" s="244">
        <v>0</v>
      </c>
      <c r="R348" s="244">
        <f>Q348*H348</f>
        <v>0</v>
      </c>
      <c r="S348" s="244">
        <v>0</v>
      </c>
      <c r="T348" s="245">
        <f>S348*H348</f>
        <v>0</v>
      </c>
      <c r="AR348" s="25" t="s">
        <v>195</v>
      </c>
      <c r="AT348" s="25" t="s">
        <v>177</v>
      </c>
      <c r="AU348" s="25" t="s">
        <v>85</v>
      </c>
      <c r="AY348" s="25" t="s">
        <v>174</v>
      </c>
      <c r="BE348" s="246">
        <f>IF(N348="základní",J348,0)</f>
        <v>0</v>
      </c>
      <c r="BF348" s="246">
        <f>IF(N348="snížená",J348,0)</f>
        <v>0</v>
      </c>
      <c r="BG348" s="246">
        <f>IF(N348="zákl. přenesená",J348,0)</f>
        <v>0</v>
      </c>
      <c r="BH348" s="246">
        <f>IF(N348="sníž. přenesená",J348,0)</f>
        <v>0</v>
      </c>
      <c r="BI348" s="246">
        <f>IF(N348="nulová",J348,0)</f>
        <v>0</v>
      </c>
      <c r="BJ348" s="25" t="s">
        <v>83</v>
      </c>
      <c r="BK348" s="246">
        <f>ROUND(I348*H348,2)</f>
        <v>0</v>
      </c>
      <c r="BL348" s="25" t="s">
        <v>195</v>
      </c>
      <c r="BM348" s="25" t="s">
        <v>574</v>
      </c>
    </row>
    <row r="349" spans="2:51" s="12" customFormat="1" ht="13.5">
      <c r="B349" s="257"/>
      <c r="C349" s="258"/>
      <c r="D349" s="247" t="s">
        <v>328</v>
      </c>
      <c r="E349" s="258"/>
      <c r="F349" s="260" t="s">
        <v>575</v>
      </c>
      <c r="G349" s="258"/>
      <c r="H349" s="261">
        <v>21.244</v>
      </c>
      <c r="I349" s="262"/>
      <c r="J349" s="258"/>
      <c r="K349" s="258"/>
      <c r="L349" s="263"/>
      <c r="M349" s="264"/>
      <c r="N349" s="265"/>
      <c r="O349" s="265"/>
      <c r="P349" s="265"/>
      <c r="Q349" s="265"/>
      <c r="R349" s="265"/>
      <c r="S349" s="265"/>
      <c r="T349" s="266"/>
      <c r="AT349" s="267" t="s">
        <v>328</v>
      </c>
      <c r="AU349" s="267" t="s">
        <v>85</v>
      </c>
      <c r="AV349" s="12" t="s">
        <v>85</v>
      </c>
      <c r="AW349" s="12" t="s">
        <v>6</v>
      </c>
      <c r="AX349" s="12" t="s">
        <v>83</v>
      </c>
      <c r="AY349" s="267" t="s">
        <v>174</v>
      </c>
    </row>
    <row r="350" spans="2:65" s="1" customFormat="1" ht="25.5" customHeight="1">
      <c r="B350" s="47"/>
      <c r="C350" s="235" t="s">
        <v>576</v>
      </c>
      <c r="D350" s="235" t="s">
        <v>177</v>
      </c>
      <c r="E350" s="236" t="s">
        <v>577</v>
      </c>
      <c r="F350" s="237" t="s">
        <v>578</v>
      </c>
      <c r="G350" s="238" t="s">
        <v>464</v>
      </c>
      <c r="H350" s="239">
        <v>10.622</v>
      </c>
      <c r="I350" s="240"/>
      <c r="J350" s="241">
        <f>ROUND(I350*H350,2)</f>
        <v>0</v>
      </c>
      <c r="K350" s="237" t="s">
        <v>181</v>
      </c>
      <c r="L350" s="73"/>
      <c r="M350" s="242" t="s">
        <v>23</v>
      </c>
      <c r="N350" s="243" t="s">
        <v>46</v>
      </c>
      <c r="O350" s="48"/>
      <c r="P350" s="244">
        <f>O350*H350</f>
        <v>0</v>
      </c>
      <c r="Q350" s="244">
        <v>0</v>
      </c>
      <c r="R350" s="244">
        <f>Q350*H350</f>
        <v>0</v>
      </c>
      <c r="S350" s="244">
        <v>0</v>
      </c>
      <c r="T350" s="245">
        <f>S350*H350</f>
        <v>0</v>
      </c>
      <c r="AR350" s="25" t="s">
        <v>195</v>
      </c>
      <c r="AT350" s="25" t="s">
        <v>177</v>
      </c>
      <c r="AU350" s="25" t="s">
        <v>85</v>
      </c>
      <c r="AY350" s="25" t="s">
        <v>174</v>
      </c>
      <c r="BE350" s="246">
        <f>IF(N350="základní",J350,0)</f>
        <v>0</v>
      </c>
      <c r="BF350" s="246">
        <f>IF(N350="snížená",J350,0)</f>
        <v>0</v>
      </c>
      <c r="BG350" s="246">
        <f>IF(N350="zákl. přenesená",J350,0)</f>
        <v>0</v>
      </c>
      <c r="BH350" s="246">
        <f>IF(N350="sníž. přenesená",J350,0)</f>
        <v>0</v>
      </c>
      <c r="BI350" s="246">
        <f>IF(N350="nulová",J350,0)</f>
        <v>0</v>
      </c>
      <c r="BJ350" s="25" t="s">
        <v>83</v>
      </c>
      <c r="BK350" s="246">
        <f>ROUND(I350*H350,2)</f>
        <v>0</v>
      </c>
      <c r="BL350" s="25" t="s">
        <v>195</v>
      </c>
      <c r="BM350" s="25" t="s">
        <v>579</v>
      </c>
    </row>
    <row r="351" spans="2:51" s="12" customFormat="1" ht="13.5">
      <c r="B351" s="257"/>
      <c r="C351" s="258"/>
      <c r="D351" s="247" t="s">
        <v>328</v>
      </c>
      <c r="E351" s="258"/>
      <c r="F351" s="260" t="s">
        <v>565</v>
      </c>
      <c r="G351" s="258"/>
      <c r="H351" s="261">
        <v>10.622</v>
      </c>
      <c r="I351" s="262"/>
      <c r="J351" s="258"/>
      <c r="K351" s="258"/>
      <c r="L351" s="263"/>
      <c r="M351" s="264"/>
      <c r="N351" s="265"/>
      <c r="O351" s="265"/>
      <c r="P351" s="265"/>
      <c r="Q351" s="265"/>
      <c r="R351" s="265"/>
      <c r="S351" s="265"/>
      <c r="T351" s="266"/>
      <c r="AT351" s="267" t="s">
        <v>328</v>
      </c>
      <c r="AU351" s="267" t="s">
        <v>85</v>
      </c>
      <c r="AV351" s="12" t="s">
        <v>85</v>
      </c>
      <c r="AW351" s="12" t="s">
        <v>6</v>
      </c>
      <c r="AX351" s="12" t="s">
        <v>83</v>
      </c>
      <c r="AY351" s="267" t="s">
        <v>174</v>
      </c>
    </row>
    <row r="352" spans="2:65" s="1" customFormat="1" ht="16.5" customHeight="1">
      <c r="B352" s="47"/>
      <c r="C352" s="235" t="s">
        <v>580</v>
      </c>
      <c r="D352" s="235" t="s">
        <v>177</v>
      </c>
      <c r="E352" s="236" t="s">
        <v>581</v>
      </c>
      <c r="F352" s="237" t="s">
        <v>582</v>
      </c>
      <c r="G352" s="238" t="s">
        <v>464</v>
      </c>
      <c r="H352" s="239">
        <v>14.162</v>
      </c>
      <c r="I352" s="240"/>
      <c r="J352" s="241">
        <f>ROUND(I352*H352,2)</f>
        <v>0</v>
      </c>
      <c r="K352" s="237" t="s">
        <v>181</v>
      </c>
      <c r="L352" s="73"/>
      <c r="M352" s="242" t="s">
        <v>23</v>
      </c>
      <c r="N352" s="243" t="s">
        <v>46</v>
      </c>
      <c r="O352" s="48"/>
      <c r="P352" s="244">
        <f>O352*H352</f>
        <v>0</v>
      </c>
      <c r="Q352" s="244">
        <v>0</v>
      </c>
      <c r="R352" s="244">
        <f>Q352*H352</f>
        <v>0</v>
      </c>
      <c r="S352" s="244">
        <v>0</v>
      </c>
      <c r="T352" s="245">
        <f>S352*H352</f>
        <v>0</v>
      </c>
      <c r="AR352" s="25" t="s">
        <v>195</v>
      </c>
      <c r="AT352" s="25" t="s">
        <v>177</v>
      </c>
      <c r="AU352" s="25" t="s">
        <v>85</v>
      </c>
      <c r="AY352" s="25" t="s">
        <v>174</v>
      </c>
      <c r="BE352" s="246">
        <f>IF(N352="základní",J352,0)</f>
        <v>0</v>
      </c>
      <c r="BF352" s="246">
        <f>IF(N352="snížená",J352,0)</f>
        <v>0</v>
      </c>
      <c r="BG352" s="246">
        <f>IF(N352="zákl. přenesená",J352,0)</f>
        <v>0</v>
      </c>
      <c r="BH352" s="246">
        <f>IF(N352="sníž. přenesená",J352,0)</f>
        <v>0</v>
      </c>
      <c r="BI352" s="246">
        <f>IF(N352="nulová",J352,0)</f>
        <v>0</v>
      </c>
      <c r="BJ352" s="25" t="s">
        <v>83</v>
      </c>
      <c r="BK352" s="246">
        <f>ROUND(I352*H352,2)</f>
        <v>0</v>
      </c>
      <c r="BL352" s="25" t="s">
        <v>195</v>
      </c>
      <c r="BM352" s="25" t="s">
        <v>583</v>
      </c>
    </row>
    <row r="353" spans="2:51" s="12" customFormat="1" ht="13.5">
      <c r="B353" s="257"/>
      <c r="C353" s="258"/>
      <c r="D353" s="247" t="s">
        <v>328</v>
      </c>
      <c r="E353" s="258"/>
      <c r="F353" s="260" t="s">
        <v>570</v>
      </c>
      <c r="G353" s="258"/>
      <c r="H353" s="261">
        <v>14.162</v>
      </c>
      <c r="I353" s="262"/>
      <c r="J353" s="258"/>
      <c r="K353" s="258"/>
      <c r="L353" s="263"/>
      <c r="M353" s="264"/>
      <c r="N353" s="265"/>
      <c r="O353" s="265"/>
      <c r="P353" s="265"/>
      <c r="Q353" s="265"/>
      <c r="R353" s="265"/>
      <c r="S353" s="265"/>
      <c r="T353" s="266"/>
      <c r="AT353" s="267" t="s">
        <v>328</v>
      </c>
      <c r="AU353" s="267" t="s">
        <v>85</v>
      </c>
      <c r="AV353" s="12" t="s">
        <v>85</v>
      </c>
      <c r="AW353" s="12" t="s">
        <v>6</v>
      </c>
      <c r="AX353" s="12" t="s">
        <v>83</v>
      </c>
      <c r="AY353" s="267" t="s">
        <v>174</v>
      </c>
    </row>
    <row r="354" spans="2:63" s="11" customFormat="1" ht="29.85" customHeight="1">
      <c r="B354" s="219"/>
      <c r="C354" s="220"/>
      <c r="D354" s="221" t="s">
        <v>74</v>
      </c>
      <c r="E354" s="233" t="s">
        <v>584</v>
      </c>
      <c r="F354" s="233" t="s">
        <v>585</v>
      </c>
      <c r="G354" s="220"/>
      <c r="H354" s="220"/>
      <c r="I354" s="223"/>
      <c r="J354" s="234">
        <f>BK354</f>
        <v>0</v>
      </c>
      <c r="K354" s="220"/>
      <c r="L354" s="225"/>
      <c r="M354" s="226"/>
      <c r="N354" s="227"/>
      <c r="O354" s="227"/>
      <c r="P354" s="228">
        <f>P355</f>
        <v>0</v>
      </c>
      <c r="Q354" s="227"/>
      <c r="R354" s="228">
        <f>R355</f>
        <v>0</v>
      </c>
      <c r="S354" s="227"/>
      <c r="T354" s="229">
        <f>T355</f>
        <v>0</v>
      </c>
      <c r="AR354" s="230" t="s">
        <v>83</v>
      </c>
      <c r="AT354" s="231" t="s">
        <v>74</v>
      </c>
      <c r="AU354" s="231" t="s">
        <v>83</v>
      </c>
      <c r="AY354" s="230" t="s">
        <v>174</v>
      </c>
      <c r="BK354" s="232">
        <f>BK355</f>
        <v>0</v>
      </c>
    </row>
    <row r="355" spans="2:65" s="1" customFormat="1" ht="38.25" customHeight="1">
      <c r="B355" s="47"/>
      <c r="C355" s="235" t="s">
        <v>586</v>
      </c>
      <c r="D355" s="235" t="s">
        <v>177</v>
      </c>
      <c r="E355" s="236" t="s">
        <v>587</v>
      </c>
      <c r="F355" s="237" t="s">
        <v>588</v>
      </c>
      <c r="G355" s="238" t="s">
        <v>464</v>
      </c>
      <c r="H355" s="239">
        <v>64.522</v>
      </c>
      <c r="I355" s="240"/>
      <c r="J355" s="241">
        <f>ROUND(I355*H355,2)</f>
        <v>0</v>
      </c>
      <c r="K355" s="237" t="s">
        <v>181</v>
      </c>
      <c r="L355" s="73"/>
      <c r="M355" s="242" t="s">
        <v>23</v>
      </c>
      <c r="N355" s="243" t="s">
        <v>46</v>
      </c>
      <c r="O355" s="48"/>
      <c r="P355" s="244">
        <f>O355*H355</f>
        <v>0</v>
      </c>
      <c r="Q355" s="244">
        <v>0</v>
      </c>
      <c r="R355" s="244">
        <f>Q355*H355</f>
        <v>0</v>
      </c>
      <c r="S355" s="244">
        <v>0</v>
      </c>
      <c r="T355" s="245">
        <f>S355*H355</f>
        <v>0</v>
      </c>
      <c r="AR355" s="25" t="s">
        <v>195</v>
      </c>
      <c r="AT355" s="25" t="s">
        <v>177</v>
      </c>
      <c r="AU355" s="25" t="s">
        <v>85</v>
      </c>
      <c r="AY355" s="25" t="s">
        <v>174</v>
      </c>
      <c r="BE355" s="246">
        <f>IF(N355="základní",J355,0)</f>
        <v>0</v>
      </c>
      <c r="BF355" s="246">
        <f>IF(N355="snížená",J355,0)</f>
        <v>0</v>
      </c>
      <c r="BG355" s="246">
        <f>IF(N355="zákl. přenesená",J355,0)</f>
        <v>0</v>
      </c>
      <c r="BH355" s="246">
        <f>IF(N355="sníž. přenesená",J355,0)</f>
        <v>0</v>
      </c>
      <c r="BI355" s="246">
        <f>IF(N355="nulová",J355,0)</f>
        <v>0</v>
      </c>
      <c r="BJ355" s="25" t="s">
        <v>83</v>
      </c>
      <c r="BK355" s="246">
        <f>ROUND(I355*H355,2)</f>
        <v>0</v>
      </c>
      <c r="BL355" s="25" t="s">
        <v>195</v>
      </c>
      <c r="BM355" s="25" t="s">
        <v>589</v>
      </c>
    </row>
    <row r="356" spans="2:63" s="11" customFormat="1" ht="37.4" customHeight="1">
      <c r="B356" s="219"/>
      <c r="C356" s="220"/>
      <c r="D356" s="221" t="s">
        <v>74</v>
      </c>
      <c r="E356" s="222" t="s">
        <v>590</v>
      </c>
      <c r="F356" s="222" t="s">
        <v>591</v>
      </c>
      <c r="G356" s="220"/>
      <c r="H356" s="220"/>
      <c r="I356" s="223"/>
      <c r="J356" s="224">
        <f>BK356</f>
        <v>0</v>
      </c>
      <c r="K356" s="220"/>
      <c r="L356" s="225"/>
      <c r="M356" s="226"/>
      <c r="N356" s="227"/>
      <c r="O356" s="227"/>
      <c r="P356" s="228">
        <f>P357+P372+P452+P563+P623+P738+P802</f>
        <v>0</v>
      </c>
      <c r="Q356" s="227"/>
      <c r="R356" s="228">
        <f>R357+R372+R452+R563+R623+R738+R802</f>
        <v>21.690017729999997</v>
      </c>
      <c r="S356" s="227"/>
      <c r="T356" s="229">
        <f>T357+T372+T452+T563+T623+T738+T802</f>
        <v>27.283747950000002</v>
      </c>
      <c r="AR356" s="230" t="s">
        <v>85</v>
      </c>
      <c r="AT356" s="231" t="s">
        <v>74</v>
      </c>
      <c r="AU356" s="231" t="s">
        <v>75</v>
      </c>
      <c r="AY356" s="230" t="s">
        <v>174</v>
      </c>
      <c r="BK356" s="232">
        <f>BK357+BK372+BK452+BK563+BK623+BK738+BK802</f>
        <v>0</v>
      </c>
    </row>
    <row r="357" spans="2:63" s="11" customFormat="1" ht="19.9" customHeight="1">
      <c r="B357" s="219"/>
      <c r="C357" s="220"/>
      <c r="D357" s="221" t="s">
        <v>74</v>
      </c>
      <c r="E357" s="233" t="s">
        <v>592</v>
      </c>
      <c r="F357" s="233" t="s">
        <v>593</v>
      </c>
      <c r="G357" s="220"/>
      <c r="H357" s="220"/>
      <c r="I357" s="223"/>
      <c r="J357" s="234">
        <f>BK357</f>
        <v>0</v>
      </c>
      <c r="K357" s="220"/>
      <c r="L357" s="225"/>
      <c r="M357" s="226"/>
      <c r="N357" s="227"/>
      <c r="O357" s="227"/>
      <c r="P357" s="228">
        <f>SUM(P358:P371)</f>
        <v>0</v>
      </c>
      <c r="Q357" s="227"/>
      <c r="R357" s="228">
        <f>SUM(R358:R371)</f>
        <v>0.34404064000000006</v>
      </c>
      <c r="S357" s="227"/>
      <c r="T357" s="229">
        <f>SUM(T358:T371)</f>
        <v>0</v>
      </c>
      <c r="AR357" s="230" t="s">
        <v>85</v>
      </c>
      <c r="AT357" s="231" t="s">
        <v>74</v>
      </c>
      <c r="AU357" s="231" t="s">
        <v>83</v>
      </c>
      <c r="AY357" s="230" t="s">
        <v>174</v>
      </c>
      <c r="BK357" s="232">
        <f>SUM(BK358:BK371)</f>
        <v>0</v>
      </c>
    </row>
    <row r="358" spans="2:65" s="1" customFormat="1" ht="25.5" customHeight="1">
      <c r="B358" s="47"/>
      <c r="C358" s="235" t="s">
        <v>594</v>
      </c>
      <c r="D358" s="235" t="s">
        <v>177</v>
      </c>
      <c r="E358" s="236" t="s">
        <v>595</v>
      </c>
      <c r="F358" s="237" t="s">
        <v>596</v>
      </c>
      <c r="G358" s="238" t="s">
        <v>205</v>
      </c>
      <c r="H358" s="239">
        <v>65.159</v>
      </c>
      <c r="I358" s="240"/>
      <c r="J358" s="241">
        <f>ROUND(I358*H358,2)</f>
        <v>0</v>
      </c>
      <c r="K358" s="237" t="s">
        <v>181</v>
      </c>
      <c r="L358" s="73"/>
      <c r="M358" s="242" t="s">
        <v>23</v>
      </c>
      <c r="N358" s="243" t="s">
        <v>46</v>
      </c>
      <c r="O358" s="48"/>
      <c r="P358" s="244">
        <f>O358*H358</f>
        <v>0</v>
      </c>
      <c r="Q358" s="244">
        <v>0</v>
      </c>
      <c r="R358" s="244">
        <f>Q358*H358</f>
        <v>0</v>
      </c>
      <c r="S358" s="244">
        <v>0</v>
      </c>
      <c r="T358" s="245">
        <f>S358*H358</f>
        <v>0</v>
      </c>
      <c r="AR358" s="25" t="s">
        <v>258</v>
      </c>
      <c r="AT358" s="25" t="s">
        <v>177</v>
      </c>
      <c r="AU358" s="25" t="s">
        <v>85</v>
      </c>
      <c r="AY358" s="25" t="s">
        <v>174</v>
      </c>
      <c r="BE358" s="246">
        <f>IF(N358="základní",J358,0)</f>
        <v>0</v>
      </c>
      <c r="BF358" s="246">
        <f>IF(N358="snížená",J358,0)</f>
        <v>0</v>
      </c>
      <c r="BG358" s="246">
        <f>IF(N358="zákl. přenesená",J358,0)</f>
        <v>0</v>
      </c>
      <c r="BH358" s="246">
        <f>IF(N358="sníž. přenesená",J358,0)</f>
        <v>0</v>
      </c>
      <c r="BI358" s="246">
        <f>IF(N358="nulová",J358,0)</f>
        <v>0</v>
      </c>
      <c r="BJ358" s="25" t="s">
        <v>83</v>
      </c>
      <c r="BK358" s="246">
        <f>ROUND(I358*H358,2)</f>
        <v>0</v>
      </c>
      <c r="BL358" s="25" t="s">
        <v>258</v>
      </c>
      <c r="BM358" s="25" t="s">
        <v>597</v>
      </c>
    </row>
    <row r="359" spans="2:51" s="15" customFormat="1" ht="13.5">
      <c r="B359" s="290"/>
      <c r="C359" s="291"/>
      <c r="D359" s="247" t="s">
        <v>328</v>
      </c>
      <c r="E359" s="292" t="s">
        <v>23</v>
      </c>
      <c r="F359" s="293" t="s">
        <v>598</v>
      </c>
      <c r="G359" s="291"/>
      <c r="H359" s="292" t="s">
        <v>23</v>
      </c>
      <c r="I359" s="294"/>
      <c r="J359" s="291"/>
      <c r="K359" s="291"/>
      <c r="L359" s="295"/>
      <c r="M359" s="296"/>
      <c r="N359" s="297"/>
      <c r="O359" s="297"/>
      <c r="P359" s="297"/>
      <c r="Q359" s="297"/>
      <c r="R359" s="297"/>
      <c r="S359" s="297"/>
      <c r="T359" s="298"/>
      <c r="AT359" s="299" t="s">
        <v>328</v>
      </c>
      <c r="AU359" s="299" t="s">
        <v>85</v>
      </c>
      <c r="AV359" s="15" t="s">
        <v>83</v>
      </c>
      <c r="AW359" s="15" t="s">
        <v>38</v>
      </c>
      <c r="AX359" s="15" t="s">
        <v>75</v>
      </c>
      <c r="AY359" s="299" t="s">
        <v>174</v>
      </c>
    </row>
    <row r="360" spans="2:51" s="12" customFormat="1" ht="13.5">
      <c r="B360" s="257"/>
      <c r="C360" s="258"/>
      <c r="D360" s="247" t="s">
        <v>328</v>
      </c>
      <c r="E360" s="259" t="s">
        <v>23</v>
      </c>
      <c r="F360" s="260" t="s">
        <v>599</v>
      </c>
      <c r="G360" s="258"/>
      <c r="H360" s="261">
        <v>65.159</v>
      </c>
      <c r="I360" s="262"/>
      <c r="J360" s="258"/>
      <c r="K360" s="258"/>
      <c r="L360" s="263"/>
      <c r="M360" s="264"/>
      <c r="N360" s="265"/>
      <c r="O360" s="265"/>
      <c r="P360" s="265"/>
      <c r="Q360" s="265"/>
      <c r="R360" s="265"/>
      <c r="S360" s="265"/>
      <c r="T360" s="266"/>
      <c r="AT360" s="267" t="s">
        <v>328</v>
      </c>
      <c r="AU360" s="267" t="s">
        <v>85</v>
      </c>
      <c r="AV360" s="12" t="s">
        <v>85</v>
      </c>
      <c r="AW360" s="12" t="s">
        <v>38</v>
      </c>
      <c r="AX360" s="12" t="s">
        <v>83</v>
      </c>
      <c r="AY360" s="267" t="s">
        <v>174</v>
      </c>
    </row>
    <row r="361" spans="2:65" s="1" customFormat="1" ht="16.5" customHeight="1">
      <c r="B361" s="47"/>
      <c r="C361" s="300" t="s">
        <v>600</v>
      </c>
      <c r="D361" s="300" t="s">
        <v>475</v>
      </c>
      <c r="E361" s="301" t="s">
        <v>601</v>
      </c>
      <c r="F361" s="302" t="s">
        <v>602</v>
      </c>
      <c r="G361" s="303" t="s">
        <v>603</v>
      </c>
      <c r="H361" s="304">
        <v>19.548</v>
      </c>
      <c r="I361" s="305"/>
      <c r="J361" s="306">
        <f>ROUND(I361*H361,2)</f>
        <v>0</v>
      </c>
      <c r="K361" s="302" t="s">
        <v>181</v>
      </c>
      <c r="L361" s="307"/>
      <c r="M361" s="308" t="s">
        <v>23</v>
      </c>
      <c r="N361" s="309" t="s">
        <v>46</v>
      </c>
      <c r="O361" s="48"/>
      <c r="P361" s="244">
        <f>O361*H361</f>
        <v>0</v>
      </c>
      <c r="Q361" s="244">
        <v>0.001</v>
      </c>
      <c r="R361" s="244">
        <f>Q361*H361</f>
        <v>0.019548</v>
      </c>
      <c r="S361" s="244">
        <v>0</v>
      </c>
      <c r="T361" s="245">
        <f>S361*H361</f>
        <v>0</v>
      </c>
      <c r="AR361" s="25" t="s">
        <v>547</v>
      </c>
      <c r="AT361" s="25" t="s">
        <v>475</v>
      </c>
      <c r="AU361" s="25" t="s">
        <v>85</v>
      </c>
      <c r="AY361" s="25" t="s">
        <v>174</v>
      </c>
      <c r="BE361" s="246">
        <f>IF(N361="základní",J361,0)</f>
        <v>0</v>
      </c>
      <c r="BF361" s="246">
        <f>IF(N361="snížená",J361,0)</f>
        <v>0</v>
      </c>
      <c r="BG361" s="246">
        <f>IF(N361="zákl. přenesená",J361,0)</f>
        <v>0</v>
      </c>
      <c r="BH361" s="246">
        <f>IF(N361="sníž. přenesená",J361,0)</f>
        <v>0</v>
      </c>
      <c r="BI361" s="246">
        <f>IF(N361="nulová",J361,0)</f>
        <v>0</v>
      </c>
      <c r="BJ361" s="25" t="s">
        <v>83</v>
      </c>
      <c r="BK361" s="246">
        <f>ROUND(I361*H361,2)</f>
        <v>0</v>
      </c>
      <c r="BL361" s="25" t="s">
        <v>258</v>
      </c>
      <c r="BM361" s="25" t="s">
        <v>604</v>
      </c>
    </row>
    <row r="362" spans="2:51" s="12" customFormat="1" ht="13.5">
      <c r="B362" s="257"/>
      <c r="C362" s="258"/>
      <c r="D362" s="247" t="s">
        <v>328</v>
      </c>
      <c r="E362" s="258"/>
      <c r="F362" s="260" t="s">
        <v>605</v>
      </c>
      <c r="G362" s="258"/>
      <c r="H362" s="261">
        <v>19.548</v>
      </c>
      <c r="I362" s="262"/>
      <c r="J362" s="258"/>
      <c r="K362" s="258"/>
      <c r="L362" s="263"/>
      <c r="M362" s="264"/>
      <c r="N362" s="265"/>
      <c r="O362" s="265"/>
      <c r="P362" s="265"/>
      <c r="Q362" s="265"/>
      <c r="R362" s="265"/>
      <c r="S362" s="265"/>
      <c r="T362" s="266"/>
      <c r="AT362" s="267" t="s">
        <v>328</v>
      </c>
      <c r="AU362" s="267" t="s">
        <v>85</v>
      </c>
      <c r="AV362" s="12" t="s">
        <v>85</v>
      </c>
      <c r="AW362" s="12" t="s">
        <v>6</v>
      </c>
      <c r="AX362" s="12" t="s">
        <v>83</v>
      </c>
      <c r="AY362" s="267" t="s">
        <v>174</v>
      </c>
    </row>
    <row r="363" spans="2:65" s="1" customFormat="1" ht="25.5" customHeight="1">
      <c r="B363" s="47"/>
      <c r="C363" s="235" t="s">
        <v>606</v>
      </c>
      <c r="D363" s="235" t="s">
        <v>177</v>
      </c>
      <c r="E363" s="236" t="s">
        <v>607</v>
      </c>
      <c r="F363" s="237" t="s">
        <v>608</v>
      </c>
      <c r="G363" s="238" t="s">
        <v>205</v>
      </c>
      <c r="H363" s="239">
        <v>65.159</v>
      </c>
      <c r="I363" s="240"/>
      <c r="J363" s="241">
        <f>ROUND(I363*H363,2)</f>
        <v>0</v>
      </c>
      <c r="K363" s="237" t="s">
        <v>181</v>
      </c>
      <c r="L363" s="73"/>
      <c r="M363" s="242" t="s">
        <v>23</v>
      </c>
      <c r="N363" s="243" t="s">
        <v>46</v>
      </c>
      <c r="O363" s="48"/>
      <c r="P363" s="244">
        <f>O363*H363</f>
        <v>0</v>
      </c>
      <c r="Q363" s="244">
        <v>0.0004</v>
      </c>
      <c r="R363" s="244">
        <f>Q363*H363</f>
        <v>0.026063600000000003</v>
      </c>
      <c r="S363" s="244">
        <v>0</v>
      </c>
      <c r="T363" s="245">
        <f>S363*H363</f>
        <v>0</v>
      </c>
      <c r="AR363" s="25" t="s">
        <v>258</v>
      </c>
      <c r="AT363" s="25" t="s">
        <v>177</v>
      </c>
      <c r="AU363" s="25" t="s">
        <v>85</v>
      </c>
      <c r="AY363" s="25" t="s">
        <v>174</v>
      </c>
      <c r="BE363" s="246">
        <f>IF(N363="základní",J363,0)</f>
        <v>0</v>
      </c>
      <c r="BF363" s="246">
        <f>IF(N363="snížená",J363,0)</f>
        <v>0</v>
      </c>
      <c r="BG363" s="246">
        <f>IF(N363="zákl. přenesená",J363,0)</f>
        <v>0</v>
      </c>
      <c r="BH363" s="246">
        <f>IF(N363="sníž. přenesená",J363,0)</f>
        <v>0</v>
      </c>
      <c r="BI363" s="246">
        <f>IF(N363="nulová",J363,0)</f>
        <v>0</v>
      </c>
      <c r="BJ363" s="25" t="s">
        <v>83</v>
      </c>
      <c r="BK363" s="246">
        <f>ROUND(I363*H363,2)</f>
        <v>0</v>
      </c>
      <c r="BL363" s="25" t="s">
        <v>258</v>
      </c>
      <c r="BM363" s="25" t="s">
        <v>609</v>
      </c>
    </row>
    <row r="364" spans="2:65" s="1" customFormat="1" ht="16.5" customHeight="1">
      <c r="B364" s="47"/>
      <c r="C364" s="300" t="s">
        <v>610</v>
      </c>
      <c r="D364" s="300" t="s">
        <v>475</v>
      </c>
      <c r="E364" s="301" t="s">
        <v>611</v>
      </c>
      <c r="F364" s="302" t="s">
        <v>612</v>
      </c>
      <c r="G364" s="303" t="s">
        <v>205</v>
      </c>
      <c r="H364" s="304">
        <v>74.933</v>
      </c>
      <c r="I364" s="305"/>
      <c r="J364" s="306">
        <f>ROUND(I364*H364,2)</f>
        <v>0</v>
      </c>
      <c r="K364" s="302" t="s">
        <v>181</v>
      </c>
      <c r="L364" s="307"/>
      <c r="M364" s="308" t="s">
        <v>23</v>
      </c>
      <c r="N364" s="309" t="s">
        <v>46</v>
      </c>
      <c r="O364" s="48"/>
      <c r="P364" s="244">
        <f>O364*H364</f>
        <v>0</v>
      </c>
      <c r="Q364" s="244">
        <v>0.00388</v>
      </c>
      <c r="R364" s="244">
        <f>Q364*H364</f>
        <v>0.29074004000000003</v>
      </c>
      <c r="S364" s="244">
        <v>0</v>
      </c>
      <c r="T364" s="245">
        <f>S364*H364</f>
        <v>0</v>
      </c>
      <c r="AR364" s="25" t="s">
        <v>547</v>
      </c>
      <c r="AT364" s="25" t="s">
        <v>475</v>
      </c>
      <c r="AU364" s="25" t="s">
        <v>85</v>
      </c>
      <c r="AY364" s="25" t="s">
        <v>174</v>
      </c>
      <c r="BE364" s="246">
        <f>IF(N364="základní",J364,0)</f>
        <v>0</v>
      </c>
      <c r="BF364" s="246">
        <f>IF(N364="snížená",J364,0)</f>
        <v>0</v>
      </c>
      <c r="BG364" s="246">
        <f>IF(N364="zákl. přenesená",J364,0)</f>
        <v>0</v>
      </c>
      <c r="BH364" s="246">
        <f>IF(N364="sníž. přenesená",J364,0)</f>
        <v>0</v>
      </c>
      <c r="BI364" s="246">
        <f>IF(N364="nulová",J364,0)</f>
        <v>0</v>
      </c>
      <c r="BJ364" s="25" t="s">
        <v>83</v>
      </c>
      <c r="BK364" s="246">
        <f>ROUND(I364*H364,2)</f>
        <v>0</v>
      </c>
      <c r="BL364" s="25" t="s">
        <v>258</v>
      </c>
      <c r="BM364" s="25" t="s">
        <v>613</v>
      </c>
    </row>
    <row r="365" spans="2:51" s="12" customFormat="1" ht="13.5">
      <c r="B365" s="257"/>
      <c r="C365" s="258"/>
      <c r="D365" s="247" t="s">
        <v>328</v>
      </c>
      <c r="E365" s="258"/>
      <c r="F365" s="260" t="s">
        <v>614</v>
      </c>
      <c r="G365" s="258"/>
      <c r="H365" s="261">
        <v>74.933</v>
      </c>
      <c r="I365" s="262"/>
      <c r="J365" s="258"/>
      <c r="K365" s="258"/>
      <c r="L365" s="263"/>
      <c r="M365" s="264"/>
      <c r="N365" s="265"/>
      <c r="O365" s="265"/>
      <c r="P365" s="265"/>
      <c r="Q365" s="265"/>
      <c r="R365" s="265"/>
      <c r="S365" s="265"/>
      <c r="T365" s="266"/>
      <c r="AT365" s="267" t="s">
        <v>328</v>
      </c>
      <c r="AU365" s="267" t="s">
        <v>85</v>
      </c>
      <c r="AV365" s="12" t="s">
        <v>85</v>
      </c>
      <c r="AW365" s="12" t="s">
        <v>6</v>
      </c>
      <c r="AX365" s="12" t="s">
        <v>83</v>
      </c>
      <c r="AY365" s="267" t="s">
        <v>174</v>
      </c>
    </row>
    <row r="366" spans="2:65" s="1" customFormat="1" ht="16.5" customHeight="1">
      <c r="B366" s="47"/>
      <c r="C366" s="235" t="s">
        <v>615</v>
      </c>
      <c r="D366" s="235" t="s">
        <v>177</v>
      </c>
      <c r="E366" s="236" t="s">
        <v>616</v>
      </c>
      <c r="F366" s="237" t="s">
        <v>617</v>
      </c>
      <c r="G366" s="238" t="s">
        <v>205</v>
      </c>
      <c r="H366" s="239">
        <v>65.159</v>
      </c>
      <c r="I366" s="240"/>
      <c r="J366" s="241">
        <f>ROUND(I366*H366,2)</f>
        <v>0</v>
      </c>
      <c r="K366" s="237" t="s">
        <v>181</v>
      </c>
      <c r="L366" s="73"/>
      <c r="M366" s="242" t="s">
        <v>23</v>
      </c>
      <c r="N366" s="243" t="s">
        <v>46</v>
      </c>
      <c r="O366" s="48"/>
      <c r="P366" s="244">
        <f>O366*H366</f>
        <v>0</v>
      </c>
      <c r="Q366" s="244">
        <v>0</v>
      </c>
      <c r="R366" s="244">
        <f>Q366*H366</f>
        <v>0</v>
      </c>
      <c r="S366" s="244">
        <v>0</v>
      </c>
      <c r="T366" s="245">
        <f>S366*H366</f>
        <v>0</v>
      </c>
      <c r="AR366" s="25" t="s">
        <v>258</v>
      </c>
      <c r="AT366" s="25" t="s">
        <v>177</v>
      </c>
      <c r="AU366" s="25" t="s">
        <v>85</v>
      </c>
      <c r="AY366" s="25" t="s">
        <v>174</v>
      </c>
      <c r="BE366" s="246">
        <f>IF(N366="základní",J366,0)</f>
        <v>0</v>
      </c>
      <c r="BF366" s="246">
        <f>IF(N366="snížená",J366,0)</f>
        <v>0</v>
      </c>
      <c r="BG366" s="246">
        <f>IF(N366="zákl. přenesená",J366,0)</f>
        <v>0</v>
      </c>
      <c r="BH366" s="246">
        <f>IF(N366="sníž. přenesená",J366,0)</f>
        <v>0</v>
      </c>
      <c r="BI366" s="246">
        <f>IF(N366="nulová",J366,0)</f>
        <v>0</v>
      </c>
      <c r="BJ366" s="25" t="s">
        <v>83</v>
      </c>
      <c r="BK366" s="246">
        <f>ROUND(I366*H366,2)</f>
        <v>0</v>
      </c>
      <c r="BL366" s="25" t="s">
        <v>258</v>
      </c>
      <c r="BM366" s="25" t="s">
        <v>618</v>
      </c>
    </row>
    <row r="367" spans="2:65" s="1" customFormat="1" ht="16.5" customHeight="1">
      <c r="B367" s="47"/>
      <c r="C367" s="300" t="s">
        <v>619</v>
      </c>
      <c r="D367" s="300" t="s">
        <v>475</v>
      </c>
      <c r="E367" s="301" t="s">
        <v>620</v>
      </c>
      <c r="F367" s="302" t="s">
        <v>621</v>
      </c>
      <c r="G367" s="303" t="s">
        <v>603</v>
      </c>
      <c r="H367" s="304">
        <v>7.689</v>
      </c>
      <c r="I367" s="305"/>
      <c r="J367" s="306">
        <f>ROUND(I367*H367,2)</f>
        <v>0</v>
      </c>
      <c r="K367" s="302" t="s">
        <v>181</v>
      </c>
      <c r="L367" s="307"/>
      <c r="M367" s="308" t="s">
        <v>23</v>
      </c>
      <c r="N367" s="309" t="s">
        <v>46</v>
      </c>
      <c r="O367" s="48"/>
      <c r="P367" s="244">
        <f>O367*H367</f>
        <v>0</v>
      </c>
      <c r="Q367" s="244">
        <v>0.001</v>
      </c>
      <c r="R367" s="244">
        <f>Q367*H367</f>
        <v>0.0076890000000000005</v>
      </c>
      <c r="S367" s="244">
        <v>0</v>
      </c>
      <c r="T367" s="245">
        <f>S367*H367</f>
        <v>0</v>
      </c>
      <c r="AR367" s="25" t="s">
        <v>547</v>
      </c>
      <c r="AT367" s="25" t="s">
        <v>475</v>
      </c>
      <c r="AU367" s="25" t="s">
        <v>85</v>
      </c>
      <c r="AY367" s="25" t="s">
        <v>174</v>
      </c>
      <c r="BE367" s="246">
        <f>IF(N367="základní",J367,0)</f>
        <v>0</v>
      </c>
      <c r="BF367" s="246">
        <f>IF(N367="snížená",J367,0)</f>
        <v>0</v>
      </c>
      <c r="BG367" s="246">
        <f>IF(N367="zákl. přenesená",J367,0)</f>
        <v>0</v>
      </c>
      <c r="BH367" s="246">
        <f>IF(N367="sníž. přenesená",J367,0)</f>
        <v>0</v>
      </c>
      <c r="BI367" s="246">
        <f>IF(N367="nulová",J367,0)</f>
        <v>0</v>
      </c>
      <c r="BJ367" s="25" t="s">
        <v>83</v>
      </c>
      <c r="BK367" s="246">
        <f>ROUND(I367*H367,2)</f>
        <v>0</v>
      </c>
      <c r="BL367" s="25" t="s">
        <v>258</v>
      </c>
      <c r="BM367" s="25" t="s">
        <v>622</v>
      </c>
    </row>
    <row r="368" spans="2:51" s="12" customFormat="1" ht="13.5">
      <c r="B368" s="257"/>
      <c r="C368" s="258"/>
      <c r="D368" s="247" t="s">
        <v>328</v>
      </c>
      <c r="E368" s="258"/>
      <c r="F368" s="260" t="s">
        <v>623</v>
      </c>
      <c r="G368" s="258"/>
      <c r="H368" s="261">
        <v>7.689</v>
      </c>
      <c r="I368" s="262"/>
      <c r="J368" s="258"/>
      <c r="K368" s="258"/>
      <c r="L368" s="263"/>
      <c r="M368" s="264"/>
      <c r="N368" s="265"/>
      <c r="O368" s="265"/>
      <c r="P368" s="265"/>
      <c r="Q368" s="265"/>
      <c r="R368" s="265"/>
      <c r="S368" s="265"/>
      <c r="T368" s="266"/>
      <c r="AT368" s="267" t="s">
        <v>328</v>
      </c>
      <c r="AU368" s="267" t="s">
        <v>85</v>
      </c>
      <c r="AV368" s="12" t="s">
        <v>85</v>
      </c>
      <c r="AW368" s="12" t="s">
        <v>6</v>
      </c>
      <c r="AX368" s="12" t="s">
        <v>83</v>
      </c>
      <c r="AY368" s="267" t="s">
        <v>174</v>
      </c>
    </row>
    <row r="369" spans="2:65" s="1" customFormat="1" ht="38.25" customHeight="1">
      <c r="B369" s="47"/>
      <c r="C369" s="235" t="s">
        <v>624</v>
      </c>
      <c r="D369" s="235" t="s">
        <v>177</v>
      </c>
      <c r="E369" s="236" t="s">
        <v>625</v>
      </c>
      <c r="F369" s="237" t="s">
        <v>626</v>
      </c>
      <c r="G369" s="238" t="s">
        <v>464</v>
      </c>
      <c r="H369" s="239">
        <v>0.344</v>
      </c>
      <c r="I369" s="240"/>
      <c r="J369" s="241">
        <f>ROUND(I369*H369,2)</f>
        <v>0</v>
      </c>
      <c r="K369" s="237" t="s">
        <v>181</v>
      </c>
      <c r="L369" s="73"/>
      <c r="M369" s="242" t="s">
        <v>23</v>
      </c>
      <c r="N369" s="243" t="s">
        <v>46</v>
      </c>
      <c r="O369" s="48"/>
      <c r="P369" s="244">
        <f>O369*H369</f>
        <v>0</v>
      </c>
      <c r="Q369" s="244">
        <v>0</v>
      </c>
      <c r="R369" s="244">
        <f>Q369*H369</f>
        <v>0</v>
      </c>
      <c r="S369" s="244">
        <v>0</v>
      </c>
      <c r="T369" s="245">
        <f>S369*H369</f>
        <v>0</v>
      </c>
      <c r="AR369" s="25" t="s">
        <v>258</v>
      </c>
      <c r="AT369" s="25" t="s">
        <v>177</v>
      </c>
      <c r="AU369" s="25" t="s">
        <v>85</v>
      </c>
      <c r="AY369" s="25" t="s">
        <v>174</v>
      </c>
      <c r="BE369" s="246">
        <f>IF(N369="základní",J369,0)</f>
        <v>0</v>
      </c>
      <c r="BF369" s="246">
        <f>IF(N369="snížená",J369,0)</f>
        <v>0</v>
      </c>
      <c r="BG369" s="246">
        <f>IF(N369="zákl. přenesená",J369,0)</f>
        <v>0</v>
      </c>
      <c r="BH369" s="246">
        <f>IF(N369="sníž. přenesená",J369,0)</f>
        <v>0</v>
      </c>
      <c r="BI369" s="246">
        <f>IF(N369="nulová",J369,0)</f>
        <v>0</v>
      </c>
      <c r="BJ369" s="25" t="s">
        <v>83</v>
      </c>
      <c r="BK369" s="246">
        <f>ROUND(I369*H369,2)</f>
        <v>0</v>
      </c>
      <c r="BL369" s="25" t="s">
        <v>258</v>
      </c>
      <c r="BM369" s="25" t="s">
        <v>627</v>
      </c>
    </row>
    <row r="370" spans="2:65" s="1" customFormat="1" ht="38.25" customHeight="1">
      <c r="B370" s="47"/>
      <c r="C370" s="235" t="s">
        <v>628</v>
      </c>
      <c r="D370" s="235" t="s">
        <v>177</v>
      </c>
      <c r="E370" s="236" t="s">
        <v>629</v>
      </c>
      <c r="F370" s="237" t="s">
        <v>630</v>
      </c>
      <c r="G370" s="238" t="s">
        <v>464</v>
      </c>
      <c r="H370" s="239">
        <v>0.344</v>
      </c>
      <c r="I370" s="240"/>
      <c r="J370" s="241">
        <f>ROUND(I370*H370,2)</f>
        <v>0</v>
      </c>
      <c r="K370" s="237" t="s">
        <v>181</v>
      </c>
      <c r="L370" s="73"/>
      <c r="M370" s="242" t="s">
        <v>23</v>
      </c>
      <c r="N370" s="243" t="s">
        <v>46</v>
      </c>
      <c r="O370" s="48"/>
      <c r="P370" s="244">
        <f>O370*H370</f>
        <v>0</v>
      </c>
      <c r="Q370" s="244">
        <v>0</v>
      </c>
      <c r="R370" s="244">
        <f>Q370*H370</f>
        <v>0</v>
      </c>
      <c r="S370" s="244">
        <v>0</v>
      </c>
      <c r="T370" s="245">
        <f>S370*H370</f>
        <v>0</v>
      </c>
      <c r="AR370" s="25" t="s">
        <v>258</v>
      </c>
      <c r="AT370" s="25" t="s">
        <v>177</v>
      </c>
      <c r="AU370" s="25" t="s">
        <v>85</v>
      </c>
      <c r="AY370" s="25" t="s">
        <v>174</v>
      </c>
      <c r="BE370" s="246">
        <f>IF(N370="základní",J370,0)</f>
        <v>0</v>
      </c>
      <c r="BF370" s="246">
        <f>IF(N370="snížená",J370,0)</f>
        <v>0</v>
      </c>
      <c r="BG370" s="246">
        <f>IF(N370="zákl. přenesená",J370,0)</f>
        <v>0</v>
      </c>
      <c r="BH370" s="246">
        <f>IF(N370="sníž. přenesená",J370,0)</f>
        <v>0</v>
      </c>
      <c r="BI370" s="246">
        <f>IF(N370="nulová",J370,0)</f>
        <v>0</v>
      </c>
      <c r="BJ370" s="25" t="s">
        <v>83</v>
      </c>
      <c r="BK370" s="246">
        <f>ROUND(I370*H370,2)</f>
        <v>0</v>
      </c>
      <c r="BL370" s="25" t="s">
        <v>258</v>
      </c>
      <c r="BM370" s="25" t="s">
        <v>631</v>
      </c>
    </row>
    <row r="371" spans="2:65" s="1" customFormat="1" ht="38.25" customHeight="1">
      <c r="B371" s="47"/>
      <c r="C371" s="235" t="s">
        <v>632</v>
      </c>
      <c r="D371" s="235" t="s">
        <v>177</v>
      </c>
      <c r="E371" s="236" t="s">
        <v>633</v>
      </c>
      <c r="F371" s="237" t="s">
        <v>634</v>
      </c>
      <c r="G371" s="238" t="s">
        <v>464</v>
      </c>
      <c r="H371" s="239">
        <v>0.344</v>
      </c>
      <c r="I371" s="240"/>
      <c r="J371" s="241">
        <f>ROUND(I371*H371,2)</f>
        <v>0</v>
      </c>
      <c r="K371" s="237" t="s">
        <v>181</v>
      </c>
      <c r="L371" s="73"/>
      <c r="M371" s="242" t="s">
        <v>23</v>
      </c>
      <c r="N371" s="243" t="s">
        <v>46</v>
      </c>
      <c r="O371" s="48"/>
      <c r="P371" s="244">
        <f>O371*H371</f>
        <v>0</v>
      </c>
      <c r="Q371" s="244">
        <v>0</v>
      </c>
      <c r="R371" s="244">
        <f>Q371*H371</f>
        <v>0</v>
      </c>
      <c r="S371" s="244">
        <v>0</v>
      </c>
      <c r="T371" s="245">
        <f>S371*H371</f>
        <v>0</v>
      </c>
      <c r="AR371" s="25" t="s">
        <v>258</v>
      </c>
      <c r="AT371" s="25" t="s">
        <v>177</v>
      </c>
      <c r="AU371" s="25" t="s">
        <v>85</v>
      </c>
      <c r="AY371" s="25" t="s">
        <v>174</v>
      </c>
      <c r="BE371" s="246">
        <f>IF(N371="základní",J371,0)</f>
        <v>0</v>
      </c>
      <c r="BF371" s="246">
        <f>IF(N371="snížená",J371,0)</f>
        <v>0</v>
      </c>
      <c r="BG371" s="246">
        <f>IF(N371="zákl. přenesená",J371,0)</f>
        <v>0</v>
      </c>
      <c r="BH371" s="246">
        <f>IF(N371="sníž. přenesená",J371,0)</f>
        <v>0</v>
      </c>
      <c r="BI371" s="246">
        <f>IF(N371="nulová",J371,0)</f>
        <v>0</v>
      </c>
      <c r="BJ371" s="25" t="s">
        <v>83</v>
      </c>
      <c r="BK371" s="246">
        <f>ROUND(I371*H371,2)</f>
        <v>0</v>
      </c>
      <c r="BL371" s="25" t="s">
        <v>258</v>
      </c>
      <c r="BM371" s="25" t="s">
        <v>635</v>
      </c>
    </row>
    <row r="372" spans="2:63" s="11" customFormat="1" ht="29.85" customHeight="1">
      <c r="B372" s="219"/>
      <c r="C372" s="220"/>
      <c r="D372" s="221" t="s">
        <v>74</v>
      </c>
      <c r="E372" s="233" t="s">
        <v>636</v>
      </c>
      <c r="F372" s="233" t="s">
        <v>637</v>
      </c>
      <c r="G372" s="220"/>
      <c r="H372" s="220"/>
      <c r="I372" s="223"/>
      <c r="J372" s="234">
        <f>BK372</f>
        <v>0</v>
      </c>
      <c r="K372" s="220"/>
      <c r="L372" s="225"/>
      <c r="M372" s="226"/>
      <c r="N372" s="227"/>
      <c r="O372" s="227"/>
      <c r="P372" s="228">
        <f>SUM(P373:P451)</f>
        <v>0</v>
      </c>
      <c r="Q372" s="227"/>
      <c r="R372" s="228">
        <f>SUM(R373:R451)</f>
        <v>0.8621059999999999</v>
      </c>
      <c r="S372" s="227"/>
      <c r="T372" s="229">
        <f>SUM(T373:T451)</f>
        <v>7.375635</v>
      </c>
      <c r="AR372" s="230" t="s">
        <v>85</v>
      </c>
      <c r="AT372" s="231" t="s">
        <v>74</v>
      </c>
      <c r="AU372" s="231" t="s">
        <v>83</v>
      </c>
      <c r="AY372" s="230" t="s">
        <v>174</v>
      </c>
      <c r="BK372" s="232">
        <f>SUM(BK373:BK451)</f>
        <v>0</v>
      </c>
    </row>
    <row r="373" spans="2:65" s="1" customFormat="1" ht="16.5" customHeight="1">
      <c r="B373" s="47"/>
      <c r="C373" s="235" t="s">
        <v>638</v>
      </c>
      <c r="D373" s="235" t="s">
        <v>177</v>
      </c>
      <c r="E373" s="236" t="s">
        <v>639</v>
      </c>
      <c r="F373" s="237" t="s">
        <v>640</v>
      </c>
      <c r="G373" s="238" t="s">
        <v>205</v>
      </c>
      <c r="H373" s="239">
        <v>225.9</v>
      </c>
      <c r="I373" s="240"/>
      <c r="J373" s="241">
        <f>ROUND(I373*H373,2)</f>
        <v>0</v>
      </c>
      <c r="K373" s="237" t="s">
        <v>181</v>
      </c>
      <c r="L373" s="73"/>
      <c r="M373" s="242" t="s">
        <v>23</v>
      </c>
      <c r="N373" s="243" t="s">
        <v>46</v>
      </c>
      <c r="O373" s="48"/>
      <c r="P373" s="244">
        <f>O373*H373</f>
        <v>0</v>
      </c>
      <c r="Q373" s="244">
        <v>0</v>
      </c>
      <c r="R373" s="244">
        <f>Q373*H373</f>
        <v>0</v>
      </c>
      <c r="S373" s="244">
        <v>0.02465</v>
      </c>
      <c r="T373" s="245">
        <f>S373*H373</f>
        <v>5.568435</v>
      </c>
      <c r="AR373" s="25" t="s">
        <v>258</v>
      </c>
      <c r="AT373" s="25" t="s">
        <v>177</v>
      </c>
      <c r="AU373" s="25" t="s">
        <v>85</v>
      </c>
      <c r="AY373" s="25" t="s">
        <v>174</v>
      </c>
      <c r="BE373" s="246">
        <f>IF(N373="základní",J373,0)</f>
        <v>0</v>
      </c>
      <c r="BF373" s="246">
        <f>IF(N373="snížená",J373,0)</f>
        <v>0</v>
      </c>
      <c r="BG373" s="246">
        <f>IF(N373="zákl. přenesená",J373,0)</f>
        <v>0</v>
      </c>
      <c r="BH373" s="246">
        <f>IF(N373="sníž. přenesená",J373,0)</f>
        <v>0</v>
      </c>
      <c r="BI373" s="246">
        <f>IF(N373="nulová",J373,0)</f>
        <v>0</v>
      </c>
      <c r="BJ373" s="25" t="s">
        <v>83</v>
      </c>
      <c r="BK373" s="246">
        <f>ROUND(I373*H373,2)</f>
        <v>0</v>
      </c>
      <c r="BL373" s="25" t="s">
        <v>258</v>
      </c>
      <c r="BM373" s="25" t="s">
        <v>641</v>
      </c>
    </row>
    <row r="374" spans="2:51" s="12" customFormat="1" ht="13.5">
      <c r="B374" s="257"/>
      <c r="C374" s="258"/>
      <c r="D374" s="247" t="s">
        <v>328</v>
      </c>
      <c r="E374" s="259" t="s">
        <v>23</v>
      </c>
      <c r="F374" s="260" t="s">
        <v>642</v>
      </c>
      <c r="G374" s="258"/>
      <c r="H374" s="261">
        <v>111.36</v>
      </c>
      <c r="I374" s="262"/>
      <c r="J374" s="258"/>
      <c r="K374" s="258"/>
      <c r="L374" s="263"/>
      <c r="M374" s="264"/>
      <c r="N374" s="265"/>
      <c r="O374" s="265"/>
      <c r="P374" s="265"/>
      <c r="Q374" s="265"/>
      <c r="R374" s="265"/>
      <c r="S374" s="265"/>
      <c r="T374" s="266"/>
      <c r="AT374" s="267" t="s">
        <v>328</v>
      </c>
      <c r="AU374" s="267" t="s">
        <v>85</v>
      </c>
      <c r="AV374" s="12" t="s">
        <v>85</v>
      </c>
      <c r="AW374" s="12" t="s">
        <v>38</v>
      </c>
      <c r="AX374" s="12" t="s">
        <v>75</v>
      </c>
      <c r="AY374" s="267" t="s">
        <v>174</v>
      </c>
    </row>
    <row r="375" spans="2:51" s="12" customFormat="1" ht="13.5">
      <c r="B375" s="257"/>
      <c r="C375" s="258"/>
      <c r="D375" s="247" t="s">
        <v>328</v>
      </c>
      <c r="E375" s="259" t="s">
        <v>23</v>
      </c>
      <c r="F375" s="260" t="s">
        <v>643</v>
      </c>
      <c r="G375" s="258"/>
      <c r="H375" s="261">
        <v>14.64</v>
      </c>
      <c r="I375" s="262"/>
      <c r="J375" s="258"/>
      <c r="K375" s="258"/>
      <c r="L375" s="263"/>
      <c r="M375" s="264"/>
      <c r="N375" s="265"/>
      <c r="O375" s="265"/>
      <c r="P375" s="265"/>
      <c r="Q375" s="265"/>
      <c r="R375" s="265"/>
      <c r="S375" s="265"/>
      <c r="T375" s="266"/>
      <c r="AT375" s="267" t="s">
        <v>328</v>
      </c>
      <c r="AU375" s="267" t="s">
        <v>85</v>
      </c>
      <c r="AV375" s="12" t="s">
        <v>85</v>
      </c>
      <c r="AW375" s="12" t="s">
        <v>38</v>
      </c>
      <c r="AX375" s="12" t="s">
        <v>75</v>
      </c>
      <c r="AY375" s="267" t="s">
        <v>174</v>
      </c>
    </row>
    <row r="376" spans="2:51" s="12" customFormat="1" ht="13.5">
      <c r="B376" s="257"/>
      <c r="C376" s="258"/>
      <c r="D376" s="247" t="s">
        <v>328</v>
      </c>
      <c r="E376" s="259" t="s">
        <v>23</v>
      </c>
      <c r="F376" s="260" t="s">
        <v>644</v>
      </c>
      <c r="G376" s="258"/>
      <c r="H376" s="261">
        <v>26.58</v>
      </c>
      <c r="I376" s="262"/>
      <c r="J376" s="258"/>
      <c r="K376" s="258"/>
      <c r="L376" s="263"/>
      <c r="M376" s="264"/>
      <c r="N376" s="265"/>
      <c r="O376" s="265"/>
      <c r="P376" s="265"/>
      <c r="Q376" s="265"/>
      <c r="R376" s="265"/>
      <c r="S376" s="265"/>
      <c r="T376" s="266"/>
      <c r="AT376" s="267" t="s">
        <v>328</v>
      </c>
      <c r="AU376" s="267" t="s">
        <v>85</v>
      </c>
      <c r="AV376" s="12" t="s">
        <v>85</v>
      </c>
      <c r="AW376" s="12" t="s">
        <v>38</v>
      </c>
      <c r="AX376" s="12" t="s">
        <v>75</v>
      </c>
      <c r="AY376" s="267" t="s">
        <v>174</v>
      </c>
    </row>
    <row r="377" spans="2:51" s="12" customFormat="1" ht="13.5">
      <c r="B377" s="257"/>
      <c r="C377" s="258"/>
      <c r="D377" s="247" t="s">
        <v>328</v>
      </c>
      <c r="E377" s="259" t="s">
        <v>23</v>
      </c>
      <c r="F377" s="260" t="s">
        <v>645</v>
      </c>
      <c r="G377" s="258"/>
      <c r="H377" s="261">
        <v>24.78</v>
      </c>
      <c r="I377" s="262"/>
      <c r="J377" s="258"/>
      <c r="K377" s="258"/>
      <c r="L377" s="263"/>
      <c r="M377" s="264"/>
      <c r="N377" s="265"/>
      <c r="O377" s="265"/>
      <c r="P377" s="265"/>
      <c r="Q377" s="265"/>
      <c r="R377" s="265"/>
      <c r="S377" s="265"/>
      <c r="T377" s="266"/>
      <c r="AT377" s="267" t="s">
        <v>328</v>
      </c>
      <c r="AU377" s="267" t="s">
        <v>85</v>
      </c>
      <c r="AV377" s="12" t="s">
        <v>85</v>
      </c>
      <c r="AW377" s="12" t="s">
        <v>38</v>
      </c>
      <c r="AX377" s="12" t="s">
        <v>75</v>
      </c>
      <c r="AY377" s="267" t="s">
        <v>174</v>
      </c>
    </row>
    <row r="378" spans="2:51" s="12" customFormat="1" ht="13.5">
      <c r="B378" s="257"/>
      <c r="C378" s="258"/>
      <c r="D378" s="247" t="s">
        <v>328</v>
      </c>
      <c r="E378" s="259" t="s">
        <v>23</v>
      </c>
      <c r="F378" s="260" t="s">
        <v>646</v>
      </c>
      <c r="G378" s="258"/>
      <c r="H378" s="261">
        <v>24.87</v>
      </c>
      <c r="I378" s="262"/>
      <c r="J378" s="258"/>
      <c r="K378" s="258"/>
      <c r="L378" s="263"/>
      <c r="M378" s="264"/>
      <c r="N378" s="265"/>
      <c r="O378" s="265"/>
      <c r="P378" s="265"/>
      <c r="Q378" s="265"/>
      <c r="R378" s="265"/>
      <c r="S378" s="265"/>
      <c r="T378" s="266"/>
      <c r="AT378" s="267" t="s">
        <v>328</v>
      </c>
      <c r="AU378" s="267" t="s">
        <v>85</v>
      </c>
      <c r="AV378" s="12" t="s">
        <v>85</v>
      </c>
      <c r="AW378" s="12" t="s">
        <v>38</v>
      </c>
      <c r="AX378" s="12" t="s">
        <v>75</v>
      </c>
      <c r="AY378" s="267" t="s">
        <v>174</v>
      </c>
    </row>
    <row r="379" spans="2:51" s="12" customFormat="1" ht="13.5">
      <c r="B379" s="257"/>
      <c r="C379" s="258"/>
      <c r="D379" s="247" t="s">
        <v>328</v>
      </c>
      <c r="E379" s="259" t="s">
        <v>23</v>
      </c>
      <c r="F379" s="260" t="s">
        <v>647</v>
      </c>
      <c r="G379" s="258"/>
      <c r="H379" s="261">
        <v>23.67</v>
      </c>
      <c r="I379" s="262"/>
      <c r="J379" s="258"/>
      <c r="K379" s="258"/>
      <c r="L379" s="263"/>
      <c r="M379" s="264"/>
      <c r="N379" s="265"/>
      <c r="O379" s="265"/>
      <c r="P379" s="265"/>
      <c r="Q379" s="265"/>
      <c r="R379" s="265"/>
      <c r="S379" s="265"/>
      <c r="T379" s="266"/>
      <c r="AT379" s="267" t="s">
        <v>328</v>
      </c>
      <c r="AU379" s="267" t="s">
        <v>85</v>
      </c>
      <c r="AV379" s="12" t="s">
        <v>85</v>
      </c>
      <c r="AW379" s="12" t="s">
        <v>38</v>
      </c>
      <c r="AX379" s="12" t="s">
        <v>75</v>
      </c>
      <c r="AY379" s="267" t="s">
        <v>174</v>
      </c>
    </row>
    <row r="380" spans="2:51" s="14" customFormat="1" ht="13.5">
      <c r="B380" s="279"/>
      <c r="C380" s="280"/>
      <c r="D380" s="247" t="s">
        <v>328</v>
      </c>
      <c r="E380" s="281" t="s">
        <v>23</v>
      </c>
      <c r="F380" s="282" t="s">
        <v>648</v>
      </c>
      <c r="G380" s="280"/>
      <c r="H380" s="283">
        <v>225.9</v>
      </c>
      <c r="I380" s="284"/>
      <c r="J380" s="280"/>
      <c r="K380" s="280"/>
      <c r="L380" s="285"/>
      <c r="M380" s="286"/>
      <c r="N380" s="287"/>
      <c r="O380" s="287"/>
      <c r="P380" s="287"/>
      <c r="Q380" s="287"/>
      <c r="R380" s="287"/>
      <c r="S380" s="287"/>
      <c r="T380" s="288"/>
      <c r="AT380" s="289" t="s">
        <v>328</v>
      </c>
      <c r="AU380" s="289" t="s">
        <v>85</v>
      </c>
      <c r="AV380" s="14" t="s">
        <v>94</v>
      </c>
      <c r="AW380" s="14" t="s">
        <v>38</v>
      </c>
      <c r="AX380" s="14" t="s">
        <v>83</v>
      </c>
      <c r="AY380" s="289" t="s">
        <v>174</v>
      </c>
    </row>
    <row r="381" spans="2:65" s="1" customFormat="1" ht="16.5" customHeight="1">
      <c r="B381" s="47"/>
      <c r="C381" s="235" t="s">
        <v>649</v>
      </c>
      <c r="D381" s="235" t="s">
        <v>177</v>
      </c>
      <c r="E381" s="236" t="s">
        <v>650</v>
      </c>
      <c r="F381" s="237" t="s">
        <v>651</v>
      </c>
      <c r="G381" s="238" t="s">
        <v>205</v>
      </c>
      <c r="H381" s="239">
        <v>225.9</v>
      </c>
      <c r="I381" s="240"/>
      <c r="J381" s="241">
        <f>ROUND(I381*H381,2)</f>
        <v>0</v>
      </c>
      <c r="K381" s="237" t="s">
        <v>181</v>
      </c>
      <c r="L381" s="73"/>
      <c r="M381" s="242" t="s">
        <v>23</v>
      </c>
      <c r="N381" s="243" t="s">
        <v>46</v>
      </c>
      <c r="O381" s="48"/>
      <c r="P381" s="244">
        <f>O381*H381</f>
        <v>0</v>
      </c>
      <c r="Q381" s="244">
        <v>0</v>
      </c>
      <c r="R381" s="244">
        <f>Q381*H381</f>
        <v>0</v>
      </c>
      <c r="S381" s="244">
        <v>0.008</v>
      </c>
      <c r="T381" s="245">
        <f>S381*H381</f>
        <v>1.8072000000000001</v>
      </c>
      <c r="AR381" s="25" t="s">
        <v>258</v>
      </c>
      <c r="AT381" s="25" t="s">
        <v>177</v>
      </c>
      <c r="AU381" s="25" t="s">
        <v>85</v>
      </c>
      <c r="AY381" s="25" t="s">
        <v>174</v>
      </c>
      <c r="BE381" s="246">
        <f>IF(N381="základní",J381,0)</f>
        <v>0</v>
      </c>
      <c r="BF381" s="246">
        <f>IF(N381="snížená",J381,0)</f>
        <v>0</v>
      </c>
      <c r="BG381" s="246">
        <f>IF(N381="zákl. přenesená",J381,0)</f>
        <v>0</v>
      </c>
      <c r="BH381" s="246">
        <f>IF(N381="sníž. přenesená",J381,0)</f>
        <v>0</v>
      </c>
      <c r="BI381" s="246">
        <f>IF(N381="nulová",J381,0)</f>
        <v>0</v>
      </c>
      <c r="BJ381" s="25" t="s">
        <v>83</v>
      </c>
      <c r="BK381" s="246">
        <f>ROUND(I381*H381,2)</f>
        <v>0</v>
      </c>
      <c r="BL381" s="25" t="s">
        <v>258</v>
      </c>
      <c r="BM381" s="25" t="s">
        <v>652</v>
      </c>
    </row>
    <row r="382" spans="2:51" s="12" customFormat="1" ht="13.5">
      <c r="B382" s="257"/>
      <c r="C382" s="258"/>
      <c r="D382" s="247" t="s">
        <v>328</v>
      </c>
      <c r="E382" s="259" t="s">
        <v>23</v>
      </c>
      <c r="F382" s="260" t="s">
        <v>642</v>
      </c>
      <c r="G382" s="258"/>
      <c r="H382" s="261">
        <v>111.36</v>
      </c>
      <c r="I382" s="262"/>
      <c r="J382" s="258"/>
      <c r="K382" s="258"/>
      <c r="L382" s="263"/>
      <c r="M382" s="264"/>
      <c r="N382" s="265"/>
      <c r="O382" s="265"/>
      <c r="P382" s="265"/>
      <c r="Q382" s="265"/>
      <c r="R382" s="265"/>
      <c r="S382" s="265"/>
      <c r="T382" s="266"/>
      <c r="AT382" s="267" t="s">
        <v>328</v>
      </c>
      <c r="AU382" s="267" t="s">
        <v>85</v>
      </c>
      <c r="AV382" s="12" t="s">
        <v>85</v>
      </c>
      <c r="AW382" s="12" t="s">
        <v>38</v>
      </c>
      <c r="AX382" s="12" t="s">
        <v>75</v>
      </c>
      <c r="AY382" s="267" t="s">
        <v>174</v>
      </c>
    </row>
    <row r="383" spans="2:51" s="12" customFormat="1" ht="13.5">
      <c r="B383" s="257"/>
      <c r="C383" s="258"/>
      <c r="D383" s="247" t="s">
        <v>328</v>
      </c>
      <c r="E383" s="259" t="s">
        <v>23</v>
      </c>
      <c r="F383" s="260" t="s">
        <v>643</v>
      </c>
      <c r="G383" s="258"/>
      <c r="H383" s="261">
        <v>14.64</v>
      </c>
      <c r="I383" s="262"/>
      <c r="J383" s="258"/>
      <c r="K383" s="258"/>
      <c r="L383" s="263"/>
      <c r="M383" s="264"/>
      <c r="N383" s="265"/>
      <c r="O383" s="265"/>
      <c r="P383" s="265"/>
      <c r="Q383" s="265"/>
      <c r="R383" s="265"/>
      <c r="S383" s="265"/>
      <c r="T383" s="266"/>
      <c r="AT383" s="267" t="s">
        <v>328</v>
      </c>
      <c r="AU383" s="267" t="s">
        <v>85</v>
      </c>
      <c r="AV383" s="12" t="s">
        <v>85</v>
      </c>
      <c r="AW383" s="12" t="s">
        <v>38</v>
      </c>
      <c r="AX383" s="12" t="s">
        <v>75</v>
      </c>
      <c r="AY383" s="267" t="s">
        <v>174</v>
      </c>
    </row>
    <row r="384" spans="2:51" s="12" customFormat="1" ht="13.5">
      <c r="B384" s="257"/>
      <c r="C384" s="258"/>
      <c r="D384" s="247" t="s">
        <v>328</v>
      </c>
      <c r="E384" s="259" t="s">
        <v>23</v>
      </c>
      <c r="F384" s="260" t="s">
        <v>644</v>
      </c>
      <c r="G384" s="258"/>
      <c r="H384" s="261">
        <v>26.58</v>
      </c>
      <c r="I384" s="262"/>
      <c r="J384" s="258"/>
      <c r="K384" s="258"/>
      <c r="L384" s="263"/>
      <c r="M384" s="264"/>
      <c r="N384" s="265"/>
      <c r="O384" s="265"/>
      <c r="P384" s="265"/>
      <c r="Q384" s="265"/>
      <c r="R384" s="265"/>
      <c r="S384" s="265"/>
      <c r="T384" s="266"/>
      <c r="AT384" s="267" t="s">
        <v>328</v>
      </c>
      <c r="AU384" s="267" t="s">
        <v>85</v>
      </c>
      <c r="AV384" s="12" t="s">
        <v>85</v>
      </c>
      <c r="AW384" s="12" t="s">
        <v>38</v>
      </c>
      <c r="AX384" s="12" t="s">
        <v>75</v>
      </c>
      <c r="AY384" s="267" t="s">
        <v>174</v>
      </c>
    </row>
    <row r="385" spans="2:51" s="12" customFormat="1" ht="13.5">
      <c r="B385" s="257"/>
      <c r="C385" s="258"/>
      <c r="D385" s="247" t="s">
        <v>328</v>
      </c>
      <c r="E385" s="259" t="s">
        <v>23</v>
      </c>
      <c r="F385" s="260" t="s">
        <v>645</v>
      </c>
      <c r="G385" s="258"/>
      <c r="H385" s="261">
        <v>24.78</v>
      </c>
      <c r="I385" s="262"/>
      <c r="J385" s="258"/>
      <c r="K385" s="258"/>
      <c r="L385" s="263"/>
      <c r="M385" s="264"/>
      <c r="N385" s="265"/>
      <c r="O385" s="265"/>
      <c r="P385" s="265"/>
      <c r="Q385" s="265"/>
      <c r="R385" s="265"/>
      <c r="S385" s="265"/>
      <c r="T385" s="266"/>
      <c r="AT385" s="267" t="s">
        <v>328</v>
      </c>
      <c r="AU385" s="267" t="s">
        <v>85</v>
      </c>
      <c r="AV385" s="12" t="s">
        <v>85</v>
      </c>
      <c r="AW385" s="12" t="s">
        <v>38</v>
      </c>
      <c r="AX385" s="12" t="s">
        <v>75</v>
      </c>
      <c r="AY385" s="267" t="s">
        <v>174</v>
      </c>
    </row>
    <row r="386" spans="2:51" s="12" customFormat="1" ht="13.5">
      <c r="B386" s="257"/>
      <c r="C386" s="258"/>
      <c r="D386" s="247" t="s">
        <v>328</v>
      </c>
      <c r="E386" s="259" t="s">
        <v>23</v>
      </c>
      <c r="F386" s="260" t="s">
        <v>646</v>
      </c>
      <c r="G386" s="258"/>
      <c r="H386" s="261">
        <v>24.87</v>
      </c>
      <c r="I386" s="262"/>
      <c r="J386" s="258"/>
      <c r="K386" s="258"/>
      <c r="L386" s="263"/>
      <c r="M386" s="264"/>
      <c r="N386" s="265"/>
      <c r="O386" s="265"/>
      <c r="P386" s="265"/>
      <c r="Q386" s="265"/>
      <c r="R386" s="265"/>
      <c r="S386" s="265"/>
      <c r="T386" s="266"/>
      <c r="AT386" s="267" t="s">
        <v>328</v>
      </c>
      <c r="AU386" s="267" t="s">
        <v>85</v>
      </c>
      <c r="AV386" s="12" t="s">
        <v>85</v>
      </c>
      <c r="AW386" s="12" t="s">
        <v>38</v>
      </c>
      <c r="AX386" s="12" t="s">
        <v>75</v>
      </c>
      <c r="AY386" s="267" t="s">
        <v>174</v>
      </c>
    </row>
    <row r="387" spans="2:51" s="12" customFormat="1" ht="13.5">
      <c r="B387" s="257"/>
      <c r="C387" s="258"/>
      <c r="D387" s="247" t="s">
        <v>328</v>
      </c>
      <c r="E387" s="259" t="s">
        <v>23</v>
      </c>
      <c r="F387" s="260" t="s">
        <v>647</v>
      </c>
      <c r="G387" s="258"/>
      <c r="H387" s="261">
        <v>23.67</v>
      </c>
      <c r="I387" s="262"/>
      <c r="J387" s="258"/>
      <c r="K387" s="258"/>
      <c r="L387" s="263"/>
      <c r="M387" s="264"/>
      <c r="N387" s="265"/>
      <c r="O387" s="265"/>
      <c r="P387" s="265"/>
      <c r="Q387" s="265"/>
      <c r="R387" s="265"/>
      <c r="S387" s="265"/>
      <c r="T387" s="266"/>
      <c r="AT387" s="267" t="s">
        <v>328</v>
      </c>
      <c r="AU387" s="267" t="s">
        <v>85</v>
      </c>
      <c r="AV387" s="12" t="s">
        <v>85</v>
      </c>
      <c r="AW387" s="12" t="s">
        <v>38</v>
      </c>
      <c r="AX387" s="12" t="s">
        <v>75</v>
      </c>
      <c r="AY387" s="267" t="s">
        <v>174</v>
      </c>
    </row>
    <row r="388" spans="2:51" s="14" customFormat="1" ht="13.5">
      <c r="B388" s="279"/>
      <c r="C388" s="280"/>
      <c r="D388" s="247" t="s">
        <v>328</v>
      </c>
      <c r="E388" s="281" t="s">
        <v>23</v>
      </c>
      <c r="F388" s="282" t="s">
        <v>648</v>
      </c>
      <c r="G388" s="280"/>
      <c r="H388" s="283">
        <v>225.9</v>
      </c>
      <c r="I388" s="284"/>
      <c r="J388" s="280"/>
      <c r="K388" s="280"/>
      <c r="L388" s="285"/>
      <c r="M388" s="286"/>
      <c r="N388" s="287"/>
      <c r="O388" s="287"/>
      <c r="P388" s="287"/>
      <c r="Q388" s="287"/>
      <c r="R388" s="287"/>
      <c r="S388" s="287"/>
      <c r="T388" s="288"/>
      <c r="AT388" s="289" t="s">
        <v>328</v>
      </c>
      <c r="AU388" s="289" t="s">
        <v>85</v>
      </c>
      <c r="AV388" s="14" t="s">
        <v>94</v>
      </c>
      <c r="AW388" s="14" t="s">
        <v>38</v>
      </c>
      <c r="AX388" s="14" t="s">
        <v>83</v>
      </c>
      <c r="AY388" s="289" t="s">
        <v>174</v>
      </c>
    </row>
    <row r="389" spans="2:65" s="1" customFormat="1" ht="16.5" customHeight="1">
      <c r="B389" s="47"/>
      <c r="C389" s="235" t="s">
        <v>653</v>
      </c>
      <c r="D389" s="235" t="s">
        <v>177</v>
      </c>
      <c r="E389" s="236" t="s">
        <v>654</v>
      </c>
      <c r="F389" s="237" t="s">
        <v>655</v>
      </c>
      <c r="G389" s="238" t="s">
        <v>180</v>
      </c>
      <c r="H389" s="239">
        <v>17</v>
      </c>
      <c r="I389" s="240"/>
      <c r="J389" s="241">
        <f>ROUND(I389*H389,2)</f>
        <v>0</v>
      </c>
      <c r="K389" s="237" t="s">
        <v>23</v>
      </c>
      <c r="L389" s="73"/>
      <c r="M389" s="242" t="s">
        <v>23</v>
      </c>
      <c r="N389" s="243" t="s">
        <v>46</v>
      </c>
      <c r="O389" s="48"/>
      <c r="P389" s="244">
        <f>O389*H389</f>
        <v>0</v>
      </c>
      <c r="Q389" s="244">
        <v>0</v>
      </c>
      <c r="R389" s="244">
        <f>Q389*H389</f>
        <v>0</v>
      </c>
      <c r="S389" s="244">
        <v>0</v>
      </c>
      <c r="T389" s="245">
        <f>S389*H389</f>
        <v>0</v>
      </c>
      <c r="AR389" s="25" t="s">
        <v>258</v>
      </c>
      <c r="AT389" s="25" t="s">
        <v>177</v>
      </c>
      <c r="AU389" s="25" t="s">
        <v>85</v>
      </c>
      <c r="AY389" s="25" t="s">
        <v>174</v>
      </c>
      <c r="BE389" s="246">
        <f>IF(N389="základní",J389,0)</f>
        <v>0</v>
      </c>
      <c r="BF389" s="246">
        <f>IF(N389="snížená",J389,0)</f>
        <v>0</v>
      </c>
      <c r="BG389" s="246">
        <f>IF(N389="zákl. přenesená",J389,0)</f>
        <v>0</v>
      </c>
      <c r="BH389" s="246">
        <f>IF(N389="sníž. přenesená",J389,0)</f>
        <v>0</v>
      </c>
      <c r="BI389" s="246">
        <f>IF(N389="nulová",J389,0)</f>
        <v>0</v>
      </c>
      <c r="BJ389" s="25" t="s">
        <v>83</v>
      </c>
      <c r="BK389" s="246">
        <f>ROUND(I389*H389,2)</f>
        <v>0</v>
      </c>
      <c r="BL389" s="25" t="s">
        <v>258</v>
      </c>
      <c r="BM389" s="25" t="s">
        <v>656</v>
      </c>
    </row>
    <row r="390" spans="2:51" s="12" customFormat="1" ht="13.5">
      <c r="B390" s="257"/>
      <c r="C390" s="258"/>
      <c r="D390" s="247" t="s">
        <v>328</v>
      </c>
      <c r="E390" s="259" t="s">
        <v>23</v>
      </c>
      <c r="F390" s="260" t="s">
        <v>657</v>
      </c>
      <c r="G390" s="258"/>
      <c r="H390" s="261">
        <v>17</v>
      </c>
      <c r="I390" s="262"/>
      <c r="J390" s="258"/>
      <c r="K390" s="258"/>
      <c r="L390" s="263"/>
      <c r="M390" s="264"/>
      <c r="N390" s="265"/>
      <c r="O390" s="265"/>
      <c r="P390" s="265"/>
      <c r="Q390" s="265"/>
      <c r="R390" s="265"/>
      <c r="S390" s="265"/>
      <c r="T390" s="266"/>
      <c r="AT390" s="267" t="s">
        <v>328</v>
      </c>
      <c r="AU390" s="267" t="s">
        <v>85</v>
      </c>
      <c r="AV390" s="12" t="s">
        <v>85</v>
      </c>
      <c r="AW390" s="12" t="s">
        <v>38</v>
      </c>
      <c r="AX390" s="12" t="s">
        <v>83</v>
      </c>
      <c r="AY390" s="267" t="s">
        <v>174</v>
      </c>
    </row>
    <row r="391" spans="2:65" s="1" customFormat="1" ht="16.5" customHeight="1">
      <c r="B391" s="47"/>
      <c r="C391" s="300" t="s">
        <v>658</v>
      </c>
      <c r="D391" s="300" t="s">
        <v>475</v>
      </c>
      <c r="E391" s="301" t="s">
        <v>659</v>
      </c>
      <c r="F391" s="302" t="s">
        <v>660</v>
      </c>
      <c r="G391" s="303" t="s">
        <v>180</v>
      </c>
      <c r="H391" s="304">
        <v>17</v>
      </c>
      <c r="I391" s="305"/>
      <c r="J391" s="306">
        <f>ROUND(I391*H391,2)</f>
        <v>0</v>
      </c>
      <c r="K391" s="302" t="s">
        <v>23</v>
      </c>
      <c r="L391" s="307"/>
      <c r="M391" s="308" t="s">
        <v>23</v>
      </c>
      <c r="N391" s="309" t="s">
        <v>46</v>
      </c>
      <c r="O391" s="48"/>
      <c r="P391" s="244">
        <f>O391*H391</f>
        <v>0</v>
      </c>
      <c r="Q391" s="244">
        <v>0</v>
      </c>
      <c r="R391" s="244">
        <f>Q391*H391</f>
        <v>0</v>
      </c>
      <c r="S391" s="244">
        <v>0</v>
      </c>
      <c r="T391" s="245">
        <f>S391*H391</f>
        <v>0</v>
      </c>
      <c r="AR391" s="25" t="s">
        <v>547</v>
      </c>
      <c r="AT391" s="25" t="s">
        <v>475</v>
      </c>
      <c r="AU391" s="25" t="s">
        <v>85</v>
      </c>
      <c r="AY391" s="25" t="s">
        <v>174</v>
      </c>
      <c r="BE391" s="246">
        <f>IF(N391="základní",J391,0)</f>
        <v>0</v>
      </c>
      <c r="BF391" s="246">
        <f>IF(N391="snížená",J391,0)</f>
        <v>0</v>
      </c>
      <c r="BG391" s="246">
        <f>IF(N391="zákl. přenesená",J391,0)</f>
        <v>0</v>
      </c>
      <c r="BH391" s="246">
        <f>IF(N391="sníž. přenesená",J391,0)</f>
        <v>0</v>
      </c>
      <c r="BI391" s="246">
        <f>IF(N391="nulová",J391,0)</f>
        <v>0</v>
      </c>
      <c r="BJ391" s="25" t="s">
        <v>83</v>
      </c>
      <c r="BK391" s="246">
        <f>ROUND(I391*H391,2)</f>
        <v>0</v>
      </c>
      <c r="BL391" s="25" t="s">
        <v>258</v>
      </c>
      <c r="BM391" s="25" t="s">
        <v>661</v>
      </c>
    </row>
    <row r="392" spans="2:65" s="1" customFormat="1" ht="38.25" customHeight="1">
      <c r="B392" s="47"/>
      <c r="C392" s="235" t="s">
        <v>662</v>
      </c>
      <c r="D392" s="235" t="s">
        <v>177</v>
      </c>
      <c r="E392" s="236" t="s">
        <v>663</v>
      </c>
      <c r="F392" s="237" t="s">
        <v>664</v>
      </c>
      <c r="G392" s="238" t="s">
        <v>205</v>
      </c>
      <c r="H392" s="239">
        <v>7.104</v>
      </c>
      <c r="I392" s="240"/>
      <c r="J392" s="241">
        <f>ROUND(I392*H392,2)</f>
        <v>0</v>
      </c>
      <c r="K392" s="237" t="s">
        <v>181</v>
      </c>
      <c r="L392" s="73"/>
      <c r="M392" s="242" t="s">
        <v>23</v>
      </c>
      <c r="N392" s="243" t="s">
        <v>46</v>
      </c>
      <c r="O392" s="48"/>
      <c r="P392" s="244">
        <f>O392*H392</f>
        <v>0</v>
      </c>
      <c r="Q392" s="244">
        <v>0.00025</v>
      </c>
      <c r="R392" s="244">
        <f>Q392*H392</f>
        <v>0.001776</v>
      </c>
      <c r="S392" s="244">
        <v>0</v>
      </c>
      <c r="T392" s="245">
        <f>S392*H392</f>
        <v>0</v>
      </c>
      <c r="AR392" s="25" t="s">
        <v>258</v>
      </c>
      <c r="AT392" s="25" t="s">
        <v>177</v>
      </c>
      <c r="AU392" s="25" t="s">
        <v>85</v>
      </c>
      <c r="AY392" s="25" t="s">
        <v>174</v>
      </c>
      <c r="BE392" s="246">
        <f>IF(N392="základní",J392,0)</f>
        <v>0</v>
      </c>
      <c r="BF392" s="246">
        <f>IF(N392="snížená",J392,0)</f>
        <v>0</v>
      </c>
      <c r="BG392" s="246">
        <f>IF(N392="zákl. přenesená",J392,0)</f>
        <v>0</v>
      </c>
      <c r="BH392" s="246">
        <f>IF(N392="sníž. přenesená",J392,0)</f>
        <v>0</v>
      </c>
      <c r="BI392" s="246">
        <f>IF(N392="nulová",J392,0)</f>
        <v>0</v>
      </c>
      <c r="BJ392" s="25" t="s">
        <v>83</v>
      </c>
      <c r="BK392" s="246">
        <f>ROUND(I392*H392,2)</f>
        <v>0</v>
      </c>
      <c r="BL392" s="25" t="s">
        <v>258</v>
      </c>
      <c r="BM392" s="25" t="s">
        <v>665</v>
      </c>
    </row>
    <row r="393" spans="2:51" s="12" customFormat="1" ht="13.5">
      <c r="B393" s="257"/>
      <c r="C393" s="258"/>
      <c r="D393" s="247" t="s">
        <v>328</v>
      </c>
      <c r="E393" s="259" t="s">
        <v>23</v>
      </c>
      <c r="F393" s="260" t="s">
        <v>517</v>
      </c>
      <c r="G393" s="258"/>
      <c r="H393" s="261">
        <v>5.328</v>
      </c>
      <c r="I393" s="262"/>
      <c r="J393" s="258"/>
      <c r="K393" s="258"/>
      <c r="L393" s="263"/>
      <c r="M393" s="264"/>
      <c r="N393" s="265"/>
      <c r="O393" s="265"/>
      <c r="P393" s="265"/>
      <c r="Q393" s="265"/>
      <c r="R393" s="265"/>
      <c r="S393" s="265"/>
      <c r="T393" s="266"/>
      <c r="AT393" s="267" t="s">
        <v>328</v>
      </c>
      <c r="AU393" s="267" t="s">
        <v>85</v>
      </c>
      <c r="AV393" s="12" t="s">
        <v>85</v>
      </c>
      <c r="AW393" s="12" t="s">
        <v>38</v>
      </c>
      <c r="AX393" s="12" t="s">
        <v>75</v>
      </c>
      <c r="AY393" s="267" t="s">
        <v>174</v>
      </c>
    </row>
    <row r="394" spans="2:51" s="12" customFormat="1" ht="13.5">
      <c r="B394" s="257"/>
      <c r="C394" s="258"/>
      <c r="D394" s="247" t="s">
        <v>328</v>
      </c>
      <c r="E394" s="259" t="s">
        <v>23</v>
      </c>
      <c r="F394" s="260" t="s">
        <v>512</v>
      </c>
      <c r="G394" s="258"/>
      <c r="H394" s="261">
        <v>1.776</v>
      </c>
      <c r="I394" s="262"/>
      <c r="J394" s="258"/>
      <c r="K394" s="258"/>
      <c r="L394" s="263"/>
      <c r="M394" s="264"/>
      <c r="N394" s="265"/>
      <c r="O394" s="265"/>
      <c r="P394" s="265"/>
      <c r="Q394" s="265"/>
      <c r="R394" s="265"/>
      <c r="S394" s="265"/>
      <c r="T394" s="266"/>
      <c r="AT394" s="267" t="s">
        <v>328</v>
      </c>
      <c r="AU394" s="267" t="s">
        <v>85</v>
      </c>
      <c r="AV394" s="12" t="s">
        <v>85</v>
      </c>
      <c r="AW394" s="12" t="s">
        <v>38</v>
      </c>
      <c r="AX394" s="12" t="s">
        <v>75</v>
      </c>
      <c r="AY394" s="267" t="s">
        <v>174</v>
      </c>
    </row>
    <row r="395" spans="2:51" s="13" customFormat="1" ht="13.5">
      <c r="B395" s="268"/>
      <c r="C395" s="269"/>
      <c r="D395" s="247" t="s">
        <v>328</v>
      </c>
      <c r="E395" s="270" t="s">
        <v>23</v>
      </c>
      <c r="F395" s="271" t="s">
        <v>331</v>
      </c>
      <c r="G395" s="269"/>
      <c r="H395" s="272">
        <v>7.104</v>
      </c>
      <c r="I395" s="273"/>
      <c r="J395" s="269"/>
      <c r="K395" s="269"/>
      <c r="L395" s="274"/>
      <c r="M395" s="275"/>
      <c r="N395" s="276"/>
      <c r="O395" s="276"/>
      <c r="P395" s="276"/>
      <c r="Q395" s="276"/>
      <c r="R395" s="276"/>
      <c r="S395" s="276"/>
      <c r="T395" s="277"/>
      <c r="AT395" s="278" t="s">
        <v>328</v>
      </c>
      <c r="AU395" s="278" t="s">
        <v>85</v>
      </c>
      <c r="AV395" s="13" t="s">
        <v>195</v>
      </c>
      <c r="AW395" s="13" t="s">
        <v>38</v>
      </c>
      <c r="AX395" s="13" t="s">
        <v>83</v>
      </c>
      <c r="AY395" s="278" t="s">
        <v>174</v>
      </c>
    </row>
    <row r="396" spans="2:65" s="1" customFormat="1" ht="16.5" customHeight="1">
      <c r="B396" s="47"/>
      <c r="C396" s="300" t="s">
        <v>666</v>
      </c>
      <c r="D396" s="300" t="s">
        <v>475</v>
      </c>
      <c r="E396" s="301" t="s">
        <v>667</v>
      </c>
      <c r="F396" s="302" t="s">
        <v>668</v>
      </c>
      <c r="G396" s="303" t="s">
        <v>180</v>
      </c>
      <c r="H396" s="304">
        <v>2</v>
      </c>
      <c r="I396" s="305"/>
      <c r="J396" s="306">
        <f>ROUND(I396*H396,2)</f>
        <v>0</v>
      </c>
      <c r="K396" s="302" t="s">
        <v>181</v>
      </c>
      <c r="L396" s="307"/>
      <c r="M396" s="308" t="s">
        <v>23</v>
      </c>
      <c r="N396" s="309" t="s">
        <v>46</v>
      </c>
      <c r="O396" s="48"/>
      <c r="P396" s="244">
        <f>O396*H396</f>
        <v>0</v>
      </c>
      <c r="Q396" s="244">
        <v>0.0467</v>
      </c>
      <c r="R396" s="244">
        <f>Q396*H396</f>
        <v>0.0934</v>
      </c>
      <c r="S396" s="244">
        <v>0</v>
      </c>
      <c r="T396" s="245">
        <f>S396*H396</f>
        <v>0</v>
      </c>
      <c r="AR396" s="25" t="s">
        <v>547</v>
      </c>
      <c r="AT396" s="25" t="s">
        <v>475</v>
      </c>
      <c r="AU396" s="25" t="s">
        <v>85</v>
      </c>
      <c r="AY396" s="25" t="s">
        <v>174</v>
      </c>
      <c r="BE396" s="246">
        <f>IF(N396="základní",J396,0)</f>
        <v>0</v>
      </c>
      <c r="BF396" s="246">
        <f>IF(N396="snížená",J396,0)</f>
        <v>0</v>
      </c>
      <c r="BG396" s="246">
        <f>IF(N396="zákl. přenesená",J396,0)</f>
        <v>0</v>
      </c>
      <c r="BH396" s="246">
        <f>IF(N396="sníž. přenesená",J396,0)</f>
        <v>0</v>
      </c>
      <c r="BI396" s="246">
        <f>IF(N396="nulová",J396,0)</f>
        <v>0</v>
      </c>
      <c r="BJ396" s="25" t="s">
        <v>83</v>
      </c>
      <c r="BK396" s="246">
        <f>ROUND(I396*H396,2)</f>
        <v>0</v>
      </c>
      <c r="BL396" s="25" t="s">
        <v>258</v>
      </c>
      <c r="BM396" s="25" t="s">
        <v>669</v>
      </c>
    </row>
    <row r="397" spans="2:47" s="1" customFormat="1" ht="13.5">
      <c r="B397" s="47"/>
      <c r="C397" s="75"/>
      <c r="D397" s="247" t="s">
        <v>187</v>
      </c>
      <c r="E397" s="75"/>
      <c r="F397" s="248" t="s">
        <v>670</v>
      </c>
      <c r="G397" s="75"/>
      <c r="H397" s="75"/>
      <c r="I397" s="205"/>
      <c r="J397" s="75"/>
      <c r="K397" s="75"/>
      <c r="L397" s="73"/>
      <c r="M397" s="249"/>
      <c r="N397" s="48"/>
      <c r="O397" s="48"/>
      <c r="P397" s="48"/>
      <c r="Q397" s="48"/>
      <c r="R397" s="48"/>
      <c r="S397" s="48"/>
      <c r="T397" s="96"/>
      <c r="AT397" s="25" t="s">
        <v>187</v>
      </c>
      <c r="AU397" s="25" t="s">
        <v>85</v>
      </c>
    </row>
    <row r="398" spans="2:51" s="12" customFormat="1" ht="13.5">
      <c r="B398" s="257"/>
      <c r="C398" s="258"/>
      <c r="D398" s="247" t="s">
        <v>328</v>
      </c>
      <c r="E398" s="259" t="s">
        <v>23</v>
      </c>
      <c r="F398" s="260" t="s">
        <v>671</v>
      </c>
      <c r="G398" s="258"/>
      <c r="H398" s="261">
        <v>2</v>
      </c>
      <c r="I398" s="262"/>
      <c r="J398" s="258"/>
      <c r="K398" s="258"/>
      <c r="L398" s="263"/>
      <c r="M398" s="264"/>
      <c r="N398" s="265"/>
      <c r="O398" s="265"/>
      <c r="P398" s="265"/>
      <c r="Q398" s="265"/>
      <c r="R398" s="265"/>
      <c r="S398" s="265"/>
      <c r="T398" s="266"/>
      <c r="AT398" s="267" t="s">
        <v>328</v>
      </c>
      <c r="AU398" s="267" t="s">
        <v>85</v>
      </c>
      <c r="AV398" s="12" t="s">
        <v>85</v>
      </c>
      <c r="AW398" s="12" t="s">
        <v>38</v>
      </c>
      <c r="AX398" s="12" t="s">
        <v>83</v>
      </c>
      <c r="AY398" s="267" t="s">
        <v>174</v>
      </c>
    </row>
    <row r="399" spans="2:65" s="1" customFormat="1" ht="16.5" customHeight="1">
      <c r="B399" s="47"/>
      <c r="C399" s="300" t="s">
        <v>672</v>
      </c>
      <c r="D399" s="300" t="s">
        <v>475</v>
      </c>
      <c r="E399" s="301" t="s">
        <v>673</v>
      </c>
      <c r="F399" s="302" t="s">
        <v>674</v>
      </c>
      <c r="G399" s="303" t="s">
        <v>180</v>
      </c>
      <c r="H399" s="304">
        <v>1</v>
      </c>
      <c r="I399" s="305"/>
      <c r="J399" s="306">
        <f>ROUND(I399*H399,2)</f>
        <v>0</v>
      </c>
      <c r="K399" s="302" t="s">
        <v>181</v>
      </c>
      <c r="L399" s="307"/>
      <c r="M399" s="308" t="s">
        <v>23</v>
      </c>
      <c r="N399" s="309" t="s">
        <v>46</v>
      </c>
      <c r="O399" s="48"/>
      <c r="P399" s="244">
        <f>O399*H399</f>
        <v>0</v>
      </c>
      <c r="Q399" s="244">
        <v>0.0311</v>
      </c>
      <c r="R399" s="244">
        <f>Q399*H399</f>
        <v>0.0311</v>
      </c>
      <c r="S399" s="244">
        <v>0</v>
      </c>
      <c r="T399" s="245">
        <f>S399*H399</f>
        <v>0</v>
      </c>
      <c r="AR399" s="25" t="s">
        <v>547</v>
      </c>
      <c r="AT399" s="25" t="s">
        <v>475</v>
      </c>
      <c r="AU399" s="25" t="s">
        <v>85</v>
      </c>
      <c r="AY399" s="25" t="s">
        <v>174</v>
      </c>
      <c r="BE399" s="246">
        <f>IF(N399="základní",J399,0)</f>
        <v>0</v>
      </c>
      <c r="BF399" s="246">
        <f>IF(N399="snížená",J399,0)</f>
        <v>0</v>
      </c>
      <c r="BG399" s="246">
        <f>IF(N399="zákl. přenesená",J399,0)</f>
        <v>0</v>
      </c>
      <c r="BH399" s="246">
        <f>IF(N399="sníž. přenesená",J399,0)</f>
        <v>0</v>
      </c>
      <c r="BI399" s="246">
        <f>IF(N399="nulová",J399,0)</f>
        <v>0</v>
      </c>
      <c r="BJ399" s="25" t="s">
        <v>83</v>
      </c>
      <c r="BK399" s="246">
        <f>ROUND(I399*H399,2)</f>
        <v>0</v>
      </c>
      <c r="BL399" s="25" t="s">
        <v>258</v>
      </c>
      <c r="BM399" s="25" t="s">
        <v>675</v>
      </c>
    </row>
    <row r="400" spans="2:47" s="1" customFormat="1" ht="13.5">
      <c r="B400" s="47"/>
      <c r="C400" s="75"/>
      <c r="D400" s="247" t="s">
        <v>187</v>
      </c>
      <c r="E400" s="75"/>
      <c r="F400" s="248" t="s">
        <v>670</v>
      </c>
      <c r="G400" s="75"/>
      <c r="H400" s="75"/>
      <c r="I400" s="205"/>
      <c r="J400" s="75"/>
      <c r="K400" s="75"/>
      <c r="L400" s="73"/>
      <c r="M400" s="249"/>
      <c r="N400" s="48"/>
      <c r="O400" s="48"/>
      <c r="P400" s="48"/>
      <c r="Q400" s="48"/>
      <c r="R400" s="48"/>
      <c r="S400" s="48"/>
      <c r="T400" s="96"/>
      <c r="AT400" s="25" t="s">
        <v>187</v>
      </c>
      <c r="AU400" s="25" t="s">
        <v>85</v>
      </c>
    </row>
    <row r="401" spans="2:51" s="12" customFormat="1" ht="13.5">
      <c r="B401" s="257"/>
      <c r="C401" s="258"/>
      <c r="D401" s="247" t="s">
        <v>328</v>
      </c>
      <c r="E401" s="259" t="s">
        <v>23</v>
      </c>
      <c r="F401" s="260" t="s">
        <v>676</v>
      </c>
      <c r="G401" s="258"/>
      <c r="H401" s="261">
        <v>1</v>
      </c>
      <c r="I401" s="262"/>
      <c r="J401" s="258"/>
      <c r="K401" s="258"/>
      <c r="L401" s="263"/>
      <c r="M401" s="264"/>
      <c r="N401" s="265"/>
      <c r="O401" s="265"/>
      <c r="P401" s="265"/>
      <c r="Q401" s="265"/>
      <c r="R401" s="265"/>
      <c r="S401" s="265"/>
      <c r="T401" s="266"/>
      <c r="AT401" s="267" t="s">
        <v>328</v>
      </c>
      <c r="AU401" s="267" t="s">
        <v>85</v>
      </c>
      <c r="AV401" s="12" t="s">
        <v>85</v>
      </c>
      <c r="AW401" s="12" t="s">
        <v>38</v>
      </c>
      <c r="AX401" s="12" t="s">
        <v>83</v>
      </c>
      <c r="AY401" s="267" t="s">
        <v>174</v>
      </c>
    </row>
    <row r="402" spans="2:65" s="1" customFormat="1" ht="25.5" customHeight="1">
      <c r="B402" s="47"/>
      <c r="C402" s="235" t="s">
        <v>677</v>
      </c>
      <c r="D402" s="235" t="s">
        <v>177</v>
      </c>
      <c r="E402" s="236" t="s">
        <v>678</v>
      </c>
      <c r="F402" s="237" t="s">
        <v>679</v>
      </c>
      <c r="G402" s="238" t="s">
        <v>180</v>
      </c>
      <c r="H402" s="239">
        <v>17</v>
      </c>
      <c r="I402" s="240"/>
      <c r="J402" s="241">
        <f>ROUND(I402*H402,2)</f>
        <v>0</v>
      </c>
      <c r="K402" s="237" t="s">
        <v>181</v>
      </c>
      <c r="L402" s="73"/>
      <c r="M402" s="242" t="s">
        <v>23</v>
      </c>
      <c r="N402" s="243" t="s">
        <v>46</v>
      </c>
      <c r="O402" s="48"/>
      <c r="P402" s="244">
        <f>O402*H402</f>
        <v>0</v>
      </c>
      <c r="Q402" s="244">
        <v>0.00025</v>
      </c>
      <c r="R402" s="244">
        <f>Q402*H402</f>
        <v>0.00425</v>
      </c>
      <c r="S402" s="244">
        <v>0</v>
      </c>
      <c r="T402" s="245">
        <f>S402*H402</f>
        <v>0</v>
      </c>
      <c r="AR402" s="25" t="s">
        <v>258</v>
      </c>
      <c r="AT402" s="25" t="s">
        <v>177</v>
      </c>
      <c r="AU402" s="25" t="s">
        <v>85</v>
      </c>
      <c r="AY402" s="25" t="s">
        <v>174</v>
      </c>
      <c r="BE402" s="246">
        <f>IF(N402="základní",J402,0)</f>
        <v>0</v>
      </c>
      <c r="BF402" s="246">
        <f>IF(N402="snížená",J402,0)</f>
        <v>0</v>
      </c>
      <c r="BG402" s="246">
        <f>IF(N402="zákl. přenesená",J402,0)</f>
        <v>0</v>
      </c>
      <c r="BH402" s="246">
        <f>IF(N402="sníž. přenesená",J402,0)</f>
        <v>0</v>
      </c>
      <c r="BI402" s="246">
        <f>IF(N402="nulová",J402,0)</f>
        <v>0</v>
      </c>
      <c r="BJ402" s="25" t="s">
        <v>83</v>
      </c>
      <c r="BK402" s="246">
        <f>ROUND(I402*H402,2)</f>
        <v>0</v>
      </c>
      <c r="BL402" s="25" t="s">
        <v>258</v>
      </c>
      <c r="BM402" s="25" t="s">
        <v>680</v>
      </c>
    </row>
    <row r="403" spans="2:51" s="12" customFormat="1" ht="13.5">
      <c r="B403" s="257"/>
      <c r="C403" s="258"/>
      <c r="D403" s="247" t="s">
        <v>328</v>
      </c>
      <c r="E403" s="259" t="s">
        <v>23</v>
      </c>
      <c r="F403" s="260" t="s">
        <v>657</v>
      </c>
      <c r="G403" s="258"/>
      <c r="H403" s="261">
        <v>17</v>
      </c>
      <c r="I403" s="262"/>
      <c r="J403" s="258"/>
      <c r="K403" s="258"/>
      <c r="L403" s="263"/>
      <c r="M403" s="264"/>
      <c r="N403" s="265"/>
      <c r="O403" s="265"/>
      <c r="P403" s="265"/>
      <c r="Q403" s="265"/>
      <c r="R403" s="265"/>
      <c r="S403" s="265"/>
      <c r="T403" s="266"/>
      <c r="AT403" s="267" t="s">
        <v>328</v>
      </c>
      <c r="AU403" s="267" t="s">
        <v>85</v>
      </c>
      <c r="AV403" s="12" t="s">
        <v>85</v>
      </c>
      <c r="AW403" s="12" t="s">
        <v>38</v>
      </c>
      <c r="AX403" s="12" t="s">
        <v>83</v>
      </c>
      <c r="AY403" s="267" t="s">
        <v>174</v>
      </c>
    </row>
    <row r="404" spans="2:65" s="1" customFormat="1" ht="16.5" customHeight="1">
      <c r="B404" s="47"/>
      <c r="C404" s="300" t="s">
        <v>681</v>
      </c>
      <c r="D404" s="300" t="s">
        <v>475</v>
      </c>
      <c r="E404" s="301" t="s">
        <v>682</v>
      </c>
      <c r="F404" s="302" t="s">
        <v>683</v>
      </c>
      <c r="G404" s="303" t="s">
        <v>180</v>
      </c>
      <c r="H404" s="304">
        <v>17</v>
      </c>
      <c r="I404" s="305"/>
      <c r="J404" s="306">
        <f>ROUND(I404*H404,2)</f>
        <v>0</v>
      </c>
      <c r="K404" s="302" t="s">
        <v>181</v>
      </c>
      <c r="L404" s="307"/>
      <c r="M404" s="308" t="s">
        <v>23</v>
      </c>
      <c r="N404" s="309" t="s">
        <v>46</v>
      </c>
      <c r="O404" s="48"/>
      <c r="P404" s="244">
        <f>O404*H404</f>
        <v>0</v>
      </c>
      <c r="Q404" s="244">
        <v>0.0132</v>
      </c>
      <c r="R404" s="244">
        <f>Q404*H404</f>
        <v>0.2244</v>
      </c>
      <c r="S404" s="244">
        <v>0</v>
      </c>
      <c r="T404" s="245">
        <f>S404*H404</f>
        <v>0</v>
      </c>
      <c r="AR404" s="25" t="s">
        <v>547</v>
      </c>
      <c r="AT404" s="25" t="s">
        <v>475</v>
      </c>
      <c r="AU404" s="25" t="s">
        <v>85</v>
      </c>
      <c r="AY404" s="25" t="s">
        <v>174</v>
      </c>
      <c r="BE404" s="246">
        <f>IF(N404="základní",J404,0)</f>
        <v>0</v>
      </c>
      <c r="BF404" s="246">
        <f>IF(N404="snížená",J404,0)</f>
        <v>0</v>
      </c>
      <c r="BG404" s="246">
        <f>IF(N404="zákl. přenesená",J404,0)</f>
        <v>0</v>
      </c>
      <c r="BH404" s="246">
        <f>IF(N404="sníž. přenesená",J404,0)</f>
        <v>0</v>
      </c>
      <c r="BI404" s="246">
        <f>IF(N404="nulová",J404,0)</f>
        <v>0</v>
      </c>
      <c r="BJ404" s="25" t="s">
        <v>83</v>
      </c>
      <c r="BK404" s="246">
        <f>ROUND(I404*H404,2)</f>
        <v>0</v>
      </c>
      <c r="BL404" s="25" t="s">
        <v>258</v>
      </c>
      <c r="BM404" s="25" t="s">
        <v>684</v>
      </c>
    </row>
    <row r="405" spans="2:47" s="1" customFormat="1" ht="13.5">
      <c r="B405" s="47"/>
      <c r="C405" s="75"/>
      <c r="D405" s="247" t="s">
        <v>187</v>
      </c>
      <c r="E405" s="75"/>
      <c r="F405" s="248" t="s">
        <v>670</v>
      </c>
      <c r="G405" s="75"/>
      <c r="H405" s="75"/>
      <c r="I405" s="205"/>
      <c r="J405" s="75"/>
      <c r="K405" s="75"/>
      <c r="L405" s="73"/>
      <c r="M405" s="249"/>
      <c r="N405" s="48"/>
      <c r="O405" s="48"/>
      <c r="P405" s="48"/>
      <c r="Q405" s="48"/>
      <c r="R405" s="48"/>
      <c r="S405" s="48"/>
      <c r="T405" s="96"/>
      <c r="AT405" s="25" t="s">
        <v>187</v>
      </c>
      <c r="AU405" s="25" t="s">
        <v>85</v>
      </c>
    </row>
    <row r="406" spans="2:51" s="12" customFormat="1" ht="13.5">
      <c r="B406" s="257"/>
      <c r="C406" s="258"/>
      <c r="D406" s="247" t="s">
        <v>328</v>
      </c>
      <c r="E406" s="259" t="s">
        <v>23</v>
      </c>
      <c r="F406" s="260" t="s">
        <v>685</v>
      </c>
      <c r="G406" s="258"/>
      <c r="H406" s="261">
        <v>17</v>
      </c>
      <c r="I406" s="262"/>
      <c r="J406" s="258"/>
      <c r="K406" s="258"/>
      <c r="L406" s="263"/>
      <c r="M406" s="264"/>
      <c r="N406" s="265"/>
      <c r="O406" s="265"/>
      <c r="P406" s="265"/>
      <c r="Q406" s="265"/>
      <c r="R406" s="265"/>
      <c r="S406" s="265"/>
      <c r="T406" s="266"/>
      <c r="AT406" s="267" t="s">
        <v>328</v>
      </c>
      <c r="AU406" s="267" t="s">
        <v>85</v>
      </c>
      <c r="AV406" s="12" t="s">
        <v>85</v>
      </c>
      <c r="AW406" s="12" t="s">
        <v>38</v>
      </c>
      <c r="AX406" s="12" t="s">
        <v>83</v>
      </c>
      <c r="AY406" s="267" t="s">
        <v>174</v>
      </c>
    </row>
    <row r="407" spans="2:65" s="1" customFormat="1" ht="25.5" customHeight="1">
      <c r="B407" s="47"/>
      <c r="C407" s="235" t="s">
        <v>686</v>
      </c>
      <c r="D407" s="235" t="s">
        <v>177</v>
      </c>
      <c r="E407" s="236" t="s">
        <v>687</v>
      </c>
      <c r="F407" s="237" t="s">
        <v>688</v>
      </c>
      <c r="G407" s="238" t="s">
        <v>180</v>
      </c>
      <c r="H407" s="239">
        <v>23</v>
      </c>
      <c r="I407" s="240"/>
      <c r="J407" s="241">
        <f>ROUND(I407*H407,2)</f>
        <v>0</v>
      </c>
      <c r="K407" s="237" t="s">
        <v>181</v>
      </c>
      <c r="L407" s="73"/>
      <c r="M407" s="242" t="s">
        <v>23</v>
      </c>
      <c r="N407" s="243" t="s">
        <v>46</v>
      </c>
      <c r="O407" s="48"/>
      <c r="P407" s="244">
        <f>O407*H407</f>
        <v>0</v>
      </c>
      <c r="Q407" s="244">
        <v>0</v>
      </c>
      <c r="R407" s="244">
        <f>Q407*H407</f>
        <v>0</v>
      </c>
      <c r="S407" s="244">
        <v>0</v>
      </c>
      <c r="T407" s="245">
        <f>S407*H407</f>
        <v>0</v>
      </c>
      <c r="AR407" s="25" t="s">
        <v>258</v>
      </c>
      <c r="AT407" s="25" t="s">
        <v>177</v>
      </c>
      <c r="AU407" s="25" t="s">
        <v>85</v>
      </c>
      <c r="AY407" s="25" t="s">
        <v>174</v>
      </c>
      <c r="BE407" s="246">
        <f>IF(N407="základní",J407,0)</f>
        <v>0</v>
      </c>
      <c r="BF407" s="246">
        <f>IF(N407="snížená",J407,0)</f>
        <v>0</v>
      </c>
      <c r="BG407" s="246">
        <f>IF(N407="zákl. přenesená",J407,0)</f>
        <v>0</v>
      </c>
      <c r="BH407" s="246">
        <f>IF(N407="sníž. přenesená",J407,0)</f>
        <v>0</v>
      </c>
      <c r="BI407" s="246">
        <f>IF(N407="nulová",J407,0)</f>
        <v>0</v>
      </c>
      <c r="BJ407" s="25" t="s">
        <v>83</v>
      </c>
      <c r="BK407" s="246">
        <f>ROUND(I407*H407,2)</f>
        <v>0</v>
      </c>
      <c r="BL407" s="25" t="s">
        <v>258</v>
      </c>
      <c r="BM407" s="25" t="s">
        <v>689</v>
      </c>
    </row>
    <row r="408" spans="2:51" s="12" customFormat="1" ht="13.5">
      <c r="B408" s="257"/>
      <c r="C408" s="258"/>
      <c r="D408" s="247" t="s">
        <v>328</v>
      </c>
      <c r="E408" s="259" t="s">
        <v>23</v>
      </c>
      <c r="F408" s="260" t="s">
        <v>471</v>
      </c>
      <c r="G408" s="258"/>
      <c r="H408" s="261">
        <v>11</v>
      </c>
      <c r="I408" s="262"/>
      <c r="J408" s="258"/>
      <c r="K408" s="258"/>
      <c r="L408" s="263"/>
      <c r="M408" s="264"/>
      <c r="N408" s="265"/>
      <c r="O408" s="265"/>
      <c r="P408" s="265"/>
      <c r="Q408" s="265"/>
      <c r="R408" s="265"/>
      <c r="S408" s="265"/>
      <c r="T408" s="266"/>
      <c r="AT408" s="267" t="s">
        <v>328</v>
      </c>
      <c r="AU408" s="267" t="s">
        <v>85</v>
      </c>
      <c r="AV408" s="12" t="s">
        <v>85</v>
      </c>
      <c r="AW408" s="12" t="s">
        <v>38</v>
      </c>
      <c r="AX408" s="12" t="s">
        <v>75</v>
      </c>
      <c r="AY408" s="267" t="s">
        <v>174</v>
      </c>
    </row>
    <row r="409" spans="2:51" s="12" customFormat="1" ht="13.5">
      <c r="B409" s="257"/>
      <c r="C409" s="258"/>
      <c r="D409" s="247" t="s">
        <v>328</v>
      </c>
      <c r="E409" s="259" t="s">
        <v>23</v>
      </c>
      <c r="F409" s="260" t="s">
        <v>472</v>
      </c>
      <c r="G409" s="258"/>
      <c r="H409" s="261">
        <v>2</v>
      </c>
      <c r="I409" s="262"/>
      <c r="J409" s="258"/>
      <c r="K409" s="258"/>
      <c r="L409" s="263"/>
      <c r="M409" s="264"/>
      <c r="N409" s="265"/>
      <c r="O409" s="265"/>
      <c r="P409" s="265"/>
      <c r="Q409" s="265"/>
      <c r="R409" s="265"/>
      <c r="S409" s="265"/>
      <c r="T409" s="266"/>
      <c r="AT409" s="267" t="s">
        <v>328</v>
      </c>
      <c r="AU409" s="267" t="s">
        <v>85</v>
      </c>
      <c r="AV409" s="12" t="s">
        <v>85</v>
      </c>
      <c r="AW409" s="12" t="s">
        <v>38</v>
      </c>
      <c r="AX409" s="12" t="s">
        <v>75</v>
      </c>
      <c r="AY409" s="267" t="s">
        <v>174</v>
      </c>
    </row>
    <row r="410" spans="2:51" s="12" customFormat="1" ht="13.5">
      <c r="B410" s="257"/>
      <c r="C410" s="258"/>
      <c r="D410" s="247" t="s">
        <v>328</v>
      </c>
      <c r="E410" s="259" t="s">
        <v>23</v>
      </c>
      <c r="F410" s="260" t="s">
        <v>473</v>
      </c>
      <c r="G410" s="258"/>
      <c r="H410" s="261">
        <v>9</v>
      </c>
      <c r="I410" s="262"/>
      <c r="J410" s="258"/>
      <c r="K410" s="258"/>
      <c r="L410" s="263"/>
      <c r="M410" s="264"/>
      <c r="N410" s="265"/>
      <c r="O410" s="265"/>
      <c r="P410" s="265"/>
      <c r="Q410" s="265"/>
      <c r="R410" s="265"/>
      <c r="S410" s="265"/>
      <c r="T410" s="266"/>
      <c r="AT410" s="267" t="s">
        <v>328</v>
      </c>
      <c r="AU410" s="267" t="s">
        <v>85</v>
      </c>
      <c r="AV410" s="12" t="s">
        <v>85</v>
      </c>
      <c r="AW410" s="12" t="s">
        <v>38</v>
      </c>
      <c r="AX410" s="12" t="s">
        <v>75</v>
      </c>
      <c r="AY410" s="267" t="s">
        <v>174</v>
      </c>
    </row>
    <row r="411" spans="2:51" s="12" customFormat="1" ht="13.5">
      <c r="B411" s="257"/>
      <c r="C411" s="258"/>
      <c r="D411" s="247" t="s">
        <v>328</v>
      </c>
      <c r="E411" s="259" t="s">
        <v>23</v>
      </c>
      <c r="F411" s="260" t="s">
        <v>474</v>
      </c>
      <c r="G411" s="258"/>
      <c r="H411" s="261">
        <v>1</v>
      </c>
      <c r="I411" s="262"/>
      <c r="J411" s="258"/>
      <c r="K411" s="258"/>
      <c r="L411" s="263"/>
      <c r="M411" s="264"/>
      <c r="N411" s="265"/>
      <c r="O411" s="265"/>
      <c r="P411" s="265"/>
      <c r="Q411" s="265"/>
      <c r="R411" s="265"/>
      <c r="S411" s="265"/>
      <c r="T411" s="266"/>
      <c r="AT411" s="267" t="s">
        <v>328</v>
      </c>
      <c r="AU411" s="267" t="s">
        <v>85</v>
      </c>
      <c r="AV411" s="12" t="s">
        <v>85</v>
      </c>
      <c r="AW411" s="12" t="s">
        <v>38</v>
      </c>
      <c r="AX411" s="12" t="s">
        <v>75</v>
      </c>
      <c r="AY411" s="267" t="s">
        <v>174</v>
      </c>
    </row>
    <row r="412" spans="2:51" s="13" customFormat="1" ht="13.5">
      <c r="B412" s="268"/>
      <c r="C412" s="269"/>
      <c r="D412" s="247" t="s">
        <v>328</v>
      </c>
      <c r="E412" s="270" t="s">
        <v>23</v>
      </c>
      <c r="F412" s="271" t="s">
        <v>331</v>
      </c>
      <c r="G412" s="269"/>
      <c r="H412" s="272">
        <v>23</v>
      </c>
      <c r="I412" s="273"/>
      <c r="J412" s="269"/>
      <c r="K412" s="269"/>
      <c r="L412" s="274"/>
      <c r="M412" s="275"/>
      <c r="N412" s="276"/>
      <c r="O412" s="276"/>
      <c r="P412" s="276"/>
      <c r="Q412" s="276"/>
      <c r="R412" s="276"/>
      <c r="S412" s="276"/>
      <c r="T412" s="277"/>
      <c r="AT412" s="278" t="s">
        <v>328</v>
      </c>
      <c r="AU412" s="278" t="s">
        <v>85</v>
      </c>
      <c r="AV412" s="13" t="s">
        <v>195</v>
      </c>
      <c r="AW412" s="13" t="s">
        <v>38</v>
      </c>
      <c r="AX412" s="13" t="s">
        <v>83</v>
      </c>
      <c r="AY412" s="278" t="s">
        <v>174</v>
      </c>
    </row>
    <row r="413" spans="2:65" s="1" customFormat="1" ht="16.5" customHeight="1">
      <c r="B413" s="47"/>
      <c r="C413" s="300" t="s">
        <v>690</v>
      </c>
      <c r="D413" s="300" t="s">
        <v>475</v>
      </c>
      <c r="E413" s="301" t="s">
        <v>691</v>
      </c>
      <c r="F413" s="302" t="s">
        <v>692</v>
      </c>
      <c r="G413" s="303" t="s">
        <v>180</v>
      </c>
      <c r="H413" s="304">
        <v>11</v>
      </c>
      <c r="I413" s="305"/>
      <c r="J413" s="306">
        <f>ROUND(I413*H413,2)</f>
        <v>0</v>
      </c>
      <c r="K413" s="302" t="s">
        <v>181</v>
      </c>
      <c r="L413" s="307"/>
      <c r="M413" s="308" t="s">
        <v>23</v>
      </c>
      <c r="N413" s="309" t="s">
        <v>46</v>
      </c>
      <c r="O413" s="48"/>
      <c r="P413" s="244">
        <f>O413*H413</f>
        <v>0</v>
      </c>
      <c r="Q413" s="244">
        <v>0.0185</v>
      </c>
      <c r="R413" s="244">
        <f>Q413*H413</f>
        <v>0.2035</v>
      </c>
      <c r="S413" s="244">
        <v>0</v>
      </c>
      <c r="T413" s="245">
        <f>S413*H413</f>
        <v>0</v>
      </c>
      <c r="AR413" s="25" t="s">
        <v>547</v>
      </c>
      <c r="AT413" s="25" t="s">
        <v>475</v>
      </c>
      <c r="AU413" s="25" t="s">
        <v>85</v>
      </c>
      <c r="AY413" s="25" t="s">
        <v>174</v>
      </c>
      <c r="BE413" s="246">
        <f>IF(N413="základní",J413,0)</f>
        <v>0</v>
      </c>
      <c r="BF413" s="246">
        <f>IF(N413="snížená",J413,0)</f>
        <v>0</v>
      </c>
      <c r="BG413" s="246">
        <f>IF(N413="zákl. přenesená",J413,0)</f>
        <v>0</v>
      </c>
      <c r="BH413" s="246">
        <f>IF(N413="sníž. přenesená",J413,0)</f>
        <v>0</v>
      </c>
      <c r="BI413" s="246">
        <f>IF(N413="nulová",J413,0)</f>
        <v>0</v>
      </c>
      <c r="BJ413" s="25" t="s">
        <v>83</v>
      </c>
      <c r="BK413" s="246">
        <f>ROUND(I413*H413,2)</f>
        <v>0</v>
      </c>
      <c r="BL413" s="25" t="s">
        <v>258</v>
      </c>
      <c r="BM413" s="25" t="s">
        <v>693</v>
      </c>
    </row>
    <row r="414" spans="2:51" s="12" customFormat="1" ht="13.5">
      <c r="B414" s="257"/>
      <c r="C414" s="258"/>
      <c r="D414" s="247" t="s">
        <v>328</v>
      </c>
      <c r="E414" s="259" t="s">
        <v>23</v>
      </c>
      <c r="F414" s="260" t="s">
        <v>471</v>
      </c>
      <c r="G414" s="258"/>
      <c r="H414" s="261">
        <v>11</v>
      </c>
      <c r="I414" s="262"/>
      <c r="J414" s="258"/>
      <c r="K414" s="258"/>
      <c r="L414" s="263"/>
      <c r="M414" s="264"/>
      <c r="N414" s="265"/>
      <c r="O414" s="265"/>
      <c r="P414" s="265"/>
      <c r="Q414" s="265"/>
      <c r="R414" s="265"/>
      <c r="S414" s="265"/>
      <c r="T414" s="266"/>
      <c r="AT414" s="267" t="s">
        <v>328</v>
      </c>
      <c r="AU414" s="267" t="s">
        <v>85</v>
      </c>
      <c r="AV414" s="12" t="s">
        <v>85</v>
      </c>
      <c r="AW414" s="12" t="s">
        <v>38</v>
      </c>
      <c r="AX414" s="12" t="s">
        <v>83</v>
      </c>
      <c r="AY414" s="267" t="s">
        <v>174</v>
      </c>
    </row>
    <row r="415" spans="2:65" s="1" customFormat="1" ht="16.5" customHeight="1">
      <c r="B415" s="47"/>
      <c r="C415" s="300" t="s">
        <v>694</v>
      </c>
      <c r="D415" s="300" t="s">
        <v>475</v>
      </c>
      <c r="E415" s="301" t="s">
        <v>695</v>
      </c>
      <c r="F415" s="302" t="s">
        <v>696</v>
      </c>
      <c r="G415" s="303" t="s">
        <v>180</v>
      </c>
      <c r="H415" s="304">
        <v>1</v>
      </c>
      <c r="I415" s="305"/>
      <c r="J415" s="306">
        <f>ROUND(I415*H415,2)</f>
        <v>0</v>
      </c>
      <c r="K415" s="302" t="s">
        <v>181</v>
      </c>
      <c r="L415" s="307"/>
      <c r="M415" s="308" t="s">
        <v>23</v>
      </c>
      <c r="N415" s="309" t="s">
        <v>46</v>
      </c>
      <c r="O415" s="48"/>
      <c r="P415" s="244">
        <f>O415*H415</f>
        <v>0</v>
      </c>
      <c r="Q415" s="244">
        <v>0.015</v>
      </c>
      <c r="R415" s="244">
        <f>Q415*H415</f>
        <v>0.015</v>
      </c>
      <c r="S415" s="244">
        <v>0</v>
      </c>
      <c r="T415" s="245">
        <f>S415*H415</f>
        <v>0</v>
      </c>
      <c r="AR415" s="25" t="s">
        <v>547</v>
      </c>
      <c r="AT415" s="25" t="s">
        <v>475</v>
      </c>
      <c r="AU415" s="25" t="s">
        <v>85</v>
      </c>
      <c r="AY415" s="25" t="s">
        <v>174</v>
      </c>
      <c r="BE415" s="246">
        <f>IF(N415="základní",J415,0)</f>
        <v>0</v>
      </c>
      <c r="BF415" s="246">
        <f>IF(N415="snížená",J415,0)</f>
        <v>0</v>
      </c>
      <c r="BG415" s="246">
        <f>IF(N415="zákl. přenesená",J415,0)</f>
        <v>0</v>
      </c>
      <c r="BH415" s="246">
        <f>IF(N415="sníž. přenesená",J415,0)</f>
        <v>0</v>
      </c>
      <c r="BI415" s="246">
        <f>IF(N415="nulová",J415,0)</f>
        <v>0</v>
      </c>
      <c r="BJ415" s="25" t="s">
        <v>83</v>
      </c>
      <c r="BK415" s="246">
        <f>ROUND(I415*H415,2)</f>
        <v>0</v>
      </c>
      <c r="BL415" s="25" t="s">
        <v>258</v>
      </c>
      <c r="BM415" s="25" t="s">
        <v>697</v>
      </c>
    </row>
    <row r="416" spans="2:51" s="12" customFormat="1" ht="13.5">
      <c r="B416" s="257"/>
      <c r="C416" s="258"/>
      <c r="D416" s="247" t="s">
        <v>328</v>
      </c>
      <c r="E416" s="259" t="s">
        <v>23</v>
      </c>
      <c r="F416" s="260" t="s">
        <v>698</v>
      </c>
      <c r="G416" s="258"/>
      <c r="H416" s="261">
        <v>1</v>
      </c>
      <c r="I416" s="262"/>
      <c r="J416" s="258"/>
      <c r="K416" s="258"/>
      <c r="L416" s="263"/>
      <c r="M416" s="264"/>
      <c r="N416" s="265"/>
      <c r="O416" s="265"/>
      <c r="P416" s="265"/>
      <c r="Q416" s="265"/>
      <c r="R416" s="265"/>
      <c r="S416" s="265"/>
      <c r="T416" s="266"/>
      <c r="AT416" s="267" t="s">
        <v>328</v>
      </c>
      <c r="AU416" s="267" t="s">
        <v>85</v>
      </c>
      <c r="AV416" s="12" t="s">
        <v>85</v>
      </c>
      <c r="AW416" s="12" t="s">
        <v>38</v>
      </c>
      <c r="AX416" s="12" t="s">
        <v>75</v>
      </c>
      <c r="AY416" s="267" t="s">
        <v>174</v>
      </c>
    </row>
    <row r="417" spans="2:51" s="13" customFormat="1" ht="13.5">
      <c r="B417" s="268"/>
      <c r="C417" s="269"/>
      <c r="D417" s="247" t="s">
        <v>328</v>
      </c>
      <c r="E417" s="270" t="s">
        <v>23</v>
      </c>
      <c r="F417" s="271" t="s">
        <v>331</v>
      </c>
      <c r="G417" s="269"/>
      <c r="H417" s="272">
        <v>1</v>
      </c>
      <c r="I417" s="273"/>
      <c r="J417" s="269"/>
      <c r="K417" s="269"/>
      <c r="L417" s="274"/>
      <c r="M417" s="275"/>
      <c r="N417" s="276"/>
      <c r="O417" s="276"/>
      <c r="P417" s="276"/>
      <c r="Q417" s="276"/>
      <c r="R417" s="276"/>
      <c r="S417" s="276"/>
      <c r="T417" s="277"/>
      <c r="AT417" s="278" t="s">
        <v>328</v>
      </c>
      <c r="AU417" s="278" t="s">
        <v>85</v>
      </c>
      <c r="AV417" s="13" t="s">
        <v>195</v>
      </c>
      <c r="AW417" s="13" t="s">
        <v>38</v>
      </c>
      <c r="AX417" s="13" t="s">
        <v>83</v>
      </c>
      <c r="AY417" s="278" t="s">
        <v>174</v>
      </c>
    </row>
    <row r="418" spans="2:65" s="1" customFormat="1" ht="16.5" customHeight="1">
      <c r="B418" s="47"/>
      <c r="C418" s="300" t="s">
        <v>699</v>
      </c>
      <c r="D418" s="300" t="s">
        <v>475</v>
      </c>
      <c r="E418" s="301" t="s">
        <v>700</v>
      </c>
      <c r="F418" s="302" t="s">
        <v>696</v>
      </c>
      <c r="G418" s="303" t="s">
        <v>180</v>
      </c>
      <c r="H418" s="304">
        <v>10</v>
      </c>
      <c r="I418" s="305"/>
      <c r="J418" s="306">
        <f>ROUND(I418*H418,2)</f>
        <v>0</v>
      </c>
      <c r="K418" s="302" t="s">
        <v>23</v>
      </c>
      <c r="L418" s="307"/>
      <c r="M418" s="308" t="s">
        <v>23</v>
      </c>
      <c r="N418" s="309" t="s">
        <v>46</v>
      </c>
      <c r="O418" s="48"/>
      <c r="P418" s="244">
        <f>O418*H418</f>
        <v>0</v>
      </c>
      <c r="Q418" s="244">
        <v>0.015</v>
      </c>
      <c r="R418" s="244">
        <f>Q418*H418</f>
        <v>0.15</v>
      </c>
      <c r="S418" s="244">
        <v>0</v>
      </c>
      <c r="T418" s="245">
        <f>S418*H418</f>
        <v>0</v>
      </c>
      <c r="AR418" s="25" t="s">
        <v>547</v>
      </c>
      <c r="AT418" s="25" t="s">
        <v>475</v>
      </c>
      <c r="AU418" s="25" t="s">
        <v>85</v>
      </c>
      <c r="AY418" s="25" t="s">
        <v>174</v>
      </c>
      <c r="BE418" s="246">
        <f>IF(N418="základní",J418,0)</f>
        <v>0</v>
      </c>
      <c r="BF418" s="246">
        <f>IF(N418="snížená",J418,0)</f>
        <v>0</v>
      </c>
      <c r="BG418" s="246">
        <f>IF(N418="zákl. přenesená",J418,0)</f>
        <v>0</v>
      </c>
      <c r="BH418" s="246">
        <f>IF(N418="sníž. přenesená",J418,0)</f>
        <v>0</v>
      </c>
      <c r="BI418" s="246">
        <f>IF(N418="nulová",J418,0)</f>
        <v>0</v>
      </c>
      <c r="BJ418" s="25" t="s">
        <v>83</v>
      </c>
      <c r="BK418" s="246">
        <f>ROUND(I418*H418,2)</f>
        <v>0</v>
      </c>
      <c r="BL418" s="25" t="s">
        <v>258</v>
      </c>
      <c r="BM418" s="25" t="s">
        <v>701</v>
      </c>
    </row>
    <row r="419" spans="2:47" s="1" customFormat="1" ht="13.5">
      <c r="B419" s="47"/>
      <c r="C419" s="75"/>
      <c r="D419" s="247" t="s">
        <v>187</v>
      </c>
      <c r="E419" s="75"/>
      <c r="F419" s="248" t="s">
        <v>702</v>
      </c>
      <c r="G419" s="75"/>
      <c r="H419" s="75"/>
      <c r="I419" s="205"/>
      <c r="J419" s="75"/>
      <c r="K419" s="75"/>
      <c r="L419" s="73"/>
      <c r="M419" s="249"/>
      <c r="N419" s="48"/>
      <c r="O419" s="48"/>
      <c r="P419" s="48"/>
      <c r="Q419" s="48"/>
      <c r="R419" s="48"/>
      <c r="S419" s="48"/>
      <c r="T419" s="96"/>
      <c r="AT419" s="25" t="s">
        <v>187</v>
      </c>
      <c r="AU419" s="25" t="s">
        <v>85</v>
      </c>
    </row>
    <row r="420" spans="2:51" s="12" customFormat="1" ht="13.5">
      <c r="B420" s="257"/>
      <c r="C420" s="258"/>
      <c r="D420" s="247" t="s">
        <v>328</v>
      </c>
      <c r="E420" s="259" t="s">
        <v>23</v>
      </c>
      <c r="F420" s="260" t="s">
        <v>698</v>
      </c>
      <c r="G420" s="258"/>
      <c r="H420" s="261">
        <v>1</v>
      </c>
      <c r="I420" s="262"/>
      <c r="J420" s="258"/>
      <c r="K420" s="258"/>
      <c r="L420" s="263"/>
      <c r="M420" s="264"/>
      <c r="N420" s="265"/>
      <c r="O420" s="265"/>
      <c r="P420" s="265"/>
      <c r="Q420" s="265"/>
      <c r="R420" s="265"/>
      <c r="S420" s="265"/>
      <c r="T420" s="266"/>
      <c r="AT420" s="267" t="s">
        <v>328</v>
      </c>
      <c r="AU420" s="267" t="s">
        <v>85</v>
      </c>
      <c r="AV420" s="12" t="s">
        <v>85</v>
      </c>
      <c r="AW420" s="12" t="s">
        <v>38</v>
      </c>
      <c r="AX420" s="12" t="s">
        <v>75</v>
      </c>
      <c r="AY420" s="267" t="s">
        <v>174</v>
      </c>
    </row>
    <row r="421" spans="2:51" s="12" customFormat="1" ht="13.5">
      <c r="B421" s="257"/>
      <c r="C421" s="258"/>
      <c r="D421" s="247" t="s">
        <v>328</v>
      </c>
      <c r="E421" s="259" t="s">
        <v>23</v>
      </c>
      <c r="F421" s="260" t="s">
        <v>473</v>
      </c>
      <c r="G421" s="258"/>
      <c r="H421" s="261">
        <v>9</v>
      </c>
      <c r="I421" s="262"/>
      <c r="J421" s="258"/>
      <c r="K421" s="258"/>
      <c r="L421" s="263"/>
      <c r="M421" s="264"/>
      <c r="N421" s="265"/>
      <c r="O421" s="265"/>
      <c r="P421" s="265"/>
      <c r="Q421" s="265"/>
      <c r="R421" s="265"/>
      <c r="S421" s="265"/>
      <c r="T421" s="266"/>
      <c r="AT421" s="267" t="s">
        <v>328</v>
      </c>
      <c r="AU421" s="267" t="s">
        <v>85</v>
      </c>
      <c r="AV421" s="12" t="s">
        <v>85</v>
      </c>
      <c r="AW421" s="12" t="s">
        <v>38</v>
      </c>
      <c r="AX421" s="12" t="s">
        <v>75</v>
      </c>
      <c r="AY421" s="267" t="s">
        <v>174</v>
      </c>
    </row>
    <row r="422" spans="2:51" s="13" customFormat="1" ht="13.5">
      <c r="B422" s="268"/>
      <c r="C422" s="269"/>
      <c r="D422" s="247" t="s">
        <v>328</v>
      </c>
      <c r="E422" s="270" t="s">
        <v>23</v>
      </c>
      <c r="F422" s="271" t="s">
        <v>331</v>
      </c>
      <c r="G422" s="269"/>
      <c r="H422" s="272">
        <v>10</v>
      </c>
      <c r="I422" s="273"/>
      <c r="J422" s="269"/>
      <c r="K422" s="269"/>
      <c r="L422" s="274"/>
      <c r="M422" s="275"/>
      <c r="N422" s="276"/>
      <c r="O422" s="276"/>
      <c r="P422" s="276"/>
      <c r="Q422" s="276"/>
      <c r="R422" s="276"/>
      <c r="S422" s="276"/>
      <c r="T422" s="277"/>
      <c r="AT422" s="278" t="s">
        <v>328</v>
      </c>
      <c r="AU422" s="278" t="s">
        <v>85</v>
      </c>
      <c r="AV422" s="13" t="s">
        <v>195</v>
      </c>
      <c r="AW422" s="13" t="s">
        <v>38</v>
      </c>
      <c r="AX422" s="13" t="s">
        <v>83</v>
      </c>
      <c r="AY422" s="278" t="s">
        <v>174</v>
      </c>
    </row>
    <row r="423" spans="2:65" s="1" customFormat="1" ht="16.5" customHeight="1">
      <c r="B423" s="47"/>
      <c r="C423" s="300" t="s">
        <v>703</v>
      </c>
      <c r="D423" s="300" t="s">
        <v>475</v>
      </c>
      <c r="E423" s="301" t="s">
        <v>704</v>
      </c>
      <c r="F423" s="302" t="s">
        <v>705</v>
      </c>
      <c r="G423" s="303" t="s">
        <v>180</v>
      </c>
      <c r="H423" s="304">
        <v>1</v>
      </c>
      <c r="I423" s="305"/>
      <c r="J423" s="306">
        <f>ROUND(I423*H423,2)</f>
        <v>0</v>
      </c>
      <c r="K423" s="302" t="s">
        <v>181</v>
      </c>
      <c r="L423" s="307"/>
      <c r="M423" s="308" t="s">
        <v>23</v>
      </c>
      <c r="N423" s="309" t="s">
        <v>46</v>
      </c>
      <c r="O423" s="48"/>
      <c r="P423" s="244">
        <f>O423*H423</f>
        <v>0</v>
      </c>
      <c r="Q423" s="244">
        <v>0.018</v>
      </c>
      <c r="R423" s="244">
        <f>Q423*H423</f>
        <v>0.018</v>
      </c>
      <c r="S423" s="244">
        <v>0</v>
      </c>
      <c r="T423" s="245">
        <f>S423*H423</f>
        <v>0</v>
      </c>
      <c r="AR423" s="25" t="s">
        <v>547</v>
      </c>
      <c r="AT423" s="25" t="s">
        <v>475</v>
      </c>
      <c r="AU423" s="25" t="s">
        <v>85</v>
      </c>
      <c r="AY423" s="25" t="s">
        <v>174</v>
      </c>
      <c r="BE423" s="246">
        <f>IF(N423="základní",J423,0)</f>
        <v>0</v>
      </c>
      <c r="BF423" s="246">
        <f>IF(N423="snížená",J423,0)</f>
        <v>0</v>
      </c>
      <c r="BG423" s="246">
        <f>IF(N423="zákl. přenesená",J423,0)</f>
        <v>0</v>
      </c>
      <c r="BH423" s="246">
        <f>IF(N423="sníž. přenesená",J423,0)</f>
        <v>0</v>
      </c>
      <c r="BI423" s="246">
        <f>IF(N423="nulová",J423,0)</f>
        <v>0</v>
      </c>
      <c r="BJ423" s="25" t="s">
        <v>83</v>
      </c>
      <c r="BK423" s="246">
        <f>ROUND(I423*H423,2)</f>
        <v>0</v>
      </c>
      <c r="BL423" s="25" t="s">
        <v>258</v>
      </c>
      <c r="BM423" s="25" t="s">
        <v>706</v>
      </c>
    </row>
    <row r="424" spans="2:51" s="12" customFormat="1" ht="13.5">
      <c r="B424" s="257"/>
      <c r="C424" s="258"/>
      <c r="D424" s="247" t="s">
        <v>328</v>
      </c>
      <c r="E424" s="259" t="s">
        <v>23</v>
      </c>
      <c r="F424" s="260" t="s">
        <v>474</v>
      </c>
      <c r="G424" s="258"/>
      <c r="H424" s="261">
        <v>1</v>
      </c>
      <c r="I424" s="262"/>
      <c r="J424" s="258"/>
      <c r="K424" s="258"/>
      <c r="L424" s="263"/>
      <c r="M424" s="264"/>
      <c r="N424" s="265"/>
      <c r="O424" s="265"/>
      <c r="P424" s="265"/>
      <c r="Q424" s="265"/>
      <c r="R424" s="265"/>
      <c r="S424" s="265"/>
      <c r="T424" s="266"/>
      <c r="AT424" s="267" t="s">
        <v>328</v>
      </c>
      <c r="AU424" s="267" t="s">
        <v>85</v>
      </c>
      <c r="AV424" s="12" t="s">
        <v>85</v>
      </c>
      <c r="AW424" s="12" t="s">
        <v>38</v>
      </c>
      <c r="AX424" s="12" t="s">
        <v>83</v>
      </c>
      <c r="AY424" s="267" t="s">
        <v>174</v>
      </c>
    </row>
    <row r="425" spans="2:65" s="1" customFormat="1" ht="16.5" customHeight="1">
      <c r="B425" s="47"/>
      <c r="C425" s="235" t="s">
        <v>707</v>
      </c>
      <c r="D425" s="235" t="s">
        <v>177</v>
      </c>
      <c r="E425" s="236" t="s">
        <v>708</v>
      </c>
      <c r="F425" s="237" t="s">
        <v>709</v>
      </c>
      <c r="G425" s="238" t="s">
        <v>180</v>
      </c>
      <c r="H425" s="239">
        <v>7</v>
      </c>
      <c r="I425" s="240"/>
      <c r="J425" s="241">
        <f>ROUND(I425*H425,2)</f>
        <v>0</v>
      </c>
      <c r="K425" s="237" t="s">
        <v>181</v>
      </c>
      <c r="L425" s="73"/>
      <c r="M425" s="242" t="s">
        <v>23</v>
      </c>
      <c r="N425" s="243" t="s">
        <v>46</v>
      </c>
      <c r="O425" s="48"/>
      <c r="P425" s="244">
        <f>O425*H425</f>
        <v>0</v>
      </c>
      <c r="Q425" s="244">
        <v>0</v>
      </c>
      <c r="R425" s="244">
        <f>Q425*H425</f>
        <v>0</v>
      </c>
      <c r="S425" s="244">
        <v>0</v>
      </c>
      <c r="T425" s="245">
        <f>S425*H425</f>
        <v>0</v>
      </c>
      <c r="AR425" s="25" t="s">
        <v>258</v>
      </c>
      <c r="AT425" s="25" t="s">
        <v>177</v>
      </c>
      <c r="AU425" s="25" t="s">
        <v>85</v>
      </c>
      <c r="AY425" s="25" t="s">
        <v>174</v>
      </c>
      <c r="BE425" s="246">
        <f>IF(N425="základní",J425,0)</f>
        <v>0</v>
      </c>
      <c r="BF425" s="246">
        <f>IF(N425="snížená",J425,0)</f>
        <v>0</v>
      </c>
      <c r="BG425" s="246">
        <f>IF(N425="zákl. přenesená",J425,0)</f>
        <v>0</v>
      </c>
      <c r="BH425" s="246">
        <f>IF(N425="sníž. přenesená",J425,0)</f>
        <v>0</v>
      </c>
      <c r="BI425" s="246">
        <f>IF(N425="nulová",J425,0)</f>
        <v>0</v>
      </c>
      <c r="BJ425" s="25" t="s">
        <v>83</v>
      </c>
      <c r="BK425" s="246">
        <f>ROUND(I425*H425,2)</f>
        <v>0</v>
      </c>
      <c r="BL425" s="25" t="s">
        <v>258</v>
      </c>
      <c r="BM425" s="25" t="s">
        <v>710</v>
      </c>
    </row>
    <row r="426" spans="2:51" s="12" customFormat="1" ht="13.5">
      <c r="B426" s="257"/>
      <c r="C426" s="258"/>
      <c r="D426" s="247" t="s">
        <v>328</v>
      </c>
      <c r="E426" s="259" t="s">
        <v>23</v>
      </c>
      <c r="F426" s="260" t="s">
        <v>711</v>
      </c>
      <c r="G426" s="258"/>
      <c r="H426" s="261">
        <v>7</v>
      </c>
      <c r="I426" s="262"/>
      <c r="J426" s="258"/>
      <c r="K426" s="258"/>
      <c r="L426" s="263"/>
      <c r="M426" s="264"/>
      <c r="N426" s="265"/>
      <c r="O426" s="265"/>
      <c r="P426" s="265"/>
      <c r="Q426" s="265"/>
      <c r="R426" s="265"/>
      <c r="S426" s="265"/>
      <c r="T426" s="266"/>
      <c r="AT426" s="267" t="s">
        <v>328</v>
      </c>
      <c r="AU426" s="267" t="s">
        <v>85</v>
      </c>
      <c r="AV426" s="12" t="s">
        <v>85</v>
      </c>
      <c r="AW426" s="12" t="s">
        <v>38</v>
      </c>
      <c r="AX426" s="12" t="s">
        <v>83</v>
      </c>
      <c r="AY426" s="267" t="s">
        <v>174</v>
      </c>
    </row>
    <row r="427" spans="2:65" s="1" customFormat="1" ht="16.5" customHeight="1">
      <c r="B427" s="47"/>
      <c r="C427" s="300" t="s">
        <v>712</v>
      </c>
      <c r="D427" s="300" t="s">
        <v>475</v>
      </c>
      <c r="E427" s="301" t="s">
        <v>713</v>
      </c>
      <c r="F427" s="302" t="s">
        <v>714</v>
      </c>
      <c r="G427" s="303" t="s">
        <v>253</v>
      </c>
      <c r="H427" s="304">
        <v>7</v>
      </c>
      <c r="I427" s="305"/>
      <c r="J427" s="306">
        <f>ROUND(I427*H427,2)</f>
        <v>0</v>
      </c>
      <c r="K427" s="302" t="s">
        <v>23</v>
      </c>
      <c r="L427" s="307"/>
      <c r="M427" s="308" t="s">
        <v>23</v>
      </c>
      <c r="N427" s="309" t="s">
        <v>46</v>
      </c>
      <c r="O427" s="48"/>
      <c r="P427" s="244">
        <f>O427*H427</f>
        <v>0</v>
      </c>
      <c r="Q427" s="244">
        <v>0.0002</v>
      </c>
      <c r="R427" s="244">
        <f>Q427*H427</f>
        <v>0.0014</v>
      </c>
      <c r="S427" s="244">
        <v>0</v>
      </c>
      <c r="T427" s="245">
        <f>S427*H427</f>
        <v>0</v>
      </c>
      <c r="AR427" s="25" t="s">
        <v>547</v>
      </c>
      <c r="AT427" s="25" t="s">
        <v>475</v>
      </c>
      <c r="AU427" s="25" t="s">
        <v>85</v>
      </c>
      <c r="AY427" s="25" t="s">
        <v>174</v>
      </c>
      <c r="BE427" s="246">
        <f>IF(N427="základní",J427,0)</f>
        <v>0</v>
      </c>
      <c r="BF427" s="246">
        <f>IF(N427="snížená",J427,0)</f>
        <v>0</v>
      </c>
      <c r="BG427" s="246">
        <f>IF(N427="zákl. přenesená",J427,0)</f>
        <v>0</v>
      </c>
      <c r="BH427" s="246">
        <f>IF(N427="sníž. přenesená",J427,0)</f>
        <v>0</v>
      </c>
      <c r="BI427" s="246">
        <f>IF(N427="nulová",J427,0)</f>
        <v>0</v>
      </c>
      <c r="BJ427" s="25" t="s">
        <v>83</v>
      </c>
      <c r="BK427" s="246">
        <f>ROUND(I427*H427,2)</f>
        <v>0</v>
      </c>
      <c r="BL427" s="25" t="s">
        <v>258</v>
      </c>
      <c r="BM427" s="25" t="s">
        <v>715</v>
      </c>
    </row>
    <row r="428" spans="2:65" s="1" customFormat="1" ht="16.5" customHeight="1">
      <c r="B428" s="47"/>
      <c r="C428" s="235" t="s">
        <v>716</v>
      </c>
      <c r="D428" s="235" t="s">
        <v>177</v>
      </c>
      <c r="E428" s="236" t="s">
        <v>717</v>
      </c>
      <c r="F428" s="237" t="s">
        <v>718</v>
      </c>
      <c r="G428" s="238" t="s">
        <v>180</v>
      </c>
      <c r="H428" s="239">
        <v>23</v>
      </c>
      <c r="I428" s="240"/>
      <c r="J428" s="241">
        <f>ROUND(I428*H428,2)</f>
        <v>0</v>
      </c>
      <c r="K428" s="237" t="s">
        <v>181</v>
      </c>
      <c r="L428" s="73"/>
      <c r="M428" s="242" t="s">
        <v>23</v>
      </c>
      <c r="N428" s="243" t="s">
        <v>46</v>
      </c>
      <c r="O428" s="48"/>
      <c r="P428" s="244">
        <f>O428*H428</f>
        <v>0</v>
      </c>
      <c r="Q428" s="244">
        <v>0</v>
      </c>
      <c r="R428" s="244">
        <f>Q428*H428</f>
        <v>0</v>
      </c>
      <c r="S428" s="244">
        <v>0</v>
      </c>
      <c r="T428" s="245">
        <f>S428*H428</f>
        <v>0</v>
      </c>
      <c r="AR428" s="25" t="s">
        <v>258</v>
      </c>
      <c r="AT428" s="25" t="s">
        <v>177</v>
      </c>
      <c r="AU428" s="25" t="s">
        <v>85</v>
      </c>
      <c r="AY428" s="25" t="s">
        <v>174</v>
      </c>
      <c r="BE428" s="246">
        <f>IF(N428="základní",J428,0)</f>
        <v>0</v>
      </c>
      <c r="BF428" s="246">
        <f>IF(N428="snížená",J428,0)</f>
        <v>0</v>
      </c>
      <c r="BG428" s="246">
        <f>IF(N428="zákl. přenesená",J428,0)</f>
        <v>0</v>
      </c>
      <c r="BH428" s="246">
        <f>IF(N428="sníž. přenesená",J428,0)</f>
        <v>0</v>
      </c>
      <c r="BI428" s="246">
        <f>IF(N428="nulová",J428,0)</f>
        <v>0</v>
      </c>
      <c r="BJ428" s="25" t="s">
        <v>83</v>
      </c>
      <c r="BK428" s="246">
        <f>ROUND(I428*H428,2)</f>
        <v>0</v>
      </c>
      <c r="BL428" s="25" t="s">
        <v>258</v>
      </c>
      <c r="BM428" s="25" t="s">
        <v>719</v>
      </c>
    </row>
    <row r="429" spans="2:51" s="12" customFormat="1" ht="13.5">
      <c r="B429" s="257"/>
      <c r="C429" s="258"/>
      <c r="D429" s="247" t="s">
        <v>328</v>
      </c>
      <c r="E429" s="259" t="s">
        <v>23</v>
      </c>
      <c r="F429" s="260" t="s">
        <v>471</v>
      </c>
      <c r="G429" s="258"/>
      <c r="H429" s="261">
        <v>11</v>
      </c>
      <c r="I429" s="262"/>
      <c r="J429" s="258"/>
      <c r="K429" s="258"/>
      <c r="L429" s="263"/>
      <c r="M429" s="264"/>
      <c r="N429" s="265"/>
      <c r="O429" s="265"/>
      <c r="P429" s="265"/>
      <c r="Q429" s="265"/>
      <c r="R429" s="265"/>
      <c r="S429" s="265"/>
      <c r="T429" s="266"/>
      <c r="AT429" s="267" t="s">
        <v>328</v>
      </c>
      <c r="AU429" s="267" t="s">
        <v>85</v>
      </c>
      <c r="AV429" s="12" t="s">
        <v>85</v>
      </c>
      <c r="AW429" s="12" t="s">
        <v>38</v>
      </c>
      <c r="AX429" s="12" t="s">
        <v>75</v>
      </c>
      <c r="AY429" s="267" t="s">
        <v>174</v>
      </c>
    </row>
    <row r="430" spans="2:51" s="12" customFormat="1" ht="13.5">
      <c r="B430" s="257"/>
      <c r="C430" s="258"/>
      <c r="D430" s="247" t="s">
        <v>328</v>
      </c>
      <c r="E430" s="259" t="s">
        <v>23</v>
      </c>
      <c r="F430" s="260" t="s">
        <v>472</v>
      </c>
      <c r="G430" s="258"/>
      <c r="H430" s="261">
        <v>2</v>
      </c>
      <c r="I430" s="262"/>
      <c r="J430" s="258"/>
      <c r="K430" s="258"/>
      <c r="L430" s="263"/>
      <c r="M430" s="264"/>
      <c r="N430" s="265"/>
      <c r="O430" s="265"/>
      <c r="P430" s="265"/>
      <c r="Q430" s="265"/>
      <c r="R430" s="265"/>
      <c r="S430" s="265"/>
      <c r="T430" s="266"/>
      <c r="AT430" s="267" t="s">
        <v>328</v>
      </c>
      <c r="AU430" s="267" t="s">
        <v>85</v>
      </c>
      <c r="AV430" s="12" t="s">
        <v>85</v>
      </c>
      <c r="AW430" s="12" t="s">
        <v>38</v>
      </c>
      <c r="AX430" s="12" t="s">
        <v>75</v>
      </c>
      <c r="AY430" s="267" t="s">
        <v>174</v>
      </c>
    </row>
    <row r="431" spans="2:51" s="12" customFormat="1" ht="13.5">
      <c r="B431" s="257"/>
      <c r="C431" s="258"/>
      <c r="D431" s="247" t="s">
        <v>328</v>
      </c>
      <c r="E431" s="259" t="s">
        <v>23</v>
      </c>
      <c r="F431" s="260" t="s">
        <v>473</v>
      </c>
      <c r="G431" s="258"/>
      <c r="H431" s="261">
        <v>9</v>
      </c>
      <c r="I431" s="262"/>
      <c r="J431" s="258"/>
      <c r="K431" s="258"/>
      <c r="L431" s="263"/>
      <c r="M431" s="264"/>
      <c r="N431" s="265"/>
      <c r="O431" s="265"/>
      <c r="P431" s="265"/>
      <c r="Q431" s="265"/>
      <c r="R431" s="265"/>
      <c r="S431" s="265"/>
      <c r="T431" s="266"/>
      <c r="AT431" s="267" t="s">
        <v>328</v>
      </c>
      <c r="AU431" s="267" t="s">
        <v>85</v>
      </c>
      <c r="AV431" s="12" t="s">
        <v>85</v>
      </c>
      <c r="AW431" s="12" t="s">
        <v>38</v>
      </c>
      <c r="AX431" s="12" t="s">
        <v>75</v>
      </c>
      <c r="AY431" s="267" t="s">
        <v>174</v>
      </c>
    </row>
    <row r="432" spans="2:51" s="12" customFormat="1" ht="13.5">
      <c r="B432" s="257"/>
      <c r="C432" s="258"/>
      <c r="D432" s="247" t="s">
        <v>328</v>
      </c>
      <c r="E432" s="259" t="s">
        <v>23</v>
      </c>
      <c r="F432" s="260" t="s">
        <v>474</v>
      </c>
      <c r="G432" s="258"/>
      <c r="H432" s="261">
        <v>1</v>
      </c>
      <c r="I432" s="262"/>
      <c r="J432" s="258"/>
      <c r="K432" s="258"/>
      <c r="L432" s="263"/>
      <c r="M432" s="264"/>
      <c r="N432" s="265"/>
      <c r="O432" s="265"/>
      <c r="P432" s="265"/>
      <c r="Q432" s="265"/>
      <c r="R432" s="265"/>
      <c r="S432" s="265"/>
      <c r="T432" s="266"/>
      <c r="AT432" s="267" t="s">
        <v>328</v>
      </c>
      <c r="AU432" s="267" t="s">
        <v>85</v>
      </c>
      <c r="AV432" s="12" t="s">
        <v>85</v>
      </c>
      <c r="AW432" s="12" t="s">
        <v>38</v>
      </c>
      <c r="AX432" s="12" t="s">
        <v>75</v>
      </c>
      <c r="AY432" s="267" t="s">
        <v>174</v>
      </c>
    </row>
    <row r="433" spans="2:51" s="13" customFormat="1" ht="13.5">
      <c r="B433" s="268"/>
      <c r="C433" s="269"/>
      <c r="D433" s="247" t="s">
        <v>328</v>
      </c>
      <c r="E433" s="270" t="s">
        <v>23</v>
      </c>
      <c r="F433" s="271" t="s">
        <v>331</v>
      </c>
      <c r="G433" s="269"/>
      <c r="H433" s="272">
        <v>23</v>
      </c>
      <c r="I433" s="273"/>
      <c r="J433" s="269"/>
      <c r="K433" s="269"/>
      <c r="L433" s="274"/>
      <c r="M433" s="275"/>
      <c r="N433" s="276"/>
      <c r="O433" s="276"/>
      <c r="P433" s="276"/>
      <c r="Q433" s="276"/>
      <c r="R433" s="276"/>
      <c r="S433" s="276"/>
      <c r="T433" s="277"/>
      <c r="AT433" s="278" t="s">
        <v>328</v>
      </c>
      <c r="AU433" s="278" t="s">
        <v>85</v>
      </c>
      <c r="AV433" s="13" t="s">
        <v>195</v>
      </c>
      <c r="AW433" s="13" t="s">
        <v>38</v>
      </c>
      <c r="AX433" s="13" t="s">
        <v>83</v>
      </c>
      <c r="AY433" s="278" t="s">
        <v>174</v>
      </c>
    </row>
    <row r="434" spans="2:65" s="1" customFormat="1" ht="25.5" customHeight="1">
      <c r="B434" s="47"/>
      <c r="C434" s="300" t="s">
        <v>720</v>
      </c>
      <c r="D434" s="300" t="s">
        <v>475</v>
      </c>
      <c r="E434" s="301" t="s">
        <v>721</v>
      </c>
      <c r="F434" s="302" t="s">
        <v>722</v>
      </c>
      <c r="G434" s="303" t="s">
        <v>180</v>
      </c>
      <c r="H434" s="304">
        <v>23</v>
      </c>
      <c r="I434" s="305"/>
      <c r="J434" s="306">
        <f>ROUND(I434*H434,2)</f>
        <v>0</v>
      </c>
      <c r="K434" s="302" t="s">
        <v>181</v>
      </c>
      <c r="L434" s="307"/>
      <c r="M434" s="308" t="s">
        <v>23</v>
      </c>
      <c r="N434" s="309" t="s">
        <v>46</v>
      </c>
      <c r="O434" s="48"/>
      <c r="P434" s="244">
        <f>O434*H434</f>
        <v>0</v>
      </c>
      <c r="Q434" s="244">
        <v>0.0012</v>
      </c>
      <c r="R434" s="244">
        <f>Q434*H434</f>
        <v>0.027599999999999996</v>
      </c>
      <c r="S434" s="244">
        <v>0</v>
      </c>
      <c r="T434" s="245">
        <f>S434*H434</f>
        <v>0</v>
      </c>
      <c r="AR434" s="25" t="s">
        <v>547</v>
      </c>
      <c r="AT434" s="25" t="s">
        <v>475</v>
      </c>
      <c r="AU434" s="25" t="s">
        <v>85</v>
      </c>
      <c r="AY434" s="25" t="s">
        <v>174</v>
      </c>
      <c r="BE434" s="246">
        <f>IF(N434="základní",J434,0)</f>
        <v>0</v>
      </c>
      <c r="BF434" s="246">
        <f>IF(N434="snížená",J434,0)</f>
        <v>0</v>
      </c>
      <c r="BG434" s="246">
        <f>IF(N434="zákl. přenesená",J434,0)</f>
        <v>0</v>
      </c>
      <c r="BH434" s="246">
        <f>IF(N434="sníž. přenesená",J434,0)</f>
        <v>0</v>
      </c>
      <c r="BI434" s="246">
        <f>IF(N434="nulová",J434,0)</f>
        <v>0</v>
      </c>
      <c r="BJ434" s="25" t="s">
        <v>83</v>
      </c>
      <c r="BK434" s="246">
        <f>ROUND(I434*H434,2)</f>
        <v>0</v>
      </c>
      <c r="BL434" s="25" t="s">
        <v>258</v>
      </c>
      <c r="BM434" s="25" t="s">
        <v>723</v>
      </c>
    </row>
    <row r="435" spans="2:65" s="1" customFormat="1" ht="25.5" customHeight="1">
      <c r="B435" s="47"/>
      <c r="C435" s="235" t="s">
        <v>724</v>
      </c>
      <c r="D435" s="235" t="s">
        <v>177</v>
      </c>
      <c r="E435" s="236" t="s">
        <v>725</v>
      </c>
      <c r="F435" s="237" t="s">
        <v>726</v>
      </c>
      <c r="G435" s="238" t="s">
        <v>180</v>
      </c>
      <c r="H435" s="239">
        <v>12</v>
      </c>
      <c r="I435" s="240"/>
      <c r="J435" s="241">
        <f>ROUND(I435*H435,2)</f>
        <v>0</v>
      </c>
      <c r="K435" s="237" t="s">
        <v>181</v>
      </c>
      <c r="L435" s="73"/>
      <c r="M435" s="242" t="s">
        <v>23</v>
      </c>
      <c r="N435" s="243" t="s">
        <v>46</v>
      </c>
      <c r="O435" s="48"/>
      <c r="P435" s="244">
        <f>O435*H435</f>
        <v>0</v>
      </c>
      <c r="Q435" s="244">
        <v>0</v>
      </c>
      <c r="R435" s="244">
        <f>Q435*H435</f>
        <v>0</v>
      </c>
      <c r="S435" s="244">
        <v>0</v>
      </c>
      <c r="T435" s="245">
        <f>S435*H435</f>
        <v>0</v>
      </c>
      <c r="AR435" s="25" t="s">
        <v>258</v>
      </c>
      <c r="AT435" s="25" t="s">
        <v>177</v>
      </c>
      <c r="AU435" s="25" t="s">
        <v>85</v>
      </c>
      <c r="AY435" s="25" t="s">
        <v>174</v>
      </c>
      <c r="BE435" s="246">
        <f>IF(N435="základní",J435,0)</f>
        <v>0</v>
      </c>
      <c r="BF435" s="246">
        <f>IF(N435="snížená",J435,0)</f>
        <v>0</v>
      </c>
      <c r="BG435" s="246">
        <f>IF(N435="zákl. přenesená",J435,0)</f>
        <v>0</v>
      </c>
      <c r="BH435" s="246">
        <f>IF(N435="sníž. přenesená",J435,0)</f>
        <v>0</v>
      </c>
      <c r="BI435" s="246">
        <f>IF(N435="nulová",J435,0)</f>
        <v>0</v>
      </c>
      <c r="BJ435" s="25" t="s">
        <v>83</v>
      </c>
      <c r="BK435" s="246">
        <f>ROUND(I435*H435,2)</f>
        <v>0</v>
      </c>
      <c r="BL435" s="25" t="s">
        <v>258</v>
      </c>
      <c r="BM435" s="25" t="s">
        <v>727</v>
      </c>
    </row>
    <row r="436" spans="2:51" s="12" customFormat="1" ht="13.5">
      <c r="B436" s="257"/>
      <c r="C436" s="258"/>
      <c r="D436" s="247" t="s">
        <v>328</v>
      </c>
      <c r="E436" s="259" t="s">
        <v>23</v>
      </c>
      <c r="F436" s="260" t="s">
        <v>728</v>
      </c>
      <c r="G436" s="258"/>
      <c r="H436" s="261">
        <v>11</v>
      </c>
      <c r="I436" s="262"/>
      <c r="J436" s="258"/>
      <c r="K436" s="258"/>
      <c r="L436" s="263"/>
      <c r="M436" s="264"/>
      <c r="N436" s="265"/>
      <c r="O436" s="265"/>
      <c r="P436" s="265"/>
      <c r="Q436" s="265"/>
      <c r="R436" s="265"/>
      <c r="S436" s="265"/>
      <c r="T436" s="266"/>
      <c r="AT436" s="267" t="s">
        <v>328</v>
      </c>
      <c r="AU436" s="267" t="s">
        <v>85</v>
      </c>
      <c r="AV436" s="12" t="s">
        <v>85</v>
      </c>
      <c r="AW436" s="12" t="s">
        <v>38</v>
      </c>
      <c r="AX436" s="12" t="s">
        <v>75</v>
      </c>
      <c r="AY436" s="267" t="s">
        <v>174</v>
      </c>
    </row>
    <row r="437" spans="2:51" s="12" customFormat="1" ht="13.5">
      <c r="B437" s="257"/>
      <c r="C437" s="258"/>
      <c r="D437" s="247" t="s">
        <v>328</v>
      </c>
      <c r="E437" s="259" t="s">
        <v>23</v>
      </c>
      <c r="F437" s="260" t="s">
        <v>676</v>
      </c>
      <c r="G437" s="258"/>
      <c r="H437" s="261">
        <v>1</v>
      </c>
      <c r="I437" s="262"/>
      <c r="J437" s="258"/>
      <c r="K437" s="258"/>
      <c r="L437" s="263"/>
      <c r="M437" s="264"/>
      <c r="N437" s="265"/>
      <c r="O437" s="265"/>
      <c r="P437" s="265"/>
      <c r="Q437" s="265"/>
      <c r="R437" s="265"/>
      <c r="S437" s="265"/>
      <c r="T437" s="266"/>
      <c r="AT437" s="267" t="s">
        <v>328</v>
      </c>
      <c r="AU437" s="267" t="s">
        <v>85</v>
      </c>
      <c r="AV437" s="12" t="s">
        <v>85</v>
      </c>
      <c r="AW437" s="12" t="s">
        <v>38</v>
      </c>
      <c r="AX437" s="12" t="s">
        <v>75</v>
      </c>
      <c r="AY437" s="267" t="s">
        <v>174</v>
      </c>
    </row>
    <row r="438" spans="2:51" s="13" customFormat="1" ht="13.5">
      <c r="B438" s="268"/>
      <c r="C438" s="269"/>
      <c r="D438" s="247" t="s">
        <v>328</v>
      </c>
      <c r="E438" s="270" t="s">
        <v>23</v>
      </c>
      <c r="F438" s="271" t="s">
        <v>331</v>
      </c>
      <c r="G438" s="269"/>
      <c r="H438" s="272">
        <v>12</v>
      </c>
      <c r="I438" s="273"/>
      <c r="J438" s="269"/>
      <c r="K438" s="269"/>
      <c r="L438" s="274"/>
      <c r="M438" s="275"/>
      <c r="N438" s="276"/>
      <c r="O438" s="276"/>
      <c r="P438" s="276"/>
      <c r="Q438" s="276"/>
      <c r="R438" s="276"/>
      <c r="S438" s="276"/>
      <c r="T438" s="277"/>
      <c r="AT438" s="278" t="s">
        <v>328</v>
      </c>
      <c r="AU438" s="278" t="s">
        <v>85</v>
      </c>
      <c r="AV438" s="13" t="s">
        <v>195</v>
      </c>
      <c r="AW438" s="13" t="s">
        <v>38</v>
      </c>
      <c r="AX438" s="13" t="s">
        <v>83</v>
      </c>
      <c r="AY438" s="278" t="s">
        <v>174</v>
      </c>
    </row>
    <row r="439" spans="2:65" s="1" customFormat="1" ht="16.5" customHeight="1">
      <c r="B439" s="47"/>
      <c r="C439" s="300" t="s">
        <v>729</v>
      </c>
      <c r="D439" s="300" t="s">
        <v>475</v>
      </c>
      <c r="E439" s="301" t="s">
        <v>730</v>
      </c>
      <c r="F439" s="302" t="s">
        <v>731</v>
      </c>
      <c r="G439" s="303" t="s">
        <v>223</v>
      </c>
      <c r="H439" s="304">
        <v>14.4</v>
      </c>
      <c r="I439" s="305"/>
      <c r="J439" s="306">
        <f>ROUND(I439*H439,2)</f>
        <v>0</v>
      </c>
      <c r="K439" s="302" t="s">
        <v>181</v>
      </c>
      <c r="L439" s="307"/>
      <c r="M439" s="308" t="s">
        <v>23</v>
      </c>
      <c r="N439" s="309" t="s">
        <v>46</v>
      </c>
      <c r="O439" s="48"/>
      <c r="P439" s="244">
        <f>O439*H439</f>
        <v>0</v>
      </c>
      <c r="Q439" s="244">
        <v>0.005</v>
      </c>
      <c r="R439" s="244">
        <f>Q439*H439</f>
        <v>0.07200000000000001</v>
      </c>
      <c r="S439" s="244">
        <v>0</v>
      </c>
      <c r="T439" s="245">
        <f>S439*H439</f>
        <v>0</v>
      </c>
      <c r="AR439" s="25" t="s">
        <v>547</v>
      </c>
      <c r="AT439" s="25" t="s">
        <v>475</v>
      </c>
      <c r="AU439" s="25" t="s">
        <v>85</v>
      </c>
      <c r="AY439" s="25" t="s">
        <v>174</v>
      </c>
      <c r="BE439" s="246">
        <f>IF(N439="základní",J439,0)</f>
        <v>0</v>
      </c>
      <c r="BF439" s="246">
        <f>IF(N439="snížená",J439,0)</f>
        <v>0</v>
      </c>
      <c r="BG439" s="246">
        <f>IF(N439="zákl. přenesená",J439,0)</f>
        <v>0</v>
      </c>
      <c r="BH439" s="246">
        <f>IF(N439="sníž. přenesená",J439,0)</f>
        <v>0</v>
      </c>
      <c r="BI439" s="246">
        <f>IF(N439="nulová",J439,0)</f>
        <v>0</v>
      </c>
      <c r="BJ439" s="25" t="s">
        <v>83</v>
      </c>
      <c r="BK439" s="246">
        <f>ROUND(I439*H439,2)</f>
        <v>0</v>
      </c>
      <c r="BL439" s="25" t="s">
        <v>258</v>
      </c>
      <c r="BM439" s="25" t="s">
        <v>732</v>
      </c>
    </row>
    <row r="440" spans="2:51" s="12" customFormat="1" ht="13.5">
      <c r="B440" s="257"/>
      <c r="C440" s="258"/>
      <c r="D440" s="247" t="s">
        <v>328</v>
      </c>
      <c r="E440" s="259" t="s">
        <v>23</v>
      </c>
      <c r="F440" s="260" t="s">
        <v>733</v>
      </c>
      <c r="G440" s="258"/>
      <c r="H440" s="261">
        <v>13.2</v>
      </c>
      <c r="I440" s="262"/>
      <c r="J440" s="258"/>
      <c r="K440" s="258"/>
      <c r="L440" s="263"/>
      <c r="M440" s="264"/>
      <c r="N440" s="265"/>
      <c r="O440" s="265"/>
      <c r="P440" s="265"/>
      <c r="Q440" s="265"/>
      <c r="R440" s="265"/>
      <c r="S440" s="265"/>
      <c r="T440" s="266"/>
      <c r="AT440" s="267" t="s">
        <v>328</v>
      </c>
      <c r="AU440" s="267" t="s">
        <v>85</v>
      </c>
      <c r="AV440" s="12" t="s">
        <v>85</v>
      </c>
      <c r="AW440" s="12" t="s">
        <v>38</v>
      </c>
      <c r="AX440" s="12" t="s">
        <v>75</v>
      </c>
      <c r="AY440" s="267" t="s">
        <v>174</v>
      </c>
    </row>
    <row r="441" spans="2:51" s="12" customFormat="1" ht="13.5">
      <c r="B441" s="257"/>
      <c r="C441" s="258"/>
      <c r="D441" s="247" t="s">
        <v>328</v>
      </c>
      <c r="E441" s="259" t="s">
        <v>23</v>
      </c>
      <c r="F441" s="260" t="s">
        <v>734</v>
      </c>
      <c r="G441" s="258"/>
      <c r="H441" s="261">
        <v>1.2</v>
      </c>
      <c r="I441" s="262"/>
      <c r="J441" s="258"/>
      <c r="K441" s="258"/>
      <c r="L441" s="263"/>
      <c r="M441" s="264"/>
      <c r="N441" s="265"/>
      <c r="O441" s="265"/>
      <c r="P441" s="265"/>
      <c r="Q441" s="265"/>
      <c r="R441" s="265"/>
      <c r="S441" s="265"/>
      <c r="T441" s="266"/>
      <c r="AT441" s="267" t="s">
        <v>328</v>
      </c>
      <c r="AU441" s="267" t="s">
        <v>85</v>
      </c>
      <c r="AV441" s="12" t="s">
        <v>85</v>
      </c>
      <c r="AW441" s="12" t="s">
        <v>38</v>
      </c>
      <c r="AX441" s="12" t="s">
        <v>75</v>
      </c>
      <c r="AY441" s="267" t="s">
        <v>174</v>
      </c>
    </row>
    <row r="442" spans="2:51" s="13" customFormat="1" ht="13.5">
      <c r="B442" s="268"/>
      <c r="C442" s="269"/>
      <c r="D442" s="247" t="s">
        <v>328</v>
      </c>
      <c r="E442" s="270" t="s">
        <v>23</v>
      </c>
      <c r="F442" s="271" t="s">
        <v>331</v>
      </c>
      <c r="G442" s="269"/>
      <c r="H442" s="272">
        <v>14.4</v>
      </c>
      <c r="I442" s="273"/>
      <c r="J442" s="269"/>
      <c r="K442" s="269"/>
      <c r="L442" s="274"/>
      <c r="M442" s="275"/>
      <c r="N442" s="276"/>
      <c r="O442" s="276"/>
      <c r="P442" s="276"/>
      <c r="Q442" s="276"/>
      <c r="R442" s="276"/>
      <c r="S442" s="276"/>
      <c r="T442" s="277"/>
      <c r="AT442" s="278" t="s">
        <v>328</v>
      </c>
      <c r="AU442" s="278" t="s">
        <v>85</v>
      </c>
      <c r="AV442" s="13" t="s">
        <v>195</v>
      </c>
      <c r="AW442" s="13" t="s">
        <v>38</v>
      </c>
      <c r="AX442" s="13" t="s">
        <v>83</v>
      </c>
      <c r="AY442" s="278" t="s">
        <v>174</v>
      </c>
    </row>
    <row r="443" spans="2:65" s="1" customFormat="1" ht="16.5" customHeight="1">
      <c r="B443" s="47"/>
      <c r="C443" s="300" t="s">
        <v>735</v>
      </c>
      <c r="D443" s="300" t="s">
        <v>475</v>
      </c>
      <c r="E443" s="301" t="s">
        <v>736</v>
      </c>
      <c r="F443" s="302" t="s">
        <v>737</v>
      </c>
      <c r="G443" s="303" t="s">
        <v>180</v>
      </c>
      <c r="H443" s="304">
        <v>24</v>
      </c>
      <c r="I443" s="305"/>
      <c r="J443" s="306">
        <f>ROUND(I443*H443,2)</f>
        <v>0</v>
      </c>
      <c r="K443" s="302" t="s">
        <v>181</v>
      </c>
      <c r="L443" s="307"/>
      <c r="M443" s="308" t="s">
        <v>23</v>
      </c>
      <c r="N443" s="309" t="s">
        <v>46</v>
      </c>
      <c r="O443" s="48"/>
      <c r="P443" s="244">
        <f>O443*H443</f>
        <v>0</v>
      </c>
      <c r="Q443" s="244">
        <v>6E-05</v>
      </c>
      <c r="R443" s="244">
        <f>Q443*H443</f>
        <v>0.00144</v>
      </c>
      <c r="S443" s="244">
        <v>0</v>
      </c>
      <c r="T443" s="245">
        <f>S443*H443</f>
        <v>0</v>
      </c>
      <c r="AR443" s="25" t="s">
        <v>547</v>
      </c>
      <c r="AT443" s="25" t="s">
        <v>475</v>
      </c>
      <c r="AU443" s="25" t="s">
        <v>85</v>
      </c>
      <c r="AY443" s="25" t="s">
        <v>174</v>
      </c>
      <c r="BE443" s="246">
        <f>IF(N443="základní",J443,0)</f>
        <v>0</v>
      </c>
      <c r="BF443" s="246">
        <f>IF(N443="snížená",J443,0)</f>
        <v>0</v>
      </c>
      <c r="BG443" s="246">
        <f>IF(N443="zákl. přenesená",J443,0)</f>
        <v>0</v>
      </c>
      <c r="BH443" s="246">
        <f>IF(N443="sníž. přenesená",J443,0)</f>
        <v>0</v>
      </c>
      <c r="BI443" s="246">
        <f>IF(N443="nulová",J443,0)</f>
        <v>0</v>
      </c>
      <c r="BJ443" s="25" t="s">
        <v>83</v>
      </c>
      <c r="BK443" s="246">
        <f>ROUND(I443*H443,2)</f>
        <v>0</v>
      </c>
      <c r="BL443" s="25" t="s">
        <v>258</v>
      </c>
      <c r="BM443" s="25" t="s">
        <v>738</v>
      </c>
    </row>
    <row r="444" spans="2:65" s="1" customFormat="1" ht="25.5" customHeight="1">
      <c r="B444" s="47"/>
      <c r="C444" s="235" t="s">
        <v>739</v>
      </c>
      <c r="D444" s="235" t="s">
        <v>177</v>
      </c>
      <c r="E444" s="236" t="s">
        <v>740</v>
      </c>
      <c r="F444" s="237" t="s">
        <v>741</v>
      </c>
      <c r="G444" s="238" t="s">
        <v>180</v>
      </c>
      <c r="H444" s="239">
        <v>2</v>
      </c>
      <c r="I444" s="240"/>
      <c r="J444" s="241">
        <f>ROUND(I444*H444,2)</f>
        <v>0</v>
      </c>
      <c r="K444" s="237" t="s">
        <v>181</v>
      </c>
      <c r="L444" s="73"/>
      <c r="M444" s="242" t="s">
        <v>23</v>
      </c>
      <c r="N444" s="243" t="s">
        <v>46</v>
      </c>
      <c r="O444" s="48"/>
      <c r="P444" s="244">
        <f>O444*H444</f>
        <v>0</v>
      </c>
      <c r="Q444" s="244">
        <v>0</v>
      </c>
      <c r="R444" s="244">
        <f>Q444*H444</f>
        <v>0</v>
      </c>
      <c r="S444" s="244">
        <v>0</v>
      </c>
      <c r="T444" s="245">
        <f>S444*H444</f>
        <v>0</v>
      </c>
      <c r="AR444" s="25" t="s">
        <v>258</v>
      </c>
      <c r="AT444" s="25" t="s">
        <v>177</v>
      </c>
      <c r="AU444" s="25" t="s">
        <v>85</v>
      </c>
      <c r="AY444" s="25" t="s">
        <v>174</v>
      </c>
      <c r="BE444" s="246">
        <f>IF(N444="základní",J444,0)</f>
        <v>0</v>
      </c>
      <c r="BF444" s="246">
        <f>IF(N444="snížená",J444,0)</f>
        <v>0</v>
      </c>
      <c r="BG444" s="246">
        <f>IF(N444="zákl. přenesená",J444,0)</f>
        <v>0</v>
      </c>
      <c r="BH444" s="246">
        <f>IF(N444="sníž. přenesená",J444,0)</f>
        <v>0</v>
      </c>
      <c r="BI444" s="246">
        <f>IF(N444="nulová",J444,0)</f>
        <v>0</v>
      </c>
      <c r="BJ444" s="25" t="s">
        <v>83</v>
      </c>
      <c r="BK444" s="246">
        <f>ROUND(I444*H444,2)</f>
        <v>0</v>
      </c>
      <c r="BL444" s="25" t="s">
        <v>258</v>
      </c>
      <c r="BM444" s="25" t="s">
        <v>742</v>
      </c>
    </row>
    <row r="445" spans="2:51" s="12" customFormat="1" ht="13.5">
      <c r="B445" s="257"/>
      <c r="C445" s="258"/>
      <c r="D445" s="247" t="s">
        <v>328</v>
      </c>
      <c r="E445" s="259" t="s">
        <v>23</v>
      </c>
      <c r="F445" s="260" t="s">
        <v>671</v>
      </c>
      <c r="G445" s="258"/>
      <c r="H445" s="261">
        <v>2</v>
      </c>
      <c r="I445" s="262"/>
      <c r="J445" s="258"/>
      <c r="K445" s="258"/>
      <c r="L445" s="263"/>
      <c r="M445" s="264"/>
      <c r="N445" s="265"/>
      <c r="O445" s="265"/>
      <c r="P445" s="265"/>
      <c r="Q445" s="265"/>
      <c r="R445" s="265"/>
      <c r="S445" s="265"/>
      <c r="T445" s="266"/>
      <c r="AT445" s="267" t="s">
        <v>328</v>
      </c>
      <c r="AU445" s="267" t="s">
        <v>85</v>
      </c>
      <c r="AV445" s="12" t="s">
        <v>85</v>
      </c>
      <c r="AW445" s="12" t="s">
        <v>38</v>
      </c>
      <c r="AX445" s="12" t="s">
        <v>83</v>
      </c>
      <c r="AY445" s="267" t="s">
        <v>174</v>
      </c>
    </row>
    <row r="446" spans="2:65" s="1" customFormat="1" ht="16.5" customHeight="1">
      <c r="B446" s="47"/>
      <c r="C446" s="300" t="s">
        <v>743</v>
      </c>
      <c r="D446" s="300" t="s">
        <v>475</v>
      </c>
      <c r="E446" s="301" t="s">
        <v>730</v>
      </c>
      <c r="F446" s="302" t="s">
        <v>731</v>
      </c>
      <c r="G446" s="303" t="s">
        <v>223</v>
      </c>
      <c r="H446" s="304">
        <v>3.6</v>
      </c>
      <c r="I446" s="305"/>
      <c r="J446" s="306">
        <f>ROUND(I446*H446,2)</f>
        <v>0</v>
      </c>
      <c r="K446" s="302" t="s">
        <v>181</v>
      </c>
      <c r="L446" s="307"/>
      <c r="M446" s="308" t="s">
        <v>23</v>
      </c>
      <c r="N446" s="309" t="s">
        <v>46</v>
      </c>
      <c r="O446" s="48"/>
      <c r="P446" s="244">
        <f>O446*H446</f>
        <v>0</v>
      </c>
      <c r="Q446" s="244">
        <v>0.005</v>
      </c>
      <c r="R446" s="244">
        <f>Q446*H446</f>
        <v>0.018000000000000002</v>
      </c>
      <c r="S446" s="244">
        <v>0</v>
      </c>
      <c r="T446" s="245">
        <f>S446*H446</f>
        <v>0</v>
      </c>
      <c r="AR446" s="25" t="s">
        <v>547</v>
      </c>
      <c r="AT446" s="25" t="s">
        <v>475</v>
      </c>
      <c r="AU446" s="25" t="s">
        <v>85</v>
      </c>
      <c r="AY446" s="25" t="s">
        <v>174</v>
      </c>
      <c r="BE446" s="246">
        <f>IF(N446="základní",J446,0)</f>
        <v>0</v>
      </c>
      <c r="BF446" s="246">
        <f>IF(N446="snížená",J446,0)</f>
        <v>0</v>
      </c>
      <c r="BG446" s="246">
        <f>IF(N446="zákl. přenesená",J446,0)</f>
        <v>0</v>
      </c>
      <c r="BH446" s="246">
        <f>IF(N446="sníž. přenesená",J446,0)</f>
        <v>0</v>
      </c>
      <c r="BI446" s="246">
        <f>IF(N446="nulová",J446,0)</f>
        <v>0</v>
      </c>
      <c r="BJ446" s="25" t="s">
        <v>83</v>
      </c>
      <c r="BK446" s="246">
        <f>ROUND(I446*H446,2)</f>
        <v>0</v>
      </c>
      <c r="BL446" s="25" t="s">
        <v>258</v>
      </c>
      <c r="BM446" s="25" t="s">
        <v>744</v>
      </c>
    </row>
    <row r="447" spans="2:51" s="12" customFormat="1" ht="13.5">
      <c r="B447" s="257"/>
      <c r="C447" s="258"/>
      <c r="D447" s="247" t="s">
        <v>328</v>
      </c>
      <c r="E447" s="259" t="s">
        <v>23</v>
      </c>
      <c r="F447" s="260" t="s">
        <v>745</v>
      </c>
      <c r="G447" s="258"/>
      <c r="H447" s="261">
        <v>3.6</v>
      </c>
      <c r="I447" s="262"/>
      <c r="J447" s="258"/>
      <c r="K447" s="258"/>
      <c r="L447" s="263"/>
      <c r="M447" s="264"/>
      <c r="N447" s="265"/>
      <c r="O447" s="265"/>
      <c r="P447" s="265"/>
      <c r="Q447" s="265"/>
      <c r="R447" s="265"/>
      <c r="S447" s="265"/>
      <c r="T447" s="266"/>
      <c r="AT447" s="267" t="s">
        <v>328</v>
      </c>
      <c r="AU447" s="267" t="s">
        <v>85</v>
      </c>
      <c r="AV447" s="12" t="s">
        <v>85</v>
      </c>
      <c r="AW447" s="12" t="s">
        <v>38</v>
      </c>
      <c r="AX447" s="12" t="s">
        <v>83</v>
      </c>
      <c r="AY447" s="267" t="s">
        <v>174</v>
      </c>
    </row>
    <row r="448" spans="2:65" s="1" customFormat="1" ht="16.5" customHeight="1">
      <c r="B448" s="47"/>
      <c r="C448" s="300" t="s">
        <v>746</v>
      </c>
      <c r="D448" s="300" t="s">
        <v>475</v>
      </c>
      <c r="E448" s="301" t="s">
        <v>736</v>
      </c>
      <c r="F448" s="302" t="s">
        <v>737</v>
      </c>
      <c r="G448" s="303" t="s">
        <v>180</v>
      </c>
      <c r="H448" s="304">
        <v>4</v>
      </c>
      <c r="I448" s="305"/>
      <c r="J448" s="306">
        <f>ROUND(I448*H448,2)</f>
        <v>0</v>
      </c>
      <c r="K448" s="302" t="s">
        <v>181</v>
      </c>
      <c r="L448" s="307"/>
      <c r="M448" s="308" t="s">
        <v>23</v>
      </c>
      <c r="N448" s="309" t="s">
        <v>46</v>
      </c>
      <c r="O448" s="48"/>
      <c r="P448" s="244">
        <f>O448*H448</f>
        <v>0</v>
      </c>
      <c r="Q448" s="244">
        <v>6E-05</v>
      </c>
      <c r="R448" s="244">
        <f>Q448*H448</f>
        <v>0.00024</v>
      </c>
      <c r="S448" s="244">
        <v>0</v>
      </c>
      <c r="T448" s="245">
        <f>S448*H448</f>
        <v>0</v>
      </c>
      <c r="AR448" s="25" t="s">
        <v>547</v>
      </c>
      <c r="AT448" s="25" t="s">
        <v>475</v>
      </c>
      <c r="AU448" s="25" t="s">
        <v>85</v>
      </c>
      <c r="AY448" s="25" t="s">
        <v>174</v>
      </c>
      <c r="BE448" s="246">
        <f>IF(N448="základní",J448,0)</f>
        <v>0</v>
      </c>
      <c r="BF448" s="246">
        <f>IF(N448="snížená",J448,0)</f>
        <v>0</v>
      </c>
      <c r="BG448" s="246">
        <f>IF(N448="zákl. přenesená",J448,0)</f>
        <v>0</v>
      </c>
      <c r="BH448" s="246">
        <f>IF(N448="sníž. přenesená",J448,0)</f>
        <v>0</v>
      </c>
      <c r="BI448" s="246">
        <f>IF(N448="nulová",J448,0)</f>
        <v>0</v>
      </c>
      <c r="BJ448" s="25" t="s">
        <v>83</v>
      </c>
      <c r="BK448" s="246">
        <f>ROUND(I448*H448,2)</f>
        <v>0</v>
      </c>
      <c r="BL448" s="25" t="s">
        <v>258</v>
      </c>
      <c r="BM448" s="25" t="s">
        <v>747</v>
      </c>
    </row>
    <row r="449" spans="2:65" s="1" customFormat="1" ht="38.25" customHeight="1">
      <c r="B449" s="47"/>
      <c r="C449" s="235" t="s">
        <v>748</v>
      </c>
      <c r="D449" s="235" t="s">
        <v>177</v>
      </c>
      <c r="E449" s="236" t="s">
        <v>749</v>
      </c>
      <c r="F449" s="237" t="s">
        <v>750</v>
      </c>
      <c r="G449" s="238" t="s">
        <v>464</v>
      </c>
      <c r="H449" s="239">
        <v>0.862</v>
      </c>
      <c r="I449" s="240"/>
      <c r="J449" s="241">
        <f>ROUND(I449*H449,2)</f>
        <v>0</v>
      </c>
      <c r="K449" s="237" t="s">
        <v>181</v>
      </c>
      <c r="L449" s="73"/>
      <c r="M449" s="242" t="s">
        <v>23</v>
      </c>
      <c r="N449" s="243" t="s">
        <v>46</v>
      </c>
      <c r="O449" s="48"/>
      <c r="P449" s="244">
        <f>O449*H449</f>
        <v>0</v>
      </c>
      <c r="Q449" s="244">
        <v>0</v>
      </c>
      <c r="R449" s="244">
        <f>Q449*H449</f>
        <v>0</v>
      </c>
      <c r="S449" s="244">
        <v>0</v>
      </c>
      <c r="T449" s="245">
        <f>S449*H449</f>
        <v>0</v>
      </c>
      <c r="AR449" s="25" t="s">
        <v>258</v>
      </c>
      <c r="AT449" s="25" t="s">
        <v>177</v>
      </c>
      <c r="AU449" s="25" t="s">
        <v>85</v>
      </c>
      <c r="AY449" s="25" t="s">
        <v>174</v>
      </c>
      <c r="BE449" s="246">
        <f>IF(N449="základní",J449,0)</f>
        <v>0</v>
      </c>
      <c r="BF449" s="246">
        <f>IF(N449="snížená",J449,0)</f>
        <v>0</v>
      </c>
      <c r="BG449" s="246">
        <f>IF(N449="zákl. přenesená",J449,0)</f>
        <v>0</v>
      </c>
      <c r="BH449" s="246">
        <f>IF(N449="sníž. přenesená",J449,0)</f>
        <v>0</v>
      </c>
      <c r="BI449" s="246">
        <f>IF(N449="nulová",J449,0)</f>
        <v>0</v>
      </c>
      <c r="BJ449" s="25" t="s">
        <v>83</v>
      </c>
      <c r="BK449" s="246">
        <f>ROUND(I449*H449,2)</f>
        <v>0</v>
      </c>
      <c r="BL449" s="25" t="s">
        <v>258</v>
      </c>
      <c r="BM449" s="25" t="s">
        <v>751</v>
      </c>
    </row>
    <row r="450" spans="2:65" s="1" customFormat="1" ht="38.25" customHeight="1">
      <c r="B450" s="47"/>
      <c r="C450" s="235" t="s">
        <v>752</v>
      </c>
      <c r="D450" s="235" t="s">
        <v>177</v>
      </c>
      <c r="E450" s="236" t="s">
        <v>753</v>
      </c>
      <c r="F450" s="237" t="s">
        <v>754</v>
      </c>
      <c r="G450" s="238" t="s">
        <v>464</v>
      </c>
      <c r="H450" s="239">
        <v>0.862</v>
      </c>
      <c r="I450" s="240"/>
      <c r="J450" s="241">
        <f>ROUND(I450*H450,2)</f>
        <v>0</v>
      </c>
      <c r="K450" s="237" t="s">
        <v>181</v>
      </c>
      <c r="L450" s="73"/>
      <c r="M450" s="242" t="s">
        <v>23</v>
      </c>
      <c r="N450" s="243" t="s">
        <v>46</v>
      </c>
      <c r="O450" s="48"/>
      <c r="P450" s="244">
        <f>O450*H450</f>
        <v>0</v>
      </c>
      <c r="Q450" s="244">
        <v>0</v>
      </c>
      <c r="R450" s="244">
        <f>Q450*H450</f>
        <v>0</v>
      </c>
      <c r="S450" s="244">
        <v>0</v>
      </c>
      <c r="T450" s="245">
        <f>S450*H450</f>
        <v>0</v>
      </c>
      <c r="AR450" s="25" t="s">
        <v>258</v>
      </c>
      <c r="AT450" s="25" t="s">
        <v>177</v>
      </c>
      <c r="AU450" s="25" t="s">
        <v>85</v>
      </c>
      <c r="AY450" s="25" t="s">
        <v>174</v>
      </c>
      <c r="BE450" s="246">
        <f>IF(N450="základní",J450,0)</f>
        <v>0</v>
      </c>
      <c r="BF450" s="246">
        <f>IF(N450="snížená",J450,0)</f>
        <v>0</v>
      </c>
      <c r="BG450" s="246">
        <f>IF(N450="zákl. přenesená",J450,0)</f>
        <v>0</v>
      </c>
      <c r="BH450" s="246">
        <f>IF(N450="sníž. přenesená",J450,0)</f>
        <v>0</v>
      </c>
      <c r="BI450" s="246">
        <f>IF(N450="nulová",J450,0)</f>
        <v>0</v>
      </c>
      <c r="BJ450" s="25" t="s">
        <v>83</v>
      </c>
      <c r="BK450" s="246">
        <f>ROUND(I450*H450,2)</f>
        <v>0</v>
      </c>
      <c r="BL450" s="25" t="s">
        <v>258</v>
      </c>
      <c r="BM450" s="25" t="s">
        <v>755</v>
      </c>
    </row>
    <row r="451" spans="2:65" s="1" customFormat="1" ht="38.25" customHeight="1">
      <c r="B451" s="47"/>
      <c r="C451" s="235" t="s">
        <v>756</v>
      </c>
      <c r="D451" s="235" t="s">
        <v>177</v>
      </c>
      <c r="E451" s="236" t="s">
        <v>757</v>
      </c>
      <c r="F451" s="237" t="s">
        <v>758</v>
      </c>
      <c r="G451" s="238" t="s">
        <v>464</v>
      </c>
      <c r="H451" s="239">
        <v>0.862</v>
      </c>
      <c r="I451" s="240"/>
      <c r="J451" s="241">
        <f>ROUND(I451*H451,2)</f>
        <v>0</v>
      </c>
      <c r="K451" s="237" t="s">
        <v>181</v>
      </c>
      <c r="L451" s="73"/>
      <c r="M451" s="242" t="s">
        <v>23</v>
      </c>
      <c r="N451" s="243" t="s">
        <v>46</v>
      </c>
      <c r="O451" s="48"/>
      <c r="P451" s="244">
        <f>O451*H451</f>
        <v>0</v>
      </c>
      <c r="Q451" s="244">
        <v>0</v>
      </c>
      <c r="R451" s="244">
        <f>Q451*H451</f>
        <v>0</v>
      </c>
      <c r="S451" s="244">
        <v>0</v>
      </c>
      <c r="T451" s="245">
        <f>S451*H451</f>
        <v>0</v>
      </c>
      <c r="AR451" s="25" t="s">
        <v>258</v>
      </c>
      <c r="AT451" s="25" t="s">
        <v>177</v>
      </c>
      <c r="AU451" s="25" t="s">
        <v>85</v>
      </c>
      <c r="AY451" s="25" t="s">
        <v>174</v>
      </c>
      <c r="BE451" s="246">
        <f>IF(N451="základní",J451,0)</f>
        <v>0</v>
      </c>
      <c r="BF451" s="246">
        <f>IF(N451="snížená",J451,0)</f>
        <v>0</v>
      </c>
      <c r="BG451" s="246">
        <f>IF(N451="zákl. přenesená",J451,0)</f>
        <v>0</v>
      </c>
      <c r="BH451" s="246">
        <f>IF(N451="sníž. přenesená",J451,0)</f>
        <v>0</v>
      </c>
      <c r="BI451" s="246">
        <f>IF(N451="nulová",J451,0)</f>
        <v>0</v>
      </c>
      <c r="BJ451" s="25" t="s">
        <v>83</v>
      </c>
      <c r="BK451" s="246">
        <f>ROUND(I451*H451,2)</f>
        <v>0</v>
      </c>
      <c r="BL451" s="25" t="s">
        <v>258</v>
      </c>
      <c r="BM451" s="25" t="s">
        <v>759</v>
      </c>
    </row>
    <row r="452" spans="2:63" s="11" customFormat="1" ht="29.85" customHeight="1">
      <c r="B452" s="219"/>
      <c r="C452" s="220"/>
      <c r="D452" s="221" t="s">
        <v>74</v>
      </c>
      <c r="E452" s="233" t="s">
        <v>760</v>
      </c>
      <c r="F452" s="233" t="s">
        <v>761</v>
      </c>
      <c r="G452" s="220"/>
      <c r="H452" s="220"/>
      <c r="I452" s="223"/>
      <c r="J452" s="234">
        <f>BK452</f>
        <v>0</v>
      </c>
      <c r="K452" s="220"/>
      <c r="L452" s="225"/>
      <c r="M452" s="226"/>
      <c r="N452" s="227"/>
      <c r="O452" s="227"/>
      <c r="P452" s="228">
        <f>SUM(P453:P562)</f>
        <v>0</v>
      </c>
      <c r="Q452" s="227"/>
      <c r="R452" s="228">
        <f>SUM(R453:R562)</f>
        <v>6.6949007</v>
      </c>
      <c r="S452" s="227"/>
      <c r="T452" s="229">
        <f>SUM(T453:T562)</f>
        <v>15.72873995</v>
      </c>
      <c r="AR452" s="230" t="s">
        <v>85</v>
      </c>
      <c r="AT452" s="231" t="s">
        <v>74</v>
      </c>
      <c r="AU452" s="231" t="s">
        <v>83</v>
      </c>
      <c r="AY452" s="230" t="s">
        <v>174</v>
      </c>
      <c r="BK452" s="232">
        <f>SUM(BK453:BK562)</f>
        <v>0</v>
      </c>
    </row>
    <row r="453" spans="2:65" s="1" customFormat="1" ht="25.5" customHeight="1">
      <c r="B453" s="47"/>
      <c r="C453" s="235" t="s">
        <v>762</v>
      </c>
      <c r="D453" s="235" t="s">
        <v>177</v>
      </c>
      <c r="E453" s="236" t="s">
        <v>763</v>
      </c>
      <c r="F453" s="237" t="s">
        <v>764</v>
      </c>
      <c r="G453" s="238" t="s">
        <v>223</v>
      </c>
      <c r="H453" s="239">
        <v>91.25</v>
      </c>
      <c r="I453" s="240"/>
      <c r="J453" s="241">
        <f>ROUND(I453*H453,2)</f>
        <v>0</v>
      </c>
      <c r="K453" s="237" t="s">
        <v>181</v>
      </c>
      <c r="L453" s="73"/>
      <c r="M453" s="242" t="s">
        <v>23</v>
      </c>
      <c r="N453" s="243" t="s">
        <v>46</v>
      </c>
      <c r="O453" s="48"/>
      <c r="P453" s="244">
        <f>O453*H453</f>
        <v>0</v>
      </c>
      <c r="Q453" s="244">
        <v>0.00043</v>
      </c>
      <c r="R453" s="244">
        <f>Q453*H453</f>
        <v>0.0392375</v>
      </c>
      <c r="S453" s="244">
        <v>0</v>
      </c>
      <c r="T453" s="245">
        <f>S453*H453</f>
        <v>0</v>
      </c>
      <c r="AR453" s="25" t="s">
        <v>258</v>
      </c>
      <c r="AT453" s="25" t="s">
        <v>177</v>
      </c>
      <c r="AU453" s="25" t="s">
        <v>85</v>
      </c>
      <c r="AY453" s="25" t="s">
        <v>174</v>
      </c>
      <c r="BE453" s="246">
        <f>IF(N453="základní",J453,0)</f>
        <v>0</v>
      </c>
      <c r="BF453" s="246">
        <f>IF(N453="snížená",J453,0)</f>
        <v>0</v>
      </c>
      <c r="BG453" s="246">
        <f>IF(N453="zákl. přenesená",J453,0)</f>
        <v>0</v>
      </c>
      <c r="BH453" s="246">
        <f>IF(N453="sníž. přenesená",J453,0)</f>
        <v>0</v>
      </c>
      <c r="BI453" s="246">
        <f>IF(N453="nulová",J453,0)</f>
        <v>0</v>
      </c>
      <c r="BJ453" s="25" t="s">
        <v>83</v>
      </c>
      <c r="BK453" s="246">
        <f>ROUND(I453*H453,2)</f>
        <v>0</v>
      </c>
      <c r="BL453" s="25" t="s">
        <v>258</v>
      </c>
      <c r="BM453" s="25" t="s">
        <v>765</v>
      </c>
    </row>
    <row r="454" spans="2:51" s="12" customFormat="1" ht="13.5">
      <c r="B454" s="257"/>
      <c r="C454" s="258"/>
      <c r="D454" s="247" t="s">
        <v>328</v>
      </c>
      <c r="E454" s="259" t="s">
        <v>23</v>
      </c>
      <c r="F454" s="260" t="s">
        <v>766</v>
      </c>
      <c r="G454" s="258"/>
      <c r="H454" s="261">
        <v>17.1</v>
      </c>
      <c r="I454" s="262"/>
      <c r="J454" s="258"/>
      <c r="K454" s="258"/>
      <c r="L454" s="263"/>
      <c r="M454" s="264"/>
      <c r="N454" s="265"/>
      <c r="O454" s="265"/>
      <c r="P454" s="265"/>
      <c r="Q454" s="265"/>
      <c r="R454" s="265"/>
      <c r="S454" s="265"/>
      <c r="T454" s="266"/>
      <c r="AT454" s="267" t="s">
        <v>328</v>
      </c>
      <c r="AU454" s="267" t="s">
        <v>85</v>
      </c>
      <c r="AV454" s="12" t="s">
        <v>85</v>
      </c>
      <c r="AW454" s="12" t="s">
        <v>38</v>
      </c>
      <c r="AX454" s="12" t="s">
        <v>75</v>
      </c>
      <c r="AY454" s="267" t="s">
        <v>174</v>
      </c>
    </row>
    <row r="455" spans="2:51" s="12" customFormat="1" ht="13.5">
      <c r="B455" s="257"/>
      <c r="C455" s="258"/>
      <c r="D455" s="247" t="s">
        <v>328</v>
      </c>
      <c r="E455" s="259" t="s">
        <v>23</v>
      </c>
      <c r="F455" s="260" t="s">
        <v>767</v>
      </c>
      <c r="G455" s="258"/>
      <c r="H455" s="261">
        <v>74.15</v>
      </c>
      <c r="I455" s="262"/>
      <c r="J455" s="258"/>
      <c r="K455" s="258"/>
      <c r="L455" s="263"/>
      <c r="M455" s="264"/>
      <c r="N455" s="265"/>
      <c r="O455" s="265"/>
      <c r="P455" s="265"/>
      <c r="Q455" s="265"/>
      <c r="R455" s="265"/>
      <c r="S455" s="265"/>
      <c r="T455" s="266"/>
      <c r="AT455" s="267" t="s">
        <v>328</v>
      </c>
      <c r="AU455" s="267" t="s">
        <v>85</v>
      </c>
      <c r="AV455" s="12" t="s">
        <v>85</v>
      </c>
      <c r="AW455" s="12" t="s">
        <v>38</v>
      </c>
      <c r="AX455" s="12" t="s">
        <v>75</v>
      </c>
      <c r="AY455" s="267" t="s">
        <v>174</v>
      </c>
    </row>
    <row r="456" spans="2:51" s="14" customFormat="1" ht="13.5">
      <c r="B456" s="279"/>
      <c r="C456" s="280"/>
      <c r="D456" s="247" t="s">
        <v>328</v>
      </c>
      <c r="E456" s="281" t="s">
        <v>23</v>
      </c>
      <c r="F456" s="282" t="s">
        <v>395</v>
      </c>
      <c r="G456" s="280"/>
      <c r="H456" s="283">
        <v>91.25</v>
      </c>
      <c r="I456" s="284"/>
      <c r="J456" s="280"/>
      <c r="K456" s="280"/>
      <c r="L456" s="285"/>
      <c r="M456" s="286"/>
      <c r="N456" s="287"/>
      <c r="O456" s="287"/>
      <c r="P456" s="287"/>
      <c r="Q456" s="287"/>
      <c r="R456" s="287"/>
      <c r="S456" s="287"/>
      <c r="T456" s="288"/>
      <c r="AT456" s="289" t="s">
        <v>328</v>
      </c>
      <c r="AU456" s="289" t="s">
        <v>85</v>
      </c>
      <c r="AV456" s="14" t="s">
        <v>94</v>
      </c>
      <c r="AW456" s="14" t="s">
        <v>38</v>
      </c>
      <c r="AX456" s="14" t="s">
        <v>83</v>
      </c>
      <c r="AY456" s="289" t="s">
        <v>174</v>
      </c>
    </row>
    <row r="457" spans="2:65" s="1" customFormat="1" ht="16.5" customHeight="1">
      <c r="B457" s="47"/>
      <c r="C457" s="300" t="s">
        <v>768</v>
      </c>
      <c r="D457" s="300" t="s">
        <v>475</v>
      </c>
      <c r="E457" s="301" t="s">
        <v>769</v>
      </c>
      <c r="F457" s="302" t="s">
        <v>770</v>
      </c>
      <c r="G457" s="303" t="s">
        <v>205</v>
      </c>
      <c r="H457" s="304">
        <v>13.688</v>
      </c>
      <c r="I457" s="305"/>
      <c r="J457" s="306">
        <f>ROUND(I457*H457,2)</f>
        <v>0</v>
      </c>
      <c r="K457" s="302" t="s">
        <v>181</v>
      </c>
      <c r="L457" s="307"/>
      <c r="M457" s="308" t="s">
        <v>23</v>
      </c>
      <c r="N457" s="309" t="s">
        <v>46</v>
      </c>
      <c r="O457" s="48"/>
      <c r="P457" s="244">
        <f>O457*H457</f>
        <v>0</v>
      </c>
      <c r="Q457" s="244">
        <v>0.0192</v>
      </c>
      <c r="R457" s="244">
        <f>Q457*H457</f>
        <v>0.2628096</v>
      </c>
      <c r="S457" s="244">
        <v>0</v>
      </c>
      <c r="T457" s="245">
        <f>S457*H457</f>
        <v>0</v>
      </c>
      <c r="AR457" s="25" t="s">
        <v>547</v>
      </c>
      <c r="AT457" s="25" t="s">
        <v>475</v>
      </c>
      <c r="AU457" s="25" t="s">
        <v>85</v>
      </c>
      <c r="AY457" s="25" t="s">
        <v>174</v>
      </c>
      <c r="BE457" s="246">
        <f>IF(N457="základní",J457,0)</f>
        <v>0</v>
      </c>
      <c r="BF457" s="246">
        <f>IF(N457="snížená",J457,0)</f>
        <v>0</v>
      </c>
      <c r="BG457" s="246">
        <f>IF(N457="zákl. přenesená",J457,0)</f>
        <v>0</v>
      </c>
      <c r="BH457" s="246">
        <f>IF(N457="sníž. přenesená",J457,0)</f>
        <v>0</v>
      </c>
      <c r="BI457" s="246">
        <f>IF(N457="nulová",J457,0)</f>
        <v>0</v>
      </c>
      <c r="BJ457" s="25" t="s">
        <v>83</v>
      </c>
      <c r="BK457" s="246">
        <f>ROUND(I457*H457,2)</f>
        <v>0</v>
      </c>
      <c r="BL457" s="25" t="s">
        <v>258</v>
      </c>
      <c r="BM457" s="25" t="s">
        <v>771</v>
      </c>
    </row>
    <row r="458" spans="2:47" s="1" customFormat="1" ht="13.5">
      <c r="B458" s="47"/>
      <c r="C458" s="75"/>
      <c r="D458" s="247" t="s">
        <v>187</v>
      </c>
      <c r="E458" s="75"/>
      <c r="F458" s="248" t="s">
        <v>772</v>
      </c>
      <c r="G458" s="75"/>
      <c r="H458" s="75"/>
      <c r="I458" s="205"/>
      <c r="J458" s="75"/>
      <c r="K458" s="75"/>
      <c r="L458" s="73"/>
      <c r="M458" s="249"/>
      <c r="N458" s="48"/>
      <c r="O458" s="48"/>
      <c r="P458" s="48"/>
      <c r="Q458" s="48"/>
      <c r="R458" s="48"/>
      <c r="S458" s="48"/>
      <c r="T458" s="96"/>
      <c r="AT458" s="25" t="s">
        <v>187</v>
      </c>
      <c r="AU458" s="25" t="s">
        <v>85</v>
      </c>
    </row>
    <row r="459" spans="2:51" s="12" customFormat="1" ht="13.5">
      <c r="B459" s="257"/>
      <c r="C459" s="258"/>
      <c r="D459" s="247" t="s">
        <v>328</v>
      </c>
      <c r="E459" s="258"/>
      <c r="F459" s="260" t="s">
        <v>773</v>
      </c>
      <c r="G459" s="258"/>
      <c r="H459" s="261">
        <v>13.688</v>
      </c>
      <c r="I459" s="262"/>
      <c r="J459" s="258"/>
      <c r="K459" s="258"/>
      <c r="L459" s="263"/>
      <c r="M459" s="264"/>
      <c r="N459" s="265"/>
      <c r="O459" s="265"/>
      <c r="P459" s="265"/>
      <c r="Q459" s="265"/>
      <c r="R459" s="265"/>
      <c r="S459" s="265"/>
      <c r="T459" s="266"/>
      <c r="AT459" s="267" t="s">
        <v>328</v>
      </c>
      <c r="AU459" s="267" t="s">
        <v>85</v>
      </c>
      <c r="AV459" s="12" t="s">
        <v>85</v>
      </c>
      <c r="AW459" s="12" t="s">
        <v>6</v>
      </c>
      <c r="AX459" s="12" t="s">
        <v>83</v>
      </c>
      <c r="AY459" s="267" t="s">
        <v>174</v>
      </c>
    </row>
    <row r="460" spans="2:65" s="1" customFormat="1" ht="16.5" customHeight="1">
      <c r="B460" s="47"/>
      <c r="C460" s="235" t="s">
        <v>774</v>
      </c>
      <c r="D460" s="235" t="s">
        <v>177</v>
      </c>
      <c r="E460" s="236" t="s">
        <v>775</v>
      </c>
      <c r="F460" s="237" t="s">
        <v>776</v>
      </c>
      <c r="G460" s="238" t="s">
        <v>223</v>
      </c>
      <c r="H460" s="239">
        <v>91.25</v>
      </c>
      <c r="I460" s="240"/>
      <c r="J460" s="241">
        <f>ROUND(I460*H460,2)</f>
        <v>0</v>
      </c>
      <c r="K460" s="237" t="s">
        <v>181</v>
      </c>
      <c r="L460" s="73"/>
      <c r="M460" s="242" t="s">
        <v>23</v>
      </c>
      <c r="N460" s="243" t="s">
        <v>46</v>
      </c>
      <c r="O460" s="48"/>
      <c r="P460" s="244">
        <f>O460*H460</f>
        <v>0</v>
      </c>
      <c r="Q460" s="244">
        <v>0</v>
      </c>
      <c r="R460" s="244">
        <f>Q460*H460</f>
        <v>0</v>
      </c>
      <c r="S460" s="244">
        <v>0.01174</v>
      </c>
      <c r="T460" s="245">
        <f>S460*H460</f>
        <v>1.071275</v>
      </c>
      <c r="AR460" s="25" t="s">
        <v>258</v>
      </c>
      <c r="AT460" s="25" t="s">
        <v>177</v>
      </c>
      <c r="AU460" s="25" t="s">
        <v>85</v>
      </c>
      <c r="AY460" s="25" t="s">
        <v>174</v>
      </c>
      <c r="BE460" s="246">
        <f>IF(N460="základní",J460,0)</f>
        <v>0</v>
      </c>
      <c r="BF460" s="246">
        <f>IF(N460="snížená",J460,0)</f>
        <v>0</v>
      </c>
      <c r="BG460" s="246">
        <f>IF(N460="zákl. přenesená",J460,0)</f>
        <v>0</v>
      </c>
      <c r="BH460" s="246">
        <f>IF(N460="sníž. přenesená",J460,0)</f>
        <v>0</v>
      </c>
      <c r="BI460" s="246">
        <f>IF(N460="nulová",J460,0)</f>
        <v>0</v>
      </c>
      <c r="BJ460" s="25" t="s">
        <v>83</v>
      </c>
      <c r="BK460" s="246">
        <f>ROUND(I460*H460,2)</f>
        <v>0</v>
      </c>
      <c r="BL460" s="25" t="s">
        <v>258</v>
      </c>
      <c r="BM460" s="25" t="s">
        <v>777</v>
      </c>
    </row>
    <row r="461" spans="2:51" s="12" customFormat="1" ht="13.5">
      <c r="B461" s="257"/>
      <c r="C461" s="258"/>
      <c r="D461" s="247" t="s">
        <v>328</v>
      </c>
      <c r="E461" s="259" t="s">
        <v>23</v>
      </c>
      <c r="F461" s="260" t="s">
        <v>766</v>
      </c>
      <c r="G461" s="258"/>
      <c r="H461" s="261">
        <v>17.1</v>
      </c>
      <c r="I461" s="262"/>
      <c r="J461" s="258"/>
      <c r="K461" s="258"/>
      <c r="L461" s="263"/>
      <c r="M461" s="264"/>
      <c r="N461" s="265"/>
      <c r="O461" s="265"/>
      <c r="P461" s="265"/>
      <c r="Q461" s="265"/>
      <c r="R461" s="265"/>
      <c r="S461" s="265"/>
      <c r="T461" s="266"/>
      <c r="AT461" s="267" t="s">
        <v>328</v>
      </c>
      <c r="AU461" s="267" t="s">
        <v>85</v>
      </c>
      <c r="AV461" s="12" t="s">
        <v>85</v>
      </c>
      <c r="AW461" s="12" t="s">
        <v>38</v>
      </c>
      <c r="AX461" s="12" t="s">
        <v>75</v>
      </c>
      <c r="AY461" s="267" t="s">
        <v>174</v>
      </c>
    </row>
    <row r="462" spans="2:51" s="12" customFormat="1" ht="13.5">
      <c r="B462" s="257"/>
      <c r="C462" s="258"/>
      <c r="D462" s="247" t="s">
        <v>328</v>
      </c>
      <c r="E462" s="259" t="s">
        <v>23</v>
      </c>
      <c r="F462" s="260" t="s">
        <v>767</v>
      </c>
      <c r="G462" s="258"/>
      <c r="H462" s="261">
        <v>74.15</v>
      </c>
      <c r="I462" s="262"/>
      <c r="J462" s="258"/>
      <c r="K462" s="258"/>
      <c r="L462" s="263"/>
      <c r="M462" s="264"/>
      <c r="N462" s="265"/>
      <c r="O462" s="265"/>
      <c r="P462" s="265"/>
      <c r="Q462" s="265"/>
      <c r="R462" s="265"/>
      <c r="S462" s="265"/>
      <c r="T462" s="266"/>
      <c r="AT462" s="267" t="s">
        <v>328</v>
      </c>
      <c r="AU462" s="267" t="s">
        <v>85</v>
      </c>
      <c r="AV462" s="12" t="s">
        <v>85</v>
      </c>
      <c r="AW462" s="12" t="s">
        <v>38</v>
      </c>
      <c r="AX462" s="12" t="s">
        <v>75</v>
      </c>
      <c r="AY462" s="267" t="s">
        <v>174</v>
      </c>
    </row>
    <row r="463" spans="2:51" s="14" customFormat="1" ht="13.5">
      <c r="B463" s="279"/>
      <c r="C463" s="280"/>
      <c r="D463" s="247" t="s">
        <v>328</v>
      </c>
      <c r="E463" s="281" t="s">
        <v>23</v>
      </c>
      <c r="F463" s="282" t="s">
        <v>395</v>
      </c>
      <c r="G463" s="280"/>
      <c r="H463" s="283">
        <v>91.25</v>
      </c>
      <c r="I463" s="284"/>
      <c r="J463" s="280"/>
      <c r="K463" s="280"/>
      <c r="L463" s="285"/>
      <c r="M463" s="286"/>
      <c r="N463" s="287"/>
      <c r="O463" s="287"/>
      <c r="P463" s="287"/>
      <c r="Q463" s="287"/>
      <c r="R463" s="287"/>
      <c r="S463" s="287"/>
      <c r="T463" s="288"/>
      <c r="AT463" s="289" t="s">
        <v>328</v>
      </c>
      <c r="AU463" s="289" t="s">
        <v>85</v>
      </c>
      <c r="AV463" s="14" t="s">
        <v>94</v>
      </c>
      <c r="AW463" s="14" t="s">
        <v>38</v>
      </c>
      <c r="AX463" s="14" t="s">
        <v>83</v>
      </c>
      <c r="AY463" s="289" t="s">
        <v>174</v>
      </c>
    </row>
    <row r="464" spans="2:65" s="1" customFormat="1" ht="16.5" customHeight="1">
      <c r="B464" s="47"/>
      <c r="C464" s="235" t="s">
        <v>778</v>
      </c>
      <c r="D464" s="235" t="s">
        <v>177</v>
      </c>
      <c r="E464" s="236" t="s">
        <v>779</v>
      </c>
      <c r="F464" s="237" t="s">
        <v>780</v>
      </c>
      <c r="G464" s="238" t="s">
        <v>205</v>
      </c>
      <c r="H464" s="239">
        <v>176.235</v>
      </c>
      <c r="I464" s="240"/>
      <c r="J464" s="241">
        <f>ROUND(I464*H464,2)</f>
        <v>0</v>
      </c>
      <c r="K464" s="237" t="s">
        <v>181</v>
      </c>
      <c r="L464" s="73"/>
      <c r="M464" s="242" t="s">
        <v>23</v>
      </c>
      <c r="N464" s="243" t="s">
        <v>46</v>
      </c>
      <c r="O464" s="48"/>
      <c r="P464" s="244">
        <f>O464*H464</f>
        <v>0</v>
      </c>
      <c r="Q464" s="244">
        <v>0</v>
      </c>
      <c r="R464" s="244">
        <f>Q464*H464</f>
        <v>0</v>
      </c>
      <c r="S464" s="244">
        <v>0.08317</v>
      </c>
      <c r="T464" s="245">
        <f>S464*H464</f>
        <v>14.65746495</v>
      </c>
      <c r="AR464" s="25" t="s">
        <v>258</v>
      </c>
      <c r="AT464" s="25" t="s">
        <v>177</v>
      </c>
      <c r="AU464" s="25" t="s">
        <v>85</v>
      </c>
      <c r="AY464" s="25" t="s">
        <v>174</v>
      </c>
      <c r="BE464" s="246">
        <f>IF(N464="základní",J464,0)</f>
        <v>0</v>
      </c>
      <c r="BF464" s="246">
        <f>IF(N464="snížená",J464,0)</f>
        <v>0</v>
      </c>
      <c r="BG464" s="246">
        <f>IF(N464="zákl. přenesená",J464,0)</f>
        <v>0</v>
      </c>
      <c r="BH464" s="246">
        <f>IF(N464="sníž. přenesená",J464,0)</f>
        <v>0</v>
      </c>
      <c r="BI464" s="246">
        <f>IF(N464="nulová",J464,0)</f>
        <v>0</v>
      </c>
      <c r="BJ464" s="25" t="s">
        <v>83</v>
      </c>
      <c r="BK464" s="246">
        <f>ROUND(I464*H464,2)</f>
        <v>0</v>
      </c>
      <c r="BL464" s="25" t="s">
        <v>258</v>
      </c>
      <c r="BM464" s="25" t="s">
        <v>781</v>
      </c>
    </row>
    <row r="465" spans="2:51" s="12" customFormat="1" ht="13.5">
      <c r="B465" s="257"/>
      <c r="C465" s="258"/>
      <c r="D465" s="247" t="s">
        <v>328</v>
      </c>
      <c r="E465" s="259" t="s">
        <v>23</v>
      </c>
      <c r="F465" s="260" t="s">
        <v>361</v>
      </c>
      <c r="G465" s="258"/>
      <c r="H465" s="261">
        <v>27.8</v>
      </c>
      <c r="I465" s="262"/>
      <c r="J465" s="258"/>
      <c r="K465" s="258"/>
      <c r="L465" s="263"/>
      <c r="M465" s="264"/>
      <c r="N465" s="265"/>
      <c r="O465" s="265"/>
      <c r="P465" s="265"/>
      <c r="Q465" s="265"/>
      <c r="R465" s="265"/>
      <c r="S465" s="265"/>
      <c r="T465" s="266"/>
      <c r="AT465" s="267" t="s">
        <v>328</v>
      </c>
      <c r="AU465" s="267" t="s">
        <v>85</v>
      </c>
      <c r="AV465" s="12" t="s">
        <v>85</v>
      </c>
      <c r="AW465" s="12" t="s">
        <v>38</v>
      </c>
      <c r="AX465" s="12" t="s">
        <v>75</v>
      </c>
      <c r="AY465" s="267" t="s">
        <v>174</v>
      </c>
    </row>
    <row r="466" spans="2:51" s="12" customFormat="1" ht="13.5">
      <c r="B466" s="257"/>
      <c r="C466" s="258"/>
      <c r="D466" s="247" t="s">
        <v>328</v>
      </c>
      <c r="E466" s="259" t="s">
        <v>23</v>
      </c>
      <c r="F466" s="260" t="s">
        <v>782</v>
      </c>
      <c r="G466" s="258"/>
      <c r="H466" s="261">
        <v>2.239</v>
      </c>
      <c r="I466" s="262"/>
      <c r="J466" s="258"/>
      <c r="K466" s="258"/>
      <c r="L466" s="263"/>
      <c r="M466" s="264"/>
      <c r="N466" s="265"/>
      <c r="O466" s="265"/>
      <c r="P466" s="265"/>
      <c r="Q466" s="265"/>
      <c r="R466" s="265"/>
      <c r="S466" s="265"/>
      <c r="T466" s="266"/>
      <c r="AT466" s="267" t="s">
        <v>328</v>
      </c>
      <c r="AU466" s="267" t="s">
        <v>85</v>
      </c>
      <c r="AV466" s="12" t="s">
        <v>85</v>
      </c>
      <c r="AW466" s="12" t="s">
        <v>38</v>
      </c>
      <c r="AX466" s="12" t="s">
        <v>75</v>
      </c>
      <c r="AY466" s="267" t="s">
        <v>174</v>
      </c>
    </row>
    <row r="467" spans="2:51" s="12" customFormat="1" ht="13.5">
      <c r="B467" s="257"/>
      <c r="C467" s="258"/>
      <c r="D467" s="247" t="s">
        <v>328</v>
      </c>
      <c r="E467" s="259" t="s">
        <v>23</v>
      </c>
      <c r="F467" s="260" t="s">
        <v>367</v>
      </c>
      <c r="G467" s="258"/>
      <c r="H467" s="261">
        <v>33.89</v>
      </c>
      <c r="I467" s="262"/>
      <c r="J467" s="258"/>
      <c r="K467" s="258"/>
      <c r="L467" s="263"/>
      <c r="M467" s="264"/>
      <c r="N467" s="265"/>
      <c r="O467" s="265"/>
      <c r="P467" s="265"/>
      <c r="Q467" s="265"/>
      <c r="R467" s="265"/>
      <c r="S467" s="265"/>
      <c r="T467" s="266"/>
      <c r="AT467" s="267" t="s">
        <v>328</v>
      </c>
      <c r="AU467" s="267" t="s">
        <v>85</v>
      </c>
      <c r="AV467" s="12" t="s">
        <v>85</v>
      </c>
      <c r="AW467" s="12" t="s">
        <v>38</v>
      </c>
      <c r="AX467" s="12" t="s">
        <v>75</v>
      </c>
      <c r="AY467" s="267" t="s">
        <v>174</v>
      </c>
    </row>
    <row r="468" spans="2:51" s="12" customFormat="1" ht="13.5">
      <c r="B468" s="257"/>
      <c r="C468" s="258"/>
      <c r="D468" s="247" t="s">
        <v>328</v>
      </c>
      <c r="E468" s="259" t="s">
        <v>23</v>
      </c>
      <c r="F468" s="260" t="s">
        <v>368</v>
      </c>
      <c r="G468" s="258"/>
      <c r="H468" s="261">
        <v>5.48</v>
      </c>
      <c r="I468" s="262"/>
      <c r="J468" s="258"/>
      <c r="K468" s="258"/>
      <c r="L468" s="263"/>
      <c r="M468" s="264"/>
      <c r="N468" s="265"/>
      <c r="O468" s="265"/>
      <c r="P468" s="265"/>
      <c r="Q468" s="265"/>
      <c r="R468" s="265"/>
      <c r="S468" s="265"/>
      <c r="T468" s="266"/>
      <c r="AT468" s="267" t="s">
        <v>328</v>
      </c>
      <c r="AU468" s="267" t="s">
        <v>85</v>
      </c>
      <c r="AV468" s="12" t="s">
        <v>85</v>
      </c>
      <c r="AW468" s="12" t="s">
        <v>38</v>
      </c>
      <c r="AX468" s="12" t="s">
        <v>75</v>
      </c>
      <c r="AY468" s="267" t="s">
        <v>174</v>
      </c>
    </row>
    <row r="469" spans="2:51" s="12" customFormat="1" ht="13.5">
      <c r="B469" s="257"/>
      <c r="C469" s="258"/>
      <c r="D469" s="247" t="s">
        <v>328</v>
      </c>
      <c r="E469" s="259" t="s">
        <v>23</v>
      </c>
      <c r="F469" s="260" t="s">
        <v>369</v>
      </c>
      <c r="G469" s="258"/>
      <c r="H469" s="261">
        <v>3.63</v>
      </c>
      <c r="I469" s="262"/>
      <c r="J469" s="258"/>
      <c r="K469" s="258"/>
      <c r="L469" s="263"/>
      <c r="M469" s="264"/>
      <c r="N469" s="265"/>
      <c r="O469" s="265"/>
      <c r="P469" s="265"/>
      <c r="Q469" s="265"/>
      <c r="R469" s="265"/>
      <c r="S469" s="265"/>
      <c r="T469" s="266"/>
      <c r="AT469" s="267" t="s">
        <v>328</v>
      </c>
      <c r="AU469" s="267" t="s">
        <v>85</v>
      </c>
      <c r="AV469" s="12" t="s">
        <v>85</v>
      </c>
      <c r="AW469" s="12" t="s">
        <v>38</v>
      </c>
      <c r="AX469" s="12" t="s">
        <v>75</v>
      </c>
      <c r="AY469" s="267" t="s">
        <v>174</v>
      </c>
    </row>
    <row r="470" spans="2:51" s="12" customFormat="1" ht="13.5">
      <c r="B470" s="257"/>
      <c r="C470" s="258"/>
      <c r="D470" s="247" t="s">
        <v>328</v>
      </c>
      <c r="E470" s="259" t="s">
        <v>23</v>
      </c>
      <c r="F470" s="260" t="s">
        <v>370</v>
      </c>
      <c r="G470" s="258"/>
      <c r="H470" s="261">
        <v>1.13</v>
      </c>
      <c r="I470" s="262"/>
      <c r="J470" s="258"/>
      <c r="K470" s="258"/>
      <c r="L470" s="263"/>
      <c r="M470" s="264"/>
      <c r="N470" s="265"/>
      <c r="O470" s="265"/>
      <c r="P470" s="265"/>
      <c r="Q470" s="265"/>
      <c r="R470" s="265"/>
      <c r="S470" s="265"/>
      <c r="T470" s="266"/>
      <c r="AT470" s="267" t="s">
        <v>328</v>
      </c>
      <c r="AU470" s="267" t="s">
        <v>85</v>
      </c>
      <c r="AV470" s="12" t="s">
        <v>85</v>
      </c>
      <c r="AW470" s="12" t="s">
        <v>38</v>
      </c>
      <c r="AX470" s="12" t="s">
        <v>75</v>
      </c>
      <c r="AY470" s="267" t="s">
        <v>174</v>
      </c>
    </row>
    <row r="471" spans="2:51" s="12" customFormat="1" ht="13.5">
      <c r="B471" s="257"/>
      <c r="C471" s="258"/>
      <c r="D471" s="247" t="s">
        <v>328</v>
      </c>
      <c r="E471" s="259" t="s">
        <v>23</v>
      </c>
      <c r="F471" s="260" t="s">
        <v>374</v>
      </c>
      <c r="G471" s="258"/>
      <c r="H471" s="261">
        <v>9.01</v>
      </c>
      <c r="I471" s="262"/>
      <c r="J471" s="258"/>
      <c r="K471" s="258"/>
      <c r="L471" s="263"/>
      <c r="M471" s="264"/>
      <c r="N471" s="265"/>
      <c r="O471" s="265"/>
      <c r="P471" s="265"/>
      <c r="Q471" s="265"/>
      <c r="R471" s="265"/>
      <c r="S471" s="265"/>
      <c r="T471" s="266"/>
      <c r="AT471" s="267" t="s">
        <v>328</v>
      </c>
      <c r="AU471" s="267" t="s">
        <v>85</v>
      </c>
      <c r="AV471" s="12" t="s">
        <v>85</v>
      </c>
      <c r="AW471" s="12" t="s">
        <v>38</v>
      </c>
      <c r="AX471" s="12" t="s">
        <v>75</v>
      </c>
      <c r="AY471" s="267" t="s">
        <v>174</v>
      </c>
    </row>
    <row r="472" spans="2:51" s="12" customFormat="1" ht="13.5">
      <c r="B472" s="257"/>
      <c r="C472" s="258"/>
      <c r="D472" s="247" t="s">
        <v>328</v>
      </c>
      <c r="E472" s="259" t="s">
        <v>23</v>
      </c>
      <c r="F472" s="260" t="s">
        <v>375</v>
      </c>
      <c r="G472" s="258"/>
      <c r="H472" s="261">
        <v>19.6</v>
      </c>
      <c r="I472" s="262"/>
      <c r="J472" s="258"/>
      <c r="K472" s="258"/>
      <c r="L472" s="263"/>
      <c r="M472" s="264"/>
      <c r="N472" s="265"/>
      <c r="O472" s="265"/>
      <c r="P472" s="265"/>
      <c r="Q472" s="265"/>
      <c r="R472" s="265"/>
      <c r="S472" s="265"/>
      <c r="T472" s="266"/>
      <c r="AT472" s="267" t="s">
        <v>328</v>
      </c>
      <c r="AU472" s="267" t="s">
        <v>85</v>
      </c>
      <c r="AV472" s="12" t="s">
        <v>85</v>
      </c>
      <c r="AW472" s="12" t="s">
        <v>38</v>
      </c>
      <c r="AX472" s="12" t="s">
        <v>75</v>
      </c>
      <c r="AY472" s="267" t="s">
        <v>174</v>
      </c>
    </row>
    <row r="473" spans="2:51" s="12" customFormat="1" ht="13.5">
      <c r="B473" s="257"/>
      <c r="C473" s="258"/>
      <c r="D473" s="247" t="s">
        <v>328</v>
      </c>
      <c r="E473" s="259" t="s">
        <v>23</v>
      </c>
      <c r="F473" s="260" t="s">
        <v>377</v>
      </c>
      <c r="G473" s="258"/>
      <c r="H473" s="261">
        <v>7.64</v>
      </c>
      <c r="I473" s="262"/>
      <c r="J473" s="258"/>
      <c r="K473" s="258"/>
      <c r="L473" s="263"/>
      <c r="M473" s="264"/>
      <c r="N473" s="265"/>
      <c r="O473" s="265"/>
      <c r="P473" s="265"/>
      <c r="Q473" s="265"/>
      <c r="R473" s="265"/>
      <c r="S473" s="265"/>
      <c r="T473" s="266"/>
      <c r="AT473" s="267" t="s">
        <v>328</v>
      </c>
      <c r="AU473" s="267" t="s">
        <v>85</v>
      </c>
      <c r="AV473" s="12" t="s">
        <v>85</v>
      </c>
      <c r="AW473" s="12" t="s">
        <v>38</v>
      </c>
      <c r="AX473" s="12" t="s">
        <v>75</v>
      </c>
      <c r="AY473" s="267" t="s">
        <v>174</v>
      </c>
    </row>
    <row r="474" spans="2:51" s="12" customFormat="1" ht="13.5">
      <c r="B474" s="257"/>
      <c r="C474" s="258"/>
      <c r="D474" s="247" t="s">
        <v>328</v>
      </c>
      <c r="E474" s="259" t="s">
        <v>23</v>
      </c>
      <c r="F474" s="260" t="s">
        <v>378</v>
      </c>
      <c r="G474" s="258"/>
      <c r="H474" s="261">
        <v>0.85</v>
      </c>
      <c r="I474" s="262"/>
      <c r="J474" s="258"/>
      <c r="K474" s="258"/>
      <c r="L474" s="263"/>
      <c r="M474" s="264"/>
      <c r="N474" s="265"/>
      <c r="O474" s="265"/>
      <c r="P474" s="265"/>
      <c r="Q474" s="265"/>
      <c r="R474" s="265"/>
      <c r="S474" s="265"/>
      <c r="T474" s="266"/>
      <c r="AT474" s="267" t="s">
        <v>328</v>
      </c>
      <c r="AU474" s="267" t="s">
        <v>85</v>
      </c>
      <c r="AV474" s="12" t="s">
        <v>85</v>
      </c>
      <c r="AW474" s="12" t="s">
        <v>38</v>
      </c>
      <c r="AX474" s="12" t="s">
        <v>75</v>
      </c>
      <c r="AY474" s="267" t="s">
        <v>174</v>
      </c>
    </row>
    <row r="475" spans="2:51" s="12" customFormat="1" ht="13.5">
      <c r="B475" s="257"/>
      <c r="C475" s="258"/>
      <c r="D475" s="247" t="s">
        <v>328</v>
      </c>
      <c r="E475" s="259" t="s">
        <v>23</v>
      </c>
      <c r="F475" s="260" t="s">
        <v>380</v>
      </c>
      <c r="G475" s="258"/>
      <c r="H475" s="261">
        <v>7.63</v>
      </c>
      <c r="I475" s="262"/>
      <c r="J475" s="258"/>
      <c r="K475" s="258"/>
      <c r="L475" s="263"/>
      <c r="M475" s="264"/>
      <c r="N475" s="265"/>
      <c r="O475" s="265"/>
      <c r="P475" s="265"/>
      <c r="Q475" s="265"/>
      <c r="R475" s="265"/>
      <c r="S475" s="265"/>
      <c r="T475" s="266"/>
      <c r="AT475" s="267" t="s">
        <v>328</v>
      </c>
      <c r="AU475" s="267" t="s">
        <v>85</v>
      </c>
      <c r="AV475" s="12" t="s">
        <v>85</v>
      </c>
      <c r="AW475" s="12" t="s">
        <v>38</v>
      </c>
      <c r="AX475" s="12" t="s">
        <v>75</v>
      </c>
      <c r="AY475" s="267" t="s">
        <v>174</v>
      </c>
    </row>
    <row r="476" spans="2:51" s="12" customFormat="1" ht="13.5">
      <c r="B476" s="257"/>
      <c r="C476" s="258"/>
      <c r="D476" s="247" t="s">
        <v>328</v>
      </c>
      <c r="E476" s="259" t="s">
        <v>23</v>
      </c>
      <c r="F476" s="260" t="s">
        <v>381</v>
      </c>
      <c r="G476" s="258"/>
      <c r="H476" s="261">
        <v>0.91</v>
      </c>
      <c r="I476" s="262"/>
      <c r="J476" s="258"/>
      <c r="K476" s="258"/>
      <c r="L476" s="263"/>
      <c r="M476" s="264"/>
      <c r="N476" s="265"/>
      <c r="O476" s="265"/>
      <c r="P476" s="265"/>
      <c r="Q476" s="265"/>
      <c r="R476" s="265"/>
      <c r="S476" s="265"/>
      <c r="T476" s="266"/>
      <c r="AT476" s="267" t="s">
        <v>328</v>
      </c>
      <c r="AU476" s="267" t="s">
        <v>85</v>
      </c>
      <c r="AV476" s="12" t="s">
        <v>85</v>
      </c>
      <c r="AW476" s="12" t="s">
        <v>38</v>
      </c>
      <c r="AX476" s="12" t="s">
        <v>75</v>
      </c>
      <c r="AY476" s="267" t="s">
        <v>174</v>
      </c>
    </row>
    <row r="477" spans="2:51" s="12" customFormat="1" ht="13.5">
      <c r="B477" s="257"/>
      <c r="C477" s="258"/>
      <c r="D477" s="247" t="s">
        <v>328</v>
      </c>
      <c r="E477" s="259" t="s">
        <v>23</v>
      </c>
      <c r="F477" s="260" t="s">
        <v>783</v>
      </c>
      <c r="G477" s="258"/>
      <c r="H477" s="261">
        <v>9.456</v>
      </c>
      <c r="I477" s="262"/>
      <c r="J477" s="258"/>
      <c r="K477" s="258"/>
      <c r="L477" s="263"/>
      <c r="M477" s="264"/>
      <c r="N477" s="265"/>
      <c r="O477" s="265"/>
      <c r="P477" s="265"/>
      <c r="Q477" s="265"/>
      <c r="R477" s="265"/>
      <c r="S477" s="265"/>
      <c r="T477" s="266"/>
      <c r="AT477" s="267" t="s">
        <v>328</v>
      </c>
      <c r="AU477" s="267" t="s">
        <v>85</v>
      </c>
      <c r="AV477" s="12" t="s">
        <v>85</v>
      </c>
      <c r="AW477" s="12" t="s">
        <v>38</v>
      </c>
      <c r="AX477" s="12" t="s">
        <v>75</v>
      </c>
      <c r="AY477" s="267" t="s">
        <v>174</v>
      </c>
    </row>
    <row r="478" spans="2:51" s="12" customFormat="1" ht="13.5">
      <c r="B478" s="257"/>
      <c r="C478" s="258"/>
      <c r="D478" s="247" t="s">
        <v>328</v>
      </c>
      <c r="E478" s="259" t="s">
        <v>23</v>
      </c>
      <c r="F478" s="260" t="s">
        <v>385</v>
      </c>
      <c r="G478" s="258"/>
      <c r="H478" s="261">
        <v>9.07</v>
      </c>
      <c r="I478" s="262"/>
      <c r="J478" s="258"/>
      <c r="K478" s="258"/>
      <c r="L478" s="263"/>
      <c r="M478" s="264"/>
      <c r="N478" s="265"/>
      <c r="O478" s="265"/>
      <c r="P478" s="265"/>
      <c r="Q478" s="265"/>
      <c r="R478" s="265"/>
      <c r="S478" s="265"/>
      <c r="T478" s="266"/>
      <c r="AT478" s="267" t="s">
        <v>328</v>
      </c>
      <c r="AU478" s="267" t="s">
        <v>85</v>
      </c>
      <c r="AV478" s="12" t="s">
        <v>85</v>
      </c>
      <c r="AW478" s="12" t="s">
        <v>38</v>
      </c>
      <c r="AX478" s="12" t="s">
        <v>75</v>
      </c>
      <c r="AY478" s="267" t="s">
        <v>174</v>
      </c>
    </row>
    <row r="479" spans="2:51" s="12" customFormat="1" ht="13.5">
      <c r="B479" s="257"/>
      <c r="C479" s="258"/>
      <c r="D479" s="247" t="s">
        <v>328</v>
      </c>
      <c r="E479" s="259" t="s">
        <v>23</v>
      </c>
      <c r="F479" s="260" t="s">
        <v>784</v>
      </c>
      <c r="G479" s="258"/>
      <c r="H479" s="261">
        <v>9.07</v>
      </c>
      <c r="I479" s="262"/>
      <c r="J479" s="258"/>
      <c r="K479" s="258"/>
      <c r="L479" s="263"/>
      <c r="M479" s="264"/>
      <c r="N479" s="265"/>
      <c r="O479" s="265"/>
      <c r="P479" s="265"/>
      <c r="Q479" s="265"/>
      <c r="R479" s="265"/>
      <c r="S479" s="265"/>
      <c r="T479" s="266"/>
      <c r="AT479" s="267" t="s">
        <v>328</v>
      </c>
      <c r="AU479" s="267" t="s">
        <v>85</v>
      </c>
      <c r="AV479" s="12" t="s">
        <v>85</v>
      </c>
      <c r="AW479" s="12" t="s">
        <v>38</v>
      </c>
      <c r="AX479" s="12" t="s">
        <v>75</v>
      </c>
      <c r="AY479" s="267" t="s">
        <v>174</v>
      </c>
    </row>
    <row r="480" spans="2:51" s="12" customFormat="1" ht="13.5">
      <c r="B480" s="257"/>
      <c r="C480" s="258"/>
      <c r="D480" s="247" t="s">
        <v>328</v>
      </c>
      <c r="E480" s="259" t="s">
        <v>23</v>
      </c>
      <c r="F480" s="260" t="s">
        <v>389</v>
      </c>
      <c r="G480" s="258"/>
      <c r="H480" s="261">
        <v>9.11</v>
      </c>
      <c r="I480" s="262"/>
      <c r="J480" s="258"/>
      <c r="K480" s="258"/>
      <c r="L480" s="263"/>
      <c r="M480" s="264"/>
      <c r="N480" s="265"/>
      <c r="O480" s="265"/>
      <c r="P480" s="265"/>
      <c r="Q480" s="265"/>
      <c r="R480" s="265"/>
      <c r="S480" s="265"/>
      <c r="T480" s="266"/>
      <c r="AT480" s="267" t="s">
        <v>328</v>
      </c>
      <c r="AU480" s="267" t="s">
        <v>85</v>
      </c>
      <c r="AV480" s="12" t="s">
        <v>85</v>
      </c>
      <c r="AW480" s="12" t="s">
        <v>38</v>
      </c>
      <c r="AX480" s="12" t="s">
        <v>75</v>
      </c>
      <c r="AY480" s="267" t="s">
        <v>174</v>
      </c>
    </row>
    <row r="481" spans="2:51" s="12" customFormat="1" ht="13.5">
      <c r="B481" s="257"/>
      <c r="C481" s="258"/>
      <c r="D481" s="247" t="s">
        <v>328</v>
      </c>
      <c r="E481" s="259" t="s">
        <v>23</v>
      </c>
      <c r="F481" s="260" t="s">
        <v>391</v>
      </c>
      <c r="G481" s="258"/>
      <c r="H481" s="261">
        <v>8.96</v>
      </c>
      <c r="I481" s="262"/>
      <c r="J481" s="258"/>
      <c r="K481" s="258"/>
      <c r="L481" s="263"/>
      <c r="M481" s="264"/>
      <c r="N481" s="265"/>
      <c r="O481" s="265"/>
      <c r="P481" s="265"/>
      <c r="Q481" s="265"/>
      <c r="R481" s="265"/>
      <c r="S481" s="265"/>
      <c r="T481" s="266"/>
      <c r="AT481" s="267" t="s">
        <v>328</v>
      </c>
      <c r="AU481" s="267" t="s">
        <v>85</v>
      </c>
      <c r="AV481" s="12" t="s">
        <v>85</v>
      </c>
      <c r="AW481" s="12" t="s">
        <v>38</v>
      </c>
      <c r="AX481" s="12" t="s">
        <v>75</v>
      </c>
      <c r="AY481" s="267" t="s">
        <v>174</v>
      </c>
    </row>
    <row r="482" spans="2:51" s="12" customFormat="1" ht="13.5">
      <c r="B482" s="257"/>
      <c r="C482" s="258"/>
      <c r="D482" s="247" t="s">
        <v>328</v>
      </c>
      <c r="E482" s="259" t="s">
        <v>23</v>
      </c>
      <c r="F482" s="260" t="s">
        <v>392</v>
      </c>
      <c r="G482" s="258"/>
      <c r="H482" s="261">
        <v>10.76</v>
      </c>
      <c r="I482" s="262"/>
      <c r="J482" s="258"/>
      <c r="K482" s="258"/>
      <c r="L482" s="263"/>
      <c r="M482" s="264"/>
      <c r="N482" s="265"/>
      <c r="O482" s="265"/>
      <c r="P482" s="265"/>
      <c r="Q482" s="265"/>
      <c r="R482" s="265"/>
      <c r="S482" s="265"/>
      <c r="T482" s="266"/>
      <c r="AT482" s="267" t="s">
        <v>328</v>
      </c>
      <c r="AU482" s="267" t="s">
        <v>85</v>
      </c>
      <c r="AV482" s="12" t="s">
        <v>85</v>
      </c>
      <c r="AW482" s="12" t="s">
        <v>38</v>
      </c>
      <c r="AX482" s="12" t="s">
        <v>75</v>
      </c>
      <c r="AY482" s="267" t="s">
        <v>174</v>
      </c>
    </row>
    <row r="483" spans="2:51" s="14" customFormat="1" ht="13.5">
      <c r="B483" s="279"/>
      <c r="C483" s="280"/>
      <c r="D483" s="247" t="s">
        <v>328</v>
      </c>
      <c r="E483" s="281" t="s">
        <v>785</v>
      </c>
      <c r="F483" s="282" t="s">
        <v>395</v>
      </c>
      <c r="G483" s="280"/>
      <c r="H483" s="283">
        <v>176.235</v>
      </c>
      <c r="I483" s="284"/>
      <c r="J483" s="280"/>
      <c r="K483" s="280"/>
      <c r="L483" s="285"/>
      <c r="M483" s="286"/>
      <c r="N483" s="287"/>
      <c r="O483" s="287"/>
      <c r="P483" s="287"/>
      <c r="Q483" s="287"/>
      <c r="R483" s="287"/>
      <c r="S483" s="287"/>
      <c r="T483" s="288"/>
      <c r="AT483" s="289" t="s">
        <v>328</v>
      </c>
      <c r="AU483" s="289" t="s">
        <v>85</v>
      </c>
      <c r="AV483" s="14" t="s">
        <v>94</v>
      </c>
      <c r="AW483" s="14" t="s">
        <v>38</v>
      </c>
      <c r="AX483" s="14" t="s">
        <v>83</v>
      </c>
      <c r="AY483" s="289" t="s">
        <v>174</v>
      </c>
    </row>
    <row r="484" spans="2:65" s="1" customFormat="1" ht="25.5" customHeight="1">
      <c r="B484" s="47"/>
      <c r="C484" s="235" t="s">
        <v>786</v>
      </c>
      <c r="D484" s="235" t="s">
        <v>177</v>
      </c>
      <c r="E484" s="236" t="s">
        <v>787</v>
      </c>
      <c r="F484" s="237" t="s">
        <v>788</v>
      </c>
      <c r="G484" s="238" t="s">
        <v>205</v>
      </c>
      <c r="H484" s="239">
        <v>180.655</v>
      </c>
      <c r="I484" s="240"/>
      <c r="J484" s="241">
        <f>ROUND(I484*H484,2)</f>
        <v>0</v>
      </c>
      <c r="K484" s="237" t="s">
        <v>181</v>
      </c>
      <c r="L484" s="73"/>
      <c r="M484" s="242" t="s">
        <v>23</v>
      </c>
      <c r="N484" s="243" t="s">
        <v>46</v>
      </c>
      <c r="O484" s="48"/>
      <c r="P484" s="244">
        <f>O484*H484</f>
        <v>0</v>
      </c>
      <c r="Q484" s="244">
        <v>0.00367</v>
      </c>
      <c r="R484" s="244">
        <f>Q484*H484</f>
        <v>0.6630038500000001</v>
      </c>
      <c r="S484" s="244">
        <v>0</v>
      </c>
      <c r="T484" s="245">
        <f>S484*H484</f>
        <v>0</v>
      </c>
      <c r="AR484" s="25" t="s">
        <v>258</v>
      </c>
      <c r="AT484" s="25" t="s">
        <v>177</v>
      </c>
      <c r="AU484" s="25" t="s">
        <v>85</v>
      </c>
      <c r="AY484" s="25" t="s">
        <v>174</v>
      </c>
      <c r="BE484" s="246">
        <f>IF(N484="základní",J484,0)</f>
        <v>0</v>
      </c>
      <c r="BF484" s="246">
        <f>IF(N484="snížená",J484,0)</f>
        <v>0</v>
      </c>
      <c r="BG484" s="246">
        <f>IF(N484="zákl. přenesená",J484,0)</f>
        <v>0</v>
      </c>
      <c r="BH484" s="246">
        <f>IF(N484="sníž. přenesená",J484,0)</f>
        <v>0</v>
      </c>
      <c r="BI484" s="246">
        <f>IF(N484="nulová",J484,0)</f>
        <v>0</v>
      </c>
      <c r="BJ484" s="25" t="s">
        <v>83</v>
      </c>
      <c r="BK484" s="246">
        <f>ROUND(I484*H484,2)</f>
        <v>0</v>
      </c>
      <c r="BL484" s="25" t="s">
        <v>258</v>
      </c>
      <c r="BM484" s="25" t="s">
        <v>789</v>
      </c>
    </row>
    <row r="485" spans="2:51" s="12" customFormat="1" ht="13.5">
      <c r="B485" s="257"/>
      <c r="C485" s="258"/>
      <c r="D485" s="247" t="s">
        <v>328</v>
      </c>
      <c r="E485" s="259" t="s">
        <v>23</v>
      </c>
      <c r="F485" s="260" t="s">
        <v>361</v>
      </c>
      <c r="G485" s="258"/>
      <c r="H485" s="261">
        <v>27.8</v>
      </c>
      <c r="I485" s="262"/>
      <c r="J485" s="258"/>
      <c r="K485" s="258"/>
      <c r="L485" s="263"/>
      <c r="M485" s="264"/>
      <c r="N485" s="265"/>
      <c r="O485" s="265"/>
      <c r="P485" s="265"/>
      <c r="Q485" s="265"/>
      <c r="R485" s="265"/>
      <c r="S485" s="265"/>
      <c r="T485" s="266"/>
      <c r="AT485" s="267" t="s">
        <v>328</v>
      </c>
      <c r="AU485" s="267" t="s">
        <v>85</v>
      </c>
      <c r="AV485" s="12" t="s">
        <v>85</v>
      </c>
      <c r="AW485" s="12" t="s">
        <v>38</v>
      </c>
      <c r="AX485" s="12" t="s">
        <v>75</v>
      </c>
      <c r="AY485" s="267" t="s">
        <v>174</v>
      </c>
    </row>
    <row r="486" spans="2:51" s="12" customFormat="1" ht="13.5">
      <c r="B486" s="257"/>
      <c r="C486" s="258"/>
      <c r="D486" s="247" t="s">
        <v>328</v>
      </c>
      <c r="E486" s="259" t="s">
        <v>23</v>
      </c>
      <c r="F486" s="260" t="s">
        <v>782</v>
      </c>
      <c r="G486" s="258"/>
      <c r="H486" s="261">
        <v>2.239</v>
      </c>
      <c r="I486" s="262"/>
      <c r="J486" s="258"/>
      <c r="K486" s="258"/>
      <c r="L486" s="263"/>
      <c r="M486" s="264"/>
      <c r="N486" s="265"/>
      <c r="O486" s="265"/>
      <c r="P486" s="265"/>
      <c r="Q486" s="265"/>
      <c r="R486" s="265"/>
      <c r="S486" s="265"/>
      <c r="T486" s="266"/>
      <c r="AT486" s="267" t="s">
        <v>328</v>
      </c>
      <c r="AU486" s="267" t="s">
        <v>85</v>
      </c>
      <c r="AV486" s="12" t="s">
        <v>85</v>
      </c>
      <c r="AW486" s="12" t="s">
        <v>38</v>
      </c>
      <c r="AX486" s="12" t="s">
        <v>75</v>
      </c>
      <c r="AY486" s="267" t="s">
        <v>174</v>
      </c>
    </row>
    <row r="487" spans="2:51" s="12" customFormat="1" ht="13.5">
      <c r="B487" s="257"/>
      <c r="C487" s="258"/>
      <c r="D487" s="247" t="s">
        <v>328</v>
      </c>
      <c r="E487" s="259" t="s">
        <v>23</v>
      </c>
      <c r="F487" s="260" t="s">
        <v>366</v>
      </c>
      <c r="G487" s="258"/>
      <c r="H487" s="261">
        <v>4.42</v>
      </c>
      <c r="I487" s="262"/>
      <c r="J487" s="258"/>
      <c r="K487" s="258"/>
      <c r="L487" s="263"/>
      <c r="M487" s="264"/>
      <c r="N487" s="265"/>
      <c r="O487" s="265"/>
      <c r="P487" s="265"/>
      <c r="Q487" s="265"/>
      <c r="R487" s="265"/>
      <c r="S487" s="265"/>
      <c r="T487" s="266"/>
      <c r="AT487" s="267" t="s">
        <v>328</v>
      </c>
      <c r="AU487" s="267" t="s">
        <v>85</v>
      </c>
      <c r="AV487" s="12" t="s">
        <v>85</v>
      </c>
      <c r="AW487" s="12" t="s">
        <v>38</v>
      </c>
      <c r="AX487" s="12" t="s">
        <v>75</v>
      </c>
      <c r="AY487" s="267" t="s">
        <v>174</v>
      </c>
    </row>
    <row r="488" spans="2:51" s="12" customFormat="1" ht="13.5">
      <c r="B488" s="257"/>
      <c r="C488" s="258"/>
      <c r="D488" s="247" t="s">
        <v>328</v>
      </c>
      <c r="E488" s="259" t="s">
        <v>23</v>
      </c>
      <c r="F488" s="260" t="s">
        <v>367</v>
      </c>
      <c r="G488" s="258"/>
      <c r="H488" s="261">
        <v>33.89</v>
      </c>
      <c r="I488" s="262"/>
      <c r="J488" s="258"/>
      <c r="K488" s="258"/>
      <c r="L488" s="263"/>
      <c r="M488" s="264"/>
      <c r="N488" s="265"/>
      <c r="O488" s="265"/>
      <c r="P488" s="265"/>
      <c r="Q488" s="265"/>
      <c r="R488" s="265"/>
      <c r="S488" s="265"/>
      <c r="T488" s="266"/>
      <c r="AT488" s="267" t="s">
        <v>328</v>
      </c>
      <c r="AU488" s="267" t="s">
        <v>85</v>
      </c>
      <c r="AV488" s="12" t="s">
        <v>85</v>
      </c>
      <c r="AW488" s="12" t="s">
        <v>38</v>
      </c>
      <c r="AX488" s="12" t="s">
        <v>75</v>
      </c>
      <c r="AY488" s="267" t="s">
        <v>174</v>
      </c>
    </row>
    <row r="489" spans="2:51" s="12" customFormat="1" ht="13.5">
      <c r="B489" s="257"/>
      <c r="C489" s="258"/>
      <c r="D489" s="247" t="s">
        <v>328</v>
      </c>
      <c r="E489" s="259" t="s">
        <v>23</v>
      </c>
      <c r="F489" s="260" t="s">
        <v>368</v>
      </c>
      <c r="G489" s="258"/>
      <c r="H489" s="261">
        <v>5.48</v>
      </c>
      <c r="I489" s="262"/>
      <c r="J489" s="258"/>
      <c r="K489" s="258"/>
      <c r="L489" s="263"/>
      <c r="M489" s="264"/>
      <c r="N489" s="265"/>
      <c r="O489" s="265"/>
      <c r="P489" s="265"/>
      <c r="Q489" s="265"/>
      <c r="R489" s="265"/>
      <c r="S489" s="265"/>
      <c r="T489" s="266"/>
      <c r="AT489" s="267" t="s">
        <v>328</v>
      </c>
      <c r="AU489" s="267" t="s">
        <v>85</v>
      </c>
      <c r="AV489" s="12" t="s">
        <v>85</v>
      </c>
      <c r="AW489" s="12" t="s">
        <v>38</v>
      </c>
      <c r="AX489" s="12" t="s">
        <v>75</v>
      </c>
      <c r="AY489" s="267" t="s">
        <v>174</v>
      </c>
    </row>
    <row r="490" spans="2:51" s="12" customFormat="1" ht="13.5">
      <c r="B490" s="257"/>
      <c r="C490" s="258"/>
      <c r="D490" s="247" t="s">
        <v>328</v>
      </c>
      <c r="E490" s="259" t="s">
        <v>23</v>
      </c>
      <c r="F490" s="260" t="s">
        <v>369</v>
      </c>
      <c r="G490" s="258"/>
      <c r="H490" s="261">
        <v>3.63</v>
      </c>
      <c r="I490" s="262"/>
      <c r="J490" s="258"/>
      <c r="K490" s="258"/>
      <c r="L490" s="263"/>
      <c r="M490" s="264"/>
      <c r="N490" s="265"/>
      <c r="O490" s="265"/>
      <c r="P490" s="265"/>
      <c r="Q490" s="265"/>
      <c r="R490" s="265"/>
      <c r="S490" s="265"/>
      <c r="T490" s="266"/>
      <c r="AT490" s="267" t="s">
        <v>328</v>
      </c>
      <c r="AU490" s="267" t="s">
        <v>85</v>
      </c>
      <c r="AV490" s="12" t="s">
        <v>85</v>
      </c>
      <c r="AW490" s="12" t="s">
        <v>38</v>
      </c>
      <c r="AX490" s="12" t="s">
        <v>75</v>
      </c>
      <c r="AY490" s="267" t="s">
        <v>174</v>
      </c>
    </row>
    <row r="491" spans="2:51" s="12" customFormat="1" ht="13.5">
      <c r="B491" s="257"/>
      <c r="C491" s="258"/>
      <c r="D491" s="247" t="s">
        <v>328</v>
      </c>
      <c r="E491" s="259" t="s">
        <v>23</v>
      </c>
      <c r="F491" s="260" t="s">
        <v>370</v>
      </c>
      <c r="G491" s="258"/>
      <c r="H491" s="261">
        <v>1.13</v>
      </c>
      <c r="I491" s="262"/>
      <c r="J491" s="258"/>
      <c r="K491" s="258"/>
      <c r="L491" s="263"/>
      <c r="M491" s="264"/>
      <c r="N491" s="265"/>
      <c r="O491" s="265"/>
      <c r="P491" s="265"/>
      <c r="Q491" s="265"/>
      <c r="R491" s="265"/>
      <c r="S491" s="265"/>
      <c r="T491" s="266"/>
      <c r="AT491" s="267" t="s">
        <v>328</v>
      </c>
      <c r="AU491" s="267" t="s">
        <v>85</v>
      </c>
      <c r="AV491" s="12" t="s">
        <v>85</v>
      </c>
      <c r="AW491" s="12" t="s">
        <v>38</v>
      </c>
      <c r="AX491" s="12" t="s">
        <v>75</v>
      </c>
      <c r="AY491" s="267" t="s">
        <v>174</v>
      </c>
    </row>
    <row r="492" spans="2:51" s="12" customFormat="1" ht="13.5">
      <c r="B492" s="257"/>
      <c r="C492" s="258"/>
      <c r="D492" s="247" t="s">
        <v>328</v>
      </c>
      <c r="E492" s="259" t="s">
        <v>23</v>
      </c>
      <c r="F492" s="260" t="s">
        <v>374</v>
      </c>
      <c r="G492" s="258"/>
      <c r="H492" s="261">
        <v>9.01</v>
      </c>
      <c r="I492" s="262"/>
      <c r="J492" s="258"/>
      <c r="K492" s="258"/>
      <c r="L492" s="263"/>
      <c r="M492" s="264"/>
      <c r="N492" s="265"/>
      <c r="O492" s="265"/>
      <c r="P492" s="265"/>
      <c r="Q492" s="265"/>
      <c r="R492" s="265"/>
      <c r="S492" s="265"/>
      <c r="T492" s="266"/>
      <c r="AT492" s="267" t="s">
        <v>328</v>
      </c>
      <c r="AU492" s="267" t="s">
        <v>85</v>
      </c>
      <c r="AV492" s="12" t="s">
        <v>85</v>
      </c>
      <c r="AW492" s="12" t="s">
        <v>38</v>
      </c>
      <c r="AX492" s="12" t="s">
        <v>75</v>
      </c>
      <c r="AY492" s="267" t="s">
        <v>174</v>
      </c>
    </row>
    <row r="493" spans="2:51" s="12" customFormat="1" ht="13.5">
      <c r="B493" s="257"/>
      <c r="C493" s="258"/>
      <c r="D493" s="247" t="s">
        <v>328</v>
      </c>
      <c r="E493" s="259" t="s">
        <v>23</v>
      </c>
      <c r="F493" s="260" t="s">
        <v>375</v>
      </c>
      <c r="G493" s="258"/>
      <c r="H493" s="261">
        <v>19.6</v>
      </c>
      <c r="I493" s="262"/>
      <c r="J493" s="258"/>
      <c r="K493" s="258"/>
      <c r="L493" s="263"/>
      <c r="M493" s="264"/>
      <c r="N493" s="265"/>
      <c r="O493" s="265"/>
      <c r="P493" s="265"/>
      <c r="Q493" s="265"/>
      <c r="R493" s="265"/>
      <c r="S493" s="265"/>
      <c r="T493" s="266"/>
      <c r="AT493" s="267" t="s">
        <v>328</v>
      </c>
      <c r="AU493" s="267" t="s">
        <v>85</v>
      </c>
      <c r="AV493" s="12" t="s">
        <v>85</v>
      </c>
      <c r="AW493" s="12" t="s">
        <v>38</v>
      </c>
      <c r="AX493" s="12" t="s">
        <v>75</v>
      </c>
      <c r="AY493" s="267" t="s">
        <v>174</v>
      </c>
    </row>
    <row r="494" spans="2:51" s="12" customFormat="1" ht="13.5">
      <c r="B494" s="257"/>
      <c r="C494" s="258"/>
      <c r="D494" s="247" t="s">
        <v>328</v>
      </c>
      <c r="E494" s="259" t="s">
        <v>23</v>
      </c>
      <c r="F494" s="260" t="s">
        <v>377</v>
      </c>
      <c r="G494" s="258"/>
      <c r="H494" s="261">
        <v>7.64</v>
      </c>
      <c r="I494" s="262"/>
      <c r="J494" s="258"/>
      <c r="K494" s="258"/>
      <c r="L494" s="263"/>
      <c r="M494" s="264"/>
      <c r="N494" s="265"/>
      <c r="O494" s="265"/>
      <c r="P494" s="265"/>
      <c r="Q494" s="265"/>
      <c r="R494" s="265"/>
      <c r="S494" s="265"/>
      <c r="T494" s="266"/>
      <c r="AT494" s="267" t="s">
        <v>328</v>
      </c>
      <c r="AU494" s="267" t="s">
        <v>85</v>
      </c>
      <c r="AV494" s="12" t="s">
        <v>85</v>
      </c>
      <c r="AW494" s="12" t="s">
        <v>38</v>
      </c>
      <c r="AX494" s="12" t="s">
        <v>75</v>
      </c>
      <c r="AY494" s="267" t="s">
        <v>174</v>
      </c>
    </row>
    <row r="495" spans="2:51" s="12" customFormat="1" ht="13.5">
      <c r="B495" s="257"/>
      <c r="C495" s="258"/>
      <c r="D495" s="247" t="s">
        <v>328</v>
      </c>
      <c r="E495" s="259" t="s">
        <v>23</v>
      </c>
      <c r="F495" s="260" t="s">
        <v>378</v>
      </c>
      <c r="G495" s="258"/>
      <c r="H495" s="261">
        <v>0.85</v>
      </c>
      <c r="I495" s="262"/>
      <c r="J495" s="258"/>
      <c r="K495" s="258"/>
      <c r="L495" s="263"/>
      <c r="M495" s="264"/>
      <c r="N495" s="265"/>
      <c r="O495" s="265"/>
      <c r="P495" s="265"/>
      <c r="Q495" s="265"/>
      <c r="R495" s="265"/>
      <c r="S495" s="265"/>
      <c r="T495" s="266"/>
      <c r="AT495" s="267" t="s">
        <v>328</v>
      </c>
      <c r="AU495" s="267" t="s">
        <v>85</v>
      </c>
      <c r="AV495" s="12" t="s">
        <v>85</v>
      </c>
      <c r="AW495" s="12" t="s">
        <v>38</v>
      </c>
      <c r="AX495" s="12" t="s">
        <v>75</v>
      </c>
      <c r="AY495" s="267" t="s">
        <v>174</v>
      </c>
    </row>
    <row r="496" spans="2:51" s="12" customFormat="1" ht="13.5">
      <c r="B496" s="257"/>
      <c r="C496" s="258"/>
      <c r="D496" s="247" t="s">
        <v>328</v>
      </c>
      <c r="E496" s="259" t="s">
        <v>23</v>
      </c>
      <c r="F496" s="260" t="s">
        <v>380</v>
      </c>
      <c r="G496" s="258"/>
      <c r="H496" s="261">
        <v>7.63</v>
      </c>
      <c r="I496" s="262"/>
      <c r="J496" s="258"/>
      <c r="K496" s="258"/>
      <c r="L496" s="263"/>
      <c r="M496" s="264"/>
      <c r="N496" s="265"/>
      <c r="O496" s="265"/>
      <c r="P496" s="265"/>
      <c r="Q496" s="265"/>
      <c r="R496" s="265"/>
      <c r="S496" s="265"/>
      <c r="T496" s="266"/>
      <c r="AT496" s="267" t="s">
        <v>328</v>
      </c>
      <c r="AU496" s="267" t="s">
        <v>85</v>
      </c>
      <c r="AV496" s="12" t="s">
        <v>85</v>
      </c>
      <c r="AW496" s="12" t="s">
        <v>38</v>
      </c>
      <c r="AX496" s="12" t="s">
        <v>75</v>
      </c>
      <c r="AY496" s="267" t="s">
        <v>174</v>
      </c>
    </row>
    <row r="497" spans="2:51" s="12" customFormat="1" ht="13.5">
      <c r="B497" s="257"/>
      <c r="C497" s="258"/>
      <c r="D497" s="247" t="s">
        <v>328</v>
      </c>
      <c r="E497" s="259" t="s">
        <v>23</v>
      </c>
      <c r="F497" s="260" t="s">
        <v>381</v>
      </c>
      <c r="G497" s="258"/>
      <c r="H497" s="261">
        <v>0.91</v>
      </c>
      <c r="I497" s="262"/>
      <c r="J497" s="258"/>
      <c r="K497" s="258"/>
      <c r="L497" s="263"/>
      <c r="M497" s="264"/>
      <c r="N497" s="265"/>
      <c r="O497" s="265"/>
      <c r="P497" s="265"/>
      <c r="Q497" s="265"/>
      <c r="R497" s="265"/>
      <c r="S497" s="265"/>
      <c r="T497" s="266"/>
      <c r="AT497" s="267" t="s">
        <v>328</v>
      </c>
      <c r="AU497" s="267" t="s">
        <v>85</v>
      </c>
      <c r="AV497" s="12" t="s">
        <v>85</v>
      </c>
      <c r="AW497" s="12" t="s">
        <v>38</v>
      </c>
      <c r="AX497" s="12" t="s">
        <v>75</v>
      </c>
      <c r="AY497" s="267" t="s">
        <v>174</v>
      </c>
    </row>
    <row r="498" spans="2:51" s="12" customFormat="1" ht="13.5">
      <c r="B498" s="257"/>
      <c r="C498" s="258"/>
      <c r="D498" s="247" t="s">
        <v>328</v>
      </c>
      <c r="E498" s="259" t="s">
        <v>23</v>
      </c>
      <c r="F498" s="260" t="s">
        <v>783</v>
      </c>
      <c r="G498" s="258"/>
      <c r="H498" s="261">
        <v>9.456</v>
      </c>
      <c r="I498" s="262"/>
      <c r="J498" s="258"/>
      <c r="K498" s="258"/>
      <c r="L498" s="263"/>
      <c r="M498" s="264"/>
      <c r="N498" s="265"/>
      <c r="O498" s="265"/>
      <c r="P498" s="265"/>
      <c r="Q498" s="265"/>
      <c r="R498" s="265"/>
      <c r="S498" s="265"/>
      <c r="T498" s="266"/>
      <c r="AT498" s="267" t="s">
        <v>328</v>
      </c>
      <c r="AU498" s="267" t="s">
        <v>85</v>
      </c>
      <c r="AV498" s="12" t="s">
        <v>85</v>
      </c>
      <c r="AW498" s="12" t="s">
        <v>38</v>
      </c>
      <c r="AX498" s="12" t="s">
        <v>75</v>
      </c>
      <c r="AY498" s="267" t="s">
        <v>174</v>
      </c>
    </row>
    <row r="499" spans="2:51" s="12" customFormat="1" ht="13.5">
      <c r="B499" s="257"/>
      <c r="C499" s="258"/>
      <c r="D499" s="247" t="s">
        <v>328</v>
      </c>
      <c r="E499" s="259" t="s">
        <v>23</v>
      </c>
      <c r="F499" s="260" t="s">
        <v>385</v>
      </c>
      <c r="G499" s="258"/>
      <c r="H499" s="261">
        <v>9.07</v>
      </c>
      <c r="I499" s="262"/>
      <c r="J499" s="258"/>
      <c r="K499" s="258"/>
      <c r="L499" s="263"/>
      <c r="M499" s="264"/>
      <c r="N499" s="265"/>
      <c r="O499" s="265"/>
      <c r="P499" s="265"/>
      <c r="Q499" s="265"/>
      <c r="R499" s="265"/>
      <c r="S499" s="265"/>
      <c r="T499" s="266"/>
      <c r="AT499" s="267" t="s">
        <v>328</v>
      </c>
      <c r="AU499" s="267" t="s">
        <v>85</v>
      </c>
      <c r="AV499" s="12" t="s">
        <v>85</v>
      </c>
      <c r="AW499" s="12" t="s">
        <v>38</v>
      </c>
      <c r="AX499" s="12" t="s">
        <v>75</v>
      </c>
      <c r="AY499" s="267" t="s">
        <v>174</v>
      </c>
    </row>
    <row r="500" spans="2:51" s="12" customFormat="1" ht="13.5">
      <c r="B500" s="257"/>
      <c r="C500" s="258"/>
      <c r="D500" s="247" t="s">
        <v>328</v>
      </c>
      <c r="E500" s="259" t="s">
        <v>23</v>
      </c>
      <c r="F500" s="260" t="s">
        <v>784</v>
      </c>
      <c r="G500" s="258"/>
      <c r="H500" s="261">
        <v>9.07</v>
      </c>
      <c r="I500" s="262"/>
      <c r="J500" s="258"/>
      <c r="K500" s="258"/>
      <c r="L500" s="263"/>
      <c r="M500" s="264"/>
      <c r="N500" s="265"/>
      <c r="O500" s="265"/>
      <c r="P500" s="265"/>
      <c r="Q500" s="265"/>
      <c r="R500" s="265"/>
      <c r="S500" s="265"/>
      <c r="T500" s="266"/>
      <c r="AT500" s="267" t="s">
        <v>328</v>
      </c>
      <c r="AU500" s="267" t="s">
        <v>85</v>
      </c>
      <c r="AV500" s="12" t="s">
        <v>85</v>
      </c>
      <c r="AW500" s="12" t="s">
        <v>38</v>
      </c>
      <c r="AX500" s="12" t="s">
        <v>75</v>
      </c>
      <c r="AY500" s="267" t="s">
        <v>174</v>
      </c>
    </row>
    <row r="501" spans="2:51" s="12" customFormat="1" ht="13.5">
      <c r="B501" s="257"/>
      <c r="C501" s="258"/>
      <c r="D501" s="247" t="s">
        <v>328</v>
      </c>
      <c r="E501" s="259" t="s">
        <v>23</v>
      </c>
      <c r="F501" s="260" t="s">
        <v>389</v>
      </c>
      <c r="G501" s="258"/>
      <c r="H501" s="261">
        <v>9.11</v>
      </c>
      <c r="I501" s="262"/>
      <c r="J501" s="258"/>
      <c r="K501" s="258"/>
      <c r="L501" s="263"/>
      <c r="M501" s="264"/>
      <c r="N501" s="265"/>
      <c r="O501" s="265"/>
      <c r="P501" s="265"/>
      <c r="Q501" s="265"/>
      <c r="R501" s="265"/>
      <c r="S501" s="265"/>
      <c r="T501" s="266"/>
      <c r="AT501" s="267" t="s">
        <v>328</v>
      </c>
      <c r="AU501" s="267" t="s">
        <v>85</v>
      </c>
      <c r="AV501" s="12" t="s">
        <v>85</v>
      </c>
      <c r="AW501" s="12" t="s">
        <v>38</v>
      </c>
      <c r="AX501" s="12" t="s">
        <v>75</v>
      </c>
      <c r="AY501" s="267" t="s">
        <v>174</v>
      </c>
    </row>
    <row r="502" spans="2:51" s="12" customFormat="1" ht="13.5">
      <c r="B502" s="257"/>
      <c r="C502" s="258"/>
      <c r="D502" s="247" t="s">
        <v>328</v>
      </c>
      <c r="E502" s="259" t="s">
        <v>23</v>
      </c>
      <c r="F502" s="260" t="s">
        <v>391</v>
      </c>
      <c r="G502" s="258"/>
      <c r="H502" s="261">
        <v>8.96</v>
      </c>
      <c r="I502" s="262"/>
      <c r="J502" s="258"/>
      <c r="K502" s="258"/>
      <c r="L502" s="263"/>
      <c r="M502" s="264"/>
      <c r="N502" s="265"/>
      <c r="O502" s="265"/>
      <c r="P502" s="265"/>
      <c r="Q502" s="265"/>
      <c r="R502" s="265"/>
      <c r="S502" s="265"/>
      <c r="T502" s="266"/>
      <c r="AT502" s="267" t="s">
        <v>328</v>
      </c>
      <c r="AU502" s="267" t="s">
        <v>85</v>
      </c>
      <c r="AV502" s="12" t="s">
        <v>85</v>
      </c>
      <c r="AW502" s="12" t="s">
        <v>38</v>
      </c>
      <c r="AX502" s="12" t="s">
        <v>75</v>
      </c>
      <c r="AY502" s="267" t="s">
        <v>174</v>
      </c>
    </row>
    <row r="503" spans="2:51" s="12" customFormat="1" ht="13.5">
      <c r="B503" s="257"/>
      <c r="C503" s="258"/>
      <c r="D503" s="247" t="s">
        <v>328</v>
      </c>
      <c r="E503" s="259" t="s">
        <v>23</v>
      </c>
      <c r="F503" s="260" t="s">
        <v>392</v>
      </c>
      <c r="G503" s="258"/>
      <c r="H503" s="261">
        <v>10.76</v>
      </c>
      <c r="I503" s="262"/>
      <c r="J503" s="258"/>
      <c r="K503" s="258"/>
      <c r="L503" s="263"/>
      <c r="M503" s="264"/>
      <c r="N503" s="265"/>
      <c r="O503" s="265"/>
      <c r="P503" s="265"/>
      <c r="Q503" s="265"/>
      <c r="R503" s="265"/>
      <c r="S503" s="265"/>
      <c r="T503" s="266"/>
      <c r="AT503" s="267" t="s">
        <v>328</v>
      </c>
      <c r="AU503" s="267" t="s">
        <v>85</v>
      </c>
      <c r="AV503" s="12" t="s">
        <v>85</v>
      </c>
      <c r="AW503" s="12" t="s">
        <v>38</v>
      </c>
      <c r="AX503" s="12" t="s">
        <v>75</v>
      </c>
      <c r="AY503" s="267" t="s">
        <v>174</v>
      </c>
    </row>
    <row r="504" spans="2:51" s="14" customFormat="1" ht="13.5">
      <c r="B504" s="279"/>
      <c r="C504" s="280"/>
      <c r="D504" s="247" t="s">
        <v>328</v>
      </c>
      <c r="E504" s="281" t="s">
        <v>278</v>
      </c>
      <c r="F504" s="282" t="s">
        <v>395</v>
      </c>
      <c r="G504" s="280"/>
      <c r="H504" s="283">
        <v>180.655</v>
      </c>
      <c r="I504" s="284"/>
      <c r="J504" s="280"/>
      <c r="K504" s="280"/>
      <c r="L504" s="285"/>
      <c r="M504" s="286"/>
      <c r="N504" s="287"/>
      <c r="O504" s="287"/>
      <c r="P504" s="287"/>
      <c r="Q504" s="287"/>
      <c r="R504" s="287"/>
      <c r="S504" s="287"/>
      <c r="T504" s="288"/>
      <c r="AT504" s="289" t="s">
        <v>328</v>
      </c>
      <c r="AU504" s="289" t="s">
        <v>85</v>
      </c>
      <c r="AV504" s="14" t="s">
        <v>94</v>
      </c>
      <c r="AW504" s="14" t="s">
        <v>38</v>
      </c>
      <c r="AX504" s="14" t="s">
        <v>83</v>
      </c>
      <c r="AY504" s="289" t="s">
        <v>174</v>
      </c>
    </row>
    <row r="505" spans="2:65" s="1" customFormat="1" ht="16.5" customHeight="1">
      <c r="B505" s="47"/>
      <c r="C505" s="300" t="s">
        <v>790</v>
      </c>
      <c r="D505" s="300" t="s">
        <v>475</v>
      </c>
      <c r="E505" s="301" t="s">
        <v>769</v>
      </c>
      <c r="F505" s="302" t="s">
        <v>770</v>
      </c>
      <c r="G505" s="303" t="s">
        <v>205</v>
      </c>
      <c r="H505" s="304">
        <v>189.688</v>
      </c>
      <c r="I505" s="305"/>
      <c r="J505" s="306">
        <f>ROUND(I505*H505,2)</f>
        <v>0</v>
      </c>
      <c r="K505" s="302" t="s">
        <v>181</v>
      </c>
      <c r="L505" s="307"/>
      <c r="M505" s="308" t="s">
        <v>23</v>
      </c>
      <c r="N505" s="309" t="s">
        <v>46</v>
      </c>
      <c r="O505" s="48"/>
      <c r="P505" s="244">
        <f>O505*H505</f>
        <v>0</v>
      </c>
      <c r="Q505" s="244">
        <v>0.0192</v>
      </c>
      <c r="R505" s="244">
        <f>Q505*H505</f>
        <v>3.6420095999999993</v>
      </c>
      <c r="S505" s="244">
        <v>0</v>
      </c>
      <c r="T505" s="245">
        <f>S505*H505</f>
        <v>0</v>
      </c>
      <c r="AR505" s="25" t="s">
        <v>547</v>
      </c>
      <c r="AT505" s="25" t="s">
        <v>475</v>
      </c>
      <c r="AU505" s="25" t="s">
        <v>85</v>
      </c>
      <c r="AY505" s="25" t="s">
        <v>174</v>
      </c>
      <c r="BE505" s="246">
        <f>IF(N505="základní",J505,0)</f>
        <v>0</v>
      </c>
      <c r="BF505" s="246">
        <f>IF(N505="snížená",J505,0)</f>
        <v>0</v>
      </c>
      <c r="BG505" s="246">
        <f>IF(N505="zákl. přenesená",J505,0)</f>
        <v>0</v>
      </c>
      <c r="BH505" s="246">
        <f>IF(N505="sníž. přenesená",J505,0)</f>
        <v>0</v>
      </c>
      <c r="BI505" s="246">
        <f>IF(N505="nulová",J505,0)</f>
        <v>0</v>
      </c>
      <c r="BJ505" s="25" t="s">
        <v>83</v>
      </c>
      <c r="BK505" s="246">
        <f>ROUND(I505*H505,2)</f>
        <v>0</v>
      </c>
      <c r="BL505" s="25" t="s">
        <v>258</v>
      </c>
      <c r="BM505" s="25" t="s">
        <v>791</v>
      </c>
    </row>
    <row r="506" spans="2:47" s="1" customFormat="1" ht="13.5">
      <c r="B506" s="47"/>
      <c r="C506" s="75"/>
      <c r="D506" s="247" t="s">
        <v>187</v>
      </c>
      <c r="E506" s="75"/>
      <c r="F506" s="248" t="s">
        <v>772</v>
      </c>
      <c r="G506" s="75"/>
      <c r="H506" s="75"/>
      <c r="I506" s="205"/>
      <c r="J506" s="75"/>
      <c r="K506" s="75"/>
      <c r="L506" s="73"/>
      <c r="M506" s="249"/>
      <c r="N506" s="48"/>
      <c r="O506" s="48"/>
      <c r="P506" s="48"/>
      <c r="Q506" s="48"/>
      <c r="R506" s="48"/>
      <c r="S506" s="48"/>
      <c r="T506" s="96"/>
      <c r="AT506" s="25" t="s">
        <v>187</v>
      </c>
      <c r="AU506" s="25" t="s">
        <v>85</v>
      </c>
    </row>
    <row r="507" spans="2:51" s="12" customFormat="1" ht="13.5">
      <c r="B507" s="257"/>
      <c r="C507" s="258"/>
      <c r="D507" s="247" t="s">
        <v>328</v>
      </c>
      <c r="E507" s="258"/>
      <c r="F507" s="260" t="s">
        <v>792</v>
      </c>
      <c r="G507" s="258"/>
      <c r="H507" s="261">
        <v>189.688</v>
      </c>
      <c r="I507" s="262"/>
      <c r="J507" s="258"/>
      <c r="K507" s="258"/>
      <c r="L507" s="263"/>
      <c r="M507" s="264"/>
      <c r="N507" s="265"/>
      <c r="O507" s="265"/>
      <c r="P507" s="265"/>
      <c r="Q507" s="265"/>
      <c r="R507" s="265"/>
      <c r="S507" s="265"/>
      <c r="T507" s="266"/>
      <c r="AT507" s="267" t="s">
        <v>328</v>
      </c>
      <c r="AU507" s="267" t="s">
        <v>85</v>
      </c>
      <c r="AV507" s="12" t="s">
        <v>85</v>
      </c>
      <c r="AW507" s="12" t="s">
        <v>6</v>
      </c>
      <c r="AX507" s="12" t="s">
        <v>83</v>
      </c>
      <c r="AY507" s="267" t="s">
        <v>174</v>
      </c>
    </row>
    <row r="508" spans="2:65" s="1" customFormat="1" ht="25.5" customHeight="1">
      <c r="B508" s="47"/>
      <c r="C508" s="235" t="s">
        <v>793</v>
      </c>
      <c r="D508" s="235" t="s">
        <v>177</v>
      </c>
      <c r="E508" s="236" t="s">
        <v>794</v>
      </c>
      <c r="F508" s="237" t="s">
        <v>795</v>
      </c>
      <c r="G508" s="238" t="s">
        <v>205</v>
      </c>
      <c r="H508" s="239">
        <v>14.41</v>
      </c>
      <c r="I508" s="240"/>
      <c r="J508" s="241">
        <f>ROUND(I508*H508,2)</f>
        <v>0</v>
      </c>
      <c r="K508" s="237" t="s">
        <v>181</v>
      </c>
      <c r="L508" s="73"/>
      <c r="M508" s="242" t="s">
        <v>23</v>
      </c>
      <c r="N508" s="243" t="s">
        <v>46</v>
      </c>
      <c r="O508" s="48"/>
      <c r="P508" s="244">
        <f>O508*H508</f>
        <v>0</v>
      </c>
      <c r="Q508" s="244">
        <v>0</v>
      </c>
      <c r="R508" s="244">
        <f>Q508*H508</f>
        <v>0</v>
      </c>
      <c r="S508" s="244">
        <v>0</v>
      </c>
      <c r="T508" s="245">
        <f>S508*H508</f>
        <v>0</v>
      </c>
      <c r="AR508" s="25" t="s">
        <v>258</v>
      </c>
      <c r="AT508" s="25" t="s">
        <v>177</v>
      </c>
      <c r="AU508" s="25" t="s">
        <v>85</v>
      </c>
      <c r="AY508" s="25" t="s">
        <v>174</v>
      </c>
      <c r="BE508" s="246">
        <f>IF(N508="základní",J508,0)</f>
        <v>0</v>
      </c>
      <c r="BF508" s="246">
        <f>IF(N508="snížená",J508,0)</f>
        <v>0</v>
      </c>
      <c r="BG508" s="246">
        <f>IF(N508="zákl. přenesená",J508,0)</f>
        <v>0</v>
      </c>
      <c r="BH508" s="246">
        <f>IF(N508="sníž. přenesená",J508,0)</f>
        <v>0</v>
      </c>
      <c r="BI508" s="246">
        <f>IF(N508="nulová",J508,0)</f>
        <v>0</v>
      </c>
      <c r="BJ508" s="25" t="s">
        <v>83</v>
      </c>
      <c r="BK508" s="246">
        <f>ROUND(I508*H508,2)</f>
        <v>0</v>
      </c>
      <c r="BL508" s="25" t="s">
        <v>258</v>
      </c>
      <c r="BM508" s="25" t="s">
        <v>796</v>
      </c>
    </row>
    <row r="509" spans="2:51" s="12" customFormat="1" ht="13.5">
      <c r="B509" s="257"/>
      <c r="C509" s="258"/>
      <c r="D509" s="247" t="s">
        <v>328</v>
      </c>
      <c r="E509" s="259" t="s">
        <v>23</v>
      </c>
      <c r="F509" s="260" t="s">
        <v>364</v>
      </c>
      <c r="G509" s="258"/>
      <c r="H509" s="261">
        <v>3.47</v>
      </c>
      <c r="I509" s="262"/>
      <c r="J509" s="258"/>
      <c r="K509" s="258"/>
      <c r="L509" s="263"/>
      <c r="M509" s="264"/>
      <c r="N509" s="265"/>
      <c r="O509" s="265"/>
      <c r="P509" s="265"/>
      <c r="Q509" s="265"/>
      <c r="R509" s="265"/>
      <c r="S509" s="265"/>
      <c r="T509" s="266"/>
      <c r="AT509" s="267" t="s">
        <v>328</v>
      </c>
      <c r="AU509" s="267" t="s">
        <v>85</v>
      </c>
      <c r="AV509" s="12" t="s">
        <v>85</v>
      </c>
      <c r="AW509" s="12" t="s">
        <v>38</v>
      </c>
      <c r="AX509" s="12" t="s">
        <v>75</v>
      </c>
      <c r="AY509" s="267" t="s">
        <v>174</v>
      </c>
    </row>
    <row r="510" spans="2:51" s="12" customFormat="1" ht="13.5">
      <c r="B510" s="257"/>
      <c r="C510" s="258"/>
      <c r="D510" s="247" t="s">
        <v>328</v>
      </c>
      <c r="E510" s="259" t="s">
        <v>23</v>
      </c>
      <c r="F510" s="260" t="s">
        <v>366</v>
      </c>
      <c r="G510" s="258"/>
      <c r="H510" s="261">
        <v>4.42</v>
      </c>
      <c r="I510" s="262"/>
      <c r="J510" s="258"/>
      <c r="K510" s="258"/>
      <c r="L510" s="263"/>
      <c r="M510" s="264"/>
      <c r="N510" s="265"/>
      <c r="O510" s="265"/>
      <c r="P510" s="265"/>
      <c r="Q510" s="265"/>
      <c r="R510" s="265"/>
      <c r="S510" s="265"/>
      <c r="T510" s="266"/>
      <c r="AT510" s="267" t="s">
        <v>328</v>
      </c>
      <c r="AU510" s="267" t="s">
        <v>85</v>
      </c>
      <c r="AV510" s="12" t="s">
        <v>85</v>
      </c>
      <c r="AW510" s="12" t="s">
        <v>38</v>
      </c>
      <c r="AX510" s="12" t="s">
        <v>75</v>
      </c>
      <c r="AY510" s="267" t="s">
        <v>174</v>
      </c>
    </row>
    <row r="511" spans="2:51" s="12" customFormat="1" ht="13.5">
      <c r="B511" s="257"/>
      <c r="C511" s="258"/>
      <c r="D511" s="247" t="s">
        <v>328</v>
      </c>
      <c r="E511" s="259" t="s">
        <v>23</v>
      </c>
      <c r="F511" s="260" t="s">
        <v>369</v>
      </c>
      <c r="G511" s="258"/>
      <c r="H511" s="261">
        <v>3.63</v>
      </c>
      <c r="I511" s="262"/>
      <c r="J511" s="258"/>
      <c r="K511" s="258"/>
      <c r="L511" s="263"/>
      <c r="M511" s="264"/>
      <c r="N511" s="265"/>
      <c r="O511" s="265"/>
      <c r="P511" s="265"/>
      <c r="Q511" s="265"/>
      <c r="R511" s="265"/>
      <c r="S511" s="265"/>
      <c r="T511" s="266"/>
      <c r="AT511" s="267" t="s">
        <v>328</v>
      </c>
      <c r="AU511" s="267" t="s">
        <v>85</v>
      </c>
      <c r="AV511" s="12" t="s">
        <v>85</v>
      </c>
      <c r="AW511" s="12" t="s">
        <v>38</v>
      </c>
      <c r="AX511" s="12" t="s">
        <v>75</v>
      </c>
      <c r="AY511" s="267" t="s">
        <v>174</v>
      </c>
    </row>
    <row r="512" spans="2:51" s="12" customFormat="1" ht="13.5">
      <c r="B512" s="257"/>
      <c r="C512" s="258"/>
      <c r="D512" s="247" t="s">
        <v>328</v>
      </c>
      <c r="E512" s="259" t="s">
        <v>23</v>
      </c>
      <c r="F512" s="260" t="s">
        <v>370</v>
      </c>
      <c r="G512" s="258"/>
      <c r="H512" s="261">
        <v>1.13</v>
      </c>
      <c r="I512" s="262"/>
      <c r="J512" s="258"/>
      <c r="K512" s="258"/>
      <c r="L512" s="263"/>
      <c r="M512" s="264"/>
      <c r="N512" s="265"/>
      <c r="O512" s="265"/>
      <c r="P512" s="265"/>
      <c r="Q512" s="265"/>
      <c r="R512" s="265"/>
      <c r="S512" s="265"/>
      <c r="T512" s="266"/>
      <c r="AT512" s="267" t="s">
        <v>328</v>
      </c>
      <c r="AU512" s="267" t="s">
        <v>85</v>
      </c>
      <c r="AV512" s="12" t="s">
        <v>85</v>
      </c>
      <c r="AW512" s="12" t="s">
        <v>38</v>
      </c>
      <c r="AX512" s="12" t="s">
        <v>75</v>
      </c>
      <c r="AY512" s="267" t="s">
        <v>174</v>
      </c>
    </row>
    <row r="513" spans="2:51" s="12" customFormat="1" ht="13.5">
      <c r="B513" s="257"/>
      <c r="C513" s="258"/>
      <c r="D513" s="247" t="s">
        <v>328</v>
      </c>
      <c r="E513" s="259" t="s">
        <v>23</v>
      </c>
      <c r="F513" s="260" t="s">
        <v>378</v>
      </c>
      <c r="G513" s="258"/>
      <c r="H513" s="261">
        <v>0.85</v>
      </c>
      <c r="I513" s="262"/>
      <c r="J513" s="258"/>
      <c r="K513" s="258"/>
      <c r="L513" s="263"/>
      <c r="M513" s="264"/>
      <c r="N513" s="265"/>
      <c r="O513" s="265"/>
      <c r="P513" s="265"/>
      <c r="Q513" s="265"/>
      <c r="R513" s="265"/>
      <c r="S513" s="265"/>
      <c r="T513" s="266"/>
      <c r="AT513" s="267" t="s">
        <v>328</v>
      </c>
      <c r="AU513" s="267" t="s">
        <v>85</v>
      </c>
      <c r="AV513" s="12" t="s">
        <v>85</v>
      </c>
      <c r="AW513" s="12" t="s">
        <v>38</v>
      </c>
      <c r="AX513" s="12" t="s">
        <v>75</v>
      </c>
      <c r="AY513" s="267" t="s">
        <v>174</v>
      </c>
    </row>
    <row r="514" spans="2:51" s="12" customFormat="1" ht="13.5">
      <c r="B514" s="257"/>
      <c r="C514" s="258"/>
      <c r="D514" s="247" t="s">
        <v>328</v>
      </c>
      <c r="E514" s="259" t="s">
        <v>23</v>
      </c>
      <c r="F514" s="260" t="s">
        <v>381</v>
      </c>
      <c r="G514" s="258"/>
      <c r="H514" s="261">
        <v>0.91</v>
      </c>
      <c r="I514" s="262"/>
      <c r="J514" s="258"/>
      <c r="K514" s="258"/>
      <c r="L514" s="263"/>
      <c r="M514" s="264"/>
      <c r="N514" s="265"/>
      <c r="O514" s="265"/>
      <c r="P514" s="265"/>
      <c r="Q514" s="265"/>
      <c r="R514" s="265"/>
      <c r="S514" s="265"/>
      <c r="T514" s="266"/>
      <c r="AT514" s="267" t="s">
        <v>328</v>
      </c>
      <c r="AU514" s="267" t="s">
        <v>85</v>
      </c>
      <c r="AV514" s="12" t="s">
        <v>85</v>
      </c>
      <c r="AW514" s="12" t="s">
        <v>38</v>
      </c>
      <c r="AX514" s="12" t="s">
        <v>75</v>
      </c>
      <c r="AY514" s="267" t="s">
        <v>174</v>
      </c>
    </row>
    <row r="515" spans="2:51" s="14" customFormat="1" ht="13.5">
      <c r="B515" s="279"/>
      <c r="C515" s="280"/>
      <c r="D515" s="247" t="s">
        <v>328</v>
      </c>
      <c r="E515" s="281" t="s">
        <v>23</v>
      </c>
      <c r="F515" s="282" t="s">
        <v>395</v>
      </c>
      <c r="G515" s="280"/>
      <c r="H515" s="283">
        <v>14.41</v>
      </c>
      <c r="I515" s="284"/>
      <c r="J515" s="280"/>
      <c r="K515" s="280"/>
      <c r="L515" s="285"/>
      <c r="M515" s="286"/>
      <c r="N515" s="287"/>
      <c r="O515" s="287"/>
      <c r="P515" s="287"/>
      <c r="Q515" s="287"/>
      <c r="R515" s="287"/>
      <c r="S515" s="287"/>
      <c r="T515" s="288"/>
      <c r="AT515" s="289" t="s">
        <v>328</v>
      </c>
      <c r="AU515" s="289" t="s">
        <v>85</v>
      </c>
      <c r="AV515" s="14" t="s">
        <v>94</v>
      </c>
      <c r="AW515" s="14" t="s">
        <v>38</v>
      </c>
      <c r="AX515" s="14" t="s">
        <v>83</v>
      </c>
      <c r="AY515" s="289" t="s">
        <v>174</v>
      </c>
    </row>
    <row r="516" spans="2:65" s="1" customFormat="1" ht="16.5" customHeight="1">
      <c r="B516" s="47"/>
      <c r="C516" s="235" t="s">
        <v>797</v>
      </c>
      <c r="D516" s="235" t="s">
        <v>177</v>
      </c>
      <c r="E516" s="236" t="s">
        <v>798</v>
      </c>
      <c r="F516" s="237" t="s">
        <v>799</v>
      </c>
      <c r="G516" s="238" t="s">
        <v>205</v>
      </c>
      <c r="H516" s="239">
        <v>189.78</v>
      </c>
      <c r="I516" s="240"/>
      <c r="J516" s="241">
        <f>ROUND(I516*H516,2)</f>
        <v>0</v>
      </c>
      <c r="K516" s="237" t="s">
        <v>181</v>
      </c>
      <c r="L516" s="73"/>
      <c r="M516" s="242" t="s">
        <v>23</v>
      </c>
      <c r="N516" s="243" t="s">
        <v>46</v>
      </c>
      <c r="O516" s="48"/>
      <c r="P516" s="244">
        <f>O516*H516</f>
        <v>0</v>
      </c>
      <c r="Q516" s="244">
        <v>0.0003</v>
      </c>
      <c r="R516" s="244">
        <f>Q516*H516</f>
        <v>0.056934</v>
      </c>
      <c r="S516" s="244">
        <v>0</v>
      </c>
      <c r="T516" s="245">
        <f>S516*H516</f>
        <v>0</v>
      </c>
      <c r="AR516" s="25" t="s">
        <v>258</v>
      </c>
      <c r="AT516" s="25" t="s">
        <v>177</v>
      </c>
      <c r="AU516" s="25" t="s">
        <v>85</v>
      </c>
      <c r="AY516" s="25" t="s">
        <v>174</v>
      </c>
      <c r="BE516" s="246">
        <f>IF(N516="základní",J516,0)</f>
        <v>0</v>
      </c>
      <c r="BF516" s="246">
        <f>IF(N516="snížená",J516,0)</f>
        <v>0</v>
      </c>
      <c r="BG516" s="246">
        <f>IF(N516="zákl. přenesená",J516,0)</f>
        <v>0</v>
      </c>
      <c r="BH516" s="246">
        <f>IF(N516="sníž. přenesená",J516,0)</f>
        <v>0</v>
      </c>
      <c r="BI516" s="246">
        <f>IF(N516="nulová",J516,0)</f>
        <v>0</v>
      </c>
      <c r="BJ516" s="25" t="s">
        <v>83</v>
      </c>
      <c r="BK516" s="246">
        <f>ROUND(I516*H516,2)</f>
        <v>0</v>
      </c>
      <c r="BL516" s="25" t="s">
        <v>258</v>
      </c>
      <c r="BM516" s="25" t="s">
        <v>800</v>
      </c>
    </row>
    <row r="517" spans="2:51" s="12" customFormat="1" ht="13.5">
      <c r="B517" s="257"/>
      <c r="C517" s="258"/>
      <c r="D517" s="247" t="s">
        <v>328</v>
      </c>
      <c r="E517" s="259" t="s">
        <v>23</v>
      </c>
      <c r="F517" s="260" t="s">
        <v>278</v>
      </c>
      <c r="G517" s="258"/>
      <c r="H517" s="261">
        <v>180.655</v>
      </c>
      <c r="I517" s="262"/>
      <c r="J517" s="258"/>
      <c r="K517" s="258"/>
      <c r="L517" s="263"/>
      <c r="M517" s="264"/>
      <c r="N517" s="265"/>
      <c r="O517" s="265"/>
      <c r="P517" s="265"/>
      <c r="Q517" s="265"/>
      <c r="R517" s="265"/>
      <c r="S517" s="265"/>
      <c r="T517" s="266"/>
      <c r="AT517" s="267" t="s">
        <v>328</v>
      </c>
      <c r="AU517" s="267" t="s">
        <v>85</v>
      </c>
      <c r="AV517" s="12" t="s">
        <v>85</v>
      </c>
      <c r="AW517" s="12" t="s">
        <v>38</v>
      </c>
      <c r="AX517" s="12" t="s">
        <v>75</v>
      </c>
      <c r="AY517" s="267" t="s">
        <v>174</v>
      </c>
    </row>
    <row r="518" spans="2:51" s="14" customFormat="1" ht="13.5">
      <c r="B518" s="279"/>
      <c r="C518" s="280"/>
      <c r="D518" s="247" t="s">
        <v>328</v>
      </c>
      <c r="E518" s="281" t="s">
        <v>23</v>
      </c>
      <c r="F518" s="282" t="s">
        <v>395</v>
      </c>
      <c r="G518" s="280"/>
      <c r="H518" s="283">
        <v>180.655</v>
      </c>
      <c r="I518" s="284"/>
      <c r="J518" s="280"/>
      <c r="K518" s="280"/>
      <c r="L518" s="285"/>
      <c r="M518" s="286"/>
      <c r="N518" s="287"/>
      <c r="O518" s="287"/>
      <c r="P518" s="287"/>
      <c r="Q518" s="287"/>
      <c r="R518" s="287"/>
      <c r="S518" s="287"/>
      <c r="T518" s="288"/>
      <c r="AT518" s="289" t="s">
        <v>328</v>
      </c>
      <c r="AU518" s="289" t="s">
        <v>85</v>
      </c>
      <c r="AV518" s="14" t="s">
        <v>94</v>
      </c>
      <c r="AW518" s="14" t="s">
        <v>38</v>
      </c>
      <c r="AX518" s="14" t="s">
        <v>75</v>
      </c>
      <c r="AY518" s="289" t="s">
        <v>174</v>
      </c>
    </row>
    <row r="519" spans="2:51" s="12" customFormat="1" ht="13.5">
      <c r="B519" s="257"/>
      <c r="C519" s="258"/>
      <c r="D519" s="247" t="s">
        <v>328</v>
      </c>
      <c r="E519" s="259" t="s">
        <v>23</v>
      </c>
      <c r="F519" s="260" t="s">
        <v>801</v>
      </c>
      <c r="G519" s="258"/>
      <c r="H519" s="261">
        <v>1.71</v>
      </c>
      <c r="I519" s="262"/>
      <c r="J519" s="258"/>
      <c r="K519" s="258"/>
      <c r="L519" s="263"/>
      <c r="M519" s="264"/>
      <c r="N519" s="265"/>
      <c r="O519" s="265"/>
      <c r="P519" s="265"/>
      <c r="Q519" s="265"/>
      <c r="R519" s="265"/>
      <c r="S519" s="265"/>
      <c r="T519" s="266"/>
      <c r="AT519" s="267" t="s">
        <v>328</v>
      </c>
      <c r="AU519" s="267" t="s">
        <v>85</v>
      </c>
      <c r="AV519" s="12" t="s">
        <v>85</v>
      </c>
      <c r="AW519" s="12" t="s">
        <v>38</v>
      </c>
      <c r="AX519" s="12" t="s">
        <v>75</v>
      </c>
      <c r="AY519" s="267" t="s">
        <v>174</v>
      </c>
    </row>
    <row r="520" spans="2:51" s="12" customFormat="1" ht="13.5">
      <c r="B520" s="257"/>
      <c r="C520" s="258"/>
      <c r="D520" s="247" t="s">
        <v>328</v>
      </c>
      <c r="E520" s="259" t="s">
        <v>23</v>
      </c>
      <c r="F520" s="260" t="s">
        <v>802</v>
      </c>
      <c r="G520" s="258"/>
      <c r="H520" s="261">
        <v>7.415</v>
      </c>
      <c r="I520" s="262"/>
      <c r="J520" s="258"/>
      <c r="K520" s="258"/>
      <c r="L520" s="263"/>
      <c r="M520" s="264"/>
      <c r="N520" s="265"/>
      <c r="O520" s="265"/>
      <c r="P520" s="265"/>
      <c r="Q520" s="265"/>
      <c r="R520" s="265"/>
      <c r="S520" s="265"/>
      <c r="T520" s="266"/>
      <c r="AT520" s="267" t="s">
        <v>328</v>
      </c>
      <c r="AU520" s="267" t="s">
        <v>85</v>
      </c>
      <c r="AV520" s="12" t="s">
        <v>85</v>
      </c>
      <c r="AW520" s="12" t="s">
        <v>38</v>
      </c>
      <c r="AX520" s="12" t="s">
        <v>75</v>
      </c>
      <c r="AY520" s="267" t="s">
        <v>174</v>
      </c>
    </row>
    <row r="521" spans="2:51" s="14" customFormat="1" ht="13.5">
      <c r="B521" s="279"/>
      <c r="C521" s="280"/>
      <c r="D521" s="247" t="s">
        <v>328</v>
      </c>
      <c r="E521" s="281" t="s">
        <v>23</v>
      </c>
      <c r="F521" s="282" t="s">
        <v>395</v>
      </c>
      <c r="G521" s="280"/>
      <c r="H521" s="283">
        <v>9.125</v>
      </c>
      <c r="I521" s="284"/>
      <c r="J521" s="280"/>
      <c r="K521" s="280"/>
      <c r="L521" s="285"/>
      <c r="M521" s="286"/>
      <c r="N521" s="287"/>
      <c r="O521" s="287"/>
      <c r="P521" s="287"/>
      <c r="Q521" s="287"/>
      <c r="R521" s="287"/>
      <c r="S521" s="287"/>
      <c r="T521" s="288"/>
      <c r="AT521" s="289" t="s">
        <v>328</v>
      </c>
      <c r="AU521" s="289" t="s">
        <v>85</v>
      </c>
      <c r="AV521" s="14" t="s">
        <v>94</v>
      </c>
      <c r="AW521" s="14" t="s">
        <v>38</v>
      </c>
      <c r="AX521" s="14" t="s">
        <v>75</v>
      </c>
      <c r="AY521" s="289" t="s">
        <v>174</v>
      </c>
    </row>
    <row r="522" spans="2:51" s="13" customFormat="1" ht="13.5">
      <c r="B522" s="268"/>
      <c r="C522" s="269"/>
      <c r="D522" s="247" t="s">
        <v>328</v>
      </c>
      <c r="E522" s="270" t="s">
        <v>23</v>
      </c>
      <c r="F522" s="271" t="s">
        <v>331</v>
      </c>
      <c r="G522" s="269"/>
      <c r="H522" s="272">
        <v>189.78</v>
      </c>
      <c r="I522" s="273"/>
      <c r="J522" s="269"/>
      <c r="K522" s="269"/>
      <c r="L522" s="274"/>
      <c r="M522" s="275"/>
      <c r="N522" s="276"/>
      <c r="O522" s="276"/>
      <c r="P522" s="276"/>
      <c r="Q522" s="276"/>
      <c r="R522" s="276"/>
      <c r="S522" s="276"/>
      <c r="T522" s="277"/>
      <c r="AT522" s="278" t="s">
        <v>328</v>
      </c>
      <c r="AU522" s="278" t="s">
        <v>85</v>
      </c>
      <c r="AV522" s="13" t="s">
        <v>195</v>
      </c>
      <c r="AW522" s="13" t="s">
        <v>38</v>
      </c>
      <c r="AX522" s="13" t="s">
        <v>83</v>
      </c>
      <c r="AY522" s="278" t="s">
        <v>174</v>
      </c>
    </row>
    <row r="523" spans="2:65" s="1" customFormat="1" ht="16.5" customHeight="1">
      <c r="B523" s="47"/>
      <c r="C523" s="235" t="s">
        <v>803</v>
      </c>
      <c r="D523" s="235" t="s">
        <v>177</v>
      </c>
      <c r="E523" s="236" t="s">
        <v>804</v>
      </c>
      <c r="F523" s="237" t="s">
        <v>805</v>
      </c>
      <c r="G523" s="238" t="s">
        <v>180</v>
      </c>
      <c r="H523" s="239">
        <v>304</v>
      </c>
      <c r="I523" s="240"/>
      <c r="J523" s="241">
        <f>ROUND(I523*H523,2)</f>
        <v>0</v>
      </c>
      <c r="K523" s="237" t="s">
        <v>181</v>
      </c>
      <c r="L523" s="73"/>
      <c r="M523" s="242" t="s">
        <v>23</v>
      </c>
      <c r="N523" s="243" t="s">
        <v>46</v>
      </c>
      <c r="O523" s="48"/>
      <c r="P523" s="244">
        <f>O523*H523</f>
        <v>0</v>
      </c>
      <c r="Q523" s="244">
        <v>0</v>
      </c>
      <c r="R523" s="244">
        <f>Q523*H523</f>
        <v>0</v>
      </c>
      <c r="S523" s="244">
        <v>0</v>
      </c>
      <c r="T523" s="245">
        <f>S523*H523</f>
        <v>0</v>
      </c>
      <c r="AR523" s="25" t="s">
        <v>258</v>
      </c>
      <c r="AT523" s="25" t="s">
        <v>177</v>
      </c>
      <c r="AU523" s="25" t="s">
        <v>85</v>
      </c>
      <c r="AY523" s="25" t="s">
        <v>174</v>
      </c>
      <c r="BE523" s="246">
        <f>IF(N523="základní",J523,0)</f>
        <v>0</v>
      </c>
      <c r="BF523" s="246">
        <f>IF(N523="snížená",J523,0)</f>
        <v>0</v>
      </c>
      <c r="BG523" s="246">
        <f>IF(N523="zákl. přenesená",J523,0)</f>
        <v>0</v>
      </c>
      <c r="BH523" s="246">
        <f>IF(N523="sníž. přenesená",J523,0)</f>
        <v>0</v>
      </c>
      <c r="BI523" s="246">
        <f>IF(N523="nulová",J523,0)</f>
        <v>0</v>
      </c>
      <c r="BJ523" s="25" t="s">
        <v>83</v>
      </c>
      <c r="BK523" s="246">
        <f>ROUND(I523*H523,2)</f>
        <v>0</v>
      </c>
      <c r="BL523" s="25" t="s">
        <v>258</v>
      </c>
      <c r="BM523" s="25" t="s">
        <v>806</v>
      </c>
    </row>
    <row r="524" spans="2:51" s="12" customFormat="1" ht="13.5">
      <c r="B524" s="257"/>
      <c r="C524" s="258"/>
      <c r="D524" s="247" t="s">
        <v>328</v>
      </c>
      <c r="E524" s="259" t="s">
        <v>23</v>
      </c>
      <c r="F524" s="260" t="s">
        <v>807</v>
      </c>
      <c r="G524" s="258"/>
      <c r="H524" s="261">
        <v>304</v>
      </c>
      <c r="I524" s="262"/>
      <c r="J524" s="258"/>
      <c r="K524" s="258"/>
      <c r="L524" s="263"/>
      <c r="M524" s="264"/>
      <c r="N524" s="265"/>
      <c r="O524" s="265"/>
      <c r="P524" s="265"/>
      <c r="Q524" s="265"/>
      <c r="R524" s="265"/>
      <c r="S524" s="265"/>
      <c r="T524" s="266"/>
      <c r="AT524" s="267" t="s">
        <v>328</v>
      </c>
      <c r="AU524" s="267" t="s">
        <v>85</v>
      </c>
      <c r="AV524" s="12" t="s">
        <v>85</v>
      </c>
      <c r="AW524" s="12" t="s">
        <v>38</v>
      </c>
      <c r="AX524" s="12" t="s">
        <v>83</v>
      </c>
      <c r="AY524" s="267" t="s">
        <v>174</v>
      </c>
    </row>
    <row r="525" spans="2:65" s="1" customFormat="1" ht="25.5" customHeight="1">
      <c r="B525" s="47"/>
      <c r="C525" s="235" t="s">
        <v>808</v>
      </c>
      <c r="D525" s="235" t="s">
        <v>177</v>
      </c>
      <c r="E525" s="236" t="s">
        <v>809</v>
      </c>
      <c r="F525" s="237" t="s">
        <v>810</v>
      </c>
      <c r="G525" s="238" t="s">
        <v>205</v>
      </c>
      <c r="H525" s="239">
        <v>180.655</v>
      </c>
      <c r="I525" s="240"/>
      <c r="J525" s="241">
        <f>ROUND(I525*H525,2)</f>
        <v>0</v>
      </c>
      <c r="K525" s="237" t="s">
        <v>181</v>
      </c>
      <c r="L525" s="73"/>
      <c r="M525" s="242" t="s">
        <v>23</v>
      </c>
      <c r="N525" s="243" t="s">
        <v>46</v>
      </c>
      <c r="O525" s="48"/>
      <c r="P525" s="244">
        <f>O525*H525</f>
        <v>0</v>
      </c>
      <c r="Q525" s="244">
        <v>0.0077</v>
      </c>
      <c r="R525" s="244">
        <f>Q525*H525</f>
        <v>1.3910435</v>
      </c>
      <c r="S525" s="244">
        <v>0</v>
      </c>
      <c r="T525" s="245">
        <f>S525*H525</f>
        <v>0</v>
      </c>
      <c r="AR525" s="25" t="s">
        <v>258</v>
      </c>
      <c r="AT525" s="25" t="s">
        <v>177</v>
      </c>
      <c r="AU525" s="25" t="s">
        <v>85</v>
      </c>
      <c r="AY525" s="25" t="s">
        <v>174</v>
      </c>
      <c r="BE525" s="246">
        <f>IF(N525="základní",J525,0)</f>
        <v>0</v>
      </c>
      <c r="BF525" s="246">
        <f>IF(N525="snížená",J525,0)</f>
        <v>0</v>
      </c>
      <c r="BG525" s="246">
        <f>IF(N525="zákl. přenesená",J525,0)</f>
        <v>0</v>
      </c>
      <c r="BH525" s="246">
        <f>IF(N525="sníž. přenesená",J525,0)</f>
        <v>0</v>
      </c>
      <c r="BI525" s="246">
        <f>IF(N525="nulová",J525,0)</f>
        <v>0</v>
      </c>
      <c r="BJ525" s="25" t="s">
        <v>83</v>
      </c>
      <c r="BK525" s="246">
        <f>ROUND(I525*H525,2)</f>
        <v>0</v>
      </c>
      <c r="BL525" s="25" t="s">
        <v>258</v>
      </c>
      <c r="BM525" s="25" t="s">
        <v>811</v>
      </c>
    </row>
    <row r="526" spans="2:51" s="12" customFormat="1" ht="13.5">
      <c r="B526" s="257"/>
      <c r="C526" s="258"/>
      <c r="D526" s="247" t="s">
        <v>328</v>
      </c>
      <c r="E526" s="259" t="s">
        <v>23</v>
      </c>
      <c r="F526" s="260" t="s">
        <v>278</v>
      </c>
      <c r="G526" s="258"/>
      <c r="H526" s="261">
        <v>180.655</v>
      </c>
      <c r="I526" s="262"/>
      <c r="J526" s="258"/>
      <c r="K526" s="258"/>
      <c r="L526" s="263"/>
      <c r="M526" s="264"/>
      <c r="N526" s="265"/>
      <c r="O526" s="265"/>
      <c r="P526" s="265"/>
      <c r="Q526" s="265"/>
      <c r="R526" s="265"/>
      <c r="S526" s="265"/>
      <c r="T526" s="266"/>
      <c r="AT526" s="267" t="s">
        <v>328</v>
      </c>
      <c r="AU526" s="267" t="s">
        <v>85</v>
      </c>
      <c r="AV526" s="12" t="s">
        <v>85</v>
      </c>
      <c r="AW526" s="12" t="s">
        <v>38</v>
      </c>
      <c r="AX526" s="12" t="s">
        <v>75</v>
      </c>
      <c r="AY526" s="267" t="s">
        <v>174</v>
      </c>
    </row>
    <row r="527" spans="2:51" s="13" customFormat="1" ht="13.5">
      <c r="B527" s="268"/>
      <c r="C527" s="269"/>
      <c r="D527" s="247" t="s">
        <v>328</v>
      </c>
      <c r="E527" s="270" t="s">
        <v>23</v>
      </c>
      <c r="F527" s="271" t="s">
        <v>331</v>
      </c>
      <c r="G527" s="269"/>
      <c r="H527" s="272">
        <v>180.655</v>
      </c>
      <c r="I527" s="273"/>
      <c r="J527" s="269"/>
      <c r="K527" s="269"/>
      <c r="L527" s="274"/>
      <c r="M527" s="275"/>
      <c r="N527" s="276"/>
      <c r="O527" s="276"/>
      <c r="P527" s="276"/>
      <c r="Q527" s="276"/>
      <c r="R527" s="276"/>
      <c r="S527" s="276"/>
      <c r="T527" s="277"/>
      <c r="AT527" s="278" t="s">
        <v>328</v>
      </c>
      <c r="AU527" s="278" t="s">
        <v>85</v>
      </c>
      <c r="AV527" s="13" t="s">
        <v>195</v>
      </c>
      <c r="AW527" s="13" t="s">
        <v>38</v>
      </c>
      <c r="AX527" s="13" t="s">
        <v>83</v>
      </c>
      <c r="AY527" s="278" t="s">
        <v>174</v>
      </c>
    </row>
    <row r="528" spans="2:65" s="1" customFormat="1" ht="25.5" customHeight="1">
      <c r="B528" s="47"/>
      <c r="C528" s="235" t="s">
        <v>812</v>
      </c>
      <c r="D528" s="235" t="s">
        <v>177</v>
      </c>
      <c r="E528" s="236" t="s">
        <v>813</v>
      </c>
      <c r="F528" s="237" t="s">
        <v>814</v>
      </c>
      <c r="G528" s="238" t="s">
        <v>205</v>
      </c>
      <c r="H528" s="239">
        <v>180.655</v>
      </c>
      <c r="I528" s="240"/>
      <c r="J528" s="241">
        <f>ROUND(I528*H528,2)</f>
        <v>0</v>
      </c>
      <c r="K528" s="237" t="s">
        <v>181</v>
      </c>
      <c r="L528" s="73"/>
      <c r="M528" s="242" t="s">
        <v>23</v>
      </c>
      <c r="N528" s="243" t="s">
        <v>46</v>
      </c>
      <c r="O528" s="48"/>
      <c r="P528" s="244">
        <f>O528*H528</f>
        <v>0</v>
      </c>
      <c r="Q528" s="244">
        <v>0.00193</v>
      </c>
      <c r="R528" s="244">
        <f>Q528*H528</f>
        <v>0.34866415</v>
      </c>
      <c r="S528" s="244">
        <v>0</v>
      </c>
      <c r="T528" s="245">
        <f>S528*H528</f>
        <v>0</v>
      </c>
      <c r="AR528" s="25" t="s">
        <v>258</v>
      </c>
      <c r="AT528" s="25" t="s">
        <v>177</v>
      </c>
      <c r="AU528" s="25" t="s">
        <v>85</v>
      </c>
      <c r="AY528" s="25" t="s">
        <v>174</v>
      </c>
      <c r="BE528" s="246">
        <f>IF(N528="základní",J528,0)</f>
        <v>0</v>
      </c>
      <c r="BF528" s="246">
        <f>IF(N528="snížená",J528,0)</f>
        <v>0</v>
      </c>
      <c r="BG528" s="246">
        <f>IF(N528="zákl. přenesená",J528,0)</f>
        <v>0</v>
      </c>
      <c r="BH528" s="246">
        <f>IF(N528="sníž. přenesená",J528,0)</f>
        <v>0</v>
      </c>
      <c r="BI528" s="246">
        <f>IF(N528="nulová",J528,0)</f>
        <v>0</v>
      </c>
      <c r="BJ528" s="25" t="s">
        <v>83</v>
      </c>
      <c r="BK528" s="246">
        <f>ROUND(I528*H528,2)</f>
        <v>0</v>
      </c>
      <c r="BL528" s="25" t="s">
        <v>258</v>
      </c>
      <c r="BM528" s="25" t="s">
        <v>815</v>
      </c>
    </row>
    <row r="529" spans="2:51" s="12" customFormat="1" ht="13.5">
      <c r="B529" s="257"/>
      <c r="C529" s="258"/>
      <c r="D529" s="247" t="s">
        <v>328</v>
      </c>
      <c r="E529" s="259" t="s">
        <v>23</v>
      </c>
      <c r="F529" s="260" t="s">
        <v>278</v>
      </c>
      <c r="G529" s="258"/>
      <c r="H529" s="261">
        <v>180.655</v>
      </c>
      <c r="I529" s="262"/>
      <c r="J529" s="258"/>
      <c r="K529" s="258"/>
      <c r="L529" s="263"/>
      <c r="M529" s="264"/>
      <c r="N529" s="265"/>
      <c r="O529" s="265"/>
      <c r="P529" s="265"/>
      <c r="Q529" s="265"/>
      <c r="R529" s="265"/>
      <c r="S529" s="265"/>
      <c r="T529" s="266"/>
      <c r="AT529" s="267" t="s">
        <v>328</v>
      </c>
      <c r="AU529" s="267" t="s">
        <v>85</v>
      </c>
      <c r="AV529" s="12" t="s">
        <v>85</v>
      </c>
      <c r="AW529" s="12" t="s">
        <v>38</v>
      </c>
      <c r="AX529" s="12" t="s">
        <v>75</v>
      </c>
      <c r="AY529" s="267" t="s">
        <v>174</v>
      </c>
    </row>
    <row r="530" spans="2:51" s="13" customFormat="1" ht="13.5">
      <c r="B530" s="268"/>
      <c r="C530" s="269"/>
      <c r="D530" s="247" t="s">
        <v>328</v>
      </c>
      <c r="E530" s="270" t="s">
        <v>23</v>
      </c>
      <c r="F530" s="271" t="s">
        <v>331</v>
      </c>
      <c r="G530" s="269"/>
      <c r="H530" s="272">
        <v>180.655</v>
      </c>
      <c r="I530" s="273"/>
      <c r="J530" s="269"/>
      <c r="K530" s="269"/>
      <c r="L530" s="274"/>
      <c r="M530" s="275"/>
      <c r="N530" s="276"/>
      <c r="O530" s="276"/>
      <c r="P530" s="276"/>
      <c r="Q530" s="276"/>
      <c r="R530" s="276"/>
      <c r="S530" s="276"/>
      <c r="T530" s="277"/>
      <c r="AT530" s="278" t="s">
        <v>328</v>
      </c>
      <c r="AU530" s="278" t="s">
        <v>85</v>
      </c>
      <c r="AV530" s="13" t="s">
        <v>195</v>
      </c>
      <c r="AW530" s="13" t="s">
        <v>38</v>
      </c>
      <c r="AX530" s="13" t="s">
        <v>83</v>
      </c>
      <c r="AY530" s="278" t="s">
        <v>174</v>
      </c>
    </row>
    <row r="531" spans="2:65" s="1" customFormat="1" ht="16.5" customHeight="1">
      <c r="B531" s="47"/>
      <c r="C531" s="235" t="s">
        <v>816</v>
      </c>
      <c r="D531" s="235" t="s">
        <v>177</v>
      </c>
      <c r="E531" s="236" t="s">
        <v>817</v>
      </c>
      <c r="F531" s="237" t="s">
        <v>818</v>
      </c>
      <c r="G531" s="238" t="s">
        <v>205</v>
      </c>
      <c r="H531" s="239">
        <v>21.451</v>
      </c>
      <c r="I531" s="240"/>
      <c r="J531" s="241">
        <f>ROUND(I531*H531,2)</f>
        <v>0</v>
      </c>
      <c r="K531" s="237" t="s">
        <v>23</v>
      </c>
      <c r="L531" s="73"/>
      <c r="M531" s="242" t="s">
        <v>23</v>
      </c>
      <c r="N531" s="243" t="s">
        <v>46</v>
      </c>
      <c r="O531" s="48"/>
      <c r="P531" s="244">
        <f>O531*H531</f>
        <v>0</v>
      </c>
      <c r="Q531" s="244">
        <v>0.0025</v>
      </c>
      <c r="R531" s="244">
        <f>Q531*H531</f>
        <v>0.0536275</v>
      </c>
      <c r="S531" s="244">
        <v>0</v>
      </c>
      <c r="T531" s="245">
        <f>S531*H531</f>
        <v>0</v>
      </c>
      <c r="AR531" s="25" t="s">
        <v>258</v>
      </c>
      <c r="AT531" s="25" t="s">
        <v>177</v>
      </c>
      <c r="AU531" s="25" t="s">
        <v>85</v>
      </c>
      <c r="AY531" s="25" t="s">
        <v>174</v>
      </c>
      <c r="BE531" s="246">
        <f>IF(N531="základní",J531,0)</f>
        <v>0</v>
      </c>
      <c r="BF531" s="246">
        <f>IF(N531="snížená",J531,0)</f>
        <v>0</v>
      </c>
      <c r="BG531" s="246">
        <f>IF(N531="zákl. přenesená",J531,0)</f>
        <v>0</v>
      </c>
      <c r="BH531" s="246">
        <f>IF(N531="sníž. přenesená",J531,0)</f>
        <v>0</v>
      </c>
      <c r="BI531" s="246">
        <f>IF(N531="nulová",J531,0)</f>
        <v>0</v>
      </c>
      <c r="BJ531" s="25" t="s">
        <v>83</v>
      </c>
      <c r="BK531" s="246">
        <f>ROUND(I531*H531,2)</f>
        <v>0</v>
      </c>
      <c r="BL531" s="25" t="s">
        <v>258</v>
      </c>
      <c r="BM531" s="25" t="s">
        <v>819</v>
      </c>
    </row>
    <row r="532" spans="2:51" s="15" customFormat="1" ht="13.5">
      <c r="B532" s="290"/>
      <c r="C532" s="291"/>
      <c r="D532" s="247" t="s">
        <v>328</v>
      </c>
      <c r="E532" s="292" t="s">
        <v>23</v>
      </c>
      <c r="F532" s="293" t="s">
        <v>820</v>
      </c>
      <c r="G532" s="291"/>
      <c r="H532" s="292" t="s">
        <v>23</v>
      </c>
      <c r="I532" s="294"/>
      <c r="J532" s="291"/>
      <c r="K532" s="291"/>
      <c r="L532" s="295"/>
      <c r="M532" s="296"/>
      <c r="N532" s="297"/>
      <c r="O532" s="297"/>
      <c r="P532" s="297"/>
      <c r="Q532" s="297"/>
      <c r="R532" s="297"/>
      <c r="S532" s="297"/>
      <c r="T532" s="298"/>
      <c r="AT532" s="299" t="s">
        <v>328</v>
      </c>
      <c r="AU532" s="299" t="s">
        <v>85</v>
      </c>
      <c r="AV532" s="15" t="s">
        <v>83</v>
      </c>
      <c r="AW532" s="15" t="s">
        <v>38</v>
      </c>
      <c r="AX532" s="15" t="s">
        <v>75</v>
      </c>
      <c r="AY532" s="299" t="s">
        <v>174</v>
      </c>
    </row>
    <row r="533" spans="2:51" s="12" customFormat="1" ht="13.5">
      <c r="B533" s="257"/>
      <c r="C533" s="258"/>
      <c r="D533" s="247" t="s">
        <v>328</v>
      </c>
      <c r="E533" s="259" t="s">
        <v>23</v>
      </c>
      <c r="F533" s="260" t="s">
        <v>821</v>
      </c>
      <c r="G533" s="258"/>
      <c r="H533" s="261">
        <v>2.63</v>
      </c>
      <c r="I533" s="262"/>
      <c r="J533" s="258"/>
      <c r="K533" s="258"/>
      <c r="L533" s="263"/>
      <c r="M533" s="264"/>
      <c r="N533" s="265"/>
      <c r="O533" s="265"/>
      <c r="P533" s="265"/>
      <c r="Q533" s="265"/>
      <c r="R533" s="265"/>
      <c r="S533" s="265"/>
      <c r="T533" s="266"/>
      <c r="AT533" s="267" t="s">
        <v>328</v>
      </c>
      <c r="AU533" s="267" t="s">
        <v>85</v>
      </c>
      <c r="AV533" s="12" t="s">
        <v>85</v>
      </c>
      <c r="AW533" s="12" t="s">
        <v>38</v>
      </c>
      <c r="AX533" s="12" t="s">
        <v>75</v>
      </c>
      <c r="AY533" s="267" t="s">
        <v>174</v>
      </c>
    </row>
    <row r="534" spans="2:51" s="12" customFormat="1" ht="13.5">
      <c r="B534" s="257"/>
      <c r="C534" s="258"/>
      <c r="D534" s="247" t="s">
        <v>328</v>
      </c>
      <c r="E534" s="259" t="s">
        <v>23</v>
      </c>
      <c r="F534" s="260" t="s">
        <v>822</v>
      </c>
      <c r="G534" s="258"/>
      <c r="H534" s="261">
        <v>1.965</v>
      </c>
      <c r="I534" s="262"/>
      <c r="J534" s="258"/>
      <c r="K534" s="258"/>
      <c r="L534" s="263"/>
      <c r="M534" s="264"/>
      <c r="N534" s="265"/>
      <c r="O534" s="265"/>
      <c r="P534" s="265"/>
      <c r="Q534" s="265"/>
      <c r="R534" s="265"/>
      <c r="S534" s="265"/>
      <c r="T534" s="266"/>
      <c r="AT534" s="267" t="s">
        <v>328</v>
      </c>
      <c r="AU534" s="267" t="s">
        <v>85</v>
      </c>
      <c r="AV534" s="12" t="s">
        <v>85</v>
      </c>
      <c r="AW534" s="12" t="s">
        <v>38</v>
      </c>
      <c r="AX534" s="12" t="s">
        <v>75</v>
      </c>
      <c r="AY534" s="267" t="s">
        <v>174</v>
      </c>
    </row>
    <row r="535" spans="2:51" s="12" customFormat="1" ht="13.5">
      <c r="B535" s="257"/>
      <c r="C535" s="258"/>
      <c r="D535" s="247" t="s">
        <v>328</v>
      </c>
      <c r="E535" s="259" t="s">
        <v>23</v>
      </c>
      <c r="F535" s="260" t="s">
        <v>823</v>
      </c>
      <c r="G535" s="258"/>
      <c r="H535" s="261">
        <v>3.887</v>
      </c>
      <c r="I535" s="262"/>
      <c r="J535" s="258"/>
      <c r="K535" s="258"/>
      <c r="L535" s="263"/>
      <c r="M535" s="264"/>
      <c r="N535" s="265"/>
      <c r="O535" s="265"/>
      <c r="P535" s="265"/>
      <c r="Q535" s="265"/>
      <c r="R535" s="265"/>
      <c r="S535" s="265"/>
      <c r="T535" s="266"/>
      <c r="AT535" s="267" t="s">
        <v>328</v>
      </c>
      <c r="AU535" s="267" t="s">
        <v>85</v>
      </c>
      <c r="AV535" s="12" t="s">
        <v>85</v>
      </c>
      <c r="AW535" s="12" t="s">
        <v>38</v>
      </c>
      <c r="AX535" s="12" t="s">
        <v>75</v>
      </c>
      <c r="AY535" s="267" t="s">
        <v>174</v>
      </c>
    </row>
    <row r="536" spans="2:51" s="12" customFormat="1" ht="13.5">
      <c r="B536" s="257"/>
      <c r="C536" s="258"/>
      <c r="D536" s="247" t="s">
        <v>328</v>
      </c>
      <c r="E536" s="259" t="s">
        <v>23</v>
      </c>
      <c r="F536" s="260" t="s">
        <v>824</v>
      </c>
      <c r="G536" s="258"/>
      <c r="H536" s="261">
        <v>3.172</v>
      </c>
      <c r="I536" s="262"/>
      <c r="J536" s="258"/>
      <c r="K536" s="258"/>
      <c r="L536" s="263"/>
      <c r="M536" s="264"/>
      <c r="N536" s="265"/>
      <c r="O536" s="265"/>
      <c r="P536" s="265"/>
      <c r="Q536" s="265"/>
      <c r="R536" s="265"/>
      <c r="S536" s="265"/>
      <c r="T536" s="266"/>
      <c r="AT536" s="267" t="s">
        <v>328</v>
      </c>
      <c r="AU536" s="267" t="s">
        <v>85</v>
      </c>
      <c r="AV536" s="12" t="s">
        <v>85</v>
      </c>
      <c r="AW536" s="12" t="s">
        <v>38</v>
      </c>
      <c r="AX536" s="12" t="s">
        <v>75</v>
      </c>
      <c r="AY536" s="267" t="s">
        <v>174</v>
      </c>
    </row>
    <row r="537" spans="2:51" s="12" customFormat="1" ht="13.5">
      <c r="B537" s="257"/>
      <c r="C537" s="258"/>
      <c r="D537" s="247" t="s">
        <v>328</v>
      </c>
      <c r="E537" s="259" t="s">
        <v>23</v>
      </c>
      <c r="F537" s="260" t="s">
        <v>825</v>
      </c>
      <c r="G537" s="258"/>
      <c r="H537" s="261">
        <v>3.172</v>
      </c>
      <c r="I537" s="262"/>
      <c r="J537" s="258"/>
      <c r="K537" s="258"/>
      <c r="L537" s="263"/>
      <c r="M537" s="264"/>
      <c r="N537" s="265"/>
      <c r="O537" s="265"/>
      <c r="P537" s="265"/>
      <c r="Q537" s="265"/>
      <c r="R537" s="265"/>
      <c r="S537" s="265"/>
      <c r="T537" s="266"/>
      <c r="AT537" s="267" t="s">
        <v>328</v>
      </c>
      <c r="AU537" s="267" t="s">
        <v>85</v>
      </c>
      <c r="AV537" s="12" t="s">
        <v>85</v>
      </c>
      <c r="AW537" s="12" t="s">
        <v>38</v>
      </c>
      <c r="AX537" s="12" t="s">
        <v>75</v>
      </c>
      <c r="AY537" s="267" t="s">
        <v>174</v>
      </c>
    </row>
    <row r="538" spans="2:51" s="12" customFormat="1" ht="13.5">
      <c r="B538" s="257"/>
      <c r="C538" s="258"/>
      <c r="D538" s="247" t="s">
        <v>328</v>
      </c>
      <c r="E538" s="259" t="s">
        <v>23</v>
      </c>
      <c r="F538" s="260" t="s">
        <v>826</v>
      </c>
      <c r="G538" s="258"/>
      <c r="H538" s="261">
        <v>3.187</v>
      </c>
      <c r="I538" s="262"/>
      <c r="J538" s="258"/>
      <c r="K538" s="258"/>
      <c r="L538" s="263"/>
      <c r="M538" s="264"/>
      <c r="N538" s="265"/>
      <c r="O538" s="265"/>
      <c r="P538" s="265"/>
      <c r="Q538" s="265"/>
      <c r="R538" s="265"/>
      <c r="S538" s="265"/>
      <c r="T538" s="266"/>
      <c r="AT538" s="267" t="s">
        <v>328</v>
      </c>
      <c r="AU538" s="267" t="s">
        <v>85</v>
      </c>
      <c r="AV538" s="12" t="s">
        <v>85</v>
      </c>
      <c r="AW538" s="12" t="s">
        <v>38</v>
      </c>
      <c r="AX538" s="12" t="s">
        <v>75</v>
      </c>
      <c r="AY538" s="267" t="s">
        <v>174</v>
      </c>
    </row>
    <row r="539" spans="2:51" s="12" customFormat="1" ht="13.5">
      <c r="B539" s="257"/>
      <c r="C539" s="258"/>
      <c r="D539" s="247" t="s">
        <v>328</v>
      </c>
      <c r="E539" s="259" t="s">
        <v>23</v>
      </c>
      <c r="F539" s="260" t="s">
        <v>827</v>
      </c>
      <c r="G539" s="258"/>
      <c r="H539" s="261">
        <v>3.438</v>
      </c>
      <c r="I539" s="262"/>
      <c r="J539" s="258"/>
      <c r="K539" s="258"/>
      <c r="L539" s="263"/>
      <c r="M539" s="264"/>
      <c r="N539" s="265"/>
      <c r="O539" s="265"/>
      <c r="P539" s="265"/>
      <c r="Q539" s="265"/>
      <c r="R539" s="265"/>
      <c r="S539" s="265"/>
      <c r="T539" s="266"/>
      <c r="AT539" s="267" t="s">
        <v>328</v>
      </c>
      <c r="AU539" s="267" t="s">
        <v>85</v>
      </c>
      <c r="AV539" s="12" t="s">
        <v>85</v>
      </c>
      <c r="AW539" s="12" t="s">
        <v>38</v>
      </c>
      <c r="AX539" s="12" t="s">
        <v>75</v>
      </c>
      <c r="AY539" s="267" t="s">
        <v>174</v>
      </c>
    </row>
    <row r="540" spans="2:51" s="14" customFormat="1" ht="13.5">
      <c r="B540" s="279"/>
      <c r="C540" s="280"/>
      <c r="D540" s="247" t="s">
        <v>328</v>
      </c>
      <c r="E540" s="281" t="s">
        <v>23</v>
      </c>
      <c r="F540" s="282" t="s">
        <v>395</v>
      </c>
      <c r="G540" s="280"/>
      <c r="H540" s="283">
        <v>21.451</v>
      </c>
      <c r="I540" s="284"/>
      <c r="J540" s="280"/>
      <c r="K540" s="280"/>
      <c r="L540" s="285"/>
      <c r="M540" s="286"/>
      <c r="N540" s="287"/>
      <c r="O540" s="287"/>
      <c r="P540" s="287"/>
      <c r="Q540" s="287"/>
      <c r="R540" s="287"/>
      <c r="S540" s="287"/>
      <c r="T540" s="288"/>
      <c r="AT540" s="289" t="s">
        <v>328</v>
      </c>
      <c r="AU540" s="289" t="s">
        <v>85</v>
      </c>
      <c r="AV540" s="14" t="s">
        <v>94</v>
      </c>
      <c r="AW540" s="14" t="s">
        <v>38</v>
      </c>
      <c r="AX540" s="14" t="s">
        <v>83</v>
      </c>
      <c r="AY540" s="289" t="s">
        <v>174</v>
      </c>
    </row>
    <row r="541" spans="2:65" s="1" customFormat="1" ht="16.5" customHeight="1">
      <c r="B541" s="47"/>
      <c r="C541" s="235" t="s">
        <v>828</v>
      </c>
      <c r="D541" s="235" t="s">
        <v>177</v>
      </c>
      <c r="E541" s="236" t="s">
        <v>829</v>
      </c>
      <c r="F541" s="237" t="s">
        <v>830</v>
      </c>
      <c r="G541" s="238" t="s">
        <v>205</v>
      </c>
      <c r="H541" s="239">
        <v>73.099</v>
      </c>
      <c r="I541" s="240"/>
      <c r="J541" s="241">
        <f>ROUND(I541*H541,2)</f>
        <v>0</v>
      </c>
      <c r="K541" s="237" t="s">
        <v>23</v>
      </c>
      <c r="L541" s="73"/>
      <c r="M541" s="242" t="s">
        <v>23</v>
      </c>
      <c r="N541" s="243" t="s">
        <v>46</v>
      </c>
      <c r="O541" s="48"/>
      <c r="P541" s="244">
        <f>O541*H541</f>
        <v>0</v>
      </c>
      <c r="Q541" s="244">
        <v>0.0025</v>
      </c>
      <c r="R541" s="244">
        <f>Q541*H541</f>
        <v>0.1827475</v>
      </c>
      <c r="S541" s="244">
        <v>0</v>
      </c>
      <c r="T541" s="245">
        <f>S541*H541</f>
        <v>0</v>
      </c>
      <c r="AR541" s="25" t="s">
        <v>258</v>
      </c>
      <c r="AT541" s="25" t="s">
        <v>177</v>
      </c>
      <c r="AU541" s="25" t="s">
        <v>85</v>
      </c>
      <c r="AY541" s="25" t="s">
        <v>174</v>
      </c>
      <c r="BE541" s="246">
        <f>IF(N541="základní",J541,0)</f>
        <v>0</v>
      </c>
      <c r="BF541" s="246">
        <f>IF(N541="snížená",J541,0)</f>
        <v>0</v>
      </c>
      <c r="BG541" s="246">
        <f>IF(N541="zákl. přenesená",J541,0)</f>
        <v>0</v>
      </c>
      <c r="BH541" s="246">
        <f>IF(N541="sníž. přenesená",J541,0)</f>
        <v>0</v>
      </c>
      <c r="BI541" s="246">
        <f>IF(N541="nulová",J541,0)</f>
        <v>0</v>
      </c>
      <c r="BJ541" s="25" t="s">
        <v>83</v>
      </c>
      <c r="BK541" s="246">
        <f>ROUND(I541*H541,2)</f>
        <v>0</v>
      </c>
      <c r="BL541" s="25" t="s">
        <v>258</v>
      </c>
      <c r="BM541" s="25" t="s">
        <v>831</v>
      </c>
    </row>
    <row r="542" spans="2:51" s="15" customFormat="1" ht="13.5">
      <c r="B542" s="290"/>
      <c r="C542" s="291"/>
      <c r="D542" s="247" t="s">
        <v>328</v>
      </c>
      <c r="E542" s="292" t="s">
        <v>23</v>
      </c>
      <c r="F542" s="293" t="s">
        <v>832</v>
      </c>
      <c r="G542" s="291"/>
      <c r="H542" s="292" t="s">
        <v>23</v>
      </c>
      <c r="I542" s="294"/>
      <c r="J542" s="291"/>
      <c r="K542" s="291"/>
      <c r="L542" s="295"/>
      <c r="M542" s="296"/>
      <c r="N542" s="297"/>
      <c r="O542" s="297"/>
      <c r="P542" s="297"/>
      <c r="Q542" s="297"/>
      <c r="R542" s="297"/>
      <c r="S542" s="297"/>
      <c r="T542" s="298"/>
      <c r="AT542" s="299" t="s">
        <v>328</v>
      </c>
      <c r="AU542" s="299" t="s">
        <v>85</v>
      </c>
      <c r="AV542" s="15" t="s">
        <v>83</v>
      </c>
      <c r="AW542" s="15" t="s">
        <v>38</v>
      </c>
      <c r="AX542" s="15" t="s">
        <v>75</v>
      </c>
      <c r="AY542" s="299" t="s">
        <v>174</v>
      </c>
    </row>
    <row r="543" spans="2:51" s="12" customFormat="1" ht="13.5">
      <c r="B543" s="257"/>
      <c r="C543" s="258"/>
      <c r="D543" s="247" t="s">
        <v>328</v>
      </c>
      <c r="E543" s="259" t="s">
        <v>23</v>
      </c>
      <c r="F543" s="260" t="s">
        <v>833</v>
      </c>
      <c r="G543" s="258"/>
      <c r="H543" s="261">
        <v>9.18</v>
      </c>
      <c r="I543" s="262"/>
      <c r="J543" s="258"/>
      <c r="K543" s="258"/>
      <c r="L543" s="263"/>
      <c r="M543" s="264"/>
      <c r="N543" s="265"/>
      <c r="O543" s="265"/>
      <c r="P543" s="265"/>
      <c r="Q543" s="265"/>
      <c r="R543" s="265"/>
      <c r="S543" s="265"/>
      <c r="T543" s="266"/>
      <c r="AT543" s="267" t="s">
        <v>328</v>
      </c>
      <c r="AU543" s="267" t="s">
        <v>85</v>
      </c>
      <c r="AV543" s="12" t="s">
        <v>85</v>
      </c>
      <c r="AW543" s="12" t="s">
        <v>38</v>
      </c>
      <c r="AX543" s="12" t="s">
        <v>75</v>
      </c>
      <c r="AY543" s="267" t="s">
        <v>174</v>
      </c>
    </row>
    <row r="544" spans="2:51" s="12" customFormat="1" ht="13.5">
      <c r="B544" s="257"/>
      <c r="C544" s="258"/>
      <c r="D544" s="247" t="s">
        <v>328</v>
      </c>
      <c r="E544" s="259" t="s">
        <v>23</v>
      </c>
      <c r="F544" s="260" t="s">
        <v>834</v>
      </c>
      <c r="G544" s="258"/>
      <c r="H544" s="261">
        <v>9.259</v>
      </c>
      <c r="I544" s="262"/>
      <c r="J544" s="258"/>
      <c r="K544" s="258"/>
      <c r="L544" s="263"/>
      <c r="M544" s="264"/>
      <c r="N544" s="265"/>
      <c r="O544" s="265"/>
      <c r="P544" s="265"/>
      <c r="Q544" s="265"/>
      <c r="R544" s="265"/>
      <c r="S544" s="265"/>
      <c r="T544" s="266"/>
      <c r="AT544" s="267" t="s">
        <v>328</v>
      </c>
      <c r="AU544" s="267" t="s">
        <v>85</v>
      </c>
      <c r="AV544" s="12" t="s">
        <v>85</v>
      </c>
      <c r="AW544" s="12" t="s">
        <v>38</v>
      </c>
      <c r="AX544" s="12" t="s">
        <v>75</v>
      </c>
      <c r="AY544" s="267" t="s">
        <v>174</v>
      </c>
    </row>
    <row r="545" spans="2:51" s="12" customFormat="1" ht="13.5">
      <c r="B545" s="257"/>
      <c r="C545" s="258"/>
      <c r="D545" s="247" t="s">
        <v>328</v>
      </c>
      <c r="E545" s="259" t="s">
        <v>23</v>
      </c>
      <c r="F545" s="260" t="s">
        <v>835</v>
      </c>
      <c r="G545" s="258"/>
      <c r="H545" s="261">
        <v>11.24</v>
      </c>
      <c r="I545" s="262"/>
      <c r="J545" s="258"/>
      <c r="K545" s="258"/>
      <c r="L545" s="263"/>
      <c r="M545" s="264"/>
      <c r="N545" s="265"/>
      <c r="O545" s="265"/>
      <c r="P545" s="265"/>
      <c r="Q545" s="265"/>
      <c r="R545" s="265"/>
      <c r="S545" s="265"/>
      <c r="T545" s="266"/>
      <c r="AT545" s="267" t="s">
        <v>328</v>
      </c>
      <c r="AU545" s="267" t="s">
        <v>85</v>
      </c>
      <c r="AV545" s="12" t="s">
        <v>85</v>
      </c>
      <c r="AW545" s="12" t="s">
        <v>38</v>
      </c>
      <c r="AX545" s="12" t="s">
        <v>75</v>
      </c>
      <c r="AY545" s="267" t="s">
        <v>174</v>
      </c>
    </row>
    <row r="546" spans="2:51" s="12" customFormat="1" ht="13.5">
      <c r="B546" s="257"/>
      <c r="C546" s="258"/>
      <c r="D546" s="247" t="s">
        <v>328</v>
      </c>
      <c r="E546" s="259" t="s">
        <v>23</v>
      </c>
      <c r="F546" s="260" t="s">
        <v>836</v>
      </c>
      <c r="G546" s="258"/>
      <c r="H546" s="261">
        <v>10.31</v>
      </c>
      <c r="I546" s="262"/>
      <c r="J546" s="258"/>
      <c r="K546" s="258"/>
      <c r="L546" s="263"/>
      <c r="M546" s="264"/>
      <c r="N546" s="265"/>
      <c r="O546" s="265"/>
      <c r="P546" s="265"/>
      <c r="Q546" s="265"/>
      <c r="R546" s="265"/>
      <c r="S546" s="265"/>
      <c r="T546" s="266"/>
      <c r="AT546" s="267" t="s">
        <v>328</v>
      </c>
      <c r="AU546" s="267" t="s">
        <v>85</v>
      </c>
      <c r="AV546" s="12" t="s">
        <v>85</v>
      </c>
      <c r="AW546" s="12" t="s">
        <v>38</v>
      </c>
      <c r="AX546" s="12" t="s">
        <v>75</v>
      </c>
      <c r="AY546" s="267" t="s">
        <v>174</v>
      </c>
    </row>
    <row r="547" spans="2:51" s="12" customFormat="1" ht="13.5">
      <c r="B547" s="257"/>
      <c r="C547" s="258"/>
      <c r="D547" s="247" t="s">
        <v>328</v>
      </c>
      <c r="E547" s="259" t="s">
        <v>23</v>
      </c>
      <c r="F547" s="260" t="s">
        <v>837</v>
      </c>
      <c r="G547" s="258"/>
      <c r="H547" s="261">
        <v>10.31</v>
      </c>
      <c r="I547" s="262"/>
      <c r="J547" s="258"/>
      <c r="K547" s="258"/>
      <c r="L547" s="263"/>
      <c r="M547" s="264"/>
      <c r="N547" s="265"/>
      <c r="O547" s="265"/>
      <c r="P547" s="265"/>
      <c r="Q547" s="265"/>
      <c r="R547" s="265"/>
      <c r="S547" s="265"/>
      <c r="T547" s="266"/>
      <c r="AT547" s="267" t="s">
        <v>328</v>
      </c>
      <c r="AU547" s="267" t="s">
        <v>85</v>
      </c>
      <c r="AV547" s="12" t="s">
        <v>85</v>
      </c>
      <c r="AW547" s="12" t="s">
        <v>38</v>
      </c>
      <c r="AX547" s="12" t="s">
        <v>75</v>
      </c>
      <c r="AY547" s="267" t="s">
        <v>174</v>
      </c>
    </row>
    <row r="548" spans="2:51" s="12" customFormat="1" ht="13.5">
      <c r="B548" s="257"/>
      <c r="C548" s="258"/>
      <c r="D548" s="247" t="s">
        <v>328</v>
      </c>
      <c r="E548" s="259" t="s">
        <v>23</v>
      </c>
      <c r="F548" s="260" t="s">
        <v>838</v>
      </c>
      <c r="G548" s="258"/>
      <c r="H548" s="261">
        <v>10.34</v>
      </c>
      <c r="I548" s="262"/>
      <c r="J548" s="258"/>
      <c r="K548" s="258"/>
      <c r="L548" s="263"/>
      <c r="M548" s="264"/>
      <c r="N548" s="265"/>
      <c r="O548" s="265"/>
      <c r="P548" s="265"/>
      <c r="Q548" s="265"/>
      <c r="R548" s="265"/>
      <c r="S548" s="265"/>
      <c r="T548" s="266"/>
      <c r="AT548" s="267" t="s">
        <v>328</v>
      </c>
      <c r="AU548" s="267" t="s">
        <v>85</v>
      </c>
      <c r="AV548" s="12" t="s">
        <v>85</v>
      </c>
      <c r="AW548" s="12" t="s">
        <v>38</v>
      </c>
      <c r="AX548" s="12" t="s">
        <v>75</v>
      </c>
      <c r="AY548" s="267" t="s">
        <v>174</v>
      </c>
    </row>
    <row r="549" spans="2:51" s="12" customFormat="1" ht="13.5">
      <c r="B549" s="257"/>
      <c r="C549" s="258"/>
      <c r="D549" s="247" t="s">
        <v>328</v>
      </c>
      <c r="E549" s="259" t="s">
        <v>23</v>
      </c>
      <c r="F549" s="260" t="s">
        <v>839</v>
      </c>
      <c r="G549" s="258"/>
      <c r="H549" s="261">
        <v>12.46</v>
      </c>
      <c r="I549" s="262"/>
      <c r="J549" s="258"/>
      <c r="K549" s="258"/>
      <c r="L549" s="263"/>
      <c r="M549" s="264"/>
      <c r="N549" s="265"/>
      <c r="O549" s="265"/>
      <c r="P549" s="265"/>
      <c r="Q549" s="265"/>
      <c r="R549" s="265"/>
      <c r="S549" s="265"/>
      <c r="T549" s="266"/>
      <c r="AT549" s="267" t="s">
        <v>328</v>
      </c>
      <c r="AU549" s="267" t="s">
        <v>85</v>
      </c>
      <c r="AV549" s="12" t="s">
        <v>85</v>
      </c>
      <c r="AW549" s="12" t="s">
        <v>38</v>
      </c>
      <c r="AX549" s="12" t="s">
        <v>75</v>
      </c>
      <c r="AY549" s="267" t="s">
        <v>174</v>
      </c>
    </row>
    <row r="550" spans="2:51" s="14" customFormat="1" ht="13.5">
      <c r="B550" s="279"/>
      <c r="C550" s="280"/>
      <c r="D550" s="247" t="s">
        <v>328</v>
      </c>
      <c r="E550" s="281" t="s">
        <v>23</v>
      </c>
      <c r="F550" s="282" t="s">
        <v>395</v>
      </c>
      <c r="G550" s="280"/>
      <c r="H550" s="283">
        <v>73.099</v>
      </c>
      <c r="I550" s="284"/>
      <c r="J550" s="280"/>
      <c r="K550" s="280"/>
      <c r="L550" s="285"/>
      <c r="M550" s="286"/>
      <c r="N550" s="287"/>
      <c r="O550" s="287"/>
      <c r="P550" s="287"/>
      <c r="Q550" s="287"/>
      <c r="R550" s="287"/>
      <c r="S550" s="287"/>
      <c r="T550" s="288"/>
      <c r="AT550" s="289" t="s">
        <v>328</v>
      </c>
      <c r="AU550" s="289" t="s">
        <v>85</v>
      </c>
      <c r="AV550" s="14" t="s">
        <v>94</v>
      </c>
      <c r="AW550" s="14" t="s">
        <v>38</v>
      </c>
      <c r="AX550" s="14" t="s">
        <v>83</v>
      </c>
      <c r="AY550" s="289" t="s">
        <v>174</v>
      </c>
    </row>
    <row r="551" spans="2:65" s="1" customFormat="1" ht="25.5" customHeight="1">
      <c r="B551" s="47"/>
      <c r="C551" s="235" t="s">
        <v>840</v>
      </c>
      <c r="D551" s="235" t="s">
        <v>177</v>
      </c>
      <c r="E551" s="236" t="s">
        <v>841</v>
      </c>
      <c r="F551" s="237" t="s">
        <v>842</v>
      </c>
      <c r="G551" s="238" t="s">
        <v>223</v>
      </c>
      <c r="H551" s="239">
        <v>36.549</v>
      </c>
      <c r="I551" s="240"/>
      <c r="J551" s="241">
        <f>ROUND(I551*H551,2)</f>
        <v>0</v>
      </c>
      <c r="K551" s="237" t="s">
        <v>23</v>
      </c>
      <c r="L551" s="73"/>
      <c r="M551" s="242" t="s">
        <v>23</v>
      </c>
      <c r="N551" s="243" t="s">
        <v>46</v>
      </c>
      <c r="O551" s="48"/>
      <c r="P551" s="244">
        <f>O551*H551</f>
        <v>0</v>
      </c>
      <c r="Q551" s="244">
        <v>0.0015</v>
      </c>
      <c r="R551" s="244">
        <f>Q551*H551</f>
        <v>0.0548235</v>
      </c>
      <c r="S551" s="244">
        <v>0</v>
      </c>
      <c r="T551" s="245">
        <f>S551*H551</f>
        <v>0</v>
      </c>
      <c r="AR551" s="25" t="s">
        <v>258</v>
      </c>
      <c r="AT551" s="25" t="s">
        <v>177</v>
      </c>
      <c r="AU551" s="25" t="s">
        <v>85</v>
      </c>
      <c r="AY551" s="25" t="s">
        <v>174</v>
      </c>
      <c r="BE551" s="246">
        <f>IF(N551="základní",J551,0)</f>
        <v>0</v>
      </c>
      <c r="BF551" s="246">
        <f>IF(N551="snížená",J551,0)</f>
        <v>0</v>
      </c>
      <c r="BG551" s="246">
        <f>IF(N551="zákl. přenesená",J551,0)</f>
        <v>0</v>
      </c>
      <c r="BH551" s="246">
        <f>IF(N551="sníž. přenesená",J551,0)</f>
        <v>0</v>
      </c>
      <c r="BI551" s="246">
        <f>IF(N551="nulová",J551,0)</f>
        <v>0</v>
      </c>
      <c r="BJ551" s="25" t="s">
        <v>83</v>
      </c>
      <c r="BK551" s="246">
        <f>ROUND(I551*H551,2)</f>
        <v>0</v>
      </c>
      <c r="BL551" s="25" t="s">
        <v>258</v>
      </c>
      <c r="BM551" s="25" t="s">
        <v>843</v>
      </c>
    </row>
    <row r="552" spans="2:51" s="15" customFormat="1" ht="13.5">
      <c r="B552" s="290"/>
      <c r="C552" s="291"/>
      <c r="D552" s="247" t="s">
        <v>328</v>
      </c>
      <c r="E552" s="292" t="s">
        <v>23</v>
      </c>
      <c r="F552" s="293" t="s">
        <v>832</v>
      </c>
      <c r="G552" s="291"/>
      <c r="H552" s="292" t="s">
        <v>23</v>
      </c>
      <c r="I552" s="294"/>
      <c r="J552" s="291"/>
      <c r="K552" s="291"/>
      <c r="L552" s="295"/>
      <c r="M552" s="296"/>
      <c r="N552" s="297"/>
      <c r="O552" s="297"/>
      <c r="P552" s="297"/>
      <c r="Q552" s="297"/>
      <c r="R552" s="297"/>
      <c r="S552" s="297"/>
      <c r="T552" s="298"/>
      <c r="AT552" s="299" t="s">
        <v>328</v>
      </c>
      <c r="AU552" s="299" t="s">
        <v>85</v>
      </c>
      <c r="AV552" s="15" t="s">
        <v>83</v>
      </c>
      <c r="AW552" s="15" t="s">
        <v>38</v>
      </c>
      <c r="AX552" s="15" t="s">
        <v>75</v>
      </c>
      <c r="AY552" s="299" t="s">
        <v>174</v>
      </c>
    </row>
    <row r="553" spans="2:51" s="12" customFormat="1" ht="13.5">
      <c r="B553" s="257"/>
      <c r="C553" s="258"/>
      <c r="D553" s="247" t="s">
        <v>328</v>
      </c>
      <c r="E553" s="259" t="s">
        <v>23</v>
      </c>
      <c r="F553" s="260" t="s">
        <v>844</v>
      </c>
      <c r="G553" s="258"/>
      <c r="H553" s="261">
        <v>4.59</v>
      </c>
      <c r="I553" s="262"/>
      <c r="J553" s="258"/>
      <c r="K553" s="258"/>
      <c r="L553" s="263"/>
      <c r="M553" s="264"/>
      <c r="N553" s="265"/>
      <c r="O553" s="265"/>
      <c r="P553" s="265"/>
      <c r="Q553" s="265"/>
      <c r="R553" s="265"/>
      <c r="S553" s="265"/>
      <c r="T553" s="266"/>
      <c r="AT553" s="267" t="s">
        <v>328</v>
      </c>
      <c r="AU553" s="267" t="s">
        <v>85</v>
      </c>
      <c r="AV553" s="12" t="s">
        <v>85</v>
      </c>
      <c r="AW553" s="12" t="s">
        <v>38</v>
      </c>
      <c r="AX553" s="12" t="s">
        <v>75</v>
      </c>
      <c r="AY553" s="267" t="s">
        <v>174</v>
      </c>
    </row>
    <row r="554" spans="2:51" s="12" customFormat="1" ht="13.5">
      <c r="B554" s="257"/>
      <c r="C554" s="258"/>
      <c r="D554" s="247" t="s">
        <v>328</v>
      </c>
      <c r="E554" s="259" t="s">
        <v>23</v>
      </c>
      <c r="F554" s="260" t="s">
        <v>845</v>
      </c>
      <c r="G554" s="258"/>
      <c r="H554" s="261">
        <v>4.629</v>
      </c>
      <c r="I554" s="262"/>
      <c r="J554" s="258"/>
      <c r="K554" s="258"/>
      <c r="L554" s="263"/>
      <c r="M554" s="264"/>
      <c r="N554" s="265"/>
      <c r="O554" s="265"/>
      <c r="P554" s="265"/>
      <c r="Q554" s="265"/>
      <c r="R554" s="265"/>
      <c r="S554" s="265"/>
      <c r="T554" s="266"/>
      <c r="AT554" s="267" t="s">
        <v>328</v>
      </c>
      <c r="AU554" s="267" t="s">
        <v>85</v>
      </c>
      <c r="AV554" s="12" t="s">
        <v>85</v>
      </c>
      <c r="AW554" s="12" t="s">
        <v>38</v>
      </c>
      <c r="AX554" s="12" t="s">
        <v>75</v>
      </c>
      <c r="AY554" s="267" t="s">
        <v>174</v>
      </c>
    </row>
    <row r="555" spans="2:51" s="12" customFormat="1" ht="13.5">
      <c r="B555" s="257"/>
      <c r="C555" s="258"/>
      <c r="D555" s="247" t="s">
        <v>328</v>
      </c>
      <c r="E555" s="259" t="s">
        <v>23</v>
      </c>
      <c r="F555" s="260" t="s">
        <v>846</v>
      </c>
      <c r="G555" s="258"/>
      <c r="H555" s="261">
        <v>5.62</v>
      </c>
      <c r="I555" s="262"/>
      <c r="J555" s="258"/>
      <c r="K555" s="258"/>
      <c r="L555" s="263"/>
      <c r="M555" s="264"/>
      <c r="N555" s="265"/>
      <c r="O555" s="265"/>
      <c r="P555" s="265"/>
      <c r="Q555" s="265"/>
      <c r="R555" s="265"/>
      <c r="S555" s="265"/>
      <c r="T555" s="266"/>
      <c r="AT555" s="267" t="s">
        <v>328</v>
      </c>
      <c r="AU555" s="267" t="s">
        <v>85</v>
      </c>
      <c r="AV555" s="12" t="s">
        <v>85</v>
      </c>
      <c r="AW555" s="12" t="s">
        <v>38</v>
      </c>
      <c r="AX555" s="12" t="s">
        <v>75</v>
      </c>
      <c r="AY555" s="267" t="s">
        <v>174</v>
      </c>
    </row>
    <row r="556" spans="2:51" s="12" customFormat="1" ht="13.5">
      <c r="B556" s="257"/>
      <c r="C556" s="258"/>
      <c r="D556" s="247" t="s">
        <v>328</v>
      </c>
      <c r="E556" s="259" t="s">
        <v>23</v>
      </c>
      <c r="F556" s="260" t="s">
        <v>847</v>
      </c>
      <c r="G556" s="258"/>
      <c r="H556" s="261">
        <v>5.155</v>
      </c>
      <c r="I556" s="262"/>
      <c r="J556" s="258"/>
      <c r="K556" s="258"/>
      <c r="L556" s="263"/>
      <c r="M556" s="264"/>
      <c r="N556" s="265"/>
      <c r="O556" s="265"/>
      <c r="P556" s="265"/>
      <c r="Q556" s="265"/>
      <c r="R556" s="265"/>
      <c r="S556" s="265"/>
      <c r="T556" s="266"/>
      <c r="AT556" s="267" t="s">
        <v>328</v>
      </c>
      <c r="AU556" s="267" t="s">
        <v>85</v>
      </c>
      <c r="AV556" s="12" t="s">
        <v>85</v>
      </c>
      <c r="AW556" s="12" t="s">
        <v>38</v>
      </c>
      <c r="AX556" s="12" t="s">
        <v>75</v>
      </c>
      <c r="AY556" s="267" t="s">
        <v>174</v>
      </c>
    </row>
    <row r="557" spans="2:51" s="12" customFormat="1" ht="13.5">
      <c r="B557" s="257"/>
      <c r="C557" s="258"/>
      <c r="D557" s="247" t="s">
        <v>328</v>
      </c>
      <c r="E557" s="259" t="s">
        <v>23</v>
      </c>
      <c r="F557" s="260" t="s">
        <v>848</v>
      </c>
      <c r="G557" s="258"/>
      <c r="H557" s="261">
        <v>5.155</v>
      </c>
      <c r="I557" s="262"/>
      <c r="J557" s="258"/>
      <c r="K557" s="258"/>
      <c r="L557" s="263"/>
      <c r="M557" s="264"/>
      <c r="N557" s="265"/>
      <c r="O557" s="265"/>
      <c r="P557" s="265"/>
      <c r="Q557" s="265"/>
      <c r="R557" s="265"/>
      <c r="S557" s="265"/>
      <c r="T557" s="266"/>
      <c r="AT557" s="267" t="s">
        <v>328</v>
      </c>
      <c r="AU557" s="267" t="s">
        <v>85</v>
      </c>
      <c r="AV557" s="12" t="s">
        <v>85</v>
      </c>
      <c r="AW557" s="12" t="s">
        <v>38</v>
      </c>
      <c r="AX557" s="12" t="s">
        <v>75</v>
      </c>
      <c r="AY557" s="267" t="s">
        <v>174</v>
      </c>
    </row>
    <row r="558" spans="2:51" s="12" customFormat="1" ht="13.5">
      <c r="B558" s="257"/>
      <c r="C558" s="258"/>
      <c r="D558" s="247" t="s">
        <v>328</v>
      </c>
      <c r="E558" s="259" t="s">
        <v>23</v>
      </c>
      <c r="F558" s="260" t="s">
        <v>849</v>
      </c>
      <c r="G558" s="258"/>
      <c r="H558" s="261">
        <v>5.17</v>
      </c>
      <c r="I558" s="262"/>
      <c r="J558" s="258"/>
      <c r="K558" s="258"/>
      <c r="L558" s="263"/>
      <c r="M558" s="264"/>
      <c r="N558" s="265"/>
      <c r="O558" s="265"/>
      <c r="P558" s="265"/>
      <c r="Q558" s="265"/>
      <c r="R558" s="265"/>
      <c r="S558" s="265"/>
      <c r="T558" s="266"/>
      <c r="AT558" s="267" t="s">
        <v>328</v>
      </c>
      <c r="AU558" s="267" t="s">
        <v>85</v>
      </c>
      <c r="AV558" s="12" t="s">
        <v>85</v>
      </c>
      <c r="AW558" s="12" t="s">
        <v>38</v>
      </c>
      <c r="AX558" s="12" t="s">
        <v>75</v>
      </c>
      <c r="AY558" s="267" t="s">
        <v>174</v>
      </c>
    </row>
    <row r="559" spans="2:51" s="12" customFormat="1" ht="13.5">
      <c r="B559" s="257"/>
      <c r="C559" s="258"/>
      <c r="D559" s="247" t="s">
        <v>328</v>
      </c>
      <c r="E559" s="259" t="s">
        <v>23</v>
      </c>
      <c r="F559" s="260" t="s">
        <v>850</v>
      </c>
      <c r="G559" s="258"/>
      <c r="H559" s="261">
        <v>6.23</v>
      </c>
      <c r="I559" s="262"/>
      <c r="J559" s="258"/>
      <c r="K559" s="258"/>
      <c r="L559" s="263"/>
      <c r="M559" s="264"/>
      <c r="N559" s="265"/>
      <c r="O559" s="265"/>
      <c r="P559" s="265"/>
      <c r="Q559" s="265"/>
      <c r="R559" s="265"/>
      <c r="S559" s="265"/>
      <c r="T559" s="266"/>
      <c r="AT559" s="267" t="s">
        <v>328</v>
      </c>
      <c r="AU559" s="267" t="s">
        <v>85</v>
      </c>
      <c r="AV559" s="12" t="s">
        <v>85</v>
      </c>
      <c r="AW559" s="12" t="s">
        <v>38</v>
      </c>
      <c r="AX559" s="12" t="s">
        <v>75</v>
      </c>
      <c r="AY559" s="267" t="s">
        <v>174</v>
      </c>
    </row>
    <row r="560" spans="2:51" s="14" customFormat="1" ht="13.5">
      <c r="B560" s="279"/>
      <c r="C560" s="280"/>
      <c r="D560" s="247" t="s">
        <v>328</v>
      </c>
      <c r="E560" s="281" t="s">
        <v>23</v>
      </c>
      <c r="F560" s="282" t="s">
        <v>395</v>
      </c>
      <c r="G560" s="280"/>
      <c r="H560" s="283">
        <v>36.549</v>
      </c>
      <c r="I560" s="284"/>
      <c r="J560" s="280"/>
      <c r="K560" s="280"/>
      <c r="L560" s="285"/>
      <c r="M560" s="286"/>
      <c r="N560" s="287"/>
      <c r="O560" s="287"/>
      <c r="P560" s="287"/>
      <c r="Q560" s="287"/>
      <c r="R560" s="287"/>
      <c r="S560" s="287"/>
      <c r="T560" s="288"/>
      <c r="AT560" s="289" t="s">
        <v>328</v>
      </c>
      <c r="AU560" s="289" t="s">
        <v>85</v>
      </c>
      <c r="AV560" s="14" t="s">
        <v>94</v>
      </c>
      <c r="AW560" s="14" t="s">
        <v>38</v>
      </c>
      <c r="AX560" s="14" t="s">
        <v>83</v>
      </c>
      <c r="AY560" s="289" t="s">
        <v>174</v>
      </c>
    </row>
    <row r="561" spans="2:65" s="1" customFormat="1" ht="38.25" customHeight="1">
      <c r="B561" s="47"/>
      <c r="C561" s="235" t="s">
        <v>851</v>
      </c>
      <c r="D561" s="235" t="s">
        <v>177</v>
      </c>
      <c r="E561" s="236" t="s">
        <v>852</v>
      </c>
      <c r="F561" s="237" t="s">
        <v>853</v>
      </c>
      <c r="G561" s="238" t="s">
        <v>464</v>
      </c>
      <c r="H561" s="239">
        <v>6.695</v>
      </c>
      <c r="I561" s="240"/>
      <c r="J561" s="241">
        <f>ROUND(I561*H561,2)</f>
        <v>0</v>
      </c>
      <c r="K561" s="237" t="s">
        <v>181</v>
      </c>
      <c r="L561" s="73"/>
      <c r="M561" s="242" t="s">
        <v>23</v>
      </c>
      <c r="N561" s="243" t="s">
        <v>46</v>
      </c>
      <c r="O561" s="48"/>
      <c r="P561" s="244">
        <f>O561*H561</f>
        <v>0</v>
      </c>
      <c r="Q561" s="244">
        <v>0</v>
      </c>
      <c r="R561" s="244">
        <f>Q561*H561</f>
        <v>0</v>
      </c>
      <c r="S561" s="244">
        <v>0</v>
      </c>
      <c r="T561" s="245">
        <f>S561*H561</f>
        <v>0</v>
      </c>
      <c r="AR561" s="25" t="s">
        <v>258</v>
      </c>
      <c r="AT561" s="25" t="s">
        <v>177</v>
      </c>
      <c r="AU561" s="25" t="s">
        <v>85</v>
      </c>
      <c r="AY561" s="25" t="s">
        <v>174</v>
      </c>
      <c r="BE561" s="246">
        <f>IF(N561="základní",J561,0)</f>
        <v>0</v>
      </c>
      <c r="BF561" s="246">
        <f>IF(N561="snížená",J561,0)</f>
        <v>0</v>
      </c>
      <c r="BG561" s="246">
        <f>IF(N561="zákl. přenesená",J561,0)</f>
        <v>0</v>
      </c>
      <c r="BH561" s="246">
        <f>IF(N561="sníž. přenesená",J561,0)</f>
        <v>0</v>
      </c>
      <c r="BI561" s="246">
        <f>IF(N561="nulová",J561,0)</f>
        <v>0</v>
      </c>
      <c r="BJ561" s="25" t="s">
        <v>83</v>
      </c>
      <c r="BK561" s="246">
        <f>ROUND(I561*H561,2)</f>
        <v>0</v>
      </c>
      <c r="BL561" s="25" t="s">
        <v>258</v>
      </c>
      <c r="BM561" s="25" t="s">
        <v>854</v>
      </c>
    </row>
    <row r="562" spans="2:65" s="1" customFormat="1" ht="38.25" customHeight="1">
      <c r="B562" s="47"/>
      <c r="C562" s="235" t="s">
        <v>855</v>
      </c>
      <c r="D562" s="235" t="s">
        <v>177</v>
      </c>
      <c r="E562" s="236" t="s">
        <v>856</v>
      </c>
      <c r="F562" s="237" t="s">
        <v>857</v>
      </c>
      <c r="G562" s="238" t="s">
        <v>464</v>
      </c>
      <c r="H562" s="239">
        <v>6.695</v>
      </c>
      <c r="I562" s="240"/>
      <c r="J562" s="241">
        <f>ROUND(I562*H562,2)</f>
        <v>0</v>
      </c>
      <c r="K562" s="237" t="s">
        <v>181</v>
      </c>
      <c r="L562" s="73"/>
      <c r="M562" s="242" t="s">
        <v>23</v>
      </c>
      <c r="N562" s="243" t="s">
        <v>46</v>
      </c>
      <c r="O562" s="48"/>
      <c r="P562" s="244">
        <f>O562*H562</f>
        <v>0</v>
      </c>
      <c r="Q562" s="244">
        <v>0</v>
      </c>
      <c r="R562" s="244">
        <f>Q562*H562</f>
        <v>0</v>
      </c>
      <c r="S562" s="244">
        <v>0</v>
      </c>
      <c r="T562" s="245">
        <f>S562*H562</f>
        <v>0</v>
      </c>
      <c r="AR562" s="25" t="s">
        <v>258</v>
      </c>
      <c r="AT562" s="25" t="s">
        <v>177</v>
      </c>
      <c r="AU562" s="25" t="s">
        <v>85</v>
      </c>
      <c r="AY562" s="25" t="s">
        <v>174</v>
      </c>
      <c r="BE562" s="246">
        <f>IF(N562="základní",J562,0)</f>
        <v>0</v>
      </c>
      <c r="BF562" s="246">
        <f>IF(N562="snížená",J562,0)</f>
        <v>0</v>
      </c>
      <c r="BG562" s="246">
        <f>IF(N562="zákl. přenesená",J562,0)</f>
        <v>0</v>
      </c>
      <c r="BH562" s="246">
        <f>IF(N562="sníž. přenesená",J562,0)</f>
        <v>0</v>
      </c>
      <c r="BI562" s="246">
        <f>IF(N562="nulová",J562,0)</f>
        <v>0</v>
      </c>
      <c r="BJ562" s="25" t="s">
        <v>83</v>
      </c>
      <c r="BK562" s="246">
        <f>ROUND(I562*H562,2)</f>
        <v>0</v>
      </c>
      <c r="BL562" s="25" t="s">
        <v>258</v>
      </c>
      <c r="BM562" s="25" t="s">
        <v>858</v>
      </c>
    </row>
    <row r="563" spans="2:63" s="11" customFormat="1" ht="29.85" customHeight="1">
      <c r="B563" s="219"/>
      <c r="C563" s="220"/>
      <c r="D563" s="221" t="s">
        <v>74</v>
      </c>
      <c r="E563" s="233" t="s">
        <v>859</v>
      </c>
      <c r="F563" s="233" t="s">
        <v>860</v>
      </c>
      <c r="G563" s="220"/>
      <c r="H563" s="220"/>
      <c r="I563" s="223"/>
      <c r="J563" s="234">
        <f>BK563</f>
        <v>0</v>
      </c>
      <c r="K563" s="220"/>
      <c r="L563" s="225"/>
      <c r="M563" s="226"/>
      <c r="N563" s="227"/>
      <c r="O563" s="227"/>
      <c r="P563" s="228">
        <f>SUM(P564:P622)</f>
        <v>0</v>
      </c>
      <c r="Q563" s="227"/>
      <c r="R563" s="228">
        <f>SUM(R564:R622)</f>
        <v>2.7674235099999995</v>
      </c>
      <c r="S563" s="227"/>
      <c r="T563" s="229">
        <f>SUM(T564:T622)</f>
        <v>0.373536</v>
      </c>
      <c r="AR563" s="230" t="s">
        <v>85</v>
      </c>
      <c r="AT563" s="231" t="s">
        <v>74</v>
      </c>
      <c r="AU563" s="231" t="s">
        <v>83</v>
      </c>
      <c r="AY563" s="230" t="s">
        <v>174</v>
      </c>
      <c r="BK563" s="232">
        <f>SUM(BK564:BK622)</f>
        <v>0</v>
      </c>
    </row>
    <row r="564" spans="2:65" s="1" customFormat="1" ht="16.5" customHeight="1">
      <c r="B564" s="47"/>
      <c r="C564" s="235" t="s">
        <v>861</v>
      </c>
      <c r="D564" s="235" t="s">
        <v>177</v>
      </c>
      <c r="E564" s="236" t="s">
        <v>862</v>
      </c>
      <c r="F564" s="237" t="s">
        <v>863</v>
      </c>
      <c r="G564" s="238" t="s">
        <v>205</v>
      </c>
      <c r="H564" s="239">
        <v>187.43</v>
      </c>
      <c r="I564" s="240"/>
      <c r="J564" s="241">
        <f>ROUND(I564*H564,2)</f>
        <v>0</v>
      </c>
      <c r="K564" s="237" t="s">
        <v>181</v>
      </c>
      <c r="L564" s="73"/>
      <c r="M564" s="242" t="s">
        <v>23</v>
      </c>
      <c r="N564" s="243" t="s">
        <v>46</v>
      </c>
      <c r="O564" s="48"/>
      <c r="P564" s="244">
        <f>O564*H564</f>
        <v>0</v>
      </c>
      <c r="Q564" s="244">
        <v>0</v>
      </c>
      <c r="R564" s="244">
        <f>Q564*H564</f>
        <v>0</v>
      </c>
      <c r="S564" s="244">
        <v>0</v>
      </c>
      <c r="T564" s="245">
        <f>S564*H564</f>
        <v>0</v>
      </c>
      <c r="AR564" s="25" t="s">
        <v>258</v>
      </c>
      <c r="AT564" s="25" t="s">
        <v>177</v>
      </c>
      <c r="AU564" s="25" t="s">
        <v>85</v>
      </c>
      <c r="AY564" s="25" t="s">
        <v>174</v>
      </c>
      <c r="BE564" s="246">
        <f>IF(N564="základní",J564,0)</f>
        <v>0</v>
      </c>
      <c r="BF564" s="246">
        <f>IF(N564="snížená",J564,0)</f>
        <v>0</v>
      </c>
      <c r="BG564" s="246">
        <f>IF(N564="zákl. přenesená",J564,0)</f>
        <v>0</v>
      </c>
      <c r="BH564" s="246">
        <f>IF(N564="sníž. přenesená",J564,0)</f>
        <v>0</v>
      </c>
      <c r="BI564" s="246">
        <f>IF(N564="nulová",J564,0)</f>
        <v>0</v>
      </c>
      <c r="BJ564" s="25" t="s">
        <v>83</v>
      </c>
      <c r="BK564" s="246">
        <f>ROUND(I564*H564,2)</f>
        <v>0</v>
      </c>
      <c r="BL564" s="25" t="s">
        <v>258</v>
      </c>
      <c r="BM564" s="25" t="s">
        <v>864</v>
      </c>
    </row>
    <row r="565" spans="2:51" s="12" customFormat="1" ht="13.5">
      <c r="B565" s="257"/>
      <c r="C565" s="258"/>
      <c r="D565" s="247" t="s">
        <v>328</v>
      </c>
      <c r="E565" s="259" t="s">
        <v>23</v>
      </c>
      <c r="F565" s="260" t="s">
        <v>290</v>
      </c>
      <c r="G565" s="258"/>
      <c r="H565" s="261">
        <v>246.63</v>
      </c>
      <c r="I565" s="262"/>
      <c r="J565" s="258"/>
      <c r="K565" s="258"/>
      <c r="L565" s="263"/>
      <c r="M565" s="264"/>
      <c r="N565" s="265"/>
      <c r="O565" s="265"/>
      <c r="P565" s="265"/>
      <c r="Q565" s="265"/>
      <c r="R565" s="265"/>
      <c r="S565" s="265"/>
      <c r="T565" s="266"/>
      <c r="AT565" s="267" t="s">
        <v>328</v>
      </c>
      <c r="AU565" s="267" t="s">
        <v>85</v>
      </c>
      <c r="AV565" s="12" t="s">
        <v>85</v>
      </c>
      <c r="AW565" s="12" t="s">
        <v>38</v>
      </c>
      <c r="AX565" s="12" t="s">
        <v>75</v>
      </c>
      <c r="AY565" s="267" t="s">
        <v>174</v>
      </c>
    </row>
    <row r="566" spans="2:51" s="12" customFormat="1" ht="13.5">
      <c r="B566" s="257"/>
      <c r="C566" s="258"/>
      <c r="D566" s="247" t="s">
        <v>328</v>
      </c>
      <c r="E566" s="259" t="s">
        <v>23</v>
      </c>
      <c r="F566" s="260" t="s">
        <v>865</v>
      </c>
      <c r="G566" s="258"/>
      <c r="H566" s="261">
        <v>-59.2</v>
      </c>
      <c r="I566" s="262"/>
      <c r="J566" s="258"/>
      <c r="K566" s="258"/>
      <c r="L566" s="263"/>
      <c r="M566" s="264"/>
      <c r="N566" s="265"/>
      <c r="O566" s="265"/>
      <c r="P566" s="265"/>
      <c r="Q566" s="265"/>
      <c r="R566" s="265"/>
      <c r="S566" s="265"/>
      <c r="T566" s="266"/>
      <c r="AT566" s="267" t="s">
        <v>328</v>
      </c>
      <c r="AU566" s="267" t="s">
        <v>85</v>
      </c>
      <c r="AV566" s="12" t="s">
        <v>85</v>
      </c>
      <c r="AW566" s="12" t="s">
        <v>38</v>
      </c>
      <c r="AX566" s="12" t="s">
        <v>75</v>
      </c>
      <c r="AY566" s="267" t="s">
        <v>174</v>
      </c>
    </row>
    <row r="567" spans="2:51" s="13" customFormat="1" ht="13.5">
      <c r="B567" s="268"/>
      <c r="C567" s="269"/>
      <c r="D567" s="247" t="s">
        <v>328</v>
      </c>
      <c r="E567" s="270" t="s">
        <v>23</v>
      </c>
      <c r="F567" s="271" t="s">
        <v>331</v>
      </c>
      <c r="G567" s="269"/>
      <c r="H567" s="272">
        <v>187.43</v>
      </c>
      <c r="I567" s="273"/>
      <c r="J567" s="269"/>
      <c r="K567" s="269"/>
      <c r="L567" s="274"/>
      <c r="M567" s="275"/>
      <c r="N567" s="276"/>
      <c r="O567" s="276"/>
      <c r="P567" s="276"/>
      <c r="Q567" s="276"/>
      <c r="R567" s="276"/>
      <c r="S567" s="276"/>
      <c r="T567" s="277"/>
      <c r="AT567" s="278" t="s">
        <v>328</v>
      </c>
      <c r="AU567" s="278" t="s">
        <v>85</v>
      </c>
      <c r="AV567" s="13" t="s">
        <v>195</v>
      </c>
      <c r="AW567" s="13" t="s">
        <v>38</v>
      </c>
      <c r="AX567" s="13" t="s">
        <v>83</v>
      </c>
      <c r="AY567" s="278" t="s">
        <v>174</v>
      </c>
    </row>
    <row r="568" spans="2:65" s="1" customFormat="1" ht="25.5" customHeight="1">
      <c r="B568" s="47"/>
      <c r="C568" s="235" t="s">
        <v>866</v>
      </c>
      <c r="D568" s="235" t="s">
        <v>177</v>
      </c>
      <c r="E568" s="236" t="s">
        <v>867</v>
      </c>
      <c r="F568" s="237" t="s">
        <v>868</v>
      </c>
      <c r="G568" s="238" t="s">
        <v>205</v>
      </c>
      <c r="H568" s="239">
        <v>116.36</v>
      </c>
      <c r="I568" s="240"/>
      <c r="J568" s="241">
        <f>ROUND(I568*H568,2)</f>
        <v>0</v>
      </c>
      <c r="K568" s="237" t="s">
        <v>181</v>
      </c>
      <c r="L568" s="73"/>
      <c r="M568" s="242" t="s">
        <v>23</v>
      </c>
      <c r="N568" s="243" t="s">
        <v>46</v>
      </c>
      <c r="O568" s="48"/>
      <c r="P568" s="244">
        <f>O568*H568</f>
        <v>0</v>
      </c>
      <c r="Q568" s="244">
        <v>0</v>
      </c>
      <c r="R568" s="244">
        <f>Q568*H568</f>
        <v>0</v>
      </c>
      <c r="S568" s="244">
        <v>0</v>
      </c>
      <c r="T568" s="245">
        <f>S568*H568</f>
        <v>0</v>
      </c>
      <c r="AR568" s="25" t="s">
        <v>258</v>
      </c>
      <c r="AT568" s="25" t="s">
        <v>177</v>
      </c>
      <c r="AU568" s="25" t="s">
        <v>85</v>
      </c>
      <c r="AY568" s="25" t="s">
        <v>174</v>
      </c>
      <c r="BE568" s="246">
        <f>IF(N568="základní",J568,0)</f>
        <v>0</v>
      </c>
      <c r="BF568" s="246">
        <f>IF(N568="snížená",J568,0)</f>
        <v>0</v>
      </c>
      <c r="BG568" s="246">
        <f>IF(N568="zákl. přenesená",J568,0)</f>
        <v>0</v>
      </c>
      <c r="BH568" s="246">
        <f>IF(N568="sníž. přenesená",J568,0)</f>
        <v>0</v>
      </c>
      <c r="BI568" s="246">
        <f>IF(N568="nulová",J568,0)</f>
        <v>0</v>
      </c>
      <c r="BJ568" s="25" t="s">
        <v>83</v>
      </c>
      <c r="BK568" s="246">
        <f>ROUND(I568*H568,2)</f>
        <v>0</v>
      </c>
      <c r="BL568" s="25" t="s">
        <v>258</v>
      </c>
      <c r="BM568" s="25" t="s">
        <v>869</v>
      </c>
    </row>
    <row r="569" spans="2:51" s="12" customFormat="1" ht="13.5">
      <c r="B569" s="257"/>
      <c r="C569" s="258"/>
      <c r="D569" s="247" t="s">
        <v>328</v>
      </c>
      <c r="E569" s="259" t="s">
        <v>23</v>
      </c>
      <c r="F569" s="260" t="s">
        <v>365</v>
      </c>
      <c r="G569" s="258"/>
      <c r="H569" s="261">
        <v>59.2</v>
      </c>
      <c r="I569" s="262"/>
      <c r="J569" s="258"/>
      <c r="K569" s="258"/>
      <c r="L569" s="263"/>
      <c r="M569" s="264"/>
      <c r="N569" s="265"/>
      <c r="O569" s="265"/>
      <c r="P569" s="265"/>
      <c r="Q569" s="265"/>
      <c r="R569" s="265"/>
      <c r="S569" s="265"/>
      <c r="T569" s="266"/>
      <c r="AT569" s="267" t="s">
        <v>328</v>
      </c>
      <c r="AU569" s="267" t="s">
        <v>85</v>
      </c>
      <c r="AV569" s="12" t="s">
        <v>85</v>
      </c>
      <c r="AW569" s="12" t="s">
        <v>38</v>
      </c>
      <c r="AX569" s="12" t="s">
        <v>75</v>
      </c>
      <c r="AY569" s="267" t="s">
        <v>174</v>
      </c>
    </row>
    <row r="570" spans="2:51" s="12" customFormat="1" ht="13.5">
      <c r="B570" s="257"/>
      <c r="C570" s="258"/>
      <c r="D570" s="247" t="s">
        <v>328</v>
      </c>
      <c r="E570" s="259" t="s">
        <v>23</v>
      </c>
      <c r="F570" s="260" t="s">
        <v>376</v>
      </c>
      <c r="G570" s="258"/>
      <c r="H570" s="261">
        <v>19.38</v>
      </c>
      <c r="I570" s="262"/>
      <c r="J570" s="258"/>
      <c r="K570" s="258"/>
      <c r="L570" s="263"/>
      <c r="M570" s="264"/>
      <c r="N570" s="265"/>
      <c r="O570" s="265"/>
      <c r="P570" s="265"/>
      <c r="Q570" s="265"/>
      <c r="R570" s="265"/>
      <c r="S570" s="265"/>
      <c r="T570" s="266"/>
      <c r="AT570" s="267" t="s">
        <v>328</v>
      </c>
      <c r="AU570" s="267" t="s">
        <v>85</v>
      </c>
      <c r="AV570" s="12" t="s">
        <v>85</v>
      </c>
      <c r="AW570" s="12" t="s">
        <v>38</v>
      </c>
      <c r="AX570" s="12" t="s">
        <v>75</v>
      </c>
      <c r="AY570" s="267" t="s">
        <v>174</v>
      </c>
    </row>
    <row r="571" spans="2:51" s="12" customFormat="1" ht="13.5">
      <c r="B571" s="257"/>
      <c r="C571" s="258"/>
      <c r="D571" s="247" t="s">
        <v>328</v>
      </c>
      <c r="E571" s="259" t="s">
        <v>23</v>
      </c>
      <c r="F571" s="260" t="s">
        <v>870</v>
      </c>
      <c r="G571" s="258"/>
      <c r="H571" s="261">
        <v>18.81</v>
      </c>
      <c r="I571" s="262"/>
      <c r="J571" s="258"/>
      <c r="K571" s="258"/>
      <c r="L571" s="263"/>
      <c r="M571" s="264"/>
      <c r="N571" s="265"/>
      <c r="O571" s="265"/>
      <c r="P571" s="265"/>
      <c r="Q571" s="265"/>
      <c r="R571" s="265"/>
      <c r="S571" s="265"/>
      <c r="T571" s="266"/>
      <c r="AT571" s="267" t="s">
        <v>328</v>
      </c>
      <c r="AU571" s="267" t="s">
        <v>85</v>
      </c>
      <c r="AV571" s="12" t="s">
        <v>85</v>
      </c>
      <c r="AW571" s="12" t="s">
        <v>38</v>
      </c>
      <c r="AX571" s="12" t="s">
        <v>75</v>
      </c>
      <c r="AY571" s="267" t="s">
        <v>174</v>
      </c>
    </row>
    <row r="572" spans="2:51" s="12" customFormat="1" ht="13.5">
      <c r="B572" s="257"/>
      <c r="C572" s="258"/>
      <c r="D572" s="247" t="s">
        <v>328</v>
      </c>
      <c r="E572" s="259" t="s">
        <v>23</v>
      </c>
      <c r="F572" s="260" t="s">
        <v>871</v>
      </c>
      <c r="G572" s="258"/>
      <c r="H572" s="261">
        <v>18.97</v>
      </c>
      <c r="I572" s="262"/>
      <c r="J572" s="258"/>
      <c r="K572" s="258"/>
      <c r="L572" s="263"/>
      <c r="M572" s="264"/>
      <c r="N572" s="265"/>
      <c r="O572" s="265"/>
      <c r="P572" s="265"/>
      <c r="Q572" s="265"/>
      <c r="R572" s="265"/>
      <c r="S572" s="265"/>
      <c r="T572" s="266"/>
      <c r="AT572" s="267" t="s">
        <v>328</v>
      </c>
      <c r="AU572" s="267" t="s">
        <v>85</v>
      </c>
      <c r="AV572" s="12" t="s">
        <v>85</v>
      </c>
      <c r="AW572" s="12" t="s">
        <v>38</v>
      </c>
      <c r="AX572" s="12" t="s">
        <v>75</v>
      </c>
      <c r="AY572" s="267" t="s">
        <v>174</v>
      </c>
    </row>
    <row r="573" spans="2:51" s="14" customFormat="1" ht="13.5">
      <c r="B573" s="279"/>
      <c r="C573" s="280"/>
      <c r="D573" s="247" t="s">
        <v>328</v>
      </c>
      <c r="E573" s="281" t="s">
        <v>294</v>
      </c>
      <c r="F573" s="282" t="s">
        <v>395</v>
      </c>
      <c r="G573" s="280"/>
      <c r="H573" s="283">
        <v>116.36</v>
      </c>
      <c r="I573" s="284"/>
      <c r="J573" s="280"/>
      <c r="K573" s="280"/>
      <c r="L573" s="285"/>
      <c r="M573" s="286"/>
      <c r="N573" s="287"/>
      <c r="O573" s="287"/>
      <c r="P573" s="287"/>
      <c r="Q573" s="287"/>
      <c r="R573" s="287"/>
      <c r="S573" s="287"/>
      <c r="T573" s="288"/>
      <c r="AT573" s="289" t="s">
        <v>328</v>
      </c>
      <c r="AU573" s="289" t="s">
        <v>85</v>
      </c>
      <c r="AV573" s="14" t="s">
        <v>94</v>
      </c>
      <c r="AW573" s="14" t="s">
        <v>38</v>
      </c>
      <c r="AX573" s="14" t="s">
        <v>83</v>
      </c>
      <c r="AY573" s="289" t="s">
        <v>174</v>
      </c>
    </row>
    <row r="574" spans="2:65" s="1" customFormat="1" ht="16.5" customHeight="1">
      <c r="B574" s="47"/>
      <c r="C574" s="235" t="s">
        <v>872</v>
      </c>
      <c r="D574" s="235" t="s">
        <v>177</v>
      </c>
      <c r="E574" s="236" t="s">
        <v>873</v>
      </c>
      <c r="F574" s="237" t="s">
        <v>874</v>
      </c>
      <c r="G574" s="238" t="s">
        <v>205</v>
      </c>
      <c r="H574" s="239">
        <v>246.63</v>
      </c>
      <c r="I574" s="240"/>
      <c r="J574" s="241">
        <f>ROUND(I574*H574,2)</f>
        <v>0</v>
      </c>
      <c r="K574" s="237" t="s">
        <v>181</v>
      </c>
      <c r="L574" s="73"/>
      <c r="M574" s="242" t="s">
        <v>23</v>
      </c>
      <c r="N574" s="243" t="s">
        <v>46</v>
      </c>
      <c r="O574" s="48"/>
      <c r="P574" s="244">
        <f>O574*H574</f>
        <v>0</v>
      </c>
      <c r="Q574" s="244">
        <v>0</v>
      </c>
      <c r="R574" s="244">
        <f>Q574*H574</f>
        <v>0</v>
      </c>
      <c r="S574" s="244">
        <v>0</v>
      </c>
      <c r="T574" s="245">
        <f>S574*H574</f>
        <v>0</v>
      </c>
      <c r="AR574" s="25" t="s">
        <v>258</v>
      </c>
      <c r="AT574" s="25" t="s">
        <v>177</v>
      </c>
      <c r="AU574" s="25" t="s">
        <v>85</v>
      </c>
      <c r="AY574" s="25" t="s">
        <v>174</v>
      </c>
      <c r="BE574" s="246">
        <f>IF(N574="základní",J574,0)</f>
        <v>0</v>
      </c>
      <c r="BF574" s="246">
        <f>IF(N574="snížená",J574,0)</f>
        <v>0</v>
      </c>
      <c r="BG574" s="246">
        <f>IF(N574="zákl. přenesená",J574,0)</f>
        <v>0</v>
      </c>
      <c r="BH574" s="246">
        <f>IF(N574="sníž. přenesená",J574,0)</f>
        <v>0</v>
      </c>
      <c r="BI574" s="246">
        <f>IF(N574="nulová",J574,0)</f>
        <v>0</v>
      </c>
      <c r="BJ574" s="25" t="s">
        <v>83</v>
      </c>
      <c r="BK574" s="246">
        <f>ROUND(I574*H574,2)</f>
        <v>0</v>
      </c>
      <c r="BL574" s="25" t="s">
        <v>258</v>
      </c>
      <c r="BM574" s="25" t="s">
        <v>875</v>
      </c>
    </row>
    <row r="575" spans="2:51" s="12" customFormat="1" ht="13.5">
      <c r="B575" s="257"/>
      <c r="C575" s="258"/>
      <c r="D575" s="247" t="s">
        <v>328</v>
      </c>
      <c r="E575" s="259" t="s">
        <v>23</v>
      </c>
      <c r="F575" s="260" t="s">
        <v>365</v>
      </c>
      <c r="G575" s="258"/>
      <c r="H575" s="261">
        <v>59.2</v>
      </c>
      <c r="I575" s="262"/>
      <c r="J575" s="258"/>
      <c r="K575" s="258"/>
      <c r="L575" s="263"/>
      <c r="M575" s="264"/>
      <c r="N575" s="265"/>
      <c r="O575" s="265"/>
      <c r="P575" s="265"/>
      <c r="Q575" s="265"/>
      <c r="R575" s="265"/>
      <c r="S575" s="265"/>
      <c r="T575" s="266"/>
      <c r="AT575" s="267" t="s">
        <v>328</v>
      </c>
      <c r="AU575" s="267" t="s">
        <v>85</v>
      </c>
      <c r="AV575" s="12" t="s">
        <v>85</v>
      </c>
      <c r="AW575" s="12" t="s">
        <v>38</v>
      </c>
      <c r="AX575" s="12" t="s">
        <v>75</v>
      </c>
      <c r="AY575" s="267" t="s">
        <v>174</v>
      </c>
    </row>
    <row r="576" spans="2:51" s="12" customFormat="1" ht="13.5">
      <c r="B576" s="257"/>
      <c r="C576" s="258"/>
      <c r="D576" s="247" t="s">
        <v>328</v>
      </c>
      <c r="E576" s="259" t="s">
        <v>23</v>
      </c>
      <c r="F576" s="260" t="s">
        <v>372</v>
      </c>
      <c r="G576" s="258"/>
      <c r="H576" s="261">
        <v>18.52</v>
      </c>
      <c r="I576" s="262"/>
      <c r="J576" s="258"/>
      <c r="K576" s="258"/>
      <c r="L576" s="263"/>
      <c r="M576" s="264"/>
      <c r="N576" s="265"/>
      <c r="O576" s="265"/>
      <c r="P576" s="265"/>
      <c r="Q576" s="265"/>
      <c r="R576" s="265"/>
      <c r="S576" s="265"/>
      <c r="T576" s="266"/>
      <c r="AT576" s="267" t="s">
        <v>328</v>
      </c>
      <c r="AU576" s="267" t="s">
        <v>85</v>
      </c>
      <c r="AV576" s="12" t="s">
        <v>85</v>
      </c>
      <c r="AW576" s="12" t="s">
        <v>38</v>
      </c>
      <c r="AX576" s="12" t="s">
        <v>75</v>
      </c>
      <c r="AY576" s="267" t="s">
        <v>174</v>
      </c>
    </row>
    <row r="577" spans="2:51" s="12" customFormat="1" ht="13.5">
      <c r="B577" s="257"/>
      <c r="C577" s="258"/>
      <c r="D577" s="247" t="s">
        <v>328</v>
      </c>
      <c r="E577" s="259" t="s">
        <v>23</v>
      </c>
      <c r="F577" s="260" t="s">
        <v>376</v>
      </c>
      <c r="G577" s="258"/>
      <c r="H577" s="261">
        <v>19.38</v>
      </c>
      <c r="I577" s="262"/>
      <c r="J577" s="258"/>
      <c r="K577" s="258"/>
      <c r="L577" s="263"/>
      <c r="M577" s="264"/>
      <c r="N577" s="265"/>
      <c r="O577" s="265"/>
      <c r="P577" s="265"/>
      <c r="Q577" s="265"/>
      <c r="R577" s="265"/>
      <c r="S577" s="265"/>
      <c r="T577" s="266"/>
      <c r="AT577" s="267" t="s">
        <v>328</v>
      </c>
      <c r="AU577" s="267" t="s">
        <v>85</v>
      </c>
      <c r="AV577" s="12" t="s">
        <v>85</v>
      </c>
      <c r="AW577" s="12" t="s">
        <v>38</v>
      </c>
      <c r="AX577" s="12" t="s">
        <v>75</v>
      </c>
      <c r="AY577" s="267" t="s">
        <v>174</v>
      </c>
    </row>
    <row r="578" spans="2:51" s="12" customFormat="1" ht="13.5">
      <c r="B578" s="257"/>
      <c r="C578" s="258"/>
      <c r="D578" s="247" t="s">
        <v>328</v>
      </c>
      <c r="E578" s="259" t="s">
        <v>23</v>
      </c>
      <c r="F578" s="260" t="s">
        <v>379</v>
      </c>
      <c r="G578" s="258"/>
      <c r="H578" s="261">
        <v>18.97</v>
      </c>
      <c r="I578" s="262"/>
      <c r="J578" s="258"/>
      <c r="K578" s="258"/>
      <c r="L578" s="263"/>
      <c r="M578" s="264"/>
      <c r="N578" s="265"/>
      <c r="O578" s="265"/>
      <c r="P578" s="265"/>
      <c r="Q578" s="265"/>
      <c r="R578" s="265"/>
      <c r="S578" s="265"/>
      <c r="T578" s="266"/>
      <c r="AT578" s="267" t="s">
        <v>328</v>
      </c>
      <c r="AU578" s="267" t="s">
        <v>85</v>
      </c>
      <c r="AV578" s="12" t="s">
        <v>85</v>
      </c>
      <c r="AW578" s="12" t="s">
        <v>38</v>
      </c>
      <c r="AX578" s="12" t="s">
        <v>75</v>
      </c>
      <c r="AY578" s="267" t="s">
        <v>174</v>
      </c>
    </row>
    <row r="579" spans="2:51" s="12" customFormat="1" ht="13.5">
      <c r="B579" s="257"/>
      <c r="C579" s="258"/>
      <c r="D579" s="247" t="s">
        <v>328</v>
      </c>
      <c r="E579" s="259" t="s">
        <v>23</v>
      </c>
      <c r="F579" s="260" t="s">
        <v>382</v>
      </c>
      <c r="G579" s="258"/>
      <c r="H579" s="261">
        <v>22.35</v>
      </c>
      <c r="I579" s="262"/>
      <c r="J579" s="258"/>
      <c r="K579" s="258"/>
      <c r="L579" s="263"/>
      <c r="M579" s="264"/>
      <c r="N579" s="265"/>
      <c r="O579" s="265"/>
      <c r="P579" s="265"/>
      <c r="Q579" s="265"/>
      <c r="R579" s="265"/>
      <c r="S579" s="265"/>
      <c r="T579" s="266"/>
      <c r="AT579" s="267" t="s">
        <v>328</v>
      </c>
      <c r="AU579" s="267" t="s">
        <v>85</v>
      </c>
      <c r="AV579" s="12" t="s">
        <v>85</v>
      </c>
      <c r="AW579" s="12" t="s">
        <v>38</v>
      </c>
      <c r="AX579" s="12" t="s">
        <v>75</v>
      </c>
      <c r="AY579" s="267" t="s">
        <v>174</v>
      </c>
    </row>
    <row r="580" spans="2:51" s="12" customFormat="1" ht="13.5">
      <c r="B580" s="257"/>
      <c r="C580" s="258"/>
      <c r="D580" s="247" t="s">
        <v>328</v>
      </c>
      <c r="E580" s="259" t="s">
        <v>23</v>
      </c>
      <c r="F580" s="260" t="s">
        <v>384</v>
      </c>
      <c r="G580" s="258"/>
      <c r="H580" s="261">
        <v>13.87</v>
      </c>
      <c r="I580" s="262"/>
      <c r="J580" s="258"/>
      <c r="K580" s="258"/>
      <c r="L580" s="263"/>
      <c r="M580" s="264"/>
      <c r="N580" s="265"/>
      <c r="O580" s="265"/>
      <c r="P580" s="265"/>
      <c r="Q580" s="265"/>
      <c r="R580" s="265"/>
      <c r="S580" s="265"/>
      <c r="T580" s="266"/>
      <c r="AT580" s="267" t="s">
        <v>328</v>
      </c>
      <c r="AU580" s="267" t="s">
        <v>85</v>
      </c>
      <c r="AV580" s="12" t="s">
        <v>85</v>
      </c>
      <c r="AW580" s="12" t="s">
        <v>38</v>
      </c>
      <c r="AX580" s="12" t="s">
        <v>75</v>
      </c>
      <c r="AY580" s="267" t="s">
        <v>174</v>
      </c>
    </row>
    <row r="581" spans="2:51" s="12" customFormat="1" ht="13.5">
      <c r="B581" s="257"/>
      <c r="C581" s="258"/>
      <c r="D581" s="247" t="s">
        <v>328</v>
      </c>
      <c r="E581" s="259" t="s">
        <v>23</v>
      </c>
      <c r="F581" s="260" t="s">
        <v>386</v>
      </c>
      <c r="G581" s="258"/>
      <c r="H581" s="261">
        <v>18.8</v>
      </c>
      <c r="I581" s="262"/>
      <c r="J581" s="258"/>
      <c r="K581" s="258"/>
      <c r="L581" s="263"/>
      <c r="M581" s="264"/>
      <c r="N581" s="265"/>
      <c r="O581" s="265"/>
      <c r="P581" s="265"/>
      <c r="Q581" s="265"/>
      <c r="R581" s="265"/>
      <c r="S581" s="265"/>
      <c r="T581" s="266"/>
      <c r="AT581" s="267" t="s">
        <v>328</v>
      </c>
      <c r="AU581" s="267" t="s">
        <v>85</v>
      </c>
      <c r="AV581" s="12" t="s">
        <v>85</v>
      </c>
      <c r="AW581" s="12" t="s">
        <v>38</v>
      </c>
      <c r="AX581" s="12" t="s">
        <v>75</v>
      </c>
      <c r="AY581" s="267" t="s">
        <v>174</v>
      </c>
    </row>
    <row r="582" spans="2:51" s="12" customFormat="1" ht="13.5">
      <c r="B582" s="257"/>
      <c r="C582" s="258"/>
      <c r="D582" s="247" t="s">
        <v>328</v>
      </c>
      <c r="E582" s="259" t="s">
        <v>23</v>
      </c>
      <c r="F582" s="260" t="s">
        <v>388</v>
      </c>
      <c r="G582" s="258"/>
      <c r="H582" s="261">
        <v>18.85</v>
      </c>
      <c r="I582" s="262"/>
      <c r="J582" s="258"/>
      <c r="K582" s="258"/>
      <c r="L582" s="263"/>
      <c r="M582" s="264"/>
      <c r="N582" s="265"/>
      <c r="O582" s="265"/>
      <c r="P582" s="265"/>
      <c r="Q582" s="265"/>
      <c r="R582" s="265"/>
      <c r="S582" s="265"/>
      <c r="T582" s="266"/>
      <c r="AT582" s="267" t="s">
        <v>328</v>
      </c>
      <c r="AU582" s="267" t="s">
        <v>85</v>
      </c>
      <c r="AV582" s="12" t="s">
        <v>85</v>
      </c>
      <c r="AW582" s="12" t="s">
        <v>38</v>
      </c>
      <c r="AX582" s="12" t="s">
        <v>75</v>
      </c>
      <c r="AY582" s="267" t="s">
        <v>174</v>
      </c>
    </row>
    <row r="583" spans="2:51" s="12" customFormat="1" ht="13.5">
      <c r="B583" s="257"/>
      <c r="C583" s="258"/>
      <c r="D583" s="247" t="s">
        <v>328</v>
      </c>
      <c r="E583" s="259" t="s">
        <v>23</v>
      </c>
      <c r="F583" s="260" t="s">
        <v>390</v>
      </c>
      <c r="G583" s="258"/>
      <c r="H583" s="261">
        <v>18.91</v>
      </c>
      <c r="I583" s="262"/>
      <c r="J583" s="258"/>
      <c r="K583" s="258"/>
      <c r="L583" s="263"/>
      <c r="M583" s="264"/>
      <c r="N583" s="265"/>
      <c r="O583" s="265"/>
      <c r="P583" s="265"/>
      <c r="Q583" s="265"/>
      <c r="R583" s="265"/>
      <c r="S583" s="265"/>
      <c r="T583" s="266"/>
      <c r="AT583" s="267" t="s">
        <v>328</v>
      </c>
      <c r="AU583" s="267" t="s">
        <v>85</v>
      </c>
      <c r="AV583" s="12" t="s">
        <v>85</v>
      </c>
      <c r="AW583" s="12" t="s">
        <v>38</v>
      </c>
      <c r="AX583" s="12" t="s">
        <v>75</v>
      </c>
      <c r="AY583" s="267" t="s">
        <v>174</v>
      </c>
    </row>
    <row r="584" spans="2:51" s="12" customFormat="1" ht="13.5">
      <c r="B584" s="257"/>
      <c r="C584" s="258"/>
      <c r="D584" s="247" t="s">
        <v>328</v>
      </c>
      <c r="E584" s="259" t="s">
        <v>23</v>
      </c>
      <c r="F584" s="260" t="s">
        <v>393</v>
      </c>
      <c r="G584" s="258"/>
      <c r="H584" s="261">
        <v>18.81</v>
      </c>
      <c r="I584" s="262"/>
      <c r="J584" s="258"/>
      <c r="K584" s="258"/>
      <c r="L584" s="263"/>
      <c r="M584" s="264"/>
      <c r="N584" s="265"/>
      <c r="O584" s="265"/>
      <c r="P584" s="265"/>
      <c r="Q584" s="265"/>
      <c r="R584" s="265"/>
      <c r="S584" s="265"/>
      <c r="T584" s="266"/>
      <c r="AT584" s="267" t="s">
        <v>328</v>
      </c>
      <c r="AU584" s="267" t="s">
        <v>85</v>
      </c>
      <c r="AV584" s="12" t="s">
        <v>85</v>
      </c>
      <c r="AW584" s="12" t="s">
        <v>38</v>
      </c>
      <c r="AX584" s="12" t="s">
        <v>75</v>
      </c>
      <c r="AY584" s="267" t="s">
        <v>174</v>
      </c>
    </row>
    <row r="585" spans="2:51" s="12" customFormat="1" ht="13.5">
      <c r="B585" s="257"/>
      <c r="C585" s="258"/>
      <c r="D585" s="247" t="s">
        <v>328</v>
      </c>
      <c r="E585" s="259" t="s">
        <v>23</v>
      </c>
      <c r="F585" s="260" t="s">
        <v>394</v>
      </c>
      <c r="G585" s="258"/>
      <c r="H585" s="261">
        <v>18.97</v>
      </c>
      <c r="I585" s="262"/>
      <c r="J585" s="258"/>
      <c r="K585" s="258"/>
      <c r="L585" s="263"/>
      <c r="M585" s="264"/>
      <c r="N585" s="265"/>
      <c r="O585" s="265"/>
      <c r="P585" s="265"/>
      <c r="Q585" s="265"/>
      <c r="R585" s="265"/>
      <c r="S585" s="265"/>
      <c r="T585" s="266"/>
      <c r="AT585" s="267" t="s">
        <v>328</v>
      </c>
      <c r="AU585" s="267" t="s">
        <v>85</v>
      </c>
      <c r="AV585" s="12" t="s">
        <v>85</v>
      </c>
      <c r="AW585" s="12" t="s">
        <v>38</v>
      </c>
      <c r="AX585" s="12" t="s">
        <v>75</v>
      </c>
      <c r="AY585" s="267" t="s">
        <v>174</v>
      </c>
    </row>
    <row r="586" spans="2:51" s="14" customFormat="1" ht="13.5">
      <c r="B586" s="279"/>
      <c r="C586" s="280"/>
      <c r="D586" s="247" t="s">
        <v>328</v>
      </c>
      <c r="E586" s="281" t="s">
        <v>290</v>
      </c>
      <c r="F586" s="282" t="s">
        <v>395</v>
      </c>
      <c r="G586" s="280"/>
      <c r="H586" s="283">
        <v>246.63</v>
      </c>
      <c r="I586" s="284"/>
      <c r="J586" s="280"/>
      <c r="K586" s="280"/>
      <c r="L586" s="285"/>
      <c r="M586" s="286"/>
      <c r="N586" s="287"/>
      <c r="O586" s="287"/>
      <c r="P586" s="287"/>
      <c r="Q586" s="287"/>
      <c r="R586" s="287"/>
      <c r="S586" s="287"/>
      <c r="T586" s="288"/>
      <c r="AT586" s="289" t="s">
        <v>328</v>
      </c>
      <c r="AU586" s="289" t="s">
        <v>85</v>
      </c>
      <c r="AV586" s="14" t="s">
        <v>94</v>
      </c>
      <c r="AW586" s="14" t="s">
        <v>38</v>
      </c>
      <c r="AX586" s="14" t="s">
        <v>83</v>
      </c>
      <c r="AY586" s="289" t="s">
        <v>174</v>
      </c>
    </row>
    <row r="587" spans="2:65" s="1" customFormat="1" ht="25.5" customHeight="1">
      <c r="B587" s="47"/>
      <c r="C587" s="235" t="s">
        <v>876</v>
      </c>
      <c r="D587" s="235" t="s">
        <v>177</v>
      </c>
      <c r="E587" s="236" t="s">
        <v>877</v>
      </c>
      <c r="F587" s="237" t="s">
        <v>878</v>
      </c>
      <c r="G587" s="238" t="s">
        <v>205</v>
      </c>
      <c r="H587" s="239">
        <v>246.63</v>
      </c>
      <c r="I587" s="240"/>
      <c r="J587" s="241">
        <f>ROUND(I587*H587,2)</f>
        <v>0</v>
      </c>
      <c r="K587" s="237" t="s">
        <v>181</v>
      </c>
      <c r="L587" s="73"/>
      <c r="M587" s="242" t="s">
        <v>23</v>
      </c>
      <c r="N587" s="243" t="s">
        <v>46</v>
      </c>
      <c r="O587" s="48"/>
      <c r="P587" s="244">
        <f>O587*H587</f>
        <v>0</v>
      </c>
      <c r="Q587" s="244">
        <v>0.00758</v>
      </c>
      <c r="R587" s="244">
        <f>Q587*H587</f>
        <v>1.8694553999999999</v>
      </c>
      <c r="S587" s="244">
        <v>0</v>
      </c>
      <c r="T587" s="245">
        <f>S587*H587</f>
        <v>0</v>
      </c>
      <c r="AR587" s="25" t="s">
        <v>258</v>
      </c>
      <c r="AT587" s="25" t="s">
        <v>177</v>
      </c>
      <c r="AU587" s="25" t="s">
        <v>85</v>
      </c>
      <c r="AY587" s="25" t="s">
        <v>174</v>
      </c>
      <c r="BE587" s="246">
        <f>IF(N587="základní",J587,0)</f>
        <v>0</v>
      </c>
      <c r="BF587" s="246">
        <f>IF(N587="snížená",J587,0)</f>
        <v>0</v>
      </c>
      <c r="BG587" s="246">
        <f>IF(N587="zákl. přenesená",J587,0)</f>
        <v>0</v>
      </c>
      <c r="BH587" s="246">
        <f>IF(N587="sníž. přenesená",J587,0)</f>
        <v>0</v>
      </c>
      <c r="BI587" s="246">
        <f>IF(N587="nulová",J587,0)</f>
        <v>0</v>
      </c>
      <c r="BJ587" s="25" t="s">
        <v>83</v>
      </c>
      <c r="BK587" s="246">
        <f>ROUND(I587*H587,2)</f>
        <v>0</v>
      </c>
      <c r="BL587" s="25" t="s">
        <v>258</v>
      </c>
      <c r="BM587" s="25" t="s">
        <v>879</v>
      </c>
    </row>
    <row r="588" spans="2:51" s="12" customFormat="1" ht="13.5">
      <c r="B588" s="257"/>
      <c r="C588" s="258"/>
      <c r="D588" s="247" t="s">
        <v>328</v>
      </c>
      <c r="E588" s="259" t="s">
        <v>23</v>
      </c>
      <c r="F588" s="260" t="s">
        <v>290</v>
      </c>
      <c r="G588" s="258"/>
      <c r="H588" s="261">
        <v>246.63</v>
      </c>
      <c r="I588" s="262"/>
      <c r="J588" s="258"/>
      <c r="K588" s="258"/>
      <c r="L588" s="263"/>
      <c r="M588" s="264"/>
      <c r="N588" s="265"/>
      <c r="O588" s="265"/>
      <c r="P588" s="265"/>
      <c r="Q588" s="265"/>
      <c r="R588" s="265"/>
      <c r="S588" s="265"/>
      <c r="T588" s="266"/>
      <c r="AT588" s="267" t="s">
        <v>328</v>
      </c>
      <c r="AU588" s="267" t="s">
        <v>85</v>
      </c>
      <c r="AV588" s="12" t="s">
        <v>85</v>
      </c>
      <c r="AW588" s="12" t="s">
        <v>38</v>
      </c>
      <c r="AX588" s="12" t="s">
        <v>83</v>
      </c>
      <c r="AY588" s="267" t="s">
        <v>174</v>
      </c>
    </row>
    <row r="589" spans="2:65" s="1" customFormat="1" ht="16.5" customHeight="1">
      <c r="B589" s="47"/>
      <c r="C589" s="235" t="s">
        <v>880</v>
      </c>
      <c r="D589" s="235" t="s">
        <v>177</v>
      </c>
      <c r="E589" s="236" t="s">
        <v>881</v>
      </c>
      <c r="F589" s="237" t="s">
        <v>882</v>
      </c>
      <c r="G589" s="238" t="s">
        <v>205</v>
      </c>
      <c r="H589" s="239">
        <v>116.36</v>
      </c>
      <c r="I589" s="240"/>
      <c r="J589" s="241">
        <f>ROUND(I589*H589,2)</f>
        <v>0</v>
      </c>
      <c r="K589" s="237" t="s">
        <v>181</v>
      </c>
      <c r="L589" s="73"/>
      <c r="M589" s="242" t="s">
        <v>23</v>
      </c>
      <c r="N589" s="243" t="s">
        <v>46</v>
      </c>
      <c r="O589" s="48"/>
      <c r="P589" s="244">
        <f>O589*H589</f>
        <v>0</v>
      </c>
      <c r="Q589" s="244">
        <v>0</v>
      </c>
      <c r="R589" s="244">
        <f>Q589*H589</f>
        <v>0</v>
      </c>
      <c r="S589" s="244">
        <v>0.003</v>
      </c>
      <c r="T589" s="245">
        <f>S589*H589</f>
        <v>0.34908</v>
      </c>
      <c r="AR589" s="25" t="s">
        <v>258</v>
      </c>
      <c r="AT589" s="25" t="s">
        <v>177</v>
      </c>
      <c r="AU589" s="25" t="s">
        <v>85</v>
      </c>
      <c r="AY589" s="25" t="s">
        <v>174</v>
      </c>
      <c r="BE589" s="246">
        <f>IF(N589="základní",J589,0)</f>
        <v>0</v>
      </c>
      <c r="BF589" s="246">
        <f>IF(N589="snížená",J589,0)</f>
        <v>0</v>
      </c>
      <c r="BG589" s="246">
        <f>IF(N589="zákl. přenesená",J589,0)</f>
        <v>0</v>
      </c>
      <c r="BH589" s="246">
        <f>IF(N589="sníž. přenesená",J589,0)</f>
        <v>0</v>
      </c>
      <c r="BI589" s="246">
        <f>IF(N589="nulová",J589,0)</f>
        <v>0</v>
      </c>
      <c r="BJ589" s="25" t="s">
        <v>83</v>
      </c>
      <c r="BK589" s="246">
        <f>ROUND(I589*H589,2)</f>
        <v>0</v>
      </c>
      <c r="BL589" s="25" t="s">
        <v>258</v>
      </c>
      <c r="BM589" s="25" t="s">
        <v>883</v>
      </c>
    </row>
    <row r="590" spans="2:51" s="12" customFormat="1" ht="13.5">
      <c r="B590" s="257"/>
      <c r="C590" s="258"/>
      <c r="D590" s="247" t="s">
        <v>328</v>
      </c>
      <c r="E590" s="259" t="s">
        <v>23</v>
      </c>
      <c r="F590" s="260" t="s">
        <v>294</v>
      </c>
      <c r="G590" s="258"/>
      <c r="H590" s="261">
        <v>116.36</v>
      </c>
      <c r="I590" s="262"/>
      <c r="J590" s="258"/>
      <c r="K590" s="258"/>
      <c r="L590" s="263"/>
      <c r="M590" s="264"/>
      <c r="N590" s="265"/>
      <c r="O590" s="265"/>
      <c r="P590" s="265"/>
      <c r="Q590" s="265"/>
      <c r="R590" s="265"/>
      <c r="S590" s="265"/>
      <c r="T590" s="266"/>
      <c r="AT590" s="267" t="s">
        <v>328</v>
      </c>
      <c r="AU590" s="267" t="s">
        <v>85</v>
      </c>
      <c r="AV590" s="12" t="s">
        <v>85</v>
      </c>
      <c r="AW590" s="12" t="s">
        <v>38</v>
      </c>
      <c r="AX590" s="12" t="s">
        <v>83</v>
      </c>
      <c r="AY590" s="267" t="s">
        <v>174</v>
      </c>
    </row>
    <row r="591" spans="2:65" s="1" customFormat="1" ht="16.5" customHeight="1">
      <c r="B591" s="47"/>
      <c r="C591" s="235" t="s">
        <v>884</v>
      </c>
      <c r="D591" s="235" t="s">
        <v>177</v>
      </c>
      <c r="E591" s="236" t="s">
        <v>885</v>
      </c>
      <c r="F591" s="237" t="s">
        <v>886</v>
      </c>
      <c r="G591" s="238" t="s">
        <v>205</v>
      </c>
      <c r="H591" s="239">
        <v>246.63</v>
      </c>
      <c r="I591" s="240"/>
      <c r="J591" s="241">
        <f>ROUND(I591*H591,2)</f>
        <v>0</v>
      </c>
      <c r="K591" s="237" t="s">
        <v>181</v>
      </c>
      <c r="L591" s="73"/>
      <c r="M591" s="242" t="s">
        <v>23</v>
      </c>
      <c r="N591" s="243" t="s">
        <v>46</v>
      </c>
      <c r="O591" s="48"/>
      <c r="P591" s="244">
        <f>O591*H591</f>
        <v>0</v>
      </c>
      <c r="Q591" s="244">
        <v>0.0003</v>
      </c>
      <c r="R591" s="244">
        <f>Q591*H591</f>
        <v>0.07398899999999999</v>
      </c>
      <c r="S591" s="244">
        <v>0</v>
      </c>
      <c r="T591" s="245">
        <f>S591*H591</f>
        <v>0</v>
      </c>
      <c r="AR591" s="25" t="s">
        <v>258</v>
      </c>
      <c r="AT591" s="25" t="s">
        <v>177</v>
      </c>
      <c r="AU591" s="25" t="s">
        <v>85</v>
      </c>
      <c r="AY591" s="25" t="s">
        <v>174</v>
      </c>
      <c r="BE591" s="246">
        <f>IF(N591="základní",J591,0)</f>
        <v>0</v>
      </c>
      <c r="BF591" s="246">
        <f>IF(N591="snížená",J591,0)</f>
        <v>0</v>
      </c>
      <c r="BG591" s="246">
        <f>IF(N591="zákl. přenesená",J591,0)</f>
        <v>0</v>
      </c>
      <c r="BH591" s="246">
        <f>IF(N591="sníž. přenesená",J591,0)</f>
        <v>0</v>
      </c>
      <c r="BI591" s="246">
        <f>IF(N591="nulová",J591,0)</f>
        <v>0</v>
      </c>
      <c r="BJ591" s="25" t="s">
        <v>83</v>
      </c>
      <c r="BK591" s="246">
        <f>ROUND(I591*H591,2)</f>
        <v>0</v>
      </c>
      <c r="BL591" s="25" t="s">
        <v>258</v>
      </c>
      <c r="BM591" s="25" t="s">
        <v>887</v>
      </c>
    </row>
    <row r="592" spans="2:51" s="12" customFormat="1" ht="13.5">
      <c r="B592" s="257"/>
      <c r="C592" s="258"/>
      <c r="D592" s="247" t="s">
        <v>328</v>
      </c>
      <c r="E592" s="259" t="s">
        <v>23</v>
      </c>
      <c r="F592" s="260" t="s">
        <v>290</v>
      </c>
      <c r="G592" s="258"/>
      <c r="H592" s="261">
        <v>246.63</v>
      </c>
      <c r="I592" s="262"/>
      <c r="J592" s="258"/>
      <c r="K592" s="258"/>
      <c r="L592" s="263"/>
      <c r="M592" s="264"/>
      <c r="N592" s="265"/>
      <c r="O592" s="265"/>
      <c r="P592" s="265"/>
      <c r="Q592" s="265"/>
      <c r="R592" s="265"/>
      <c r="S592" s="265"/>
      <c r="T592" s="266"/>
      <c r="AT592" s="267" t="s">
        <v>328</v>
      </c>
      <c r="AU592" s="267" t="s">
        <v>85</v>
      </c>
      <c r="AV592" s="12" t="s">
        <v>85</v>
      </c>
      <c r="AW592" s="12" t="s">
        <v>38</v>
      </c>
      <c r="AX592" s="12" t="s">
        <v>83</v>
      </c>
      <c r="AY592" s="267" t="s">
        <v>174</v>
      </c>
    </row>
    <row r="593" spans="2:65" s="1" customFormat="1" ht="25.5" customHeight="1">
      <c r="B593" s="47"/>
      <c r="C593" s="300" t="s">
        <v>888</v>
      </c>
      <c r="D593" s="300" t="s">
        <v>475</v>
      </c>
      <c r="E593" s="301" t="s">
        <v>889</v>
      </c>
      <c r="F593" s="302" t="s">
        <v>890</v>
      </c>
      <c r="G593" s="303" t="s">
        <v>205</v>
      </c>
      <c r="H593" s="304">
        <v>271.293</v>
      </c>
      <c r="I593" s="305"/>
      <c r="J593" s="306">
        <f>ROUND(I593*H593,2)</f>
        <v>0</v>
      </c>
      <c r="K593" s="302" t="s">
        <v>181</v>
      </c>
      <c r="L593" s="307"/>
      <c r="M593" s="308" t="s">
        <v>23</v>
      </c>
      <c r="N593" s="309" t="s">
        <v>46</v>
      </c>
      <c r="O593" s="48"/>
      <c r="P593" s="244">
        <f>O593*H593</f>
        <v>0</v>
      </c>
      <c r="Q593" s="244">
        <v>0.00275</v>
      </c>
      <c r="R593" s="244">
        <f>Q593*H593</f>
        <v>0.74605575</v>
      </c>
      <c r="S593" s="244">
        <v>0</v>
      </c>
      <c r="T593" s="245">
        <f>S593*H593</f>
        <v>0</v>
      </c>
      <c r="AR593" s="25" t="s">
        <v>547</v>
      </c>
      <c r="AT593" s="25" t="s">
        <v>475</v>
      </c>
      <c r="AU593" s="25" t="s">
        <v>85</v>
      </c>
      <c r="AY593" s="25" t="s">
        <v>174</v>
      </c>
      <c r="BE593" s="246">
        <f>IF(N593="základní",J593,0)</f>
        <v>0</v>
      </c>
      <c r="BF593" s="246">
        <f>IF(N593="snížená",J593,0)</f>
        <v>0</v>
      </c>
      <c r="BG593" s="246">
        <f>IF(N593="zákl. přenesená",J593,0)</f>
        <v>0</v>
      </c>
      <c r="BH593" s="246">
        <f>IF(N593="sníž. přenesená",J593,0)</f>
        <v>0</v>
      </c>
      <c r="BI593" s="246">
        <f>IF(N593="nulová",J593,0)</f>
        <v>0</v>
      </c>
      <c r="BJ593" s="25" t="s">
        <v>83</v>
      </c>
      <c r="BK593" s="246">
        <f>ROUND(I593*H593,2)</f>
        <v>0</v>
      </c>
      <c r="BL593" s="25" t="s">
        <v>258</v>
      </c>
      <c r="BM593" s="25" t="s">
        <v>891</v>
      </c>
    </row>
    <row r="594" spans="2:47" s="1" customFormat="1" ht="13.5">
      <c r="B594" s="47"/>
      <c r="C594" s="75"/>
      <c r="D594" s="247" t="s">
        <v>187</v>
      </c>
      <c r="E594" s="75"/>
      <c r="F594" s="248" t="s">
        <v>892</v>
      </c>
      <c r="G594" s="75"/>
      <c r="H594" s="75"/>
      <c r="I594" s="205"/>
      <c r="J594" s="75"/>
      <c r="K594" s="75"/>
      <c r="L594" s="73"/>
      <c r="M594" s="249"/>
      <c r="N594" s="48"/>
      <c r="O594" s="48"/>
      <c r="P594" s="48"/>
      <c r="Q594" s="48"/>
      <c r="R594" s="48"/>
      <c r="S594" s="48"/>
      <c r="T594" s="96"/>
      <c r="AT594" s="25" t="s">
        <v>187</v>
      </c>
      <c r="AU594" s="25" t="s">
        <v>85</v>
      </c>
    </row>
    <row r="595" spans="2:51" s="12" customFormat="1" ht="13.5">
      <c r="B595" s="257"/>
      <c r="C595" s="258"/>
      <c r="D595" s="247" t="s">
        <v>328</v>
      </c>
      <c r="E595" s="258"/>
      <c r="F595" s="260" t="s">
        <v>893</v>
      </c>
      <c r="G595" s="258"/>
      <c r="H595" s="261">
        <v>271.293</v>
      </c>
      <c r="I595" s="262"/>
      <c r="J595" s="258"/>
      <c r="K595" s="258"/>
      <c r="L595" s="263"/>
      <c r="M595" s="264"/>
      <c r="N595" s="265"/>
      <c r="O595" s="265"/>
      <c r="P595" s="265"/>
      <c r="Q595" s="265"/>
      <c r="R595" s="265"/>
      <c r="S595" s="265"/>
      <c r="T595" s="266"/>
      <c r="AT595" s="267" t="s">
        <v>328</v>
      </c>
      <c r="AU595" s="267" t="s">
        <v>85</v>
      </c>
      <c r="AV595" s="12" t="s">
        <v>85</v>
      </c>
      <c r="AW595" s="12" t="s">
        <v>6</v>
      </c>
      <c r="AX595" s="12" t="s">
        <v>83</v>
      </c>
      <c r="AY595" s="267" t="s">
        <v>174</v>
      </c>
    </row>
    <row r="596" spans="2:65" s="1" customFormat="1" ht="16.5" customHeight="1">
      <c r="B596" s="47"/>
      <c r="C596" s="235" t="s">
        <v>894</v>
      </c>
      <c r="D596" s="235" t="s">
        <v>177</v>
      </c>
      <c r="E596" s="236" t="s">
        <v>895</v>
      </c>
      <c r="F596" s="237" t="s">
        <v>896</v>
      </c>
      <c r="G596" s="238" t="s">
        <v>223</v>
      </c>
      <c r="H596" s="239">
        <v>184.973</v>
      </c>
      <c r="I596" s="240"/>
      <c r="J596" s="241">
        <f>ROUND(I596*H596,2)</f>
        <v>0</v>
      </c>
      <c r="K596" s="237" t="s">
        <v>181</v>
      </c>
      <c r="L596" s="73"/>
      <c r="M596" s="242" t="s">
        <v>23</v>
      </c>
      <c r="N596" s="243" t="s">
        <v>46</v>
      </c>
      <c r="O596" s="48"/>
      <c r="P596" s="244">
        <f>O596*H596</f>
        <v>0</v>
      </c>
      <c r="Q596" s="244">
        <v>2E-05</v>
      </c>
      <c r="R596" s="244">
        <f>Q596*H596</f>
        <v>0.0036994600000000008</v>
      </c>
      <c r="S596" s="244">
        <v>0</v>
      </c>
      <c r="T596" s="245">
        <f>S596*H596</f>
        <v>0</v>
      </c>
      <c r="AR596" s="25" t="s">
        <v>258</v>
      </c>
      <c r="AT596" s="25" t="s">
        <v>177</v>
      </c>
      <c r="AU596" s="25" t="s">
        <v>85</v>
      </c>
      <c r="AY596" s="25" t="s">
        <v>174</v>
      </c>
      <c r="BE596" s="246">
        <f>IF(N596="základní",J596,0)</f>
        <v>0</v>
      </c>
      <c r="BF596" s="246">
        <f>IF(N596="snížená",J596,0)</f>
        <v>0</v>
      </c>
      <c r="BG596" s="246">
        <f>IF(N596="zákl. přenesená",J596,0)</f>
        <v>0</v>
      </c>
      <c r="BH596" s="246">
        <f>IF(N596="sníž. přenesená",J596,0)</f>
        <v>0</v>
      </c>
      <c r="BI596" s="246">
        <f>IF(N596="nulová",J596,0)</f>
        <v>0</v>
      </c>
      <c r="BJ596" s="25" t="s">
        <v>83</v>
      </c>
      <c r="BK596" s="246">
        <f>ROUND(I596*H596,2)</f>
        <v>0</v>
      </c>
      <c r="BL596" s="25" t="s">
        <v>258</v>
      </c>
      <c r="BM596" s="25" t="s">
        <v>897</v>
      </c>
    </row>
    <row r="597" spans="2:51" s="15" customFormat="1" ht="13.5">
      <c r="B597" s="290"/>
      <c r="C597" s="291"/>
      <c r="D597" s="247" t="s">
        <v>328</v>
      </c>
      <c r="E597" s="292" t="s">
        <v>23</v>
      </c>
      <c r="F597" s="293" t="s">
        <v>898</v>
      </c>
      <c r="G597" s="291"/>
      <c r="H597" s="292" t="s">
        <v>23</v>
      </c>
      <c r="I597" s="294"/>
      <c r="J597" s="291"/>
      <c r="K597" s="291"/>
      <c r="L597" s="295"/>
      <c r="M597" s="296"/>
      <c r="N597" s="297"/>
      <c r="O597" s="297"/>
      <c r="P597" s="297"/>
      <c r="Q597" s="297"/>
      <c r="R597" s="297"/>
      <c r="S597" s="297"/>
      <c r="T597" s="298"/>
      <c r="AT597" s="299" t="s">
        <v>328</v>
      </c>
      <c r="AU597" s="299" t="s">
        <v>85</v>
      </c>
      <c r="AV597" s="15" t="s">
        <v>83</v>
      </c>
      <c r="AW597" s="15" t="s">
        <v>38</v>
      </c>
      <c r="AX597" s="15" t="s">
        <v>75</v>
      </c>
      <c r="AY597" s="299" t="s">
        <v>174</v>
      </c>
    </row>
    <row r="598" spans="2:51" s="12" customFormat="1" ht="13.5">
      <c r="B598" s="257"/>
      <c r="C598" s="258"/>
      <c r="D598" s="247" t="s">
        <v>328</v>
      </c>
      <c r="E598" s="259" t="s">
        <v>23</v>
      </c>
      <c r="F598" s="260" t="s">
        <v>899</v>
      </c>
      <c r="G598" s="258"/>
      <c r="H598" s="261">
        <v>184.973</v>
      </c>
      <c r="I598" s="262"/>
      <c r="J598" s="258"/>
      <c r="K598" s="258"/>
      <c r="L598" s="263"/>
      <c r="M598" s="264"/>
      <c r="N598" s="265"/>
      <c r="O598" s="265"/>
      <c r="P598" s="265"/>
      <c r="Q598" s="265"/>
      <c r="R598" s="265"/>
      <c r="S598" s="265"/>
      <c r="T598" s="266"/>
      <c r="AT598" s="267" t="s">
        <v>328</v>
      </c>
      <c r="AU598" s="267" t="s">
        <v>85</v>
      </c>
      <c r="AV598" s="12" t="s">
        <v>85</v>
      </c>
      <c r="AW598" s="12" t="s">
        <v>38</v>
      </c>
      <c r="AX598" s="12" t="s">
        <v>83</v>
      </c>
      <c r="AY598" s="267" t="s">
        <v>174</v>
      </c>
    </row>
    <row r="599" spans="2:65" s="1" customFormat="1" ht="16.5" customHeight="1">
      <c r="B599" s="47"/>
      <c r="C599" s="235" t="s">
        <v>900</v>
      </c>
      <c r="D599" s="235" t="s">
        <v>177</v>
      </c>
      <c r="E599" s="236" t="s">
        <v>901</v>
      </c>
      <c r="F599" s="237" t="s">
        <v>902</v>
      </c>
      <c r="G599" s="238" t="s">
        <v>223</v>
      </c>
      <c r="H599" s="239">
        <v>81.52</v>
      </c>
      <c r="I599" s="240"/>
      <c r="J599" s="241">
        <f>ROUND(I599*H599,2)</f>
        <v>0</v>
      </c>
      <c r="K599" s="237" t="s">
        <v>181</v>
      </c>
      <c r="L599" s="73"/>
      <c r="M599" s="242" t="s">
        <v>23</v>
      </c>
      <c r="N599" s="243" t="s">
        <v>46</v>
      </c>
      <c r="O599" s="48"/>
      <c r="P599" s="244">
        <f>O599*H599</f>
        <v>0</v>
      </c>
      <c r="Q599" s="244">
        <v>0</v>
      </c>
      <c r="R599" s="244">
        <f>Q599*H599</f>
        <v>0</v>
      </c>
      <c r="S599" s="244">
        <v>0.0003</v>
      </c>
      <c r="T599" s="245">
        <f>S599*H599</f>
        <v>0.024455999999999995</v>
      </c>
      <c r="AR599" s="25" t="s">
        <v>258</v>
      </c>
      <c r="AT599" s="25" t="s">
        <v>177</v>
      </c>
      <c r="AU599" s="25" t="s">
        <v>85</v>
      </c>
      <c r="AY599" s="25" t="s">
        <v>174</v>
      </c>
      <c r="BE599" s="246">
        <f>IF(N599="základní",J599,0)</f>
        <v>0</v>
      </c>
      <c r="BF599" s="246">
        <f>IF(N599="snížená",J599,0)</f>
        <v>0</v>
      </c>
      <c r="BG599" s="246">
        <f>IF(N599="zákl. přenesená",J599,0)</f>
        <v>0</v>
      </c>
      <c r="BH599" s="246">
        <f>IF(N599="sníž. přenesená",J599,0)</f>
        <v>0</v>
      </c>
      <c r="BI599" s="246">
        <f>IF(N599="nulová",J599,0)</f>
        <v>0</v>
      </c>
      <c r="BJ599" s="25" t="s">
        <v>83</v>
      </c>
      <c r="BK599" s="246">
        <f>ROUND(I599*H599,2)</f>
        <v>0</v>
      </c>
      <c r="BL599" s="25" t="s">
        <v>258</v>
      </c>
      <c r="BM599" s="25" t="s">
        <v>903</v>
      </c>
    </row>
    <row r="600" spans="2:51" s="12" customFormat="1" ht="13.5">
      <c r="B600" s="257"/>
      <c r="C600" s="258"/>
      <c r="D600" s="247" t="s">
        <v>328</v>
      </c>
      <c r="E600" s="259" t="s">
        <v>23</v>
      </c>
      <c r="F600" s="260" t="s">
        <v>904</v>
      </c>
      <c r="G600" s="258"/>
      <c r="H600" s="261">
        <v>30.86</v>
      </c>
      <c r="I600" s="262"/>
      <c r="J600" s="258"/>
      <c r="K600" s="258"/>
      <c r="L600" s="263"/>
      <c r="M600" s="264"/>
      <c r="N600" s="265"/>
      <c r="O600" s="265"/>
      <c r="P600" s="265"/>
      <c r="Q600" s="265"/>
      <c r="R600" s="265"/>
      <c r="S600" s="265"/>
      <c r="T600" s="266"/>
      <c r="AT600" s="267" t="s">
        <v>328</v>
      </c>
      <c r="AU600" s="267" t="s">
        <v>85</v>
      </c>
      <c r="AV600" s="12" t="s">
        <v>85</v>
      </c>
      <c r="AW600" s="12" t="s">
        <v>38</v>
      </c>
      <c r="AX600" s="12" t="s">
        <v>75</v>
      </c>
      <c r="AY600" s="267" t="s">
        <v>174</v>
      </c>
    </row>
    <row r="601" spans="2:51" s="12" customFormat="1" ht="13.5">
      <c r="B601" s="257"/>
      <c r="C601" s="258"/>
      <c r="D601" s="247" t="s">
        <v>328</v>
      </c>
      <c r="E601" s="259" t="s">
        <v>23</v>
      </c>
      <c r="F601" s="260" t="s">
        <v>905</v>
      </c>
      <c r="G601" s="258"/>
      <c r="H601" s="261">
        <v>16.78</v>
      </c>
      <c r="I601" s="262"/>
      <c r="J601" s="258"/>
      <c r="K601" s="258"/>
      <c r="L601" s="263"/>
      <c r="M601" s="264"/>
      <c r="N601" s="265"/>
      <c r="O601" s="265"/>
      <c r="P601" s="265"/>
      <c r="Q601" s="265"/>
      <c r="R601" s="265"/>
      <c r="S601" s="265"/>
      <c r="T601" s="266"/>
      <c r="AT601" s="267" t="s">
        <v>328</v>
      </c>
      <c r="AU601" s="267" t="s">
        <v>85</v>
      </c>
      <c r="AV601" s="12" t="s">
        <v>85</v>
      </c>
      <c r="AW601" s="12" t="s">
        <v>38</v>
      </c>
      <c r="AX601" s="12" t="s">
        <v>75</v>
      </c>
      <c r="AY601" s="267" t="s">
        <v>174</v>
      </c>
    </row>
    <row r="602" spans="2:51" s="12" customFormat="1" ht="13.5">
      <c r="B602" s="257"/>
      <c r="C602" s="258"/>
      <c r="D602" s="247" t="s">
        <v>328</v>
      </c>
      <c r="E602" s="259" t="s">
        <v>23</v>
      </c>
      <c r="F602" s="260" t="s">
        <v>906</v>
      </c>
      <c r="G602" s="258"/>
      <c r="H602" s="261">
        <v>16.5</v>
      </c>
      <c r="I602" s="262"/>
      <c r="J602" s="258"/>
      <c r="K602" s="258"/>
      <c r="L602" s="263"/>
      <c r="M602" s="264"/>
      <c r="N602" s="265"/>
      <c r="O602" s="265"/>
      <c r="P602" s="265"/>
      <c r="Q602" s="265"/>
      <c r="R602" s="265"/>
      <c r="S602" s="265"/>
      <c r="T602" s="266"/>
      <c r="AT602" s="267" t="s">
        <v>328</v>
      </c>
      <c r="AU602" s="267" t="s">
        <v>85</v>
      </c>
      <c r="AV602" s="12" t="s">
        <v>85</v>
      </c>
      <c r="AW602" s="12" t="s">
        <v>38</v>
      </c>
      <c r="AX602" s="12" t="s">
        <v>75</v>
      </c>
      <c r="AY602" s="267" t="s">
        <v>174</v>
      </c>
    </row>
    <row r="603" spans="2:51" s="12" customFormat="1" ht="13.5">
      <c r="B603" s="257"/>
      <c r="C603" s="258"/>
      <c r="D603" s="247" t="s">
        <v>328</v>
      </c>
      <c r="E603" s="259" t="s">
        <v>23</v>
      </c>
      <c r="F603" s="260" t="s">
        <v>907</v>
      </c>
      <c r="G603" s="258"/>
      <c r="H603" s="261">
        <v>17.38</v>
      </c>
      <c r="I603" s="262"/>
      <c r="J603" s="258"/>
      <c r="K603" s="258"/>
      <c r="L603" s="263"/>
      <c r="M603" s="264"/>
      <c r="N603" s="265"/>
      <c r="O603" s="265"/>
      <c r="P603" s="265"/>
      <c r="Q603" s="265"/>
      <c r="R603" s="265"/>
      <c r="S603" s="265"/>
      <c r="T603" s="266"/>
      <c r="AT603" s="267" t="s">
        <v>328</v>
      </c>
      <c r="AU603" s="267" t="s">
        <v>85</v>
      </c>
      <c r="AV603" s="12" t="s">
        <v>85</v>
      </c>
      <c r="AW603" s="12" t="s">
        <v>38</v>
      </c>
      <c r="AX603" s="12" t="s">
        <v>75</v>
      </c>
      <c r="AY603" s="267" t="s">
        <v>174</v>
      </c>
    </row>
    <row r="604" spans="2:51" s="14" customFormat="1" ht="13.5">
      <c r="B604" s="279"/>
      <c r="C604" s="280"/>
      <c r="D604" s="247" t="s">
        <v>328</v>
      </c>
      <c r="E604" s="281" t="s">
        <v>23</v>
      </c>
      <c r="F604" s="282" t="s">
        <v>395</v>
      </c>
      <c r="G604" s="280"/>
      <c r="H604" s="283">
        <v>81.52</v>
      </c>
      <c r="I604" s="284"/>
      <c r="J604" s="280"/>
      <c r="K604" s="280"/>
      <c r="L604" s="285"/>
      <c r="M604" s="286"/>
      <c r="N604" s="287"/>
      <c r="O604" s="287"/>
      <c r="P604" s="287"/>
      <c r="Q604" s="287"/>
      <c r="R604" s="287"/>
      <c r="S604" s="287"/>
      <c r="T604" s="288"/>
      <c r="AT604" s="289" t="s">
        <v>328</v>
      </c>
      <c r="AU604" s="289" t="s">
        <v>85</v>
      </c>
      <c r="AV604" s="14" t="s">
        <v>94</v>
      </c>
      <c r="AW604" s="14" t="s">
        <v>38</v>
      </c>
      <c r="AX604" s="14" t="s">
        <v>83</v>
      </c>
      <c r="AY604" s="289" t="s">
        <v>174</v>
      </c>
    </row>
    <row r="605" spans="2:65" s="1" customFormat="1" ht="16.5" customHeight="1">
      <c r="B605" s="47"/>
      <c r="C605" s="235" t="s">
        <v>908</v>
      </c>
      <c r="D605" s="235" t="s">
        <v>177</v>
      </c>
      <c r="E605" s="236" t="s">
        <v>909</v>
      </c>
      <c r="F605" s="237" t="s">
        <v>910</v>
      </c>
      <c r="G605" s="238" t="s">
        <v>223</v>
      </c>
      <c r="H605" s="239">
        <v>196.88</v>
      </c>
      <c r="I605" s="240"/>
      <c r="J605" s="241">
        <f>ROUND(I605*H605,2)</f>
        <v>0</v>
      </c>
      <c r="K605" s="237" t="s">
        <v>181</v>
      </c>
      <c r="L605" s="73"/>
      <c r="M605" s="242" t="s">
        <v>23</v>
      </c>
      <c r="N605" s="243" t="s">
        <v>46</v>
      </c>
      <c r="O605" s="48"/>
      <c r="P605" s="244">
        <f>O605*H605</f>
        <v>0</v>
      </c>
      <c r="Q605" s="244">
        <v>2E-05</v>
      </c>
      <c r="R605" s="244">
        <f>Q605*H605</f>
        <v>0.0039376</v>
      </c>
      <c r="S605" s="244">
        <v>0</v>
      </c>
      <c r="T605" s="245">
        <f>S605*H605</f>
        <v>0</v>
      </c>
      <c r="AR605" s="25" t="s">
        <v>258</v>
      </c>
      <c r="AT605" s="25" t="s">
        <v>177</v>
      </c>
      <c r="AU605" s="25" t="s">
        <v>85</v>
      </c>
      <c r="AY605" s="25" t="s">
        <v>174</v>
      </c>
      <c r="BE605" s="246">
        <f>IF(N605="základní",J605,0)</f>
        <v>0</v>
      </c>
      <c r="BF605" s="246">
        <f>IF(N605="snížená",J605,0)</f>
        <v>0</v>
      </c>
      <c r="BG605" s="246">
        <f>IF(N605="zákl. přenesená",J605,0)</f>
        <v>0</v>
      </c>
      <c r="BH605" s="246">
        <f>IF(N605="sníž. přenesená",J605,0)</f>
        <v>0</v>
      </c>
      <c r="BI605" s="246">
        <f>IF(N605="nulová",J605,0)</f>
        <v>0</v>
      </c>
      <c r="BJ605" s="25" t="s">
        <v>83</v>
      </c>
      <c r="BK605" s="246">
        <f>ROUND(I605*H605,2)</f>
        <v>0</v>
      </c>
      <c r="BL605" s="25" t="s">
        <v>258</v>
      </c>
      <c r="BM605" s="25" t="s">
        <v>911</v>
      </c>
    </row>
    <row r="606" spans="2:51" s="12" customFormat="1" ht="13.5">
      <c r="B606" s="257"/>
      <c r="C606" s="258"/>
      <c r="D606" s="247" t="s">
        <v>328</v>
      </c>
      <c r="E606" s="259" t="s">
        <v>23</v>
      </c>
      <c r="F606" s="260" t="s">
        <v>904</v>
      </c>
      <c r="G606" s="258"/>
      <c r="H606" s="261">
        <v>30.86</v>
      </c>
      <c r="I606" s="262"/>
      <c r="J606" s="258"/>
      <c r="K606" s="258"/>
      <c r="L606" s="263"/>
      <c r="M606" s="264"/>
      <c r="N606" s="265"/>
      <c r="O606" s="265"/>
      <c r="P606" s="265"/>
      <c r="Q606" s="265"/>
      <c r="R606" s="265"/>
      <c r="S606" s="265"/>
      <c r="T606" s="266"/>
      <c r="AT606" s="267" t="s">
        <v>328</v>
      </c>
      <c r="AU606" s="267" t="s">
        <v>85</v>
      </c>
      <c r="AV606" s="12" t="s">
        <v>85</v>
      </c>
      <c r="AW606" s="12" t="s">
        <v>38</v>
      </c>
      <c r="AX606" s="12" t="s">
        <v>75</v>
      </c>
      <c r="AY606" s="267" t="s">
        <v>174</v>
      </c>
    </row>
    <row r="607" spans="2:51" s="12" customFormat="1" ht="13.5">
      <c r="B607" s="257"/>
      <c r="C607" s="258"/>
      <c r="D607" s="247" t="s">
        <v>328</v>
      </c>
      <c r="E607" s="259" t="s">
        <v>23</v>
      </c>
      <c r="F607" s="260" t="s">
        <v>912</v>
      </c>
      <c r="G607" s="258"/>
      <c r="H607" s="261">
        <v>17.32</v>
      </c>
      <c r="I607" s="262"/>
      <c r="J607" s="258"/>
      <c r="K607" s="258"/>
      <c r="L607" s="263"/>
      <c r="M607" s="264"/>
      <c r="N607" s="265"/>
      <c r="O607" s="265"/>
      <c r="P607" s="265"/>
      <c r="Q607" s="265"/>
      <c r="R607" s="265"/>
      <c r="S607" s="265"/>
      <c r="T607" s="266"/>
      <c r="AT607" s="267" t="s">
        <v>328</v>
      </c>
      <c r="AU607" s="267" t="s">
        <v>85</v>
      </c>
      <c r="AV607" s="12" t="s">
        <v>85</v>
      </c>
      <c r="AW607" s="12" t="s">
        <v>38</v>
      </c>
      <c r="AX607" s="12" t="s">
        <v>75</v>
      </c>
      <c r="AY607" s="267" t="s">
        <v>174</v>
      </c>
    </row>
    <row r="608" spans="2:51" s="12" customFormat="1" ht="13.5">
      <c r="B608" s="257"/>
      <c r="C608" s="258"/>
      <c r="D608" s="247" t="s">
        <v>328</v>
      </c>
      <c r="E608" s="259" t="s">
        <v>23</v>
      </c>
      <c r="F608" s="260" t="s">
        <v>905</v>
      </c>
      <c r="G608" s="258"/>
      <c r="H608" s="261">
        <v>16.78</v>
      </c>
      <c r="I608" s="262"/>
      <c r="J608" s="258"/>
      <c r="K608" s="258"/>
      <c r="L608" s="263"/>
      <c r="M608" s="264"/>
      <c r="N608" s="265"/>
      <c r="O608" s="265"/>
      <c r="P608" s="265"/>
      <c r="Q608" s="265"/>
      <c r="R608" s="265"/>
      <c r="S608" s="265"/>
      <c r="T608" s="266"/>
      <c r="AT608" s="267" t="s">
        <v>328</v>
      </c>
      <c r="AU608" s="267" t="s">
        <v>85</v>
      </c>
      <c r="AV608" s="12" t="s">
        <v>85</v>
      </c>
      <c r="AW608" s="12" t="s">
        <v>38</v>
      </c>
      <c r="AX608" s="12" t="s">
        <v>75</v>
      </c>
      <c r="AY608" s="267" t="s">
        <v>174</v>
      </c>
    </row>
    <row r="609" spans="2:51" s="12" customFormat="1" ht="13.5">
      <c r="B609" s="257"/>
      <c r="C609" s="258"/>
      <c r="D609" s="247" t="s">
        <v>328</v>
      </c>
      <c r="E609" s="259" t="s">
        <v>23</v>
      </c>
      <c r="F609" s="260" t="s">
        <v>913</v>
      </c>
      <c r="G609" s="258"/>
      <c r="H609" s="261">
        <v>16.58</v>
      </c>
      <c r="I609" s="262"/>
      <c r="J609" s="258"/>
      <c r="K609" s="258"/>
      <c r="L609" s="263"/>
      <c r="M609" s="264"/>
      <c r="N609" s="265"/>
      <c r="O609" s="265"/>
      <c r="P609" s="265"/>
      <c r="Q609" s="265"/>
      <c r="R609" s="265"/>
      <c r="S609" s="265"/>
      <c r="T609" s="266"/>
      <c r="AT609" s="267" t="s">
        <v>328</v>
      </c>
      <c r="AU609" s="267" t="s">
        <v>85</v>
      </c>
      <c r="AV609" s="12" t="s">
        <v>85</v>
      </c>
      <c r="AW609" s="12" t="s">
        <v>38</v>
      </c>
      <c r="AX609" s="12" t="s">
        <v>75</v>
      </c>
      <c r="AY609" s="267" t="s">
        <v>174</v>
      </c>
    </row>
    <row r="610" spans="2:51" s="12" customFormat="1" ht="13.5">
      <c r="B610" s="257"/>
      <c r="C610" s="258"/>
      <c r="D610" s="247" t="s">
        <v>328</v>
      </c>
      <c r="E610" s="259" t="s">
        <v>23</v>
      </c>
      <c r="F610" s="260" t="s">
        <v>914</v>
      </c>
      <c r="G610" s="258"/>
      <c r="H610" s="261">
        <v>17.72</v>
      </c>
      <c r="I610" s="262"/>
      <c r="J610" s="258"/>
      <c r="K610" s="258"/>
      <c r="L610" s="263"/>
      <c r="M610" s="264"/>
      <c r="N610" s="265"/>
      <c r="O610" s="265"/>
      <c r="P610" s="265"/>
      <c r="Q610" s="265"/>
      <c r="R610" s="265"/>
      <c r="S610" s="265"/>
      <c r="T610" s="266"/>
      <c r="AT610" s="267" t="s">
        <v>328</v>
      </c>
      <c r="AU610" s="267" t="s">
        <v>85</v>
      </c>
      <c r="AV610" s="12" t="s">
        <v>85</v>
      </c>
      <c r="AW610" s="12" t="s">
        <v>38</v>
      </c>
      <c r="AX610" s="12" t="s">
        <v>75</v>
      </c>
      <c r="AY610" s="267" t="s">
        <v>174</v>
      </c>
    </row>
    <row r="611" spans="2:51" s="12" customFormat="1" ht="13.5">
      <c r="B611" s="257"/>
      <c r="C611" s="258"/>
      <c r="D611" s="247" t="s">
        <v>328</v>
      </c>
      <c r="E611" s="259" t="s">
        <v>23</v>
      </c>
      <c r="F611" s="260" t="s">
        <v>915</v>
      </c>
      <c r="G611" s="258"/>
      <c r="H611" s="261">
        <v>14.86</v>
      </c>
      <c r="I611" s="262"/>
      <c r="J611" s="258"/>
      <c r="K611" s="258"/>
      <c r="L611" s="263"/>
      <c r="M611" s="264"/>
      <c r="N611" s="265"/>
      <c r="O611" s="265"/>
      <c r="P611" s="265"/>
      <c r="Q611" s="265"/>
      <c r="R611" s="265"/>
      <c r="S611" s="265"/>
      <c r="T611" s="266"/>
      <c r="AT611" s="267" t="s">
        <v>328</v>
      </c>
      <c r="AU611" s="267" t="s">
        <v>85</v>
      </c>
      <c r="AV611" s="12" t="s">
        <v>85</v>
      </c>
      <c r="AW611" s="12" t="s">
        <v>38</v>
      </c>
      <c r="AX611" s="12" t="s">
        <v>75</v>
      </c>
      <c r="AY611" s="267" t="s">
        <v>174</v>
      </c>
    </row>
    <row r="612" spans="2:51" s="12" customFormat="1" ht="13.5">
      <c r="B612" s="257"/>
      <c r="C612" s="258"/>
      <c r="D612" s="247" t="s">
        <v>328</v>
      </c>
      <c r="E612" s="259" t="s">
        <v>23</v>
      </c>
      <c r="F612" s="260" t="s">
        <v>916</v>
      </c>
      <c r="G612" s="258"/>
      <c r="H612" s="261">
        <v>16.52</v>
      </c>
      <c r="I612" s="262"/>
      <c r="J612" s="258"/>
      <c r="K612" s="258"/>
      <c r="L612" s="263"/>
      <c r="M612" s="264"/>
      <c r="N612" s="265"/>
      <c r="O612" s="265"/>
      <c r="P612" s="265"/>
      <c r="Q612" s="265"/>
      <c r="R612" s="265"/>
      <c r="S612" s="265"/>
      <c r="T612" s="266"/>
      <c r="AT612" s="267" t="s">
        <v>328</v>
      </c>
      <c r="AU612" s="267" t="s">
        <v>85</v>
      </c>
      <c r="AV612" s="12" t="s">
        <v>85</v>
      </c>
      <c r="AW612" s="12" t="s">
        <v>38</v>
      </c>
      <c r="AX612" s="12" t="s">
        <v>75</v>
      </c>
      <c r="AY612" s="267" t="s">
        <v>174</v>
      </c>
    </row>
    <row r="613" spans="2:51" s="12" customFormat="1" ht="13.5">
      <c r="B613" s="257"/>
      <c r="C613" s="258"/>
      <c r="D613" s="247" t="s">
        <v>328</v>
      </c>
      <c r="E613" s="259" t="s">
        <v>23</v>
      </c>
      <c r="F613" s="260" t="s">
        <v>917</v>
      </c>
      <c r="G613" s="258"/>
      <c r="H613" s="261">
        <v>16.58</v>
      </c>
      <c r="I613" s="262"/>
      <c r="J613" s="258"/>
      <c r="K613" s="258"/>
      <c r="L613" s="263"/>
      <c r="M613" s="264"/>
      <c r="N613" s="265"/>
      <c r="O613" s="265"/>
      <c r="P613" s="265"/>
      <c r="Q613" s="265"/>
      <c r="R613" s="265"/>
      <c r="S613" s="265"/>
      <c r="T613" s="266"/>
      <c r="AT613" s="267" t="s">
        <v>328</v>
      </c>
      <c r="AU613" s="267" t="s">
        <v>85</v>
      </c>
      <c r="AV613" s="12" t="s">
        <v>85</v>
      </c>
      <c r="AW613" s="12" t="s">
        <v>38</v>
      </c>
      <c r="AX613" s="12" t="s">
        <v>75</v>
      </c>
      <c r="AY613" s="267" t="s">
        <v>174</v>
      </c>
    </row>
    <row r="614" spans="2:51" s="12" customFormat="1" ht="13.5">
      <c r="B614" s="257"/>
      <c r="C614" s="258"/>
      <c r="D614" s="247" t="s">
        <v>328</v>
      </c>
      <c r="E614" s="259" t="s">
        <v>23</v>
      </c>
      <c r="F614" s="260" t="s">
        <v>918</v>
      </c>
      <c r="G614" s="258"/>
      <c r="H614" s="261">
        <v>15.78</v>
      </c>
      <c r="I614" s="262"/>
      <c r="J614" s="258"/>
      <c r="K614" s="258"/>
      <c r="L614" s="263"/>
      <c r="M614" s="264"/>
      <c r="N614" s="265"/>
      <c r="O614" s="265"/>
      <c r="P614" s="265"/>
      <c r="Q614" s="265"/>
      <c r="R614" s="265"/>
      <c r="S614" s="265"/>
      <c r="T614" s="266"/>
      <c r="AT614" s="267" t="s">
        <v>328</v>
      </c>
      <c r="AU614" s="267" t="s">
        <v>85</v>
      </c>
      <c r="AV614" s="12" t="s">
        <v>85</v>
      </c>
      <c r="AW614" s="12" t="s">
        <v>38</v>
      </c>
      <c r="AX614" s="12" t="s">
        <v>75</v>
      </c>
      <c r="AY614" s="267" t="s">
        <v>174</v>
      </c>
    </row>
    <row r="615" spans="2:51" s="12" customFormat="1" ht="13.5">
      <c r="B615" s="257"/>
      <c r="C615" s="258"/>
      <c r="D615" s="247" t="s">
        <v>328</v>
      </c>
      <c r="E615" s="259" t="s">
        <v>23</v>
      </c>
      <c r="F615" s="260" t="s">
        <v>906</v>
      </c>
      <c r="G615" s="258"/>
      <c r="H615" s="261">
        <v>16.5</v>
      </c>
      <c r="I615" s="262"/>
      <c r="J615" s="258"/>
      <c r="K615" s="258"/>
      <c r="L615" s="263"/>
      <c r="M615" s="264"/>
      <c r="N615" s="265"/>
      <c r="O615" s="265"/>
      <c r="P615" s="265"/>
      <c r="Q615" s="265"/>
      <c r="R615" s="265"/>
      <c r="S615" s="265"/>
      <c r="T615" s="266"/>
      <c r="AT615" s="267" t="s">
        <v>328</v>
      </c>
      <c r="AU615" s="267" t="s">
        <v>85</v>
      </c>
      <c r="AV615" s="12" t="s">
        <v>85</v>
      </c>
      <c r="AW615" s="12" t="s">
        <v>38</v>
      </c>
      <c r="AX615" s="12" t="s">
        <v>75</v>
      </c>
      <c r="AY615" s="267" t="s">
        <v>174</v>
      </c>
    </row>
    <row r="616" spans="2:51" s="12" customFormat="1" ht="13.5">
      <c r="B616" s="257"/>
      <c r="C616" s="258"/>
      <c r="D616" s="247" t="s">
        <v>328</v>
      </c>
      <c r="E616" s="259" t="s">
        <v>23</v>
      </c>
      <c r="F616" s="260" t="s">
        <v>907</v>
      </c>
      <c r="G616" s="258"/>
      <c r="H616" s="261">
        <v>17.38</v>
      </c>
      <c r="I616" s="262"/>
      <c r="J616" s="258"/>
      <c r="K616" s="258"/>
      <c r="L616" s="263"/>
      <c r="M616" s="264"/>
      <c r="N616" s="265"/>
      <c r="O616" s="265"/>
      <c r="P616" s="265"/>
      <c r="Q616" s="265"/>
      <c r="R616" s="265"/>
      <c r="S616" s="265"/>
      <c r="T616" s="266"/>
      <c r="AT616" s="267" t="s">
        <v>328</v>
      </c>
      <c r="AU616" s="267" t="s">
        <v>85</v>
      </c>
      <c r="AV616" s="12" t="s">
        <v>85</v>
      </c>
      <c r="AW616" s="12" t="s">
        <v>38</v>
      </c>
      <c r="AX616" s="12" t="s">
        <v>75</v>
      </c>
      <c r="AY616" s="267" t="s">
        <v>174</v>
      </c>
    </row>
    <row r="617" spans="2:51" s="14" customFormat="1" ht="13.5">
      <c r="B617" s="279"/>
      <c r="C617" s="280"/>
      <c r="D617" s="247" t="s">
        <v>328</v>
      </c>
      <c r="E617" s="281" t="s">
        <v>23</v>
      </c>
      <c r="F617" s="282" t="s">
        <v>395</v>
      </c>
      <c r="G617" s="280"/>
      <c r="H617" s="283">
        <v>196.88</v>
      </c>
      <c r="I617" s="284"/>
      <c r="J617" s="280"/>
      <c r="K617" s="280"/>
      <c r="L617" s="285"/>
      <c r="M617" s="286"/>
      <c r="N617" s="287"/>
      <c r="O617" s="287"/>
      <c r="P617" s="287"/>
      <c r="Q617" s="287"/>
      <c r="R617" s="287"/>
      <c r="S617" s="287"/>
      <c r="T617" s="288"/>
      <c r="AT617" s="289" t="s">
        <v>328</v>
      </c>
      <c r="AU617" s="289" t="s">
        <v>85</v>
      </c>
      <c r="AV617" s="14" t="s">
        <v>94</v>
      </c>
      <c r="AW617" s="14" t="s">
        <v>38</v>
      </c>
      <c r="AX617" s="14" t="s">
        <v>83</v>
      </c>
      <c r="AY617" s="289" t="s">
        <v>174</v>
      </c>
    </row>
    <row r="618" spans="2:65" s="1" customFormat="1" ht="16.5" customHeight="1">
      <c r="B618" s="47"/>
      <c r="C618" s="300" t="s">
        <v>919</v>
      </c>
      <c r="D618" s="300" t="s">
        <v>475</v>
      </c>
      <c r="E618" s="301" t="s">
        <v>920</v>
      </c>
      <c r="F618" s="302" t="s">
        <v>921</v>
      </c>
      <c r="G618" s="303" t="s">
        <v>223</v>
      </c>
      <c r="H618" s="304">
        <v>200.818</v>
      </c>
      <c r="I618" s="305"/>
      <c r="J618" s="306">
        <f>ROUND(I618*H618,2)</f>
        <v>0</v>
      </c>
      <c r="K618" s="302" t="s">
        <v>181</v>
      </c>
      <c r="L618" s="307"/>
      <c r="M618" s="308" t="s">
        <v>23</v>
      </c>
      <c r="N618" s="309" t="s">
        <v>46</v>
      </c>
      <c r="O618" s="48"/>
      <c r="P618" s="244">
        <f>O618*H618</f>
        <v>0</v>
      </c>
      <c r="Q618" s="244">
        <v>0.00035</v>
      </c>
      <c r="R618" s="244">
        <f>Q618*H618</f>
        <v>0.07028630000000001</v>
      </c>
      <c r="S618" s="244">
        <v>0</v>
      </c>
      <c r="T618" s="245">
        <f>S618*H618</f>
        <v>0</v>
      </c>
      <c r="AR618" s="25" t="s">
        <v>547</v>
      </c>
      <c r="AT618" s="25" t="s">
        <v>475</v>
      </c>
      <c r="AU618" s="25" t="s">
        <v>85</v>
      </c>
      <c r="AY618" s="25" t="s">
        <v>174</v>
      </c>
      <c r="BE618" s="246">
        <f>IF(N618="základní",J618,0)</f>
        <v>0</v>
      </c>
      <c r="BF618" s="246">
        <f>IF(N618="snížená",J618,0)</f>
        <v>0</v>
      </c>
      <c r="BG618" s="246">
        <f>IF(N618="zákl. přenesená",J618,0)</f>
        <v>0</v>
      </c>
      <c r="BH618" s="246">
        <f>IF(N618="sníž. přenesená",J618,0)</f>
        <v>0</v>
      </c>
      <c r="BI618" s="246">
        <f>IF(N618="nulová",J618,0)</f>
        <v>0</v>
      </c>
      <c r="BJ618" s="25" t="s">
        <v>83</v>
      </c>
      <c r="BK618" s="246">
        <f>ROUND(I618*H618,2)</f>
        <v>0</v>
      </c>
      <c r="BL618" s="25" t="s">
        <v>258</v>
      </c>
      <c r="BM618" s="25" t="s">
        <v>922</v>
      </c>
    </row>
    <row r="619" spans="2:51" s="12" customFormat="1" ht="13.5">
      <c r="B619" s="257"/>
      <c r="C619" s="258"/>
      <c r="D619" s="247" t="s">
        <v>328</v>
      </c>
      <c r="E619" s="258"/>
      <c r="F619" s="260" t="s">
        <v>923</v>
      </c>
      <c r="G619" s="258"/>
      <c r="H619" s="261">
        <v>200.818</v>
      </c>
      <c r="I619" s="262"/>
      <c r="J619" s="258"/>
      <c r="K619" s="258"/>
      <c r="L619" s="263"/>
      <c r="M619" s="264"/>
      <c r="N619" s="265"/>
      <c r="O619" s="265"/>
      <c r="P619" s="265"/>
      <c r="Q619" s="265"/>
      <c r="R619" s="265"/>
      <c r="S619" s="265"/>
      <c r="T619" s="266"/>
      <c r="AT619" s="267" t="s">
        <v>328</v>
      </c>
      <c r="AU619" s="267" t="s">
        <v>85</v>
      </c>
      <c r="AV619" s="12" t="s">
        <v>85</v>
      </c>
      <c r="AW619" s="12" t="s">
        <v>6</v>
      </c>
      <c r="AX619" s="12" t="s">
        <v>83</v>
      </c>
      <c r="AY619" s="267" t="s">
        <v>174</v>
      </c>
    </row>
    <row r="620" spans="2:65" s="1" customFormat="1" ht="38.25" customHeight="1">
      <c r="B620" s="47"/>
      <c r="C620" s="235" t="s">
        <v>924</v>
      </c>
      <c r="D620" s="235" t="s">
        <v>177</v>
      </c>
      <c r="E620" s="236" t="s">
        <v>925</v>
      </c>
      <c r="F620" s="237" t="s">
        <v>926</v>
      </c>
      <c r="G620" s="238" t="s">
        <v>464</v>
      </c>
      <c r="H620" s="239">
        <v>2.767</v>
      </c>
      <c r="I620" s="240"/>
      <c r="J620" s="241">
        <f>ROUND(I620*H620,2)</f>
        <v>0</v>
      </c>
      <c r="K620" s="237" t="s">
        <v>181</v>
      </c>
      <c r="L620" s="73"/>
      <c r="M620" s="242" t="s">
        <v>23</v>
      </c>
      <c r="N620" s="243" t="s">
        <v>46</v>
      </c>
      <c r="O620" s="48"/>
      <c r="P620" s="244">
        <f>O620*H620</f>
        <v>0</v>
      </c>
      <c r="Q620" s="244">
        <v>0</v>
      </c>
      <c r="R620" s="244">
        <f>Q620*H620</f>
        <v>0</v>
      </c>
      <c r="S620" s="244">
        <v>0</v>
      </c>
      <c r="T620" s="245">
        <f>S620*H620</f>
        <v>0</v>
      </c>
      <c r="AR620" s="25" t="s">
        <v>258</v>
      </c>
      <c r="AT620" s="25" t="s">
        <v>177</v>
      </c>
      <c r="AU620" s="25" t="s">
        <v>85</v>
      </c>
      <c r="AY620" s="25" t="s">
        <v>174</v>
      </c>
      <c r="BE620" s="246">
        <f>IF(N620="základní",J620,0)</f>
        <v>0</v>
      </c>
      <c r="BF620" s="246">
        <f>IF(N620="snížená",J620,0)</f>
        <v>0</v>
      </c>
      <c r="BG620" s="246">
        <f>IF(N620="zákl. přenesená",J620,0)</f>
        <v>0</v>
      </c>
      <c r="BH620" s="246">
        <f>IF(N620="sníž. přenesená",J620,0)</f>
        <v>0</v>
      </c>
      <c r="BI620" s="246">
        <f>IF(N620="nulová",J620,0)</f>
        <v>0</v>
      </c>
      <c r="BJ620" s="25" t="s">
        <v>83</v>
      </c>
      <c r="BK620" s="246">
        <f>ROUND(I620*H620,2)</f>
        <v>0</v>
      </c>
      <c r="BL620" s="25" t="s">
        <v>258</v>
      </c>
      <c r="BM620" s="25" t="s">
        <v>927</v>
      </c>
    </row>
    <row r="621" spans="2:65" s="1" customFormat="1" ht="38.25" customHeight="1">
      <c r="B621" s="47"/>
      <c r="C621" s="235" t="s">
        <v>928</v>
      </c>
      <c r="D621" s="235" t="s">
        <v>177</v>
      </c>
      <c r="E621" s="236" t="s">
        <v>929</v>
      </c>
      <c r="F621" s="237" t="s">
        <v>930</v>
      </c>
      <c r="G621" s="238" t="s">
        <v>464</v>
      </c>
      <c r="H621" s="239">
        <v>2.767</v>
      </c>
      <c r="I621" s="240"/>
      <c r="J621" s="241">
        <f>ROUND(I621*H621,2)</f>
        <v>0</v>
      </c>
      <c r="K621" s="237" t="s">
        <v>181</v>
      </c>
      <c r="L621" s="73"/>
      <c r="M621" s="242" t="s">
        <v>23</v>
      </c>
      <c r="N621" s="243" t="s">
        <v>46</v>
      </c>
      <c r="O621" s="48"/>
      <c r="P621" s="244">
        <f>O621*H621</f>
        <v>0</v>
      </c>
      <c r="Q621" s="244">
        <v>0</v>
      </c>
      <c r="R621" s="244">
        <f>Q621*H621</f>
        <v>0</v>
      </c>
      <c r="S621" s="244">
        <v>0</v>
      </c>
      <c r="T621" s="245">
        <f>S621*H621</f>
        <v>0</v>
      </c>
      <c r="AR621" s="25" t="s">
        <v>258</v>
      </c>
      <c r="AT621" s="25" t="s">
        <v>177</v>
      </c>
      <c r="AU621" s="25" t="s">
        <v>85</v>
      </c>
      <c r="AY621" s="25" t="s">
        <v>174</v>
      </c>
      <c r="BE621" s="246">
        <f>IF(N621="základní",J621,0)</f>
        <v>0</v>
      </c>
      <c r="BF621" s="246">
        <f>IF(N621="snížená",J621,0)</f>
        <v>0</v>
      </c>
      <c r="BG621" s="246">
        <f>IF(N621="zákl. přenesená",J621,0)</f>
        <v>0</v>
      </c>
      <c r="BH621" s="246">
        <f>IF(N621="sníž. přenesená",J621,0)</f>
        <v>0</v>
      </c>
      <c r="BI621" s="246">
        <f>IF(N621="nulová",J621,0)</f>
        <v>0</v>
      </c>
      <c r="BJ621" s="25" t="s">
        <v>83</v>
      </c>
      <c r="BK621" s="246">
        <f>ROUND(I621*H621,2)</f>
        <v>0</v>
      </c>
      <c r="BL621" s="25" t="s">
        <v>258</v>
      </c>
      <c r="BM621" s="25" t="s">
        <v>931</v>
      </c>
    </row>
    <row r="622" spans="2:65" s="1" customFormat="1" ht="38.25" customHeight="1">
      <c r="B622" s="47"/>
      <c r="C622" s="235" t="s">
        <v>932</v>
      </c>
      <c r="D622" s="235" t="s">
        <v>177</v>
      </c>
      <c r="E622" s="236" t="s">
        <v>933</v>
      </c>
      <c r="F622" s="237" t="s">
        <v>934</v>
      </c>
      <c r="G622" s="238" t="s">
        <v>464</v>
      </c>
      <c r="H622" s="239">
        <v>2.767</v>
      </c>
      <c r="I622" s="240"/>
      <c r="J622" s="241">
        <f>ROUND(I622*H622,2)</f>
        <v>0</v>
      </c>
      <c r="K622" s="237" t="s">
        <v>181</v>
      </c>
      <c r="L622" s="73"/>
      <c r="M622" s="242" t="s">
        <v>23</v>
      </c>
      <c r="N622" s="243" t="s">
        <v>46</v>
      </c>
      <c r="O622" s="48"/>
      <c r="P622" s="244">
        <f>O622*H622</f>
        <v>0</v>
      </c>
      <c r="Q622" s="244">
        <v>0</v>
      </c>
      <c r="R622" s="244">
        <f>Q622*H622</f>
        <v>0</v>
      </c>
      <c r="S622" s="244">
        <v>0</v>
      </c>
      <c r="T622" s="245">
        <f>S622*H622</f>
        <v>0</v>
      </c>
      <c r="AR622" s="25" t="s">
        <v>258</v>
      </c>
      <c r="AT622" s="25" t="s">
        <v>177</v>
      </c>
      <c r="AU622" s="25" t="s">
        <v>85</v>
      </c>
      <c r="AY622" s="25" t="s">
        <v>174</v>
      </c>
      <c r="BE622" s="246">
        <f>IF(N622="základní",J622,0)</f>
        <v>0</v>
      </c>
      <c r="BF622" s="246">
        <f>IF(N622="snížená",J622,0)</f>
        <v>0</v>
      </c>
      <c r="BG622" s="246">
        <f>IF(N622="zákl. přenesená",J622,0)</f>
        <v>0</v>
      </c>
      <c r="BH622" s="246">
        <f>IF(N622="sníž. přenesená",J622,0)</f>
        <v>0</v>
      </c>
      <c r="BI622" s="246">
        <f>IF(N622="nulová",J622,0)</f>
        <v>0</v>
      </c>
      <c r="BJ622" s="25" t="s">
        <v>83</v>
      </c>
      <c r="BK622" s="246">
        <f>ROUND(I622*H622,2)</f>
        <v>0</v>
      </c>
      <c r="BL622" s="25" t="s">
        <v>258</v>
      </c>
      <c r="BM622" s="25" t="s">
        <v>935</v>
      </c>
    </row>
    <row r="623" spans="2:63" s="11" customFormat="1" ht="29.85" customHeight="1">
      <c r="B623" s="219"/>
      <c r="C623" s="220"/>
      <c r="D623" s="221" t="s">
        <v>74</v>
      </c>
      <c r="E623" s="233" t="s">
        <v>936</v>
      </c>
      <c r="F623" s="233" t="s">
        <v>937</v>
      </c>
      <c r="G623" s="220"/>
      <c r="H623" s="220"/>
      <c r="I623" s="223"/>
      <c r="J623" s="234">
        <f>BK623</f>
        <v>0</v>
      </c>
      <c r="K623" s="220"/>
      <c r="L623" s="225"/>
      <c r="M623" s="226"/>
      <c r="N623" s="227"/>
      <c r="O623" s="227"/>
      <c r="P623" s="228">
        <f>SUM(P624:P737)</f>
        <v>0</v>
      </c>
      <c r="Q623" s="227"/>
      <c r="R623" s="228">
        <f>SUM(R624:R737)</f>
        <v>7.2051416999999995</v>
      </c>
      <c r="S623" s="227"/>
      <c r="T623" s="229">
        <f>SUM(T624:T737)</f>
        <v>3.8058369999999995</v>
      </c>
      <c r="AR623" s="230" t="s">
        <v>85</v>
      </c>
      <c r="AT623" s="231" t="s">
        <v>74</v>
      </c>
      <c r="AU623" s="231" t="s">
        <v>83</v>
      </c>
      <c r="AY623" s="230" t="s">
        <v>174</v>
      </c>
      <c r="BK623" s="232">
        <f>SUM(BK624:BK737)</f>
        <v>0</v>
      </c>
    </row>
    <row r="624" spans="2:65" s="1" customFormat="1" ht="16.5" customHeight="1">
      <c r="B624" s="47"/>
      <c r="C624" s="235" t="s">
        <v>938</v>
      </c>
      <c r="D624" s="235" t="s">
        <v>177</v>
      </c>
      <c r="E624" s="236" t="s">
        <v>939</v>
      </c>
      <c r="F624" s="237" t="s">
        <v>940</v>
      </c>
      <c r="G624" s="238" t="s">
        <v>205</v>
      </c>
      <c r="H624" s="239">
        <v>242.41</v>
      </c>
      <c r="I624" s="240"/>
      <c r="J624" s="241">
        <f>ROUND(I624*H624,2)</f>
        <v>0</v>
      </c>
      <c r="K624" s="237" t="s">
        <v>181</v>
      </c>
      <c r="L624" s="73"/>
      <c r="M624" s="242" t="s">
        <v>23</v>
      </c>
      <c r="N624" s="243" t="s">
        <v>46</v>
      </c>
      <c r="O624" s="48"/>
      <c r="P624" s="244">
        <f>O624*H624</f>
        <v>0</v>
      </c>
      <c r="Q624" s="244">
        <v>0</v>
      </c>
      <c r="R624" s="244">
        <f>Q624*H624</f>
        <v>0</v>
      </c>
      <c r="S624" s="244">
        <v>0.0157</v>
      </c>
      <c r="T624" s="245">
        <f>S624*H624</f>
        <v>3.8058369999999995</v>
      </c>
      <c r="AR624" s="25" t="s">
        <v>258</v>
      </c>
      <c r="AT624" s="25" t="s">
        <v>177</v>
      </c>
      <c r="AU624" s="25" t="s">
        <v>85</v>
      </c>
      <c r="AY624" s="25" t="s">
        <v>174</v>
      </c>
      <c r="BE624" s="246">
        <f>IF(N624="základní",J624,0)</f>
        <v>0</v>
      </c>
      <c r="BF624" s="246">
        <f>IF(N624="snížená",J624,0)</f>
        <v>0</v>
      </c>
      <c r="BG624" s="246">
        <f>IF(N624="zákl. přenesená",J624,0)</f>
        <v>0</v>
      </c>
      <c r="BH624" s="246">
        <f>IF(N624="sníž. přenesená",J624,0)</f>
        <v>0</v>
      </c>
      <c r="BI624" s="246">
        <f>IF(N624="nulová",J624,0)</f>
        <v>0</v>
      </c>
      <c r="BJ624" s="25" t="s">
        <v>83</v>
      </c>
      <c r="BK624" s="246">
        <f>ROUND(I624*H624,2)</f>
        <v>0</v>
      </c>
      <c r="BL624" s="25" t="s">
        <v>258</v>
      </c>
      <c r="BM624" s="25" t="s">
        <v>941</v>
      </c>
    </row>
    <row r="625" spans="2:51" s="12" customFormat="1" ht="13.5">
      <c r="B625" s="257"/>
      <c r="C625" s="258"/>
      <c r="D625" s="247" t="s">
        <v>328</v>
      </c>
      <c r="E625" s="259" t="s">
        <v>23</v>
      </c>
      <c r="F625" s="260" t="s">
        <v>942</v>
      </c>
      <c r="G625" s="258"/>
      <c r="H625" s="261">
        <v>26.76</v>
      </c>
      <c r="I625" s="262"/>
      <c r="J625" s="258"/>
      <c r="K625" s="258"/>
      <c r="L625" s="263"/>
      <c r="M625" s="264"/>
      <c r="N625" s="265"/>
      <c r="O625" s="265"/>
      <c r="P625" s="265"/>
      <c r="Q625" s="265"/>
      <c r="R625" s="265"/>
      <c r="S625" s="265"/>
      <c r="T625" s="266"/>
      <c r="AT625" s="267" t="s">
        <v>328</v>
      </c>
      <c r="AU625" s="267" t="s">
        <v>85</v>
      </c>
      <c r="AV625" s="12" t="s">
        <v>85</v>
      </c>
      <c r="AW625" s="12" t="s">
        <v>38</v>
      </c>
      <c r="AX625" s="12" t="s">
        <v>75</v>
      </c>
      <c r="AY625" s="267" t="s">
        <v>174</v>
      </c>
    </row>
    <row r="626" spans="2:51" s="12" customFormat="1" ht="13.5">
      <c r="B626" s="257"/>
      <c r="C626" s="258"/>
      <c r="D626" s="247" t="s">
        <v>328</v>
      </c>
      <c r="E626" s="259" t="s">
        <v>23</v>
      </c>
      <c r="F626" s="260" t="s">
        <v>943</v>
      </c>
      <c r="G626" s="258"/>
      <c r="H626" s="261">
        <v>14.9</v>
      </c>
      <c r="I626" s="262"/>
      <c r="J626" s="258"/>
      <c r="K626" s="258"/>
      <c r="L626" s="263"/>
      <c r="M626" s="264"/>
      <c r="N626" s="265"/>
      <c r="O626" s="265"/>
      <c r="P626" s="265"/>
      <c r="Q626" s="265"/>
      <c r="R626" s="265"/>
      <c r="S626" s="265"/>
      <c r="T626" s="266"/>
      <c r="AT626" s="267" t="s">
        <v>328</v>
      </c>
      <c r="AU626" s="267" t="s">
        <v>85</v>
      </c>
      <c r="AV626" s="12" t="s">
        <v>85</v>
      </c>
      <c r="AW626" s="12" t="s">
        <v>38</v>
      </c>
      <c r="AX626" s="12" t="s">
        <v>75</v>
      </c>
      <c r="AY626" s="267" t="s">
        <v>174</v>
      </c>
    </row>
    <row r="627" spans="2:51" s="12" customFormat="1" ht="13.5">
      <c r="B627" s="257"/>
      <c r="C627" s="258"/>
      <c r="D627" s="247" t="s">
        <v>328</v>
      </c>
      <c r="E627" s="259" t="s">
        <v>23</v>
      </c>
      <c r="F627" s="260" t="s">
        <v>944</v>
      </c>
      <c r="G627" s="258"/>
      <c r="H627" s="261">
        <v>9.52</v>
      </c>
      <c r="I627" s="262"/>
      <c r="J627" s="258"/>
      <c r="K627" s="258"/>
      <c r="L627" s="263"/>
      <c r="M627" s="264"/>
      <c r="N627" s="265"/>
      <c r="O627" s="265"/>
      <c r="P627" s="265"/>
      <c r="Q627" s="265"/>
      <c r="R627" s="265"/>
      <c r="S627" s="265"/>
      <c r="T627" s="266"/>
      <c r="AT627" s="267" t="s">
        <v>328</v>
      </c>
      <c r="AU627" s="267" t="s">
        <v>85</v>
      </c>
      <c r="AV627" s="12" t="s">
        <v>85</v>
      </c>
      <c r="AW627" s="12" t="s">
        <v>38</v>
      </c>
      <c r="AX627" s="12" t="s">
        <v>75</v>
      </c>
      <c r="AY627" s="267" t="s">
        <v>174</v>
      </c>
    </row>
    <row r="628" spans="2:51" s="12" customFormat="1" ht="13.5">
      <c r="B628" s="257"/>
      <c r="C628" s="258"/>
      <c r="D628" s="247" t="s">
        <v>328</v>
      </c>
      <c r="E628" s="259" t="s">
        <v>23</v>
      </c>
      <c r="F628" s="260" t="s">
        <v>945</v>
      </c>
      <c r="G628" s="258"/>
      <c r="H628" s="261">
        <v>15.03</v>
      </c>
      <c r="I628" s="262"/>
      <c r="J628" s="258"/>
      <c r="K628" s="258"/>
      <c r="L628" s="263"/>
      <c r="M628" s="264"/>
      <c r="N628" s="265"/>
      <c r="O628" s="265"/>
      <c r="P628" s="265"/>
      <c r="Q628" s="265"/>
      <c r="R628" s="265"/>
      <c r="S628" s="265"/>
      <c r="T628" s="266"/>
      <c r="AT628" s="267" t="s">
        <v>328</v>
      </c>
      <c r="AU628" s="267" t="s">
        <v>85</v>
      </c>
      <c r="AV628" s="12" t="s">
        <v>85</v>
      </c>
      <c r="AW628" s="12" t="s">
        <v>38</v>
      </c>
      <c r="AX628" s="12" t="s">
        <v>75</v>
      </c>
      <c r="AY628" s="267" t="s">
        <v>174</v>
      </c>
    </row>
    <row r="629" spans="2:51" s="12" customFormat="1" ht="13.5">
      <c r="B629" s="257"/>
      <c r="C629" s="258"/>
      <c r="D629" s="247" t="s">
        <v>328</v>
      </c>
      <c r="E629" s="259" t="s">
        <v>23</v>
      </c>
      <c r="F629" s="260" t="s">
        <v>946</v>
      </c>
      <c r="G629" s="258"/>
      <c r="H629" s="261">
        <v>21.24</v>
      </c>
      <c r="I629" s="262"/>
      <c r="J629" s="258"/>
      <c r="K629" s="258"/>
      <c r="L629" s="263"/>
      <c r="M629" s="264"/>
      <c r="N629" s="265"/>
      <c r="O629" s="265"/>
      <c r="P629" s="265"/>
      <c r="Q629" s="265"/>
      <c r="R629" s="265"/>
      <c r="S629" s="265"/>
      <c r="T629" s="266"/>
      <c r="AT629" s="267" t="s">
        <v>328</v>
      </c>
      <c r="AU629" s="267" t="s">
        <v>85</v>
      </c>
      <c r="AV629" s="12" t="s">
        <v>85</v>
      </c>
      <c r="AW629" s="12" t="s">
        <v>38</v>
      </c>
      <c r="AX629" s="12" t="s">
        <v>75</v>
      </c>
      <c r="AY629" s="267" t="s">
        <v>174</v>
      </c>
    </row>
    <row r="630" spans="2:51" s="12" customFormat="1" ht="13.5">
      <c r="B630" s="257"/>
      <c r="C630" s="258"/>
      <c r="D630" s="247" t="s">
        <v>328</v>
      </c>
      <c r="E630" s="259" t="s">
        <v>23</v>
      </c>
      <c r="F630" s="260" t="s">
        <v>947</v>
      </c>
      <c r="G630" s="258"/>
      <c r="H630" s="261">
        <v>6.28</v>
      </c>
      <c r="I630" s="262"/>
      <c r="J630" s="258"/>
      <c r="K630" s="258"/>
      <c r="L630" s="263"/>
      <c r="M630" s="264"/>
      <c r="N630" s="265"/>
      <c r="O630" s="265"/>
      <c r="P630" s="265"/>
      <c r="Q630" s="265"/>
      <c r="R630" s="265"/>
      <c r="S630" s="265"/>
      <c r="T630" s="266"/>
      <c r="AT630" s="267" t="s">
        <v>328</v>
      </c>
      <c r="AU630" s="267" t="s">
        <v>85</v>
      </c>
      <c r="AV630" s="12" t="s">
        <v>85</v>
      </c>
      <c r="AW630" s="12" t="s">
        <v>38</v>
      </c>
      <c r="AX630" s="12" t="s">
        <v>75</v>
      </c>
      <c r="AY630" s="267" t="s">
        <v>174</v>
      </c>
    </row>
    <row r="631" spans="2:51" s="12" customFormat="1" ht="13.5">
      <c r="B631" s="257"/>
      <c r="C631" s="258"/>
      <c r="D631" s="247" t="s">
        <v>328</v>
      </c>
      <c r="E631" s="259" t="s">
        <v>23</v>
      </c>
      <c r="F631" s="260" t="s">
        <v>948</v>
      </c>
      <c r="G631" s="258"/>
      <c r="H631" s="261">
        <v>24.12</v>
      </c>
      <c r="I631" s="262"/>
      <c r="J631" s="258"/>
      <c r="K631" s="258"/>
      <c r="L631" s="263"/>
      <c r="M631" s="264"/>
      <c r="N631" s="265"/>
      <c r="O631" s="265"/>
      <c r="P631" s="265"/>
      <c r="Q631" s="265"/>
      <c r="R631" s="265"/>
      <c r="S631" s="265"/>
      <c r="T631" s="266"/>
      <c r="AT631" s="267" t="s">
        <v>328</v>
      </c>
      <c r="AU631" s="267" t="s">
        <v>85</v>
      </c>
      <c r="AV631" s="12" t="s">
        <v>85</v>
      </c>
      <c r="AW631" s="12" t="s">
        <v>38</v>
      </c>
      <c r="AX631" s="12" t="s">
        <v>75</v>
      </c>
      <c r="AY631" s="267" t="s">
        <v>174</v>
      </c>
    </row>
    <row r="632" spans="2:51" s="12" customFormat="1" ht="13.5">
      <c r="B632" s="257"/>
      <c r="C632" s="258"/>
      <c r="D632" s="247" t="s">
        <v>328</v>
      </c>
      <c r="E632" s="259" t="s">
        <v>23</v>
      </c>
      <c r="F632" s="260" t="s">
        <v>949</v>
      </c>
      <c r="G632" s="258"/>
      <c r="H632" s="261">
        <v>6.48</v>
      </c>
      <c r="I632" s="262"/>
      <c r="J632" s="258"/>
      <c r="K632" s="258"/>
      <c r="L632" s="263"/>
      <c r="M632" s="264"/>
      <c r="N632" s="265"/>
      <c r="O632" s="265"/>
      <c r="P632" s="265"/>
      <c r="Q632" s="265"/>
      <c r="R632" s="265"/>
      <c r="S632" s="265"/>
      <c r="T632" s="266"/>
      <c r="AT632" s="267" t="s">
        <v>328</v>
      </c>
      <c r="AU632" s="267" t="s">
        <v>85</v>
      </c>
      <c r="AV632" s="12" t="s">
        <v>85</v>
      </c>
      <c r="AW632" s="12" t="s">
        <v>38</v>
      </c>
      <c r="AX632" s="12" t="s">
        <v>75</v>
      </c>
      <c r="AY632" s="267" t="s">
        <v>174</v>
      </c>
    </row>
    <row r="633" spans="2:51" s="12" customFormat="1" ht="13.5">
      <c r="B633" s="257"/>
      <c r="C633" s="258"/>
      <c r="D633" s="247" t="s">
        <v>328</v>
      </c>
      <c r="E633" s="259" t="s">
        <v>23</v>
      </c>
      <c r="F633" s="260" t="s">
        <v>950</v>
      </c>
      <c r="G633" s="258"/>
      <c r="H633" s="261">
        <v>23.32</v>
      </c>
      <c r="I633" s="262"/>
      <c r="J633" s="258"/>
      <c r="K633" s="258"/>
      <c r="L633" s="263"/>
      <c r="M633" s="264"/>
      <c r="N633" s="265"/>
      <c r="O633" s="265"/>
      <c r="P633" s="265"/>
      <c r="Q633" s="265"/>
      <c r="R633" s="265"/>
      <c r="S633" s="265"/>
      <c r="T633" s="266"/>
      <c r="AT633" s="267" t="s">
        <v>328</v>
      </c>
      <c r="AU633" s="267" t="s">
        <v>85</v>
      </c>
      <c r="AV633" s="12" t="s">
        <v>85</v>
      </c>
      <c r="AW633" s="12" t="s">
        <v>38</v>
      </c>
      <c r="AX633" s="12" t="s">
        <v>75</v>
      </c>
      <c r="AY633" s="267" t="s">
        <v>174</v>
      </c>
    </row>
    <row r="634" spans="2:51" s="12" customFormat="1" ht="13.5">
      <c r="B634" s="257"/>
      <c r="C634" s="258"/>
      <c r="D634" s="247" t="s">
        <v>328</v>
      </c>
      <c r="E634" s="259" t="s">
        <v>23</v>
      </c>
      <c r="F634" s="260" t="s">
        <v>951</v>
      </c>
      <c r="G634" s="258"/>
      <c r="H634" s="261">
        <v>22.82</v>
      </c>
      <c r="I634" s="262"/>
      <c r="J634" s="258"/>
      <c r="K634" s="258"/>
      <c r="L634" s="263"/>
      <c r="M634" s="264"/>
      <c r="N634" s="265"/>
      <c r="O634" s="265"/>
      <c r="P634" s="265"/>
      <c r="Q634" s="265"/>
      <c r="R634" s="265"/>
      <c r="S634" s="265"/>
      <c r="T634" s="266"/>
      <c r="AT634" s="267" t="s">
        <v>328</v>
      </c>
      <c r="AU634" s="267" t="s">
        <v>85</v>
      </c>
      <c r="AV634" s="12" t="s">
        <v>85</v>
      </c>
      <c r="AW634" s="12" t="s">
        <v>38</v>
      </c>
      <c r="AX634" s="12" t="s">
        <v>75</v>
      </c>
      <c r="AY634" s="267" t="s">
        <v>174</v>
      </c>
    </row>
    <row r="635" spans="2:51" s="12" customFormat="1" ht="13.5">
      <c r="B635" s="257"/>
      <c r="C635" s="258"/>
      <c r="D635" s="247" t="s">
        <v>328</v>
      </c>
      <c r="E635" s="259" t="s">
        <v>23</v>
      </c>
      <c r="F635" s="260" t="s">
        <v>952</v>
      </c>
      <c r="G635" s="258"/>
      <c r="H635" s="261">
        <v>22.82</v>
      </c>
      <c r="I635" s="262"/>
      <c r="J635" s="258"/>
      <c r="K635" s="258"/>
      <c r="L635" s="263"/>
      <c r="M635" s="264"/>
      <c r="N635" s="265"/>
      <c r="O635" s="265"/>
      <c r="P635" s="265"/>
      <c r="Q635" s="265"/>
      <c r="R635" s="265"/>
      <c r="S635" s="265"/>
      <c r="T635" s="266"/>
      <c r="AT635" s="267" t="s">
        <v>328</v>
      </c>
      <c r="AU635" s="267" t="s">
        <v>85</v>
      </c>
      <c r="AV635" s="12" t="s">
        <v>85</v>
      </c>
      <c r="AW635" s="12" t="s">
        <v>38</v>
      </c>
      <c r="AX635" s="12" t="s">
        <v>75</v>
      </c>
      <c r="AY635" s="267" t="s">
        <v>174</v>
      </c>
    </row>
    <row r="636" spans="2:51" s="12" customFormat="1" ht="13.5">
      <c r="B636" s="257"/>
      <c r="C636" s="258"/>
      <c r="D636" s="247" t="s">
        <v>328</v>
      </c>
      <c r="E636" s="259" t="s">
        <v>23</v>
      </c>
      <c r="F636" s="260" t="s">
        <v>953</v>
      </c>
      <c r="G636" s="258"/>
      <c r="H636" s="261">
        <v>22.88</v>
      </c>
      <c r="I636" s="262"/>
      <c r="J636" s="258"/>
      <c r="K636" s="258"/>
      <c r="L636" s="263"/>
      <c r="M636" s="264"/>
      <c r="N636" s="265"/>
      <c r="O636" s="265"/>
      <c r="P636" s="265"/>
      <c r="Q636" s="265"/>
      <c r="R636" s="265"/>
      <c r="S636" s="265"/>
      <c r="T636" s="266"/>
      <c r="AT636" s="267" t="s">
        <v>328</v>
      </c>
      <c r="AU636" s="267" t="s">
        <v>85</v>
      </c>
      <c r="AV636" s="12" t="s">
        <v>85</v>
      </c>
      <c r="AW636" s="12" t="s">
        <v>38</v>
      </c>
      <c r="AX636" s="12" t="s">
        <v>75</v>
      </c>
      <c r="AY636" s="267" t="s">
        <v>174</v>
      </c>
    </row>
    <row r="637" spans="2:51" s="12" customFormat="1" ht="13.5">
      <c r="B637" s="257"/>
      <c r="C637" s="258"/>
      <c r="D637" s="247" t="s">
        <v>328</v>
      </c>
      <c r="E637" s="259" t="s">
        <v>23</v>
      </c>
      <c r="F637" s="260" t="s">
        <v>954</v>
      </c>
      <c r="G637" s="258"/>
      <c r="H637" s="261">
        <v>26.24</v>
      </c>
      <c r="I637" s="262"/>
      <c r="J637" s="258"/>
      <c r="K637" s="258"/>
      <c r="L637" s="263"/>
      <c r="M637" s="264"/>
      <c r="N637" s="265"/>
      <c r="O637" s="265"/>
      <c r="P637" s="265"/>
      <c r="Q637" s="265"/>
      <c r="R637" s="265"/>
      <c r="S637" s="265"/>
      <c r="T637" s="266"/>
      <c r="AT637" s="267" t="s">
        <v>328</v>
      </c>
      <c r="AU637" s="267" t="s">
        <v>85</v>
      </c>
      <c r="AV637" s="12" t="s">
        <v>85</v>
      </c>
      <c r="AW637" s="12" t="s">
        <v>38</v>
      </c>
      <c r="AX637" s="12" t="s">
        <v>75</v>
      </c>
      <c r="AY637" s="267" t="s">
        <v>174</v>
      </c>
    </row>
    <row r="638" spans="2:51" s="14" customFormat="1" ht="13.5">
      <c r="B638" s="279"/>
      <c r="C638" s="280"/>
      <c r="D638" s="247" t="s">
        <v>328</v>
      </c>
      <c r="E638" s="281" t="s">
        <v>23</v>
      </c>
      <c r="F638" s="282" t="s">
        <v>395</v>
      </c>
      <c r="G638" s="280"/>
      <c r="H638" s="283">
        <v>242.41</v>
      </c>
      <c r="I638" s="284"/>
      <c r="J638" s="280"/>
      <c r="K638" s="280"/>
      <c r="L638" s="285"/>
      <c r="M638" s="286"/>
      <c r="N638" s="287"/>
      <c r="O638" s="287"/>
      <c r="P638" s="287"/>
      <c r="Q638" s="287"/>
      <c r="R638" s="287"/>
      <c r="S638" s="287"/>
      <c r="T638" s="288"/>
      <c r="AT638" s="289" t="s">
        <v>328</v>
      </c>
      <c r="AU638" s="289" t="s">
        <v>85</v>
      </c>
      <c r="AV638" s="14" t="s">
        <v>94</v>
      </c>
      <c r="AW638" s="14" t="s">
        <v>38</v>
      </c>
      <c r="AX638" s="14" t="s">
        <v>83</v>
      </c>
      <c r="AY638" s="289" t="s">
        <v>174</v>
      </c>
    </row>
    <row r="639" spans="2:65" s="1" customFormat="1" ht="25.5" customHeight="1">
      <c r="B639" s="47"/>
      <c r="C639" s="235" t="s">
        <v>955</v>
      </c>
      <c r="D639" s="235" t="s">
        <v>177</v>
      </c>
      <c r="E639" s="236" t="s">
        <v>956</v>
      </c>
      <c r="F639" s="237" t="s">
        <v>957</v>
      </c>
      <c r="G639" s="238" t="s">
        <v>205</v>
      </c>
      <c r="H639" s="239">
        <v>242.41</v>
      </c>
      <c r="I639" s="240"/>
      <c r="J639" s="241">
        <f>ROUND(I639*H639,2)</f>
        <v>0</v>
      </c>
      <c r="K639" s="237" t="s">
        <v>181</v>
      </c>
      <c r="L639" s="73"/>
      <c r="M639" s="242" t="s">
        <v>23</v>
      </c>
      <c r="N639" s="243" t="s">
        <v>46</v>
      </c>
      <c r="O639" s="48"/>
      <c r="P639" s="244">
        <f>O639*H639</f>
        <v>0</v>
      </c>
      <c r="Q639" s="244">
        <v>0.003</v>
      </c>
      <c r="R639" s="244">
        <f>Q639*H639</f>
        <v>0.72723</v>
      </c>
      <c r="S639" s="244">
        <v>0</v>
      </c>
      <c r="T639" s="245">
        <f>S639*H639</f>
        <v>0</v>
      </c>
      <c r="AR639" s="25" t="s">
        <v>258</v>
      </c>
      <c r="AT639" s="25" t="s">
        <v>177</v>
      </c>
      <c r="AU639" s="25" t="s">
        <v>85</v>
      </c>
      <c r="AY639" s="25" t="s">
        <v>174</v>
      </c>
      <c r="BE639" s="246">
        <f>IF(N639="základní",J639,0)</f>
        <v>0</v>
      </c>
      <c r="BF639" s="246">
        <f>IF(N639="snížená",J639,0)</f>
        <v>0</v>
      </c>
      <c r="BG639" s="246">
        <f>IF(N639="zákl. přenesená",J639,0)</f>
        <v>0</v>
      </c>
      <c r="BH639" s="246">
        <f>IF(N639="sníž. přenesená",J639,0)</f>
        <v>0</v>
      </c>
      <c r="BI639" s="246">
        <f>IF(N639="nulová",J639,0)</f>
        <v>0</v>
      </c>
      <c r="BJ639" s="25" t="s">
        <v>83</v>
      </c>
      <c r="BK639" s="246">
        <f>ROUND(I639*H639,2)</f>
        <v>0</v>
      </c>
      <c r="BL639" s="25" t="s">
        <v>258</v>
      </c>
      <c r="BM639" s="25" t="s">
        <v>958</v>
      </c>
    </row>
    <row r="640" spans="2:51" s="12" customFormat="1" ht="13.5">
      <c r="B640" s="257"/>
      <c r="C640" s="258"/>
      <c r="D640" s="247" t="s">
        <v>328</v>
      </c>
      <c r="E640" s="259" t="s">
        <v>23</v>
      </c>
      <c r="F640" s="260" t="s">
        <v>942</v>
      </c>
      <c r="G640" s="258"/>
      <c r="H640" s="261">
        <v>26.76</v>
      </c>
      <c r="I640" s="262"/>
      <c r="J640" s="258"/>
      <c r="K640" s="258"/>
      <c r="L640" s="263"/>
      <c r="M640" s="264"/>
      <c r="N640" s="265"/>
      <c r="O640" s="265"/>
      <c r="P640" s="265"/>
      <c r="Q640" s="265"/>
      <c r="R640" s="265"/>
      <c r="S640" s="265"/>
      <c r="T640" s="266"/>
      <c r="AT640" s="267" t="s">
        <v>328</v>
      </c>
      <c r="AU640" s="267" t="s">
        <v>85</v>
      </c>
      <c r="AV640" s="12" t="s">
        <v>85</v>
      </c>
      <c r="AW640" s="12" t="s">
        <v>38</v>
      </c>
      <c r="AX640" s="12" t="s">
        <v>75</v>
      </c>
      <c r="AY640" s="267" t="s">
        <v>174</v>
      </c>
    </row>
    <row r="641" spans="2:51" s="12" customFormat="1" ht="13.5">
      <c r="B641" s="257"/>
      <c r="C641" s="258"/>
      <c r="D641" s="247" t="s">
        <v>328</v>
      </c>
      <c r="E641" s="259" t="s">
        <v>23</v>
      </c>
      <c r="F641" s="260" t="s">
        <v>943</v>
      </c>
      <c r="G641" s="258"/>
      <c r="H641" s="261">
        <v>14.9</v>
      </c>
      <c r="I641" s="262"/>
      <c r="J641" s="258"/>
      <c r="K641" s="258"/>
      <c r="L641" s="263"/>
      <c r="M641" s="264"/>
      <c r="N641" s="265"/>
      <c r="O641" s="265"/>
      <c r="P641" s="265"/>
      <c r="Q641" s="265"/>
      <c r="R641" s="265"/>
      <c r="S641" s="265"/>
      <c r="T641" s="266"/>
      <c r="AT641" s="267" t="s">
        <v>328</v>
      </c>
      <c r="AU641" s="267" t="s">
        <v>85</v>
      </c>
      <c r="AV641" s="12" t="s">
        <v>85</v>
      </c>
      <c r="AW641" s="12" t="s">
        <v>38</v>
      </c>
      <c r="AX641" s="12" t="s">
        <v>75</v>
      </c>
      <c r="AY641" s="267" t="s">
        <v>174</v>
      </c>
    </row>
    <row r="642" spans="2:51" s="12" customFormat="1" ht="13.5">
      <c r="B642" s="257"/>
      <c r="C642" s="258"/>
      <c r="D642" s="247" t="s">
        <v>328</v>
      </c>
      <c r="E642" s="259" t="s">
        <v>23</v>
      </c>
      <c r="F642" s="260" t="s">
        <v>944</v>
      </c>
      <c r="G642" s="258"/>
      <c r="H642" s="261">
        <v>9.52</v>
      </c>
      <c r="I642" s="262"/>
      <c r="J642" s="258"/>
      <c r="K642" s="258"/>
      <c r="L642" s="263"/>
      <c r="M642" s="264"/>
      <c r="N642" s="265"/>
      <c r="O642" s="265"/>
      <c r="P642" s="265"/>
      <c r="Q642" s="265"/>
      <c r="R642" s="265"/>
      <c r="S642" s="265"/>
      <c r="T642" s="266"/>
      <c r="AT642" s="267" t="s">
        <v>328</v>
      </c>
      <c r="AU642" s="267" t="s">
        <v>85</v>
      </c>
      <c r="AV642" s="12" t="s">
        <v>85</v>
      </c>
      <c r="AW642" s="12" t="s">
        <v>38</v>
      </c>
      <c r="AX642" s="12" t="s">
        <v>75</v>
      </c>
      <c r="AY642" s="267" t="s">
        <v>174</v>
      </c>
    </row>
    <row r="643" spans="2:51" s="12" customFormat="1" ht="13.5">
      <c r="B643" s="257"/>
      <c r="C643" s="258"/>
      <c r="D643" s="247" t="s">
        <v>328</v>
      </c>
      <c r="E643" s="259" t="s">
        <v>23</v>
      </c>
      <c r="F643" s="260" t="s">
        <v>945</v>
      </c>
      <c r="G643" s="258"/>
      <c r="H643" s="261">
        <v>15.03</v>
      </c>
      <c r="I643" s="262"/>
      <c r="J643" s="258"/>
      <c r="K643" s="258"/>
      <c r="L643" s="263"/>
      <c r="M643" s="264"/>
      <c r="N643" s="265"/>
      <c r="O643" s="265"/>
      <c r="P643" s="265"/>
      <c r="Q643" s="265"/>
      <c r="R643" s="265"/>
      <c r="S643" s="265"/>
      <c r="T643" s="266"/>
      <c r="AT643" s="267" t="s">
        <v>328</v>
      </c>
      <c r="AU643" s="267" t="s">
        <v>85</v>
      </c>
      <c r="AV643" s="12" t="s">
        <v>85</v>
      </c>
      <c r="AW643" s="12" t="s">
        <v>38</v>
      </c>
      <c r="AX643" s="12" t="s">
        <v>75</v>
      </c>
      <c r="AY643" s="267" t="s">
        <v>174</v>
      </c>
    </row>
    <row r="644" spans="2:51" s="12" customFormat="1" ht="13.5">
      <c r="B644" s="257"/>
      <c r="C644" s="258"/>
      <c r="D644" s="247" t="s">
        <v>328</v>
      </c>
      <c r="E644" s="259" t="s">
        <v>23</v>
      </c>
      <c r="F644" s="260" t="s">
        <v>946</v>
      </c>
      <c r="G644" s="258"/>
      <c r="H644" s="261">
        <v>21.24</v>
      </c>
      <c r="I644" s="262"/>
      <c r="J644" s="258"/>
      <c r="K644" s="258"/>
      <c r="L644" s="263"/>
      <c r="M644" s="264"/>
      <c r="N644" s="265"/>
      <c r="O644" s="265"/>
      <c r="P644" s="265"/>
      <c r="Q644" s="265"/>
      <c r="R644" s="265"/>
      <c r="S644" s="265"/>
      <c r="T644" s="266"/>
      <c r="AT644" s="267" t="s">
        <v>328</v>
      </c>
      <c r="AU644" s="267" t="s">
        <v>85</v>
      </c>
      <c r="AV644" s="12" t="s">
        <v>85</v>
      </c>
      <c r="AW644" s="12" t="s">
        <v>38</v>
      </c>
      <c r="AX644" s="12" t="s">
        <v>75</v>
      </c>
      <c r="AY644" s="267" t="s">
        <v>174</v>
      </c>
    </row>
    <row r="645" spans="2:51" s="12" customFormat="1" ht="13.5">
      <c r="B645" s="257"/>
      <c r="C645" s="258"/>
      <c r="D645" s="247" t="s">
        <v>328</v>
      </c>
      <c r="E645" s="259" t="s">
        <v>23</v>
      </c>
      <c r="F645" s="260" t="s">
        <v>947</v>
      </c>
      <c r="G645" s="258"/>
      <c r="H645" s="261">
        <v>6.28</v>
      </c>
      <c r="I645" s="262"/>
      <c r="J645" s="258"/>
      <c r="K645" s="258"/>
      <c r="L645" s="263"/>
      <c r="M645" s="264"/>
      <c r="N645" s="265"/>
      <c r="O645" s="265"/>
      <c r="P645" s="265"/>
      <c r="Q645" s="265"/>
      <c r="R645" s="265"/>
      <c r="S645" s="265"/>
      <c r="T645" s="266"/>
      <c r="AT645" s="267" t="s">
        <v>328</v>
      </c>
      <c r="AU645" s="267" t="s">
        <v>85</v>
      </c>
      <c r="AV645" s="12" t="s">
        <v>85</v>
      </c>
      <c r="AW645" s="12" t="s">
        <v>38</v>
      </c>
      <c r="AX645" s="12" t="s">
        <v>75</v>
      </c>
      <c r="AY645" s="267" t="s">
        <v>174</v>
      </c>
    </row>
    <row r="646" spans="2:51" s="12" customFormat="1" ht="13.5">
      <c r="B646" s="257"/>
      <c r="C646" s="258"/>
      <c r="D646" s="247" t="s">
        <v>328</v>
      </c>
      <c r="E646" s="259" t="s">
        <v>23</v>
      </c>
      <c r="F646" s="260" t="s">
        <v>948</v>
      </c>
      <c r="G646" s="258"/>
      <c r="H646" s="261">
        <v>24.12</v>
      </c>
      <c r="I646" s="262"/>
      <c r="J646" s="258"/>
      <c r="K646" s="258"/>
      <c r="L646" s="263"/>
      <c r="M646" s="264"/>
      <c r="N646" s="265"/>
      <c r="O646" s="265"/>
      <c r="P646" s="265"/>
      <c r="Q646" s="265"/>
      <c r="R646" s="265"/>
      <c r="S646" s="265"/>
      <c r="T646" s="266"/>
      <c r="AT646" s="267" t="s">
        <v>328</v>
      </c>
      <c r="AU646" s="267" t="s">
        <v>85</v>
      </c>
      <c r="AV646" s="12" t="s">
        <v>85</v>
      </c>
      <c r="AW646" s="12" t="s">
        <v>38</v>
      </c>
      <c r="AX646" s="12" t="s">
        <v>75</v>
      </c>
      <c r="AY646" s="267" t="s">
        <v>174</v>
      </c>
    </row>
    <row r="647" spans="2:51" s="12" customFormat="1" ht="13.5">
      <c r="B647" s="257"/>
      <c r="C647" s="258"/>
      <c r="D647" s="247" t="s">
        <v>328</v>
      </c>
      <c r="E647" s="259" t="s">
        <v>23</v>
      </c>
      <c r="F647" s="260" t="s">
        <v>949</v>
      </c>
      <c r="G647" s="258"/>
      <c r="H647" s="261">
        <v>6.48</v>
      </c>
      <c r="I647" s="262"/>
      <c r="J647" s="258"/>
      <c r="K647" s="258"/>
      <c r="L647" s="263"/>
      <c r="M647" s="264"/>
      <c r="N647" s="265"/>
      <c r="O647" s="265"/>
      <c r="P647" s="265"/>
      <c r="Q647" s="265"/>
      <c r="R647" s="265"/>
      <c r="S647" s="265"/>
      <c r="T647" s="266"/>
      <c r="AT647" s="267" t="s">
        <v>328</v>
      </c>
      <c r="AU647" s="267" t="s">
        <v>85</v>
      </c>
      <c r="AV647" s="12" t="s">
        <v>85</v>
      </c>
      <c r="AW647" s="12" t="s">
        <v>38</v>
      </c>
      <c r="AX647" s="12" t="s">
        <v>75</v>
      </c>
      <c r="AY647" s="267" t="s">
        <v>174</v>
      </c>
    </row>
    <row r="648" spans="2:51" s="12" customFormat="1" ht="13.5">
      <c r="B648" s="257"/>
      <c r="C648" s="258"/>
      <c r="D648" s="247" t="s">
        <v>328</v>
      </c>
      <c r="E648" s="259" t="s">
        <v>23</v>
      </c>
      <c r="F648" s="260" t="s">
        <v>950</v>
      </c>
      <c r="G648" s="258"/>
      <c r="H648" s="261">
        <v>23.32</v>
      </c>
      <c r="I648" s="262"/>
      <c r="J648" s="258"/>
      <c r="K648" s="258"/>
      <c r="L648" s="263"/>
      <c r="M648" s="264"/>
      <c r="N648" s="265"/>
      <c r="O648" s="265"/>
      <c r="P648" s="265"/>
      <c r="Q648" s="265"/>
      <c r="R648" s="265"/>
      <c r="S648" s="265"/>
      <c r="T648" s="266"/>
      <c r="AT648" s="267" t="s">
        <v>328</v>
      </c>
      <c r="AU648" s="267" t="s">
        <v>85</v>
      </c>
      <c r="AV648" s="12" t="s">
        <v>85</v>
      </c>
      <c r="AW648" s="12" t="s">
        <v>38</v>
      </c>
      <c r="AX648" s="12" t="s">
        <v>75</v>
      </c>
      <c r="AY648" s="267" t="s">
        <v>174</v>
      </c>
    </row>
    <row r="649" spans="2:51" s="12" customFormat="1" ht="13.5">
      <c r="B649" s="257"/>
      <c r="C649" s="258"/>
      <c r="D649" s="247" t="s">
        <v>328</v>
      </c>
      <c r="E649" s="259" t="s">
        <v>23</v>
      </c>
      <c r="F649" s="260" t="s">
        <v>951</v>
      </c>
      <c r="G649" s="258"/>
      <c r="H649" s="261">
        <v>22.82</v>
      </c>
      <c r="I649" s="262"/>
      <c r="J649" s="258"/>
      <c r="K649" s="258"/>
      <c r="L649" s="263"/>
      <c r="M649" s="264"/>
      <c r="N649" s="265"/>
      <c r="O649" s="265"/>
      <c r="P649" s="265"/>
      <c r="Q649" s="265"/>
      <c r="R649" s="265"/>
      <c r="S649" s="265"/>
      <c r="T649" s="266"/>
      <c r="AT649" s="267" t="s">
        <v>328</v>
      </c>
      <c r="AU649" s="267" t="s">
        <v>85</v>
      </c>
      <c r="AV649" s="12" t="s">
        <v>85</v>
      </c>
      <c r="AW649" s="12" t="s">
        <v>38</v>
      </c>
      <c r="AX649" s="12" t="s">
        <v>75</v>
      </c>
      <c r="AY649" s="267" t="s">
        <v>174</v>
      </c>
    </row>
    <row r="650" spans="2:51" s="12" customFormat="1" ht="13.5">
      <c r="B650" s="257"/>
      <c r="C650" s="258"/>
      <c r="D650" s="247" t="s">
        <v>328</v>
      </c>
      <c r="E650" s="259" t="s">
        <v>23</v>
      </c>
      <c r="F650" s="260" t="s">
        <v>952</v>
      </c>
      <c r="G650" s="258"/>
      <c r="H650" s="261">
        <v>22.82</v>
      </c>
      <c r="I650" s="262"/>
      <c r="J650" s="258"/>
      <c r="K650" s="258"/>
      <c r="L650" s="263"/>
      <c r="M650" s="264"/>
      <c r="N650" s="265"/>
      <c r="O650" s="265"/>
      <c r="P650" s="265"/>
      <c r="Q650" s="265"/>
      <c r="R650" s="265"/>
      <c r="S650" s="265"/>
      <c r="T650" s="266"/>
      <c r="AT650" s="267" t="s">
        <v>328</v>
      </c>
      <c r="AU650" s="267" t="s">
        <v>85</v>
      </c>
      <c r="AV650" s="12" t="s">
        <v>85</v>
      </c>
      <c r="AW650" s="12" t="s">
        <v>38</v>
      </c>
      <c r="AX650" s="12" t="s">
        <v>75</v>
      </c>
      <c r="AY650" s="267" t="s">
        <v>174</v>
      </c>
    </row>
    <row r="651" spans="2:51" s="12" customFormat="1" ht="13.5">
      <c r="B651" s="257"/>
      <c r="C651" s="258"/>
      <c r="D651" s="247" t="s">
        <v>328</v>
      </c>
      <c r="E651" s="259" t="s">
        <v>23</v>
      </c>
      <c r="F651" s="260" t="s">
        <v>953</v>
      </c>
      <c r="G651" s="258"/>
      <c r="H651" s="261">
        <v>22.88</v>
      </c>
      <c r="I651" s="262"/>
      <c r="J651" s="258"/>
      <c r="K651" s="258"/>
      <c r="L651" s="263"/>
      <c r="M651" s="264"/>
      <c r="N651" s="265"/>
      <c r="O651" s="265"/>
      <c r="P651" s="265"/>
      <c r="Q651" s="265"/>
      <c r="R651" s="265"/>
      <c r="S651" s="265"/>
      <c r="T651" s="266"/>
      <c r="AT651" s="267" t="s">
        <v>328</v>
      </c>
      <c r="AU651" s="267" t="s">
        <v>85</v>
      </c>
      <c r="AV651" s="12" t="s">
        <v>85</v>
      </c>
      <c r="AW651" s="12" t="s">
        <v>38</v>
      </c>
      <c r="AX651" s="12" t="s">
        <v>75</v>
      </c>
      <c r="AY651" s="267" t="s">
        <v>174</v>
      </c>
    </row>
    <row r="652" spans="2:51" s="12" customFormat="1" ht="13.5">
      <c r="B652" s="257"/>
      <c r="C652" s="258"/>
      <c r="D652" s="247" t="s">
        <v>328</v>
      </c>
      <c r="E652" s="259" t="s">
        <v>23</v>
      </c>
      <c r="F652" s="260" t="s">
        <v>954</v>
      </c>
      <c r="G652" s="258"/>
      <c r="H652" s="261">
        <v>26.24</v>
      </c>
      <c r="I652" s="262"/>
      <c r="J652" s="258"/>
      <c r="K652" s="258"/>
      <c r="L652" s="263"/>
      <c r="M652" s="264"/>
      <c r="N652" s="265"/>
      <c r="O652" s="265"/>
      <c r="P652" s="265"/>
      <c r="Q652" s="265"/>
      <c r="R652" s="265"/>
      <c r="S652" s="265"/>
      <c r="T652" s="266"/>
      <c r="AT652" s="267" t="s">
        <v>328</v>
      </c>
      <c r="AU652" s="267" t="s">
        <v>85</v>
      </c>
      <c r="AV652" s="12" t="s">
        <v>85</v>
      </c>
      <c r="AW652" s="12" t="s">
        <v>38</v>
      </c>
      <c r="AX652" s="12" t="s">
        <v>75</v>
      </c>
      <c r="AY652" s="267" t="s">
        <v>174</v>
      </c>
    </row>
    <row r="653" spans="2:51" s="14" customFormat="1" ht="13.5">
      <c r="B653" s="279"/>
      <c r="C653" s="280"/>
      <c r="D653" s="247" t="s">
        <v>328</v>
      </c>
      <c r="E653" s="281" t="s">
        <v>288</v>
      </c>
      <c r="F653" s="282" t="s">
        <v>395</v>
      </c>
      <c r="G653" s="280"/>
      <c r="H653" s="283">
        <v>242.41</v>
      </c>
      <c r="I653" s="284"/>
      <c r="J653" s="280"/>
      <c r="K653" s="280"/>
      <c r="L653" s="285"/>
      <c r="M653" s="286"/>
      <c r="N653" s="287"/>
      <c r="O653" s="287"/>
      <c r="P653" s="287"/>
      <c r="Q653" s="287"/>
      <c r="R653" s="287"/>
      <c r="S653" s="287"/>
      <c r="T653" s="288"/>
      <c r="AT653" s="289" t="s">
        <v>328</v>
      </c>
      <c r="AU653" s="289" t="s">
        <v>85</v>
      </c>
      <c r="AV653" s="14" t="s">
        <v>94</v>
      </c>
      <c r="AW653" s="14" t="s">
        <v>38</v>
      </c>
      <c r="AX653" s="14" t="s">
        <v>83</v>
      </c>
      <c r="AY653" s="289" t="s">
        <v>174</v>
      </c>
    </row>
    <row r="654" spans="2:65" s="1" customFormat="1" ht="16.5" customHeight="1">
      <c r="B654" s="47"/>
      <c r="C654" s="300" t="s">
        <v>959</v>
      </c>
      <c r="D654" s="300" t="s">
        <v>475</v>
      </c>
      <c r="E654" s="301" t="s">
        <v>960</v>
      </c>
      <c r="F654" s="302" t="s">
        <v>961</v>
      </c>
      <c r="G654" s="303" t="s">
        <v>205</v>
      </c>
      <c r="H654" s="304">
        <v>254.531</v>
      </c>
      <c r="I654" s="305"/>
      <c r="J654" s="306">
        <f>ROUND(I654*H654,2)</f>
        <v>0</v>
      </c>
      <c r="K654" s="302" t="s">
        <v>181</v>
      </c>
      <c r="L654" s="307"/>
      <c r="M654" s="308" t="s">
        <v>23</v>
      </c>
      <c r="N654" s="309" t="s">
        <v>46</v>
      </c>
      <c r="O654" s="48"/>
      <c r="P654" s="244">
        <f>O654*H654</f>
        <v>0</v>
      </c>
      <c r="Q654" s="244">
        <v>0.0118</v>
      </c>
      <c r="R654" s="244">
        <f>Q654*H654</f>
        <v>3.0034658</v>
      </c>
      <c r="S654" s="244">
        <v>0</v>
      </c>
      <c r="T654" s="245">
        <f>S654*H654</f>
        <v>0</v>
      </c>
      <c r="AR654" s="25" t="s">
        <v>547</v>
      </c>
      <c r="AT654" s="25" t="s">
        <v>475</v>
      </c>
      <c r="AU654" s="25" t="s">
        <v>85</v>
      </c>
      <c r="AY654" s="25" t="s">
        <v>174</v>
      </c>
      <c r="BE654" s="246">
        <f>IF(N654="základní",J654,0)</f>
        <v>0</v>
      </c>
      <c r="BF654" s="246">
        <f>IF(N654="snížená",J654,0)</f>
        <v>0</v>
      </c>
      <c r="BG654" s="246">
        <f>IF(N654="zákl. přenesená",J654,0)</f>
        <v>0</v>
      </c>
      <c r="BH654" s="246">
        <f>IF(N654="sníž. přenesená",J654,0)</f>
        <v>0</v>
      </c>
      <c r="BI654" s="246">
        <f>IF(N654="nulová",J654,0)</f>
        <v>0</v>
      </c>
      <c r="BJ654" s="25" t="s">
        <v>83</v>
      </c>
      <c r="BK654" s="246">
        <f>ROUND(I654*H654,2)</f>
        <v>0</v>
      </c>
      <c r="BL654" s="25" t="s">
        <v>258</v>
      </c>
      <c r="BM654" s="25" t="s">
        <v>962</v>
      </c>
    </row>
    <row r="655" spans="2:47" s="1" customFormat="1" ht="13.5">
      <c r="B655" s="47"/>
      <c r="C655" s="75"/>
      <c r="D655" s="247" t="s">
        <v>187</v>
      </c>
      <c r="E655" s="75"/>
      <c r="F655" s="248" t="s">
        <v>963</v>
      </c>
      <c r="G655" s="75"/>
      <c r="H655" s="75"/>
      <c r="I655" s="205"/>
      <c r="J655" s="75"/>
      <c r="K655" s="75"/>
      <c r="L655" s="73"/>
      <c r="M655" s="249"/>
      <c r="N655" s="48"/>
      <c r="O655" s="48"/>
      <c r="P655" s="48"/>
      <c r="Q655" s="48"/>
      <c r="R655" s="48"/>
      <c r="S655" s="48"/>
      <c r="T655" s="96"/>
      <c r="AT655" s="25" t="s">
        <v>187</v>
      </c>
      <c r="AU655" s="25" t="s">
        <v>85</v>
      </c>
    </row>
    <row r="656" spans="2:51" s="12" customFormat="1" ht="13.5">
      <c r="B656" s="257"/>
      <c r="C656" s="258"/>
      <c r="D656" s="247" t="s">
        <v>328</v>
      </c>
      <c r="E656" s="258"/>
      <c r="F656" s="260" t="s">
        <v>964</v>
      </c>
      <c r="G656" s="258"/>
      <c r="H656" s="261">
        <v>254.531</v>
      </c>
      <c r="I656" s="262"/>
      <c r="J656" s="258"/>
      <c r="K656" s="258"/>
      <c r="L656" s="263"/>
      <c r="M656" s="264"/>
      <c r="N656" s="265"/>
      <c r="O656" s="265"/>
      <c r="P656" s="265"/>
      <c r="Q656" s="265"/>
      <c r="R656" s="265"/>
      <c r="S656" s="265"/>
      <c r="T656" s="266"/>
      <c r="AT656" s="267" t="s">
        <v>328</v>
      </c>
      <c r="AU656" s="267" t="s">
        <v>85</v>
      </c>
      <c r="AV656" s="12" t="s">
        <v>85</v>
      </c>
      <c r="AW656" s="12" t="s">
        <v>6</v>
      </c>
      <c r="AX656" s="12" t="s">
        <v>83</v>
      </c>
      <c r="AY656" s="267" t="s">
        <v>174</v>
      </c>
    </row>
    <row r="657" spans="2:65" s="1" customFormat="1" ht="25.5" customHeight="1">
      <c r="B657" s="47"/>
      <c r="C657" s="235" t="s">
        <v>965</v>
      </c>
      <c r="D657" s="235" t="s">
        <v>177</v>
      </c>
      <c r="E657" s="236" t="s">
        <v>966</v>
      </c>
      <c r="F657" s="237" t="s">
        <v>967</v>
      </c>
      <c r="G657" s="238" t="s">
        <v>223</v>
      </c>
      <c r="H657" s="239">
        <v>154.45</v>
      </c>
      <c r="I657" s="240"/>
      <c r="J657" s="241">
        <f>ROUND(I657*H657,2)</f>
        <v>0</v>
      </c>
      <c r="K657" s="237" t="s">
        <v>181</v>
      </c>
      <c r="L657" s="73"/>
      <c r="M657" s="242" t="s">
        <v>23</v>
      </c>
      <c r="N657" s="243" t="s">
        <v>46</v>
      </c>
      <c r="O657" s="48"/>
      <c r="P657" s="244">
        <f>O657*H657</f>
        <v>0</v>
      </c>
      <c r="Q657" s="244">
        <v>0.00035</v>
      </c>
      <c r="R657" s="244">
        <f>Q657*H657</f>
        <v>0.054057499999999994</v>
      </c>
      <c r="S657" s="244">
        <v>0</v>
      </c>
      <c r="T657" s="245">
        <f>S657*H657</f>
        <v>0</v>
      </c>
      <c r="AR657" s="25" t="s">
        <v>258</v>
      </c>
      <c r="AT657" s="25" t="s">
        <v>177</v>
      </c>
      <c r="AU657" s="25" t="s">
        <v>85</v>
      </c>
      <c r="AY657" s="25" t="s">
        <v>174</v>
      </c>
      <c r="BE657" s="246">
        <f>IF(N657="základní",J657,0)</f>
        <v>0</v>
      </c>
      <c r="BF657" s="246">
        <f>IF(N657="snížená",J657,0)</f>
        <v>0</v>
      </c>
      <c r="BG657" s="246">
        <f>IF(N657="zákl. přenesená",J657,0)</f>
        <v>0</v>
      </c>
      <c r="BH657" s="246">
        <f>IF(N657="sníž. přenesená",J657,0)</f>
        <v>0</v>
      </c>
      <c r="BI657" s="246">
        <f>IF(N657="nulová",J657,0)</f>
        <v>0</v>
      </c>
      <c r="BJ657" s="25" t="s">
        <v>83</v>
      </c>
      <c r="BK657" s="246">
        <f>ROUND(I657*H657,2)</f>
        <v>0</v>
      </c>
      <c r="BL657" s="25" t="s">
        <v>258</v>
      </c>
      <c r="BM657" s="25" t="s">
        <v>968</v>
      </c>
    </row>
    <row r="658" spans="2:51" s="12" customFormat="1" ht="13.5">
      <c r="B658" s="257"/>
      <c r="C658" s="258"/>
      <c r="D658" s="247" t="s">
        <v>328</v>
      </c>
      <c r="E658" s="259" t="s">
        <v>23</v>
      </c>
      <c r="F658" s="260" t="s">
        <v>969</v>
      </c>
      <c r="G658" s="258"/>
      <c r="H658" s="261">
        <v>19.78</v>
      </c>
      <c r="I658" s="262"/>
      <c r="J658" s="258"/>
      <c r="K658" s="258"/>
      <c r="L658" s="263"/>
      <c r="M658" s="264"/>
      <c r="N658" s="265"/>
      <c r="O658" s="265"/>
      <c r="P658" s="265"/>
      <c r="Q658" s="265"/>
      <c r="R658" s="265"/>
      <c r="S658" s="265"/>
      <c r="T658" s="266"/>
      <c r="AT658" s="267" t="s">
        <v>328</v>
      </c>
      <c r="AU658" s="267" t="s">
        <v>85</v>
      </c>
      <c r="AV658" s="12" t="s">
        <v>85</v>
      </c>
      <c r="AW658" s="12" t="s">
        <v>38</v>
      </c>
      <c r="AX658" s="12" t="s">
        <v>75</v>
      </c>
      <c r="AY658" s="267" t="s">
        <v>174</v>
      </c>
    </row>
    <row r="659" spans="2:51" s="12" customFormat="1" ht="13.5">
      <c r="B659" s="257"/>
      <c r="C659" s="258"/>
      <c r="D659" s="247" t="s">
        <v>328</v>
      </c>
      <c r="E659" s="259" t="s">
        <v>23</v>
      </c>
      <c r="F659" s="260" t="s">
        <v>970</v>
      </c>
      <c r="G659" s="258"/>
      <c r="H659" s="261">
        <v>10.98</v>
      </c>
      <c r="I659" s="262"/>
      <c r="J659" s="258"/>
      <c r="K659" s="258"/>
      <c r="L659" s="263"/>
      <c r="M659" s="264"/>
      <c r="N659" s="265"/>
      <c r="O659" s="265"/>
      <c r="P659" s="265"/>
      <c r="Q659" s="265"/>
      <c r="R659" s="265"/>
      <c r="S659" s="265"/>
      <c r="T659" s="266"/>
      <c r="AT659" s="267" t="s">
        <v>328</v>
      </c>
      <c r="AU659" s="267" t="s">
        <v>85</v>
      </c>
      <c r="AV659" s="12" t="s">
        <v>85</v>
      </c>
      <c r="AW659" s="12" t="s">
        <v>38</v>
      </c>
      <c r="AX659" s="12" t="s">
        <v>75</v>
      </c>
      <c r="AY659" s="267" t="s">
        <v>174</v>
      </c>
    </row>
    <row r="660" spans="2:51" s="12" customFormat="1" ht="13.5">
      <c r="B660" s="257"/>
      <c r="C660" s="258"/>
      <c r="D660" s="247" t="s">
        <v>328</v>
      </c>
      <c r="E660" s="259" t="s">
        <v>23</v>
      </c>
      <c r="F660" s="260" t="s">
        <v>971</v>
      </c>
      <c r="G660" s="258"/>
      <c r="H660" s="261">
        <v>9.38</v>
      </c>
      <c r="I660" s="262"/>
      <c r="J660" s="258"/>
      <c r="K660" s="258"/>
      <c r="L660" s="263"/>
      <c r="M660" s="264"/>
      <c r="N660" s="265"/>
      <c r="O660" s="265"/>
      <c r="P660" s="265"/>
      <c r="Q660" s="265"/>
      <c r="R660" s="265"/>
      <c r="S660" s="265"/>
      <c r="T660" s="266"/>
      <c r="AT660" s="267" t="s">
        <v>328</v>
      </c>
      <c r="AU660" s="267" t="s">
        <v>85</v>
      </c>
      <c r="AV660" s="12" t="s">
        <v>85</v>
      </c>
      <c r="AW660" s="12" t="s">
        <v>38</v>
      </c>
      <c r="AX660" s="12" t="s">
        <v>75</v>
      </c>
      <c r="AY660" s="267" t="s">
        <v>174</v>
      </c>
    </row>
    <row r="661" spans="2:51" s="12" customFormat="1" ht="13.5">
      <c r="B661" s="257"/>
      <c r="C661" s="258"/>
      <c r="D661" s="247" t="s">
        <v>328</v>
      </c>
      <c r="E661" s="259" t="s">
        <v>23</v>
      </c>
      <c r="F661" s="260" t="s">
        <v>972</v>
      </c>
      <c r="G661" s="258"/>
      <c r="H661" s="261">
        <v>11.43</v>
      </c>
      <c r="I661" s="262"/>
      <c r="J661" s="258"/>
      <c r="K661" s="258"/>
      <c r="L661" s="263"/>
      <c r="M661" s="264"/>
      <c r="N661" s="265"/>
      <c r="O661" s="265"/>
      <c r="P661" s="265"/>
      <c r="Q661" s="265"/>
      <c r="R661" s="265"/>
      <c r="S661" s="265"/>
      <c r="T661" s="266"/>
      <c r="AT661" s="267" t="s">
        <v>328</v>
      </c>
      <c r="AU661" s="267" t="s">
        <v>85</v>
      </c>
      <c r="AV661" s="12" t="s">
        <v>85</v>
      </c>
      <c r="AW661" s="12" t="s">
        <v>38</v>
      </c>
      <c r="AX661" s="12" t="s">
        <v>75</v>
      </c>
      <c r="AY661" s="267" t="s">
        <v>174</v>
      </c>
    </row>
    <row r="662" spans="2:51" s="12" customFormat="1" ht="13.5">
      <c r="B662" s="257"/>
      <c r="C662" s="258"/>
      <c r="D662" s="247" t="s">
        <v>328</v>
      </c>
      <c r="E662" s="259" t="s">
        <v>23</v>
      </c>
      <c r="F662" s="260" t="s">
        <v>973</v>
      </c>
      <c r="G662" s="258"/>
      <c r="H662" s="261">
        <v>4.76</v>
      </c>
      <c r="I662" s="262"/>
      <c r="J662" s="258"/>
      <c r="K662" s="258"/>
      <c r="L662" s="263"/>
      <c r="M662" s="264"/>
      <c r="N662" s="265"/>
      <c r="O662" s="265"/>
      <c r="P662" s="265"/>
      <c r="Q662" s="265"/>
      <c r="R662" s="265"/>
      <c r="S662" s="265"/>
      <c r="T662" s="266"/>
      <c r="AT662" s="267" t="s">
        <v>328</v>
      </c>
      <c r="AU662" s="267" t="s">
        <v>85</v>
      </c>
      <c r="AV662" s="12" t="s">
        <v>85</v>
      </c>
      <c r="AW662" s="12" t="s">
        <v>38</v>
      </c>
      <c r="AX662" s="12" t="s">
        <v>75</v>
      </c>
      <c r="AY662" s="267" t="s">
        <v>174</v>
      </c>
    </row>
    <row r="663" spans="2:51" s="12" customFormat="1" ht="13.5">
      <c r="B663" s="257"/>
      <c r="C663" s="258"/>
      <c r="D663" s="247" t="s">
        <v>328</v>
      </c>
      <c r="E663" s="259" t="s">
        <v>23</v>
      </c>
      <c r="F663" s="260" t="s">
        <v>974</v>
      </c>
      <c r="G663" s="258"/>
      <c r="H663" s="261">
        <v>10.02</v>
      </c>
      <c r="I663" s="262"/>
      <c r="J663" s="258"/>
      <c r="K663" s="258"/>
      <c r="L663" s="263"/>
      <c r="M663" s="264"/>
      <c r="N663" s="265"/>
      <c r="O663" s="265"/>
      <c r="P663" s="265"/>
      <c r="Q663" s="265"/>
      <c r="R663" s="265"/>
      <c r="S663" s="265"/>
      <c r="T663" s="266"/>
      <c r="AT663" s="267" t="s">
        <v>328</v>
      </c>
      <c r="AU663" s="267" t="s">
        <v>85</v>
      </c>
      <c r="AV663" s="12" t="s">
        <v>85</v>
      </c>
      <c r="AW663" s="12" t="s">
        <v>38</v>
      </c>
      <c r="AX663" s="12" t="s">
        <v>75</v>
      </c>
      <c r="AY663" s="267" t="s">
        <v>174</v>
      </c>
    </row>
    <row r="664" spans="2:51" s="12" customFormat="1" ht="13.5">
      <c r="B664" s="257"/>
      <c r="C664" s="258"/>
      <c r="D664" s="247" t="s">
        <v>328</v>
      </c>
      <c r="E664" s="259" t="s">
        <v>23</v>
      </c>
      <c r="F664" s="260" t="s">
        <v>975</v>
      </c>
      <c r="G664" s="258"/>
      <c r="H664" s="261">
        <v>10.62</v>
      </c>
      <c r="I664" s="262"/>
      <c r="J664" s="258"/>
      <c r="K664" s="258"/>
      <c r="L664" s="263"/>
      <c r="M664" s="264"/>
      <c r="N664" s="265"/>
      <c r="O664" s="265"/>
      <c r="P664" s="265"/>
      <c r="Q664" s="265"/>
      <c r="R664" s="265"/>
      <c r="S664" s="265"/>
      <c r="T664" s="266"/>
      <c r="AT664" s="267" t="s">
        <v>328</v>
      </c>
      <c r="AU664" s="267" t="s">
        <v>85</v>
      </c>
      <c r="AV664" s="12" t="s">
        <v>85</v>
      </c>
      <c r="AW664" s="12" t="s">
        <v>38</v>
      </c>
      <c r="AX664" s="12" t="s">
        <v>75</v>
      </c>
      <c r="AY664" s="267" t="s">
        <v>174</v>
      </c>
    </row>
    <row r="665" spans="2:51" s="12" customFormat="1" ht="13.5">
      <c r="B665" s="257"/>
      <c r="C665" s="258"/>
      <c r="D665" s="247" t="s">
        <v>328</v>
      </c>
      <c r="E665" s="259" t="s">
        <v>23</v>
      </c>
      <c r="F665" s="260" t="s">
        <v>976</v>
      </c>
      <c r="G665" s="258"/>
      <c r="H665" s="261">
        <v>3.14</v>
      </c>
      <c r="I665" s="262"/>
      <c r="J665" s="258"/>
      <c r="K665" s="258"/>
      <c r="L665" s="263"/>
      <c r="M665" s="264"/>
      <c r="N665" s="265"/>
      <c r="O665" s="265"/>
      <c r="P665" s="265"/>
      <c r="Q665" s="265"/>
      <c r="R665" s="265"/>
      <c r="S665" s="265"/>
      <c r="T665" s="266"/>
      <c r="AT665" s="267" t="s">
        <v>328</v>
      </c>
      <c r="AU665" s="267" t="s">
        <v>85</v>
      </c>
      <c r="AV665" s="12" t="s">
        <v>85</v>
      </c>
      <c r="AW665" s="12" t="s">
        <v>38</v>
      </c>
      <c r="AX665" s="12" t="s">
        <v>75</v>
      </c>
      <c r="AY665" s="267" t="s">
        <v>174</v>
      </c>
    </row>
    <row r="666" spans="2:51" s="12" customFormat="1" ht="13.5">
      <c r="B666" s="257"/>
      <c r="C666" s="258"/>
      <c r="D666" s="247" t="s">
        <v>328</v>
      </c>
      <c r="E666" s="259" t="s">
        <v>23</v>
      </c>
      <c r="F666" s="260" t="s">
        <v>977</v>
      </c>
      <c r="G666" s="258"/>
      <c r="H666" s="261">
        <v>12.06</v>
      </c>
      <c r="I666" s="262"/>
      <c r="J666" s="258"/>
      <c r="K666" s="258"/>
      <c r="L666" s="263"/>
      <c r="M666" s="264"/>
      <c r="N666" s="265"/>
      <c r="O666" s="265"/>
      <c r="P666" s="265"/>
      <c r="Q666" s="265"/>
      <c r="R666" s="265"/>
      <c r="S666" s="265"/>
      <c r="T666" s="266"/>
      <c r="AT666" s="267" t="s">
        <v>328</v>
      </c>
      <c r="AU666" s="267" t="s">
        <v>85</v>
      </c>
      <c r="AV666" s="12" t="s">
        <v>85</v>
      </c>
      <c r="AW666" s="12" t="s">
        <v>38</v>
      </c>
      <c r="AX666" s="12" t="s">
        <v>75</v>
      </c>
      <c r="AY666" s="267" t="s">
        <v>174</v>
      </c>
    </row>
    <row r="667" spans="2:51" s="12" customFormat="1" ht="13.5">
      <c r="B667" s="257"/>
      <c r="C667" s="258"/>
      <c r="D667" s="247" t="s">
        <v>328</v>
      </c>
      <c r="E667" s="259" t="s">
        <v>23</v>
      </c>
      <c r="F667" s="260" t="s">
        <v>978</v>
      </c>
      <c r="G667" s="258"/>
      <c r="H667" s="261">
        <v>3.24</v>
      </c>
      <c r="I667" s="262"/>
      <c r="J667" s="258"/>
      <c r="K667" s="258"/>
      <c r="L667" s="263"/>
      <c r="M667" s="264"/>
      <c r="N667" s="265"/>
      <c r="O667" s="265"/>
      <c r="P667" s="265"/>
      <c r="Q667" s="265"/>
      <c r="R667" s="265"/>
      <c r="S667" s="265"/>
      <c r="T667" s="266"/>
      <c r="AT667" s="267" t="s">
        <v>328</v>
      </c>
      <c r="AU667" s="267" t="s">
        <v>85</v>
      </c>
      <c r="AV667" s="12" t="s">
        <v>85</v>
      </c>
      <c r="AW667" s="12" t="s">
        <v>38</v>
      </c>
      <c r="AX667" s="12" t="s">
        <v>75</v>
      </c>
      <c r="AY667" s="267" t="s">
        <v>174</v>
      </c>
    </row>
    <row r="668" spans="2:51" s="12" customFormat="1" ht="13.5">
      <c r="B668" s="257"/>
      <c r="C668" s="258"/>
      <c r="D668" s="247" t="s">
        <v>328</v>
      </c>
      <c r="E668" s="259" t="s">
        <v>23</v>
      </c>
      <c r="F668" s="260" t="s">
        <v>979</v>
      </c>
      <c r="G668" s="258"/>
      <c r="H668" s="261">
        <v>11.66</v>
      </c>
      <c r="I668" s="262"/>
      <c r="J668" s="258"/>
      <c r="K668" s="258"/>
      <c r="L668" s="263"/>
      <c r="M668" s="264"/>
      <c r="N668" s="265"/>
      <c r="O668" s="265"/>
      <c r="P668" s="265"/>
      <c r="Q668" s="265"/>
      <c r="R668" s="265"/>
      <c r="S668" s="265"/>
      <c r="T668" s="266"/>
      <c r="AT668" s="267" t="s">
        <v>328</v>
      </c>
      <c r="AU668" s="267" t="s">
        <v>85</v>
      </c>
      <c r="AV668" s="12" t="s">
        <v>85</v>
      </c>
      <c r="AW668" s="12" t="s">
        <v>38</v>
      </c>
      <c r="AX668" s="12" t="s">
        <v>75</v>
      </c>
      <c r="AY668" s="267" t="s">
        <v>174</v>
      </c>
    </row>
    <row r="669" spans="2:51" s="12" customFormat="1" ht="13.5">
      <c r="B669" s="257"/>
      <c r="C669" s="258"/>
      <c r="D669" s="247" t="s">
        <v>328</v>
      </c>
      <c r="E669" s="259" t="s">
        <v>23</v>
      </c>
      <c r="F669" s="260" t="s">
        <v>980</v>
      </c>
      <c r="G669" s="258"/>
      <c r="H669" s="261">
        <v>11.41</v>
      </c>
      <c r="I669" s="262"/>
      <c r="J669" s="258"/>
      <c r="K669" s="258"/>
      <c r="L669" s="263"/>
      <c r="M669" s="264"/>
      <c r="N669" s="265"/>
      <c r="O669" s="265"/>
      <c r="P669" s="265"/>
      <c r="Q669" s="265"/>
      <c r="R669" s="265"/>
      <c r="S669" s="265"/>
      <c r="T669" s="266"/>
      <c r="AT669" s="267" t="s">
        <v>328</v>
      </c>
      <c r="AU669" s="267" t="s">
        <v>85</v>
      </c>
      <c r="AV669" s="12" t="s">
        <v>85</v>
      </c>
      <c r="AW669" s="12" t="s">
        <v>38</v>
      </c>
      <c r="AX669" s="12" t="s">
        <v>75</v>
      </c>
      <c r="AY669" s="267" t="s">
        <v>174</v>
      </c>
    </row>
    <row r="670" spans="2:51" s="12" customFormat="1" ht="13.5">
      <c r="B670" s="257"/>
      <c r="C670" s="258"/>
      <c r="D670" s="247" t="s">
        <v>328</v>
      </c>
      <c r="E670" s="259" t="s">
        <v>23</v>
      </c>
      <c r="F670" s="260" t="s">
        <v>981</v>
      </c>
      <c r="G670" s="258"/>
      <c r="H670" s="261">
        <v>11.41</v>
      </c>
      <c r="I670" s="262"/>
      <c r="J670" s="258"/>
      <c r="K670" s="258"/>
      <c r="L670" s="263"/>
      <c r="M670" s="264"/>
      <c r="N670" s="265"/>
      <c r="O670" s="265"/>
      <c r="P670" s="265"/>
      <c r="Q670" s="265"/>
      <c r="R670" s="265"/>
      <c r="S670" s="265"/>
      <c r="T670" s="266"/>
      <c r="AT670" s="267" t="s">
        <v>328</v>
      </c>
      <c r="AU670" s="267" t="s">
        <v>85</v>
      </c>
      <c r="AV670" s="12" t="s">
        <v>85</v>
      </c>
      <c r="AW670" s="12" t="s">
        <v>38</v>
      </c>
      <c r="AX670" s="12" t="s">
        <v>75</v>
      </c>
      <c r="AY670" s="267" t="s">
        <v>174</v>
      </c>
    </row>
    <row r="671" spans="2:51" s="12" customFormat="1" ht="13.5">
      <c r="B671" s="257"/>
      <c r="C671" s="258"/>
      <c r="D671" s="247" t="s">
        <v>328</v>
      </c>
      <c r="E671" s="259" t="s">
        <v>23</v>
      </c>
      <c r="F671" s="260" t="s">
        <v>982</v>
      </c>
      <c r="G671" s="258"/>
      <c r="H671" s="261">
        <v>11.44</v>
      </c>
      <c r="I671" s="262"/>
      <c r="J671" s="258"/>
      <c r="K671" s="258"/>
      <c r="L671" s="263"/>
      <c r="M671" s="264"/>
      <c r="N671" s="265"/>
      <c r="O671" s="265"/>
      <c r="P671" s="265"/>
      <c r="Q671" s="265"/>
      <c r="R671" s="265"/>
      <c r="S671" s="265"/>
      <c r="T671" s="266"/>
      <c r="AT671" s="267" t="s">
        <v>328</v>
      </c>
      <c r="AU671" s="267" t="s">
        <v>85</v>
      </c>
      <c r="AV671" s="12" t="s">
        <v>85</v>
      </c>
      <c r="AW671" s="12" t="s">
        <v>38</v>
      </c>
      <c r="AX671" s="12" t="s">
        <v>75</v>
      </c>
      <c r="AY671" s="267" t="s">
        <v>174</v>
      </c>
    </row>
    <row r="672" spans="2:51" s="12" customFormat="1" ht="13.5">
      <c r="B672" s="257"/>
      <c r="C672" s="258"/>
      <c r="D672" s="247" t="s">
        <v>328</v>
      </c>
      <c r="E672" s="259" t="s">
        <v>23</v>
      </c>
      <c r="F672" s="260" t="s">
        <v>983</v>
      </c>
      <c r="G672" s="258"/>
      <c r="H672" s="261">
        <v>13.12</v>
      </c>
      <c r="I672" s="262"/>
      <c r="J672" s="258"/>
      <c r="K672" s="258"/>
      <c r="L672" s="263"/>
      <c r="M672" s="264"/>
      <c r="N672" s="265"/>
      <c r="O672" s="265"/>
      <c r="P672" s="265"/>
      <c r="Q672" s="265"/>
      <c r="R672" s="265"/>
      <c r="S672" s="265"/>
      <c r="T672" s="266"/>
      <c r="AT672" s="267" t="s">
        <v>328</v>
      </c>
      <c r="AU672" s="267" t="s">
        <v>85</v>
      </c>
      <c r="AV672" s="12" t="s">
        <v>85</v>
      </c>
      <c r="AW672" s="12" t="s">
        <v>38</v>
      </c>
      <c r="AX672" s="12" t="s">
        <v>75</v>
      </c>
      <c r="AY672" s="267" t="s">
        <v>174</v>
      </c>
    </row>
    <row r="673" spans="2:51" s="14" customFormat="1" ht="13.5">
      <c r="B673" s="279"/>
      <c r="C673" s="280"/>
      <c r="D673" s="247" t="s">
        <v>328</v>
      </c>
      <c r="E673" s="281" t="s">
        <v>23</v>
      </c>
      <c r="F673" s="282" t="s">
        <v>395</v>
      </c>
      <c r="G673" s="280"/>
      <c r="H673" s="283">
        <v>154.45</v>
      </c>
      <c r="I673" s="284"/>
      <c r="J673" s="280"/>
      <c r="K673" s="280"/>
      <c r="L673" s="285"/>
      <c r="M673" s="286"/>
      <c r="N673" s="287"/>
      <c r="O673" s="287"/>
      <c r="P673" s="287"/>
      <c r="Q673" s="287"/>
      <c r="R673" s="287"/>
      <c r="S673" s="287"/>
      <c r="T673" s="288"/>
      <c r="AT673" s="289" t="s">
        <v>328</v>
      </c>
      <c r="AU673" s="289" t="s">
        <v>85</v>
      </c>
      <c r="AV673" s="14" t="s">
        <v>94</v>
      </c>
      <c r="AW673" s="14" t="s">
        <v>38</v>
      </c>
      <c r="AX673" s="14" t="s">
        <v>83</v>
      </c>
      <c r="AY673" s="289" t="s">
        <v>174</v>
      </c>
    </row>
    <row r="674" spans="2:65" s="1" customFormat="1" ht="16.5" customHeight="1">
      <c r="B674" s="47"/>
      <c r="C674" s="300" t="s">
        <v>984</v>
      </c>
      <c r="D674" s="300" t="s">
        <v>475</v>
      </c>
      <c r="E674" s="301" t="s">
        <v>985</v>
      </c>
      <c r="F674" s="302" t="s">
        <v>986</v>
      </c>
      <c r="G674" s="303" t="s">
        <v>180</v>
      </c>
      <c r="H674" s="304">
        <v>679.58</v>
      </c>
      <c r="I674" s="305"/>
      <c r="J674" s="306">
        <f>ROUND(I674*H674,2)</f>
        <v>0</v>
      </c>
      <c r="K674" s="302" t="s">
        <v>23</v>
      </c>
      <c r="L674" s="307"/>
      <c r="M674" s="308" t="s">
        <v>23</v>
      </c>
      <c r="N674" s="309" t="s">
        <v>46</v>
      </c>
      <c r="O674" s="48"/>
      <c r="P674" s="244">
        <f>O674*H674</f>
        <v>0</v>
      </c>
      <c r="Q674" s="244">
        <v>0.00015</v>
      </c>
      <c r="R674" s="244">
        <f>Q674*H674</f>
        <v>0.101937</v>
      </c>
      <c r="S674" s="244">
        <v>0</v>
      </c>
      <c r="T674" s="245">
        <f>S674*H674</f>
        <v>0</v>
      </c>
      <c r="AR674" s="25" t="s">
        <v>547</v>
      </c>
      <c r="AT674" s="25" t="s">
        <v>475</v>
      </c>
      <c r="AU674" s="25" t="s">
        <v>85</v>
      </c>
      <c r="AY674" s="25" t="s">
        <v>174</v>
      </c>
      <c r="BE674" s="246">
        <f>IF(N674="základní",J674,0)</f>
        <v>0</v>
      </c>
      <c r="BF674" s="246">
        <f>IF(N674="snížená",J674,0)</f>
        <v>0</v>
      </c>
      <c r="BG674" s="246">
        <f>IF(N674="zákl. přenesená",J674,0)</f>
        <v>0</v>
      </c>
      <c r="BH674" s="246">
        <f>IF(N674="sníž. přenesená",J674,0)</f>
        <v>0</v>
      </c>
      <c r="BI674" s="246">
        <f>IF(N674="nulová",J674,0)</f>
        <v>0</v>
      </c>
      <c r="BJ674" s="25" t="s">
        <v>83</v>
      </c>
      <c r="BK674" s="246">
        <f>ROUND(I674*H674,2)</f>
        <v>0</v>
      </c>
      <c r="BL674" s="25" t="s">
        <v>258</v>
      </c>
      <c r="BM674" s="25" t="s">
        <v>987</v>
      </c>
    </row>
    <row r="675" spans="2:47" s="1" customFormat="1" ht="13.5">
      <c r="B675" s="47"/>
      <c r="C675" s="75"/>
      <c r="D675" s="247" t="s">
        <v>187</v>
      </c>
      <c r="E675" s="75"/>
      <c r="F675" s="248" t="s">
        <v>988</v>
      </c>
      <c r="G675" s="75"/>
      <c r="H675" s="75"/>
      <c r="I675" s="205"/>
      <c r="J675" s="75"/>
      <c r="K675" s="75"/>
      <c r="L675" s="73"/>
      <c r="M675" s="249"/>
      <c r="N675" s="48"/>
      <c r="O675" s="48"/>
      <c r="P675" s="48"/>
      <c r="Q675" s="48"/>
      <c r="R675" s="48"/>
      <c r="S675" s="48"/>
      <c r="T675" s="96"/>
      <c r="AT675" s="25" t="s">
        <v>187</v>
      </c>
      <c r="AU675" s="25" t="s">
        <v>85</v>
      </c>
    </row>
    <row r="676" spans="2:51" s="12" customFormat="1" ht="13.5">
      <c r="B676" s="257"/>
      <c r="C676" s="258"/>
      <c r="D676" s="247" t="s">
        <v>328</v>
      </c>
      <c r="E676" s="258"/>
      <c r="F676" s="260" t="s">
        <v>989</v>
      </c>
      <c r="G676" s="258"/>
      <c r="H676" s="261">
        <v>679.58</v>
      </c>
      <c r="I676" s="262"/>
      <c r="J676" s="258"/>
      <c r="K676" s="258"/>
      <c r="L676" s="263"/>
      <c r="M676" s="264"/>
      <c r="N676" s="265"/>
      <c r="O676" s="265"/>
      <c r="P676" s="265"/>
      <c r="Q676" s="265"/>
      <c r="R676" s="265"/>
      <c r="S676" s="265"/>
      <c r="T676" s="266"/>
      <c r="AT676" s="267" t="s">
        <v>328</v>
      </c>
      <c r="AU676" s="267" t="s">
        <v>85</v>
      </c>
      <c r="AV676" s="12" t="s">
        <v>85</v>
      </c>
      <c r="AW676" s="12" t="s">
        <v>6</v>
      </c>
      <c r="AX676" s="12" t="s">
        <v>83</v>
      </c>
      <c r="AY676" s="267" t="s">
        <v>174</v>
      </c>
    </row>
    <row r="677" spans="2:65" s="1" customFormat="1" ht="25.5" customHeight="1">
      <c r="B677" s="47"/>
      <c r="C677" s="235" t="s">
        <v>990</v>
      </c>
      <c r="D677" s="235" t="s">
        <v>177</v>
      </c>
      <c r="E677" s="236" t="s">
        <v>991</v>
      </c>
      <c r="F677" s="237" t="s">
        <v>992</v>
      </c>
      <c r="G677" s="238" t="s">
        <v>205</v>
      </c>
      <c r="H677" s="239">
        <v>242.41</v>
      </c>
      <c r="I677" s="240"/>
      <c r="J677" s="241">
        <f>ROUND(I677*H677,2)</f>
        <v>0</v>
      </c>
      <c r="K677" s="237" t="s">
        <v>181</v>
      </c>
      <c r="L677" s="73"/>
      <c r="M677" s="242" t="s">
        <v>23</v>
      </c>
      <c r="N677" s="243" t="s">
        <v>46</v>
      </c>
      <c r="O677" s="48"/>
      <c r="P677" s="244">
        <f>O677*H677</f>
        <v>0</v>
      </c>
      <c r="Q677" s="244">
        <v>0</v>
      </c>
      <c r="R677" s="244">
        <f>Q677*H677</f>
        <v>0</v>
      </c>
      <c r="S677" s="244">
        <v>0</v>
      </c>
      <c r="T677" s="245">
        <f>S677*H677</f>
        <v>0</v>
      </c>
      <c r="AR677" s="25" t="s">
        <v>258</v>
      </c>
      <c r="AT677" s="25" t="s">
        <v>177</v>
      </c>
      <c r="AU677" s="25" t="s">
        <v>85</v>
      </c>
      <c r="AY677" s="25" t="s">
        <v>174</v>
      </c>
      <c r="BE677" s="246">
        <f>IF(N677="základní",J677,0)</f>
        <v>0</v>
      </c>
      <c r="BF677" s="246">
        <f>IF(N677="snížená",J677,0)</f>
        <v>0</v>
      </c>
      <c r="BG677" s="246">
        <f>IF(N677="zákl. přenesená",J677,0)</f>
        <v>0</v>
      </c>
      <c r="BH677" s="246">
        <f>IF(N677="sníž. přenesená",J677,0)</f>
        <v>0</v>
      </c>
      <c r="BI677" s="246">
        <f>IF(N677="nulová",J677,0)</f>
        <v>0</v>
      </c>
      <c r="BJ677" s="25" t="s">
        <v>83</v>
      </c>
      <c r="BK677" s="246">
        <f>ROUND(I677*H677,2)</f>
        <v>0</v>
      </c>
      <c r="BL677" s="25" t="s">
        <v>258</v>
      </c>
      <c r="BM677" s="25" t="s">
        <v>993</v>
      </c>
    </row>
    <row r="678" spans="2:51" s="12" customFormat="1" ht="13.5">
      <c r="B678" s="257"/>
      <c r="C678" s="258"/>
      <c r="D678" s="247" t="s">
        <v>328</v>
      </c>
      <c r="E678" s="259" t="s">
        <v>23</v>
      </c>
      <c r="F678" s="260" t="s">
        <v>288</v>
      </c>
      <c r="G678" s="258"/>
      <c r="H678" s="261">
        <v>242.41</v>
      </c>
      <c r="I678" s="262"/>
      <c r="J678" s="258"/>
      <c r="K678" s="258"/>
      <c r="L678" s="263"/>
      <c r="M678" s="264"/>
      <c r="N678" s="265"/>
      <c r="O678" s="265"/>
      <c r="P678" s="265"/>
      <c r="Q678" s="265"/>
      <c r="R678" s="265"/>
      <c r="S678" s="265"/>
      <c r="T678" s="266"/>
      <c r="AT678" s="267" t="s">
        <v>328</v>
      </c>
      <c r="AU678" s="267" t="s">
        <v>85</v>
      </c>
      <c r="AV678" s="12" t="s">
        <v>85</v>
      </c>
      <c r="AW678" s="12" t="s">
        <v>38</v>
      </c>
      <c r="AX678" s="12" t="s">
        <v>83</v>
      </c>
      <c r="AY678" s="267" t="s">
        <v>174</v>
      </c>
    </row>
    <row r="679" spans="2:65" s="1" customFormat="1" ht="25.5" customHeight="1">
      <c r="B679" s="47"/>
      <c r="C679" s="235" t="s">
        <v>994</v>
      </c>
      <c r="D679" s="235" t="s">
        <v>177</v>
      </c>
      <c r="E679" s="236" t="s">
        <v>995</v>
      </c>
      <c r="F679" s="237" t="s">
        <v>996</v>
      </c>
      <c r="G679" s="238" t="s">
        <v>205</v>
      </c>
      <c r="H679" s="239">
        <v>242.41</v>
      </c>
      <c r="I679" s="240"/>
      <c r="J679" s="241">
        <f>ROUND(I679*H679,2)</f>
        <v>0</v>
      </c>
      <c r="K679" s="237" t="s">
        <v>181</v>
      </c>
      <c r="L679" s="73"/>
      <c r="M679" s="242" t="s">
        <v>23</v>
      </c>
      <c r="N679" s="243" t="s">
        <v>46</v>
      </c>
      <c r="O679" s="48"/>
      <c r="P679" s="244">
        <f>O679*H679</f>
        <v>0</v>
      </c>
      <c r="Q679" s="244">
        <v>0.008</v>
      </c>
      <c r="R679" s="244">
        <f>Q679*H679</f>
        <v>1.9392800000000001</v>
      </c>
      <c r="S679" s="244">
        <v>0</v>
      </c>
      <c r="T679" s="245">
        <f>S679*H679</f>
        <v>0</v>
      </c>
      <c r="AR679" s="25" t="s">
        <v>258</v>
      </c>
      <c r="AT679" s="25" t="s">
        <v>177</v>
      </c>
      <c r="AU679" s="25" t="s">
        <v>85</v>
      </c>
      <c r="AY679" s="25" t="s">
        <v>174</v>
      </c>
      <c r="BE679" s="246">
        <f>IF(N679="základní",J679,0)</f>
        <v>0</v>
      </c>
      <c r="BF679" s="246">
        <f>IF(N679="snížená",J679,0)</f>
        <v>0</v>
      </c>
      <c r="BG679" s="246">
        <f>IF(N679="zákl. přenesená",J679,0)</f>
        <v>0</v>
      </c>
      <c r="BH679" s="246">
        <f>IF(N679="sníž. přenesená",J679,0)</f>
        <v>0</v>
      </c>
      <c r="BI679" s="246">
        <f>IF(N679="nulová",J679,0)</f>
        <v>0</v>
      </c>
      <c r="BJ679" s="25" t="s">
        <v>83</v>
      </c>
      <c r="BK679" s="246">
        <f>ROUND(I679*H679,2)</f>
        <v>0</v>
      </c>
      <c r="BL679" s="25" t="s">
        <v>258</v>
      </c>
      <c r="BM679" s="25" t="s">
        <v>997</v>
      </c>
    </row>
    <row r="680" spans="2:51" s="12" customFormat="1" ht="13.5">
      <c r="B680" s="257"/>
      <c r="C680" s="258"/>
      <c r="D680" s="247" t="s">
        <v>328</v>
      </c>
      <c r="E680" s="259" t="s">
        <v>23</v>
      </c>
      <c r="F680" s="260" t="s">
        <v>288</v>
      </c>
      <c r="G680" s="258"/>
      <c r="H680" s="261">
        <v>242.41</v>
      </c>
      <c r="I680" s="262"/>
      <c r="J680" s="258"/>
      <c r="K680" s="258"/>
      <c r="L680" s="263"/>
      <c r="M680" s="264"/>
      <c r="N680" s="265"/>
      <c r="O680" s="265"/>
      <c r="P680" s="265"/>
      <c r="Q680" s="265"/>
      <c r="R680" s="265"/>
      <c r="S680" s="265"/>
      <c r="T680" s="266"/>
      <c r="AT680" s="267" t="s">
        <v>328</v>
      </c>
      <c r="AU680" s="267" t="s">
        <v>85</v>
      </c>
      <c r="AV680" s="12" t="s">
        <v>85</v>
      </c>
      <c r="AW680" s="12" t="s">
        <v>38</v>
      </c>
      <c r="AX680" s="12" t="s">
        <v>83</v>
      </c>
      <c r="AY680" s="267" t="s">
        <v>174</v>
      </c>
    </row>
    <row r="681" spans="2:65" s="1" customFormat="1" ht="25.5" customHeight="1">
      <c r="B681" s="47"/>
      <c r="C681" s="235" t="s">
        <v>998</v>
      </c>
      <c r="D681" s="235" t="s">
        <v>177</v>
      </c>
      <c r="E681" s="236" t="s">
        <v>999</v>
      </c>
      <c r="F681" s="237" t="s">
        <v>1000</v>
      </c>
      <c r="G681" s="238" t="s">
        <v>223</v>
      </c>
      <c r="H681" s="239">
        <v>154.45</v>
      </c>
      <c r="I681" s="240"/>
      <c r="J681" s="241">
        <f>ROUND(I681*H681,2)</f>
        <v>0</v>
      </c>
      <c r="K681" s="237" t="s">
        <v>181</v>
      </c>
      <c r="L681" s="73"/>
      <c r="M681" s="242" t="s">
        <v>23</v>
      </c>
      <c r="N681" s="243" t="s">
        <v>46</v>
      </c>
      <c r="O681" s="48"/>
      <c r="P681" s="244">
        <f>O681*H681</f>
        <v>0</v>
      </c>
      <c r="Q681" s="244">
        <v>0.008</v>
      </c>
      <c r="R681" s="244">
        <f>Q681*H681</f>
        <v>1.2356</v>
      </c>
      <c r="S681" s="244">
        <v>0</v>
      </c>
      <c r="T681" s="245">
        <f>S681*H681</f>
        <v>0</v>
      </c>
      <c r="AR681" s="25" t="s">
        <v>258</v>
      </c>
      <c r="AT681" s="25" t="s">
        <v>177</v>
      </c>
      <c r="AU681" s="25" t="s">
        <v>85</v>
      </c>
      <c r="AY681" s="25" t="s">
        <v>174</v>
      </c>
      <c r="BE681" s="246">
        <f>IF(N681="základní",J681,0)</f>
        <v>0</v>
      </c>
      <c r="BF681" s="246">
        <f>IF(N681="snížená",J681,0)</f>
        <v>0</v>
      </c>
      <c r="BG681" s="246">
        <f>IF(N681="zákl. přenesená",J681,0)</f>
        <v>0</v>
      </c>
      <c r="BH681" s="246">
        <f>IF(N681="sníž. přenesená",J681,0)</f>
        <v>0</v>
      </c>
      <c r="BI681" s="246">
        <f>IF(N681="nulová",J681,0)</f>
        <v>0</v>
      </c>
      <c r="BJ681" s="25" t="s">
        <v>83</v>
      </c>
      <c r="BK681" s="246">
        <f>ROUND(I681*H681,2)</f>
        <v>0</v>
      </c>
      <c r="BL681" s="25" t="s">
        <v>258</v>
      </c>
      <c r="BM681" s="25" t="s">
        <v>1001</v>
      </c>
    </row>
    <row r="682" spans="2:51" s="12" customFormat="1" ht="13.5">
      <c r="B682" s="257"/>
      <c r="C682" s="258"/>
      <c r="D682" s="247" t="s">
        <v>328</v>
      </c>
      <c r="E682" s="259" t="s">
        <v>23</v>
      </c>
      <c r="F682" s="260" t="s">
        <v>969</v>
      </c>
      <c r="G682" s="258"/>
      <c r="H682" s="261">
        <v>19.78</v>
      </c>
      <c r="I682" s="262"/>
      <c r="J682" s="258"/>
      <c r="K682" s="258"/>
      <c r="L682" s="263"/>
      <c r="M682" s="264"/>
      <c r="N682" s="265"/>
      <c r="O682" s="265"/>
      <c r="P682" s="265"/>
      <c r="Q682" s="265"/>
      <c r="R682" s="265"/>
      <c r="S682" s="265"/>
      <c r="T682" s="266"/>
      <c r="AT682" s="267" t="s">
        <v>328</v>
      </c>
      <c r="AU682" s="267" t="s">
        <v>85</v>
      </c>
      <c r="AV682" s="12" t="s">
        <v>85</v>
      </c>
      <c r="AW682" s="12" t="s">
        <v>38</v>
      </c>
      <c r="AX682" s="12" t="s">
        <v>75</v>
      </c>
      <c r="AY682" s="267" t="s">
        <v>174</v>
      </c>
    </row>
    <row r="683" spans="2:51" s="12" customFormat="1" ht="13.5">
      <c r="B683" s="257"/>
      <c r="C683" s="258"/>
      <c r="D683" s="247" t="s">
        <v>328</v>
      </c>
      <c r="E683" s="259" t="s">
        <v>23</v>
      </c>
      <c r="F683" s="260" t="s">
        <v>970</v>
      </c>
      <c r="G683" s="258"/>
      <c r="H683" s="261">
        <v>10.98</v>
      </c>
      <c r="I683" s="262"/>
      <c r="J683" s="258"/>
      <c r="K683" s="258"/>
      <c r="L683" s="263"/>
      <c r="M683" s="264"/>
      <c r="N683" s="265"/>
      <c r="O683" s="265"/>
      <c r="P683" s="265"/>
      <c r="Q683" s="265"/>
      <c r="R683" s="265"/>
      <c r="S683" s="265"/>
      <c r="T683" s="266"/>
      <c r="AT683" s="267" t="s">
        <v>328</v>
      </c>
      <c r="AU683" s="267" t="s">
        <v>85</v>
      </c>
      <c r="AV683" s="12" t="s">
        <v>85</v>
      </c>
      <c r="AW683" s="12" t="s">
        <v>38</v>
      </c>
      <c r="AX683" s="12" t="s">
        <v>75</v>
      </c>
      <c r="AY683" s="267" t="s">
        <v>174</v>
      </c>
    </row>
    <row r="684" spans="2:51" s="12" customFormat="1" ht="13.5">
      <c r="B684" s="257"/>
      <c r="C684" s="258"/>
      <c r="D684" s="247" t="s">
        <v>328</v>
      </c>
      <c r="E684" s="259" t="s">
        <v>23</v>
      </c>
      <c r="F684" s="260" t="s">
        <v>971</v>
      </c>
      <c r="G684" s="258"/>
      <c r="H684" s="261">
        <v>9.38</v>
      </c>
      <c r="I684" s="262"/>
      <c r="J684" s="258"/>
      <c r="K684" s="258"/>
      <c r="L684" s="263"/>
      <c r="M684" s="264"/>
      <c r="N684" s="265"/>
      <c r="O684" s="265"/>
      <c r="P684" s="265"/>
      <c r="Q684" s="265"/>
      <c r="R684" s="265"/>
      <c r="S684" s="265"/>
      <c r="T684" s="266"/>
      <c r="AT684" s="267" t="s">
        <v>328</v>
      </c>
      <c r="AU684" s="267" t="s">
        <v>85</v>
      </c>
      <c r="AV684" s="12" t="s">
        <v>85</v>
      </c>
      <c r="AW684" s="12" t="s">
        <v>38</v>
      </c>
      <c r="AX684" s="12" t="s">
        <v>75</v>
      </c>
      <c r="AY684" s="267" t="s">
        <v>174</v>
      </c>
    </row>
    <row r="685" spans="2:51" s="12" customFormat="1" ht="13.5">
      <c r="B685" s="257"/>
      <c r="C685" s="258"/>
      <c r="D685" s="247" t="s">
        <v>328</v>
      </c>
      <c r="E685" s="259" t="s">
        <v>23</v>
      </c>
      <c r="F685" s="260" t="s">
        <v>972</v>
      </c>
      <c r="G685" s="258"/>
      <c r="H685" s="261">
        <v>11.43</v>
      </c>
      <c r="I685" s="262"/>
      <c r="J685" s="258"/>
      <c r="K685" s="258"/>
      <c r="L685" s="263"/>
      <c r="M685" s="264"/>
      <c r="N685" s="265"/>
      <c r="O685" s="265"/>
      <c r="P685" s="265"/>
      <c r="Q685" s="265"/>
      <c r="R685" s="265"/>
      <c r="S685" s="265"/>
      <c r="T685" s="266"/>
      <c r="AT685" s="267" t="s">
        <v>328</v>
      </c>
      <c r="AU685" s="267" t="s">
        <v>85</v>
      </c>
      <c r="AV685" s="12" t="s">
        <v>85</v>
      </c>
      <c r="AW685" s="12" t="s">
        <v>38</v>
      </c>
      <c r="AX685" s="12" t="s">
        <v>75</v>
      </c>
      <c r="AY685" s="267" t="s">
        <v>174</v>
      </c>
    </row>
    <row r="686" spans="2:51" s="12" customFormat="1" ht="13.5">
      <c r="B686" s="257"/>
      <c r="C686" s="258"/>
      <c r="D686" s="247" t="s">
        <v>328</v>
      </c>
      <c r="E686" s="259" t="s">
        <v>23</v>
      </c>
      <c r="F686" s="260" t="s">
        <v>973</v>
      </c>
      <c r="G686" s="258"/>
      <c r="H686" s="261">
        <v>4.76</v>
      </c>
      <c r="I686" s="262"/>
      <c r="J686" s="258"/>
      <c r="K686" s="258"/>
      <c r="L686" s="263"/>
      <c r="M686" s="264"/>
      <c r="N686" s="265"/>
      <c r="O686" s="265"/>
      <c r="P686" s="265"/>
      <c r="Q686" s="265"/>
      <c r="R686" s="265"/>
      <c r="S686" s="265"/>
      <c r="T686" s="266"/>
      <c r="AT686" s="267" t="s">
        <v>328</v>
      </c>
      <c r="AU686" s="267" t="s">
        <v>85</v>
      </c>
      <c r="AV686" s="12" t="s">
        <v>85</v>
      </c>
      <c r="AW686" s="12" t="s">
        <v>38</v>
      </c>
      <c r="AX686" s="12" t="s">
        <v>75</v>
      </c>
      <c r="AY686" s="267" t="s">
        <v>174</v>
      </c>
    </row>
    <row r="687" spans="2:51" s="12" customFormat="1" ht="13.5">
      <c r="B687" s="257"/>
      <c r="C687" s="258"/>
      <c r="D687" s="247" t="s">
        <v>328</v>
      </c>
      <c r="E687" s="259" t="s">
        <v>23</v>
      </c>
      <c r="F687" s="260" t="s">
        <v>974</v>
      </c>
      <c r="G687" s="258"/>
      <c r="H687" s="261">
        <v>10.02</v>
      </c>
      <c r="I687" s="262"/>
      <c r="J687" s="258"/>
      <c r="K687" s="258"/>
      <c r="L687" s="263"/>
      <c r="M687" s="264"/>
      <c r="N687" s="265"/>
      <c r="O687" s="265"/>
      <c r="P687" s="265"/>
      <c r="Q687" s="265"/>
      <c r="R687" s="265"/>
      <c r="S687" s="265"/>
      <c r="T687" s="266"/>
      <c r="AT687" s="267" t="s">
        <v>328</v>
      </c>
      <c r="AU687" s="267" t="s">
        <v>85</v>
      </c>
      <c r="AV687" s="12" t="s">
        <v>85</v>
      </c>
      <c r="AW687" s="12" t="s">
        <v>38</v>
      </c>
      <c r="AX687" s="12" t="s">
        <v>75</v>
      </c>
      <c r="AY687" s="267" t="s">
        <v>174</v>
      </c>
    </row>
    <row r="688" spans="2:51" s="12" customFormat="1" ht="13.5">
      <c r="B688" s="257"/>
      <c r="C688" s="258"/>
      <c r="D688" s="247" t="s">
        <v>328</v>
      </c>
      <c r="E688" s="259" t="s">
        <v>23</v>
      </c>
      <c r="F688" s="260" t="s">
        <v>975</v>
      </c>
      <c r="G688" s="258"/>
      <c r="H688" s="261">
        <v>10.62</v>
      </c>
      <c r="I688" s="262"/>
      <c r="J688" s="258"/>
      <c r="K688" s="258"/>
      <c r="L688" s="263"/>
      <c r="M688" s="264"/>
      <c r="N688" s="265"/>
      <c r="O688" s="265"/>
      <c r="P688" s="265"/>
      <c r="Q688" s="265"/>
      <c r="R688" s="265"/>
      <c r="S688" s="265"/>
      <c r="T688" s="266"/>
      <c r="AT688" s="267" t="s">
        <v>328</v>
      </c>
      <c r="AU688" s="267" t="s">
        <v>85</v>
      </c>
      <c r="AV688" s="12" t="s">
        <v>85</v>
      </c>
      <c r="AW688" s="12" t="s">
        <v>38</v>
      </c>
      <c r="AX688" s="12" t="s">
        <v>75</v>
      </c>
      <c r="AY688" s="267" t="s">
        <v>174</v>
      </c>
    </row>
    <row r="689" spans="2:51" s="12" customFormat="1" ht="13.5">
      <c r="B689" s="257"/>
      <c r="C689" s="258"/>
      <c r="D689" s="247" t="s">
        <v>328</v>
      </c>
      <c r="E689" s="259" t="s">
        <v>23</v>
      </c>
      <c r="F689" s="260" t="s">
        <v>976</v>
      </c>
      <c r="G689" s="258"/>
      <c r="H689" s="261">
        <v>3.14</v>
      </c>
      <c r="I689" s="262"/>
      <c r="J689" s="258"/>
      <c r="K689" s="258"/>
      <c r="L689" s="263"/>
      <c r="M689" s="264"/>
      <c r="N689" s="265"/>
      <c r="O689" s="265"/>
      <c r="P689" s="265"/>
      <c r="Q689" s="265"/>
      <c r="R689" s="265"/>
      <c r="S689" s="265"/>
      <c r="T689" s="266"/>
      <c r="AT689" s="267" t="s">
        <v>328</v>
      </c>
      <c r="AU689" s="267" t="s">
        <v>85</v>
      </c>
      <c r="AV689" s="12" t="s">
        <v>85</v>
      </c>
      <c r="AW689" s="12" t="s">
        <v>38</v>
      </c>
      <c r="AX689" s="12" t="s">
        <v>75</v>
      </c>
      <c r="AY689" s="267" t="s">
        <v>174</v>
      </c>
    </row>
    <row r="690" spans="2:51" s="12" customFormat="1" ht="13.5">
      <c r="B690" s="257"/>
      <c r="C690" s="258"/>
      <c r="D690" s="247" t="s">
        <v>328</v>
      </c>
      <c r="E690" s="259" t="s">
        <v>23</v>
      </c>
      <c r="F690" s="260" t="s">
        <v>977</v>
      </c>
      <c r="G690" s="258"/>
      <c r="H690" s="261">
        <v>12.06</v>
      </c>
      <c r="I690" s="262"/>
      <c r="J690" s="258"/>
      <c r="K690" s="258"/>
      <c r="L690" s="263"/>
      <c r="M690" s="264"/>
      <c r="N690" s="265"/>
      <c r="O690" s="265"/>
      <c r="P690" s="265"/>
      <c r="Q690" s="265"/>
      <c r="R690" s="265"/>
      <c r="S690" s="265"/>
      <c r="T690" s="266"/>
      <c r="AT690" s="267" t="s">
        <v>328</v>
      </c>
      <c r="AU690" s="267" t="s">
        <v>85</v>
      </c>
      <c r="AV690" s="12" t="s">
        <v>85</v>
      </c>
      <c r="AW690" s="12" t="s">
        <v>38</v>
      </c>
      <c r="AX690" s="12" t="s">
        <v>75</v>
      </c>
      <c r="AY690" s="267" t="s">
        <v>174</v>
      </c>
    </row>
    <row r="691" spans="2:51" s="12" customFormat="1" ht="13.5">
      <c r="B691" s="257"/>
      <c r="C691" s="258"/>
      <c r="D691" s="247" t="s">
        <v>328</v>
      </c>
      <c r="E691" s="259" t="s">
        <v>23</v>
      </c>
      <c r="F691" s="260" t="s">
        <v>978</v>
      </c>
      <c r="G691" s="258"/>
      <c r="H691" s="261">
        <v>3.24</v>
      </c>
      <c r="I691" s="262"/>
      <c r="J691" s="258"/>
      <c r="K691" s="258"/>
      <c r="L691" s="263"/>
      <c r="M691" s="264"/>
      <c r="N691" s="265"/>
      <c r="O691" s="265"/>
      <c r="P691" s="265"/>
      <c r="Q691" s="265"/>
      <c r="R691" s="265"/>
      <c r="S691" s="265"/>
      <c r="T691" s="266"/>
      <c r="AT691" s="267" t="s">
        <v>328</v>
      </c>
      <c r="AU691" s="267" t="s">
        <v>85</v>
      </c>
      <c r="AV691" s="12" t="s">
        <v>85</v>
      </c>
      <c r="AW691" s="12" t="s">
        <v>38</v>
      </c>
      <c r="AX691" s="12" t="s">
        <v>75</v>
      </c>
      <c r="AY691" s="267" t="s">
        <v>174</v>
      </c>
    </row>
    <row r="692" spans="2:51" s="12" customFormat="1" ht="13.5">
      <c r="B692" s="257"/>
      <c r="C692" s="258"/>
      <c r="D692" s="247" t="s">
        <v>328</v>
      </c>
      <c r="E692" s="259" t="s">
        <v>23</v>
      </c>
      <c r="F692" s="260" t="s">
        <v>979</v>
      </c>
      <c r="G692" s="258"/>
      <c r="H692" s="261">
        <v>11.66</v>
      </c>
      <c r="I692" s="262"/>
      <c r="J692" s="258"/>
      <c r="K692" s="258"/>
      <c r="L692" s="263"/>
      <c r="M692" s="264"/>
      <c r="N692" s="265"/>
      <c r="O692" s="265"/>
      <c r="P692" s="265"/>
      <c r="Q692" s="265"/>
      <c r="R692" s="265"/>
      <c r="S692" s="265"/>
      <c r="T692" s="266"/>
      <c r="AT692" s="267" t="s">
        <v>328</v>
      </c>
      <c r="AU692" s="267" t="s">
        <v>85</v>
      </c>
      <c r="AV692" s="12" t="s">
        <v>85</v>
      </c>
      <c r="AW692" s="12" t="s">
        <v>38</v>
      </c>
      <c r="AX692" s="12" t="s">
        <v>75</v>
      </c>
      <c r="AY692" s="267" t="s">
        <v>174</v>
      </c>
    </row>
    <row r="693" spans="2:51" s="12" customFormat="1" ht="13.5">
      <c r="B693" s="257"/>
      <c r="C693" s="258"/>
      <c r="D693" s="247" t="s">
        <v>328</v>
      </c>
      <c r="E693" s="259" t="s">
        <v>23</v>
      </c>
      <c r="F693" s="260" t="s">
        <v>980</v>
      </c>
      <c r="G693" s="258"/>
      <c r="H693" s="261">
        <v>11.41</v>
      </c>
      <c r="I693" s="262"/>
      <c r="J693" s="258"/>
      <c r="K693" s="258"/>
      <c r="L693" s="263"/>
      <c r="M693" s="264"/>
      <c r="N693" s="265"/>
      <c r="O693" s="265"/>
      <c r="P693" s="265"/>
      <c r="Q693" s="265"/>
      <c r="R693" s="265"/>
      <c r="S693" s="265"/>
      <c r="T693" s="266"/>
      <c r="AT693" s="267" t="s">
        <v>328</v>
      </c>
      <c r="AU693" s="267" t="s">
        <v>85</v>
      </c>
      <c r="AV693" s="12" t="s">
        <v>85</v>
      </c>
      <c r="AW693" s="12" t="s">
        <v>38</v>
      </c>
      <c r="AX693" s="12" t="s">
        <v>75</v>
      </c>
      <c r="AY693" s="267" t="s">
        <v>174</v>
      </c>
    </row>
    <row r="694" spans="2:51" s="12" customFormat="1" ht="13.5">
      <c r="B694" s="257"/>
      <c r="C694" s="258"/>
      <c r="D694" s="247" t="s">
        <v>328</v>
      </c>
      <c r="E694" s="259" t="s">
        <v>23</v>
      </c>
      <c r="F694" s="260" t="s">
        <v>981</v>
      </c>
      <c r="G694" s="258"/>
      <c r="H694" s="261">
        <v>11.41</v>
      </c>
      <c r="I694" s="262"/>
      <c r="J694" s="258"/>
      <c r="K694" s="258"/>
      <c r="L694" s="263"/>
      <c r="M694" s="264"/>
      <c r="N694" s="265"/>
      <c r="O694" s="265"/>
      <c r="P694" s="265"/>
      <c r="Q694" s="265"/>
      <c r="R694" s="265"/>
      <c r="S694" s="265"/>
      <c r="T694" s="266"/>
      <c r="AT694" s="267" t="s">
        <v>328</v>
      </c>
      <c r="AU694" s="267" t="s">
        <v>85</v>
      </c>
      <c r="AV694" s="12" t="s">
        <v>85</v>
      </c>
      <c r="AW694" s="12" t="s">
        <v>38</v>
      </c>
      <c r="AX694" s="12" t="s">
        <v>75</v>
      </c>
      <c r="AY694" s="267" t="s">
        <v>174</v>
      </c>
    </row>
    <row r="695" spans="2:51" s="12" customFormat="1" ht="13.5">
      <c r="B695" s="257"/>
      <c r="C695" s="258"/>
      <c r="D695" s="247" t="s">
        <v>328</v>
      </c>
      <c r="E695" s="259" t="s">
        <v>23</v>
      </c>
      <c r="F695" s="260" t="s">
        <v>982</v>
      </c>
      <c r="G695" s="258"/>
      <c r="H695" s="261">
        <v>11.44</v>
      </c>
      <c r="I695" s="262"/>
      <c r="J695" s="258"/>
      <c r="K695" s="258"/>
      <c r="L695" s="263"/>
      <c r="M695" s="264"/>
      <c r="N695" s="265"/>
      <c r="O695" s="265"/>
      <c r="P695" s="265"/>
      <c r="Q695" s="265"/>
      <c r="R695" s="265"/>
      <c r="S695" s="265"/>
      <c r="T695" s="266"/>
      <c r="AT695" s="267" t="s">
        <v>328</v>
      </c>
      <c r="AU695" s="267" t="s">
        <v>85</v>
      </c>
      <c r="AV695" s="12" t="s">
        <v>85</v>
      </c>
      <c r="AW695" s="12" t="s">
        <v>38</v>
      </c>
      <c r="AX695" s="12" t="s">
        <v>75</v>
      </c>
      <c r="AY695" s="267" t="s">
        <v>174</v>
      </c>
    </row>
    <row r="696" spans="2:51" s="12" customFormat="1" ht="13.5">
      <c r="B696" s="257"/>
      <c r="C696" s="258"/>
      <c r="D696" s="247" t="s">
        <v>328</v>
      </c>
      <c r="E696" s="259" t="s">
        <v>23</v>
      </c>
      <c r="F696" s="260" t="s">
        <v>983</v>
      </c>
      <c r="G696" s="258"/>
      <c r="H696" s="261">
        <v>13.12</v>
      </c>
      <c r="I696" s="262"/>
      <c r="J696" s="258"/>
      <c r="K696" s="258"/>
      <c r="L696" s="263"/>
      <c r="M696" s="264"/>
      <c r="N696" s="265"/>
      <c r="O696" s="265"/>
      <c r="P696" s="265"/>
      <c r="Q696" s="265"/>
      <c r="R696" s="265"/>
      <c r="S696" s="265"/>
      <c r="T696" s="266"/>
      <c r="AT696" s="267" t="s">
        <v>328</v>
      </c>
      <c r="AU696" s="267" t="s">
        <v>85</v>
      </c>
      <c r="AV696" s="12" t="s">
        <v>85</v>
      </c>
      <c r="AW696" s="12" t="s">
        <v>38</v>
      </c>
      <c r="AX696" s="12" t="s">
        <v>75</v>
      </c>
      <c r="AY696" s="267" t="s">
        <v>174</v>
      </c>
    </row>
    <row r="697" spans="2:51" s="14" customFormat="1" ht="13.5">
      <c r="B697" s="279"/>
      <c r="C697" s="280"/>
      <c r="D697" s="247" t="s">
        <v>328</v>
      </c>
      <c r="E697" s="281" t="s">
        <v>23</v>
      </c>
      <c r="F697" s="282" t="s">
        <v>395</v>
      </c>
      <c r="G697" s="280"/>
      <c r="H697" s="283">
        <v>154.45</v>
      </c>
      <c r="I697" s="284"/>
      <c r="J697" s="280"/>
      <c r="K697" s="280"/>
      <c r="L697" s="285"/>
      <c r="M697" s="286"/>
      <c r="N697" s="287"/>
      <c r="O697" s="287"/>
      <c r="P697" s="287"/>
      <c r="Q697" s="287"/>
      <c r="R697" s="287"/>
      <c r="S697" s="287"/>
      <c r="T697" s="288"/>
      <c r="AT697" s="289" t="s">
        <v>328</v>
      </c>
      <c r="AU697" s="289" t="s">
        <v>85</v>
      </c>
      <c r="AV697" s="14" t="s">
        <v>94</v>
      </c>
      <c r="AW697" s="14" t="s">
        <v>38</v>
      </c>
      <c r="AX697" s="14" t="s">
        <v>83</v>
      </c>
      <c r="AY697" s="289" t="s">
        <v>174</v>
      </c>
    </row>
    <row r="698" spans="2:65" s="1" customFormat="1" ht="25.5" customHeight="1">
      <c r="B698" s="47"/>
      <c r="C698" s="235" t="s">
        <v>1002</v>
      </c>
      <c r="D698" s="235" t="s">
        <v>177</v>
      </c>
      <c r="E698" s="236" t="s">
        <v>1003</v>
      </c>
      <c r="F698" s="237" t="s">
        <v>1004</v>
      </c>
      <c r="G698" s="238" t="s">
        <v>223</v>
      </c>
      <c r="H698" s="239">
        <v>43</v>
      </c>
      <c r="I698" s="240"/>
      <c r="J698" s="241">
        <f>ROUND(I698*H698,2)</f>
        <v>0</v>
      </c>
      <c r="K698" s="237" t="s">
        <v>181</v>
      </c>
      <c r="L698" s="73"/>
      <c r="M698" s="242" t="s">
        <v>23</v>
      </c>
      <c r="N698" s="243" t="s">
        <v>46</v>
      </c>
      <c r="O698" s="48"/>
      <c r="P698" s="244">
        <f>O698*H698</f>
        <v>0</v>
      </c>
      <c r="Q698" s="244">
        <v>0.00031</v>
      </c>
      <c r="R698" s="244">
        <f>Q698*H698</f>
        <v>0.01333</v>
      </c>
      <c r="S698" s="244">
        <v>0</v>
      </c>
      <c r="T698" s="245">
        <f>S698*H698</f>
        <v>0</v>
      </c>
      <c r="AR698" s="25" t="s">
        <v>258</v>
      </c>
      <c r="AT698" s="25" t="s">
        <v>177</v>
      </c>
      <c r="AU698" s="25" t="s">
        <v>85</v>
      </c>
      <c r="AY698" s="25" t="s">
        <v>174</v>
      </c>
      <c r="BE698" s="246">
        <f>IF(N698="základní",J698,0)</f>
        <v>0</v>
      </c>
      <c r="BF698" s="246">
        <f>IF(N698="snížená",J698,0)</f>
        <v>0</v>
      </c>
      <c r="BG698" s="246">
        <f>IF(N698="zákl. přenesená",J698,0)</f>
        <v>0</v>
      </c>
      <c r="BH698" s="246">
        <f>IF(N698="sníž. přenesená",J698,0)</f>
        <v>0</v>
      </c>
      <c r="BI698" s="246">
        <f>IF(N698="nulová",J698,0)</f>
        <v>0</v>
      </c>
      <c r="BJ698" s="25" t="s">
        <v>83</v>
      </c>
      <c r="BK698" s="246">
        <f>ROUND(I698*H698,2)</f>
        <v>0</v>
      </c>
      <c r="BL698" s="25" t="s">
        <v>258</v>
      </c>
      <c r="BM698" s="25" t="s">
        <v>1005</v>
      </c>
    </row>
    <row r="699" spans="2:51" s="15" customFormat="1" ht="13.5">
      <c r="B699" s="290"/>
      <c r="C699" s="291"/>
      <c r="D699" s="247" t="s">
        <v>328</v>
      </c>
      <c r="E699" s="292" t="s">
        <v>23</v>
      </c>
      <c r="F699" s="293" t="s">
        <v>1006</v>
      </c>
      <c r="G699" s="291"/>
      <c r="H699" s="292" t="s">
        <v>23</v>
      </c>
      <c r="I699" s="294"/>
      <c r="J699" s="291"/>
      <c r="K699" s="291"/>
      <c r="L699" s="295"/>
      <c r="M699" s="296"/>
      <c r="N699" s="297"/>
      <c r="O699" s="297"/>
      <c r="P699" s="297"/>
      <c r="Q699" s="297"/>
      <c r="R699" s="297"/>
      <c r="S699" s="297"/>
      <c r="T699" s="298"/>
      <c r="AT699" s="299" t="s">
        <v>328</v>
      </c>
      <c r="AU699" s="299" t="s">
        <v>85</v>
      </c>
      <c r="AV699" s="15" t="s">
        <v>83</v>
      </c>
      <c r="AW699" s="15" t="s">
        <v>38</v>
      </c>
      <c r="AX699" s="15" t="s">
        <v>75</v>
      </c>
      <c r="AY699" s="299" t="s">
        <v>174</v>
      </c>
    </row>
    <row r="700" spans="2:51" s="12" customFormat="1" ht="13.5">
      <c r="B700" s="257"/>
      <c r="C700" s="258"/>
      <c r="D700" s="247" t="s">
        <v>328</v>
      </c>
      <c r="E700" s="259" t="s">
        <v>23</v>
      </c>
      <c r="F700" s="260" t="s">
        <v>1007</v>
      </c>
      <c r="G700" s="258"/>
      <c r="H700" s="261">
        <v>4</v>
      </c>
      <c r="I700" s="262"/>
      <c r="J700" s="258"/>
      <c r="K700" s="258"/>
      <c r="L700" s="263"/>
      <c r="M700" s="264"/>
      <c r="N700" s="265"/>
      <c r="O700" s="265"/>
      <c r="P700" s="265"/>
      <c r="Q700" s="265"/>
      <c r="R700" s="265"/>
      <c r="S700" s="265"/>
      <c r="T700" s="266"/>
      <c r="AT700" s="267" t="s">
        <v>328</v>
      </c>
      <c r="AU700" s="267" t="s">
        <v>85</v>
      </c>
      <c r="AV700" s="12" t="s">
        <v>85</v>
      </c>
      <c r="AW700" s="12" t="s">
        <v>38</v>
      </c>
      <c r="AX700" s="12" t="s">
        <v>75</v>
      </c>
      <c r="AY700" s="267" t="s">
        <v>174</v>
      </c>
    </row>
    <row r="701" spans="2:51" s="12" customFormat="1" ht="13.5">
      <c r="B701" s="257"/>
      <c r="C701" s="258"/>
      <c r="D701" s="247" t="s">
        <v>328</v>
      </c>
      <c r="E701" s="259" t="s">
        <v>23</v>
      </c>
      <c r="F701" s="260" t="s">
        <v>1008</v>
      </c>
      <c r="G701" s="258"/>
      <c r="H701" s="261">
        <v>4</v>
      </c>
      <c r="I701" s="262"/>
      <c r="J701" s="258"/>
      <c r="K701" s="258"/>
      <c r="L701" s="263"/>
      <c r="M701" s="264"/>
      <c r="N701" s="265"/>
      <c r="O701" s="265"/>
      <c r="P701" s="265"/>
      <c r="Q701" s="265"/>
      <c r="R701" s="265"/>
      <c r="S701" s="265"/>
      <c r="T701" s="266"/>
      <c r="AT701" s="267" t="s">
        <v>328</v>
      </c>
      <c r="AU701" s="267" t="s">
        <v>85</v>
      </c>
      <c r="AV701" s="12" t="s">
        <v>85</v>
      </c>
      <c r="AW701" s="12" t="s">
        <v>38</v>
      </c>
      <c r="AX701" s="12" t="s">
        <v>75</v>
      </c>
      <c r="AY701" s="267" t="s">
        <v>174</v>
      </c>
    </row>
    <row r="702" spans="2:51" s="12" customFormat="1" ht="13.5">
      <c r="B702" s="257"/>
      <c r="C702" s="258"/>
      <c r="D702" s="247" t="s">
        <v>328</v>
      </c>
      <c r="E702" s="259" t="s">
        <v>23</v>
      </c>
      <c r="F702" s="260" t="s">
        <v>1009</v>
      </c>
      <c r="G702" s="258"/>
      <c r="H702" s="261">
        <v>3</v>
      </c>
      <c r="I702" s="262"/>
      <c r="J702" s="258"/>
      <c r="K702" s="258"/>
      <c r="L702" s="263"/>
      <c r="M702" s="264"/>
      <c r="N702" s="265"/>
      <c r="O702" s="265"/>
      <c r="P702" s="265"/>
      <c r="Q702" s="265"/>
      <c r="R702" s="265"/>
      <c r="S702" s="265"/>
      <c r="T702" s="266"/>
      <c r="AT702" s="267" t="s">
        <v>328</v>
      </c>
      <c r="AU702" s="267" t="s">
        <v>85</v>
      </c>
      <c r="AV702" s="12" t="s">
        <v>85</v>
      </c>
      <c r="AW702" s="12" t="s">
        <v>38</v>
      </c>
      <c r="AX702" s="12" t="s">
        <v>75</v>
      </c>
      <c r="AY702" s="267" t="s">
        <v>174</v>
      </c>
    </row>
    <row r="703" spans="2:51" s="12" customFormat="1" ht="13.5">
      <c r="B703" s="257"/>
      <c r="C703" s="258"/>
      <c r="D703" s="247" t="s">
        <v>328</v>
      </c>
      <c r="E703" s="259" t="s">
        <v>23</v>
      </c>
      <c r="F703" s="260" t="s">
        <v>1010</v>
      </c>
      <c r="G703" s="258"/>
      <c r="H703" s="261">
        <v>2</v>
      </c>
      <c r="I703" s="262"/>
      <c r="J703" s="258"/>
      <c r="K703" s="258"/>
      <c r="L703" s="263"/>
      <c r="M703" s="264"/>
      <c r="N703" s="265"/>
      <c r="O703" s="265"/>
      <c r="P703" s="265"/>
      <c r="Q703" s="265"/>
      <c r="R703" s="265"/>
      <c r="S703" s="265"/>
      <c r="T703" s="266"/>
      <c r="AT703" s="267" t="s">
        <v>328</v>
      </c>
      <c r="AU703" s="267" t="s">
        <v>85</v>
      </c>
      <c r="AV703" s="12" t="s">
        <v>85</v>
      </c>
      <c r="AW703" s="12" t="s">
        <v>38</v>
      </c>
      <c r="AX703" s="12" t="s">
        <v>75</v>
      </c>
      <c r="AY703" s="267" t="s">
        <v>174</v>
      </c>
    </row>
    <row r="704" spans="2:51" s="12" customFormat="1" ht="13.5">
      <c r="B704" s="257"/>
      <c r="C704" s="258"/>
      <c r="D704" s="247" t="s">
        <v>328</v>
      </c>
      <c r="E704" s="259" t="s">
        <v>23</v>
      </c>
      <c r="F704" s="260" t="s">
        <v>1011</v>
      </c>
      <c r="G704" s="258"/>
      <c r="H704" s="261">
        <v>8</v>
      </c>
      <c r="I704" s="262"/>
      <c r="J704" s="258"/>
      <c r="K704" s="258"/>
      <c r="L704" s="263"/>
      <c r="M704" s="264"/>
      <c r="N704" s="265"/>
      <c r="O704" s="265"/>
      <c r="P704" s="265"/>
      <c r="Q704" s="265"/>
      <c r="R704" s="265"/>
      <c r="S704" s="265"/>
      <c r="T704" s="266"/>
      <c r="AT704" s="267" t="s">
        <v>328</v>
      </c>
      <c r="AU704" s="267" t="s">
        <v>85</v>
      </c>
      <c r="AV704" s="12" t="s">
        <v>85</v>
      </c>
      <c r="AW704" s="12" t="s">
        <v>38</v>
      </c>
      <c r="AX704" s="12" t="s">
        <v>75</v>
      </c>
      <c r="AY704" s="267" t="s">
        <v>174</v>
      </c>
    </row>
    <row r="705" spans="2:51" s="12" customFormat="1" ht="13.5">
      <c r="B705" s="257"/>
      <c r="C705" s="258"/>
      <c r="D705" s="247" t="s">
        <v>328</v>
      </c>
      <c r="E705" s="259" t="s">
        <v>23</v>
      </c>
      <c r="F705" s="260" t="s">
        <v>1012</v>
      </c>
      <c r="G705" s="258"/>
      <c r="H705" s="261">
        <v>4</v>
      </c>
      <c r="I705" s="262"/>
      <c r="J705" s="258"/>
      <c r="K705" s="258"/>
      <c r="L705" s="263"/>
      <c r="M705" s="264"/>
      <c r="N705" s="265"/>
      <c r="O705" s="265"/>
      <c r="P705" s="265"/>
      <c r="Q705" s="265"/>
      <c r="R705" s="265"/>
      <c r="S705" s="265"/>
      <c r="T705" s="266"/>
      <c r="AT705" s="267" t="s">
        <v>328</v>
      </c>
      <c r="AU705" s="267" t="s">
        <v>85</v>
      </c>
      <c r="AV705" s="12" t="s">
        <v>85</v>
      </c>
      <c r="AW705" s="12" t="s">
        <v>38</v>
      </c>
      <c r="AX705" s="12" t="s">
        <v>75</v>
      </c>
      <c r="AY705" s="267" t="s">
        <v>174</v>
      </c>
    </row>
    <row r="706" spans="2:51" s="12" customFormat="1" ht="13.5">
      <c r="B706" s="257"/>
      <c r="C706" s="258"/>
      <c r="D706" s="247" t="s">
        <v>328</v>
      </c>
      <c r="E706" s="259" t="s">
        <v>23</v>
      </c>
      <c r="F706" s="260" t="s">
        <v>1013</v>
      </c>
      <c r="G706" s="258"/>
      <c r="H706" s="261">
        <v>4</v>
      </c>
      <c r="I706" s="262"/>
      <c r="J706" s="258"/>
      <c r="K706" s="258"/>
      <c r="L706" s="263"/>
      <c r="M706" s="264"/>
      <c r="N706" s="265"/>
      <c r="O706" s="265"/>
      <c r="P706" s="265"/>
      <c r="Q706" s="265"/>
      <c r="R706" s="265"/>
      <c r="S706" s="265"/>
      <c r="T706" s="266"/>
      <c r="AT706" s="267" t="s">
        <v>328</v>
      </c>
      <c r="AU706" s="267" t="s">
        <v>85</v>
      </c>
      <c r="AV706" s="12" t="s">
        <v>85</v>
      </c>
      <c r="AW706" s="12" t="s">
        <v>38</v>
      </c>
      <c r="AX706" s="12" t="s">
        <v>75</v>
      </c>
      <c r="AY706" s="267" t="s">
        <v>174</v>
      </c>
    </row>
    <row r="707" spans="2:51" s="12" customFormat="1" ht="13.5">
      <c r="B707" s="257"/>
      <c r="C707" s="258"/>
      <c r="D707" s="247" t="s">
        <v>328</v>
      </c>
      <c r="E707" s="259" t="s">
        <v>23</v>
      </c>
      <c r="F707" s="260" t="s">
        <v>1014</v>
      </c>
      <c r="G707" s="258"/>
      <c r="H707" s="261">
        <v>4</v>
      </c>
      <c r="I707" s="262"/>
      <c r="J707" s="258"/>
      <c r="K707" s="258"/>
      <c r="L707" s="263"/>
      <c r="M707" s="264"/>
      <c r="N707" s="265"/>
      <c r="O707" s="265"/>
      <c r="P707" s="265"/>
      <c r="Q707" s="265"/>
      <c r="R707" s="265"/>
      <c r="S707" s="265"/>
      <c r="T707" s="266"/>
      <c r="AT707" s="267" t="s">
        <v>328</v>
      </c>
      <c r="AU707" s="267" t="s">
        <v>85</v>
      </c>
      <c r="AV707" s="12" t="s">
        <v>85</v>
      </c>
      <c r="AW707" s="12" t="s">
        <v>38</v>
      </c>
      <c r="AX707" s="12" t="s">
        <v>75</v>
      </c>
      <c r="AY707" s="267" t="s">
        <v>174</v>
      </c>
    </row>
    <row r="708" spans="2:51" s="12" customFormat="1" ht="13.5">
      <c r="B708" s="257"/>
      <c r="C708" s="258"/>
      <c r="D708" s="247" t="s">
        <v>328</v>
      </c>
      <c r="E708" s="259" t="s">
        <v>23</v>
      </c>
      <c r="F708" s="260" t="s">
        <v>1015</v>
      </c>
      <c r="G708" s="258"/>
      <c r="H708" s="261">
        <v>4</v>
      </c>
      <c r="I708" s="262"/>
      <c r="J708" s="258"/>
      <c r="K708" s="258"/>
      <c r="L708" s="263"/>
      <c r="M708" s="264"/>
      <c r="N708" s="265"/>
      <c r="O708" s="265"/>
      <c r="P708" s="265"/>
      <c r="Q708" s="265"/>
      <c r="R708" s="265"/>
      <c r="S708" s="265"/>
      <c r="T708" s="266"/>
      <c r="AT708" s="267" t="s">
        <v>328</v>
      </c>
      <c r="AU708" s="267" t="s">
        <v>85</v>
      </c>
      <c r="AV708" s="12" t="s">
        <v>85</v>
      </c>
      <c r="AW708" s="12" t="s">
        <v>38</v>
      </c>
      <c r="AX708" s="12" t="s">
        <v>75</v>
      </c>
      <c r="AY708" s="267" t="s">
        <v>174</v>
      </c>
    </row>
    <row r="709" spans="2:51" s="12" customFormat="1" ht="13.5">
      <c r="B709" s="257"/>
      <c r="C709" s="258"/>
      <c r="D709" s="247" t="s">
        <v>328</v>
      </c>
      <c r="E709" s="259" t="s">
        <v>23</v>
      </c>
      <c r="F709" s="260" t="s">
        <v>1016</v>
      </c>
      <c r="G709" s="258"/>
      <c r="H709" s="261">
        <v>6</v>
      </c>
      <c r="I709" s="262"/>
      <c r="J709" s="258"/>
      <c r="K709" s="258"/>
      <c r="L709" s="263"/>
      <c r="M709" s="264"/>
      <c r="N709" s="265"/>
      <c r="O709" s="265"/>
      <c r="P709" s="265"/>
      <c r="Q709" s="265"/>
      <c r="R709" s="265"/>
      <c r="S709" s="265"/>
      <c r="T709" s="266"/>
      <c r="AT709" s="267" t="s">
        <v>328</v>
      </c>
      <c r="AU709" s="267" t="s">
        <v>85</v>
      </c>
      <c r="AV709" s="12" t="s">
        <v>85</v>
      </c>
      <c r="AW709" s="12" t="s">
        <v>38</v>
      </c>
      <c r="AX709" s="12" t="s">
        <v>75</v>
      </c>
      <c r="AY709" s="267" t="s">
        <v>174</v>
      </c>
    </row>
    <row r="710" spans="2:51" s="14" customFormat="1" ht="13.5">
      <c r="B710" s="279"/>
      <c r="C710" s="280"/>
      <c r="D710" s="247" t="s">
        <v>328</v>
      </c>
      <c r="E710" s="281" t="s">
        <v>23</v>
      </c>
      <c r="F710" s="282" t="s">
        <v>395</v>
      </c>
      <c r="G710" s="280"/>
      <c r="H710" s="283">
        <v>43</v>
      </c>
      <c r="I710" s="284"/>
      <c r="J710" s="280"/>
      <c r="K710" s="280"/>
      <c r="L710" s="285"/>
      <c r="M710" s="286"/>
      <c r="N710" s="287"/>
      <c r="O710" s="287"/>
      <c r="P710" s="287"/>
      <c r="Q710" s="287"/>
      <c r="R710" s="287"/>
      <c r="S710" s="287"/>
      <c r="T710" s="288"/>
      <c r="AT710" s="289" t="s">
        <v>328</v>
      </c>
      <c r="AU710" s="289" t="s">
        <v>85</v>
      </c>
      <c r="AV710" s="14" t="s">
        <v>94</v>
      </c>
      <c r="AW710" s="14" t="s">
        <v>38</v>
      </c>
      <c r="AX710" s="14" t="s">
        <v>83</v>
      </c>
      <c r="AY710" s="289" t="s">
        <v>174</v>
      </c>
    </row>
    <row r="711" spans="2:65" s="1" customFormat="1" ht="25.5" customHeight="1">
      <c r="B711" s="47"/>
      <c r="C711" s="235" t="s">
        <v>1017</v>
      </c>
      <c r="D711" s="235" t="s">
        <v>177</v>
      </c>
      <c r="E711" s="236" t="s">
        <v>1018</v>
      </c>
      <c r="F711" s="237" t="s">
        <v>1019</v>
      </c>
      <c r="G711" s="238" t="s">
        <v>223</v>
      </c>
      <c r="H711" s="239">
        <v>114</v>
      </c>
      <c r="I711" s="240"/>
      <c r="J711" s="241">
        <f>ROUND(I711*H711,2)</f>
        <v>0</v>
      </c>
      <c r="K711" s="237" t="s">
        <v>181</v>
      </c>
      <c r="L711" s="73"/>
      <c r="M711" s="242" t="s">
        <v>23</v>
      </c>
      <c r="N711" s="243" t="s">
        <v>46</v>
      </c>
      <c r="O711" s="48"/>
      <c r="P711" s="244">
        <f>O711*H711</f>
        <v>0</v>
      </c>
      <c r="Q711" s="244">
        <v>0.00026</v>
      </c>
      <c r="R711" s="244">
        <f>Q711*H711</f>
        <v>0.029639999999999996</v>
      </c>
      <c r="S711" s="244">
        <v>0</v>
      </c>
      <c r="T711" s="245">
        <f>S711*H711</f>
        <v>0</v>
      </c>
      <c r="AR711" s="25" t="s">
        <v>258</v>
      </c>
      <c r="AT711" s="25" t="s">
        <v>177</v>
      </c>
      <c r="AU711" s="25" t="s">
        <v>85</v>
      </c>
      <c r="AY711" s="25" t="s">
        <v>174</v>
      </c>
      <c r="BE711" s="246">
        <f>IF(N711="základní",J711,0)</f>
        <v>0</v>
      </c>
      <c r="BF711" s="246">
        <f>IF(N711="snížená",J711,0)</f>
        <v>0</v>
      </c>
      <c r="BG711" s="246">
        <f>IF(N711="zákl. přenesená",J711,0)</f>
        <v>0</v>
      </c>
      <c r="BH711" s="246">
        <f>IF(N711="sníž. přenesená",J711,0)</f>
        <v>0</v>
      </c>
      <c r="BI711" s="246">
        <f>IF(N711="nulová",J711,0)</f>
        <v>0</v>
      </c>
      <c r="BJ711" s="25" t="s">
        <v>83</v>
      </c>
      <c r="BK711" s="246">
        <f>ROUND(I711*H711,2)</f>
        <v>0</v>
      </c>
      <c r="BL711" s="25" t="s">
        <v>258</v>
      </c>
      <c r="BM711" s="25" t="s">
        <v>1020</v>
      </c>
    </row>
    <row r="712" spans="2:51" s="15" customFormat="1" ht="13.5">
      <c r="B712" s="290"/>
      <c r="C712" s="291"/>
      <c r="D712" s="247" t="s">
        <v>328</v>
      </c>
      <c r="E712" s="292" t="s">
        <v>23</v>
      </c>
      <c r="F712" s="293" t="s">
        <v>1021</v>
      </c>
      <c r="G712" s="291"/>
      <c r="H712" s="292" t="s">
        <v>23</v>
      </c>
      <c r="I712" s="294"/>
      <c r="J712" s="291"/>
      <c r="K712" s="291"/>
      <c r="L712" s="295"/>
      <c r="M712" s="296"/>
      <c r="N712" s="297"/>
      <c r="O712" s="297"/>
      <c r="P712" s="297"/>
      <c r="Q712" s="297"/>
      <c r="R712" s="297"/>
      <c r="S712" s="297"/>
      <c r="T712" s="298"/>
      <c r="AT712" s="299" t="s">
        <v>328</v>
      </c>
      <c r="AU712" s="299" t="s">
        <v>85</v>
      </c>
      <c r="AV712" s="15" t="s">
        <v>83</v>
      </c>
      <c r="AW712" s="15" t="s">
        <v>38</v>
      </c>
      <c r="AX712" s="15" t="s">
        <v>75</v>
      </c>
      <c r="AY712" s="299" t="s">
        <v>174</v>
      </c>
    </row>
    <row r="713" spans="2:51" s="12" customFormat="1" ht="13.5">
      <c r="B713" s="257"/>
      <c r="C713" s="258"/>
      <c r="D713" s="247" t="s">
        <v>328</v>
      </c>
      <c r="E713" s="259" t="s">
        <v>23</v>
      </c>
      <c r="F713" s="260" t="s">
        <v>1022</v>
      </c>
      <c r="G713" s="258"/>
      <c r="H713" s="261">
        <v>28</v>
      </c>
      <c r="I713" s="262"/>
      <c r="J713" s="258"/>
      <c r="K713" s="258"/>
      <c r="L713" s="263"/>
      <c r="M713" s="264"/>
      <c r="N713" s="265"/>
      <c r="O713" s="265"/>
      <c r="P713" s="265"/>
      <c r="Q713" s="265"/>
      <c r="R713" s="265"/>
      <c r="S713" s="265"/>
      <c r="T713" s="266"/>
      <c r="AT713" s="267" t="s">
        <v>328</v>
      </c>
      <c r="AU713" s="267" t="s">
        <v>85</v>
      </c>
      <c r="AV713" s="12" t="s">
        <v>85</v>
      </c>
      <c r="AW713" s="12" t="s">
        <v>38</v>
      </c>
      <c r="AX713" s="12" t="s">
        <v>75</v>
      </c>
      <c r="AY713" s="267" t="s">
        <v>174</v>
      </c>
    </row>
    <row r="714" spans="2:51" s="12" customFormat="1" ht="13.5">
      <c r="B714" s="257"/>
      <c r="C714" s="258"/>
      <c r="D714" s="247" t="s">
        <v>328</v>
      </c>
      <c r="E714" s="259" t="s">
        <v>23</v>
      </c>
      <c r="F714" s="260" t="s">
        <v>1023</v>
      </c>
      <c r="G714" s="258"/>
      <c r="H714" s="261">
        <v>20</v>
      </c>
      <c r="I714" s="262"/>
      <c r="J714" s="258"/>
      <c r="K714" s="258"/>
      <c r="L714" s="263"/>
      <c r="M714" s="264"/>
      <c r="N714" s="265"/>
      <c r="O714" s="265"/>
      <c r="P714" s="265"/>
      <c r="Q714" s="265"/>
      <c r="R714" s="265"/>
      <c r="S714" s="265"/>
      <c r="T714" s="266"/>
      <c r="AT714" s="267" t="s">
        <v>328</v>
      </c>
      <c r="AU714" s="267" t="s">
        <v>85</v>
      </c>
      <c r="AV714" s="12" t="s">
        <v>85</v>
      </c>
      <c r="AW714" s="12" t="s">
        <v>38</v>
      </c>
      <c r="AX714" s="12" t="s">
        <v>75</v>
      </c>
      <c r="AY714" s="267" t="s">
        <v>174</v>
      </c>
    </row>
    <row r="715" spans="2:51" s="12" customFormat="1" ht="13.5">
      <c r="B715" s="257"/>
      <c r="C715" s="258"/>
      <c r="D715" s="247" t="s">
        <v>328</v>
      </c>
      <c r="E715" s="259" t="s">
        <v>23</v>
      </c>
      <c r="F715" s="260" t="s">
        <v>1024</v>
      </c>
      <c r="G715" s="258"/>
      <c r="H715" s="261">
        <v>12</v>
      </c>
      <c r="I715" s="262"/>
      <c r="J715" s="258"/>
      <c r="K715" s="258"/>
      <c r="L715" s="263"/>
      <c r="M715" s="264"/>
      <c r="N715" s="265"/>
      <c r="O715" s="265"/>
      <c r="P715" s="265"/>
      <c r="Q715" s="265"/>
      <c r="R715" s="265"/>
      <c r="S715" s="265"/>
      <c r="T715" s="266"/>
      <c r="AT715" s="267" t="s">
        <v>328</v>
      </c>
      <c r="AU715" s="267" t="s">
        <v>85</v>
      </c>
      <c r="AV715" s="12" t="s">
        <v>85</v>
      </c>
      <c r="AW715" s="12" t="s">
        <v>38</v>
      </c>
      <c r="AX715" s="12" t="s">
        <v>75</v>
      </c>
      <c r="AY715" s="267" t="s">
        <v>174</v>
      </c>
    </row>
    <row r="716" spans="2:51" s="12" customFormat="1" ht="13.5">
      <c r="B716" s="257"/>
      <c r="C716" s="258"/>
      <c r="D716" s="247" t="s">
        <v>328</v>
      </c>
      <c r="E716" s="259" t="s">
        <v>23</v>
      </c>
      <c r="F716" s="260" t="s">
        <v>1025</v>
      </c>
      <c r="G716" s="258"/>
      <c r="H716" s="261">
        <v>4</v>
      </c>
      <c r="I716" s="262"/>
      <c r="J716" s="258"/>
      <c r="K716" s="258"/>
      <c r="L716" s="263"/>
      <c r="M716" s="264"/>
      <c r="N716" s="265"/>
      <c r="O716" s="265"/>
      <c r="P716" s="265"/>
      <c r="Q716" s="265"/>
      <c r="R716" s="265"/>
      <c r="S716" s="265"/>
      <c r="T716" s="266"/>
      <c r="AT716" s="267" t="s">
        <v>328</v>
      </c>
      <c r="AU716" s="267" t="s">
        <v>85</v>
      </c>
      <c r="AV716" s="12" t="s">
        <v>85</v>
      </c>
      <c r="AW716" s="12" t="s">
        <v>38</v>
      </c>
      <c r="AX716" s="12" t="s">
        <v>75</v>
      </c>
      <c r="AY716" s="267" t="s">
        <v>174</v>
      </c>
    </row>
    <row r="717" spans="2:51" s="12" customFormat="1" ht="13.5">
      <c r="B717" s="257"/>
      <c r="C717" s="258"/>
      <c r="D717" s="247" t="s">
        <v>328</v>
      </c>
      <c r="E717" s="259" t="s">
        <v>23</v>
      </c>
      <c r="F717" s="260" t="s">
        <v>1026</v>
      </c>
      <c r="G717" s="258"/>
      <c r="H717" s="261">
        <v>6</v>
      </c>
      <c r="I717" s="262"/>
      <c r="J717" s="258"/>
      <c r="K717" s="258"/>
      <c r="L717" s="263"/>
      <c r="M717" s="264"/>
      <c r="N717" s="265"/>
      <c r="O717" s="265"/>
      <c r="P717" s="265"/>
      <c r="Q717" s="265"/>
      <c r="R717" s="265"/>
      <c r="S717" s="265"/>
      <c r="T717" s="266"/>
      <c r="AT717" s="267" t="s">
        <v>328</v>
      </c>
      <c r="AU717" s="267" t="s">
        <v>85</v>
      </c>
      <c r="AV717" s="12" t="s">
        <v>85</v>
      </c>
      <c r="AW717" s="12" t="s">
        <v>38</v>
      </c>
      <c r="AX717" s="12" t="s">
        <v>75</v>
      </c>
      <c r="AY717" s="267" t="s">
        <v>174</v>
      </c>
    </row>
    <row r="718" spans="2:51" s="12" customFormat="1" ht="13.5">
      <c r="B718" s="257"/>
      <c r="C718" s="258"/>
      <c r="D718" s="247" t="s">
        <v>328</v>
      </c>
      <c r="E718" s="259" t="s">
        <v>23</v>
      </c>
      <c r="F718" s="260" t="s">
        <v>1027</v>
      </c>
      <c r="G718" s="258"/>
      <c r="H718" s="261">
        <v>8</v>
      </c>
      <c r="I718" s="262"/>
      <c r="J718" s="258"/>
      <c r="K718" s="258"/>
      <c r="L718" s="263"/>
      <c r="M718" s="264"/>
      <c r="N718" s="265"/>
      <c r="O718" s="265"/>
      <c r="P718" s="265"/>
      <c r="Q718" s="265"/>
      <c r="R718" s="265"/>
      <c r="S718" s="265"/>
      <c r="T718" s="266"/>
      <c r="AT718" s="267" t="s">
        <v>328</v>
      </c>
      <c r="AU718" s="267" t="s">
        <v>85</v>
      </c>
      <c r="AV718" s="12" t="s">
        <v>85</v>
      </c>
      <c r="AW718" s="12" t="s">
        <v>38</v>
      </c>
      <c r="AX718" s="12" t="s">
        <v>75</v>
      </c>
      <c r="AY718" s="267" t="s">
        <v>174</v>
      </c>
    </row>
    <row r="719" spans="2:51" s="12" customFormat="1" ht="13.5">
      <c r="B719" s="257"/>
      <c r="C719" s="258"/>
      <c r="D719" s="247" t="s">
        <v>328</v>
      </c>
      <c r="E719" s="259" t="s">
        <v>23</v>
      </c>
      <c r="F719" s="260" t="s">
        <v>1028</v>
      </c>
      <c r="G719" s="258"/>
      <c r="H719" s="261">
        <v>4</v>
      </c>
      <c r="I719" s="262"/>
      <c r="J719" s="258"/>
      <c r="K719" s="258"/>
      <c r="L719" s="263"/>
      <c r="M719" s="264"/>
      <c r="N719" s="265"/>
      <c r="O719" s="265"/>
      <c r="P719" s="265"/>
      <c r="Q719" s="265"/>
      <c r="R719" s="265"/>
      <c r="S719" s="265"/>
      <c r="T719" s="266"/>
      <c r="AT719" s="267" t="s">
        <v>328</v>
      </c>
      <c r="AU719" s="267" t="s">
        <v>85</v>
      </c>
      <c r="AV719" s="12" t="s">
        <v>85</v>
      </c>
      <c r="AW719" s="12" t="s">
        <v>38</v>
      </c>
      <c r="AX719" s="12" t="s">
        <v>75</v>
      </c>
      <c r="AY719" s="267" t="s">
        <v>174</v>
      </c>
    </row>
    <row r="720" spans="2:51" s="12" customFormat="1" ht="13.5">
      <c r="B720" s="257"/>
      <c r="C720" s="258"/>
      <c r="D720" s="247" t="s">
        <v>328</v>
      </c>
      <c r="E720" s="259" t="s">
        <v>23</v>
      </c>
      <c r="F720" s="260" t="s">
        <v>1011</v>
      </c>
      <c r="G720" s="258"/>
      <c r="H720" s="261">
        <v>8</v>
      </c>
      <c r="I720" s="262"/>
      <c r="J720" s="258"/>
      <c r="K720" s="258"/>
      <c r="L720" s="263"/>
      <c r="M720" s="264"/>
      <c r="N720" s="265"/>
      <c r="O720" s="265"/>
      <c r="P720" s="265"/>
      <c r="Q720" s="265"/>
      <c r="R720" s="265"/>
      <c r="S720" s="265"/>
      <c r="T720" s="266"/>
      <c r="AT720" s="267" t="s">
        <v>328</v>
      </c>
      <c r="AU720" s="267" t="s">
        <v>85</v>
      </c>
      <c r="AV720" s="12" t="s">
        <v>85</v>
      </c>
      <c r="AW720" s="12" t="s">
        <v>38</v>
      </c>
      <c r="AX720" s="12" t="s">
        <v>75</v>
      </c>
      <c r="AY720" s="267" t="s">
        <v>174</v>
      </c>
    </row>
    <row r="721" spans="2:51" s="12" customFormat="1" ht="13.5">
      <c r="B721" s="257"/>
      <c r="C721" s="258"/>
      <c r="D721" s="247" t="s">
        <v>328</v>
      </c>
      <c r="E721" s="259" t="s">
        <v>23</v>
      </c>
      <c r="F721" s="260" t="s">
        <v>1029</v>
      </c>
      <c r="G721" s="258"/>
      <c r="H721" s="261">
        <v>4</v>
      </c>
      <c r="I721" s="262"/>
      <c r="J721" s="258"/>
      <c r="K721" s="258"/>
      <c r="L721" s="263"/>
      <c r="M721" s="264"/>
      <c r="N721" s="265"/>
      <c r="O721" s="265"/>
      <c r="P721" s="265"/>
      <c r="Q721" s="265"/>
      <c r="R721" s="265"/>
      <c r="S721" s="265"/>
      <c r="T721" s="266"/>
      <c r="AT721" s="267" t="s">
        <v>328</v>
      </c>
      <c r="AU721" s="267" t="s">
        <v>85</v>
      </c>
      <c r="AV721" s="12" t="s">
        <v>85</v>
      </c>
      <c r="AW721" s="12" t="s">
        <v>38</v>
      </c>
      <c r="AX721" s="12" t="s">
        <v>75</v>
      </c>
      <c r="AY721" s="267" t="s">
        <v>174</v>
      </c>
    </row>
    <row r="722" spans="2:51" s="12" customFormat="1" ht="13.5">
      <c r="B722" s="257"/>
      <c r="C722" s="258"/>
      <c r="D722" s="247" t="s">
        <v>328</v>
      </c>
      <c r="E722" s="259" t="s">
        <v>23</v>
      </c>
      <c r="F722" s="260" t="s">
        <v>1012</v>
      </c>
      <c r="G722" s="258"/>
      <c r="H722" s="261">
        <v>4</v>
      </c>
      <c r="I722" s="262"/>
      <c r="J722" s="258"/>
      <c r="K722" s="258"/>
      <c r="L722" s="263"/>
      <c r="M722" s="264"/>
      <c r="N722" s="265"/>
      <c r="O722" s="265"/>
      <c r="P722" s="265"/>
      <c r="Q722" s="265"/>
      <c r="R722" s="265"/>
      <c r="S722" s="265"/>
      <c r="T722" s="266"/>
      <c r="AT722" s="267" t="s">
        <v>328</v>
      </c>
      <c r="AU722" s="267" t="s">
        <v>85</v>
      </c>
      <c r="AV722" s="12" t="s">
        <v>85</v>
      </c>
      <c r="AW722" s="12" t="s">
        <v>38</v>
      </c>
      <c r="AX722" s="12" t="s">
        <v>75</v>
      </c>
      <c r="AY722" s="267" t="s">
        <v>174</v>
      </c>
    </row>
    <row r="723" spans="2:51" s="12" customFormat="1" ht="13.5">
      <c r="B723" s="257"/>
      <c r="C723" s="258"/>
      <c r="D723" s="247" t="s">
        <v>328</v>
      </c>
      <c r="E723" s="259" t="s">
        <v>23</v>
      </c>
      <c r="F723" s="260" t="s">
        <v>1013</v>
      </c>
      <c r="G723" s="258"/>
      <c r="H723" s="261">
        <v>4</v>
      </c>
      <c r="I723" s="262"/>
      <c r="J723" s="258"/>
      <c r="K723" s="258"/>
      <c r="L723" s="263"/>
      <c r="M723" s="264"/>
      <c r="N723" s="265"/>
      <c r="O723" s="265"/>
      <c r="P723" s="265"/>
      <c r="Q723" s="265"/>
      <c r="R723" s="265"/>
      <c r="S723" s="265"/>
      <c r="T723" s="266"/>
      <c r="AT723" s="267" t="s">
        <v>328</v>
      </c>
      <c r="AU723" s="267" t="s">
        <v>85</v>
      </c>
      <c r="AV723" s="12" t="s">
        <v>85</v>
      </c>
      <c r="AW723" s="12" t="s">
        <v>38</v>
      </c>
      <c r="AX723" s="12" t="s">
        <v>75</v>
      </c>
      <c r="AY723" s="267" t="s">
        <v>174</v>
      </c>
    </row>
    <row r="724" spans="2:51" s="12" customFormat="1" ht="13.5">
      <c r="B724" s="257"/>
      <c r="C724" s="258"/>
      <c r="D724" s="247" t="s">
        <v>328</v>
      </c>
      <c r="E724" s="259" t="s">
        <v>23</v>
      </c>
      <c r="F724" s="260" t="s">
        <v>1014</v>
      </c>
      <c r="G724" s="258"/>
      <c r="H724" s="261">
        <v>4</v>
      </c>
      <c r="I724" s="262"/>
      <c r="J724" s="258"/>
      <c r="K724" s="258"/>
      <c r="L724" s="263"/>
      <c r="M724" s="264"/>
      <c r="N724" s="265"/>
      <c r="O724" s="265"/>
      <c r="P724" s="265"/>
      <c r="Q724" s="265"/>
      <c r="R724" s="265"/>
      <c r="S724" s="265"/>
      <c r="T724" s="266"/>
      <c r="AT724" s="267" t="s">
        <v>328</v>
      </c>
      <c r="AU724" s="267" t="s">
        <v>85</v>
      </c>
      <c r="AV724" s="12" t="s">
        <v>85</v>
      </c>
      <c r="AW724" s="12" t="s">
        <v>38</v>
      </c>
      <c r="AX724" s="12" t="s">
        <v>75</v>
      </c>
      <c r="AY724" s="267" t="s">
        <v>174</v>
      </c>
    </row>
    <row r="725" spans="2:51" s="12" customFormat="1" ht="13.5">
      <c r="B725" s="257"/>
      <c r="C725" s="258"/>
      <c r="D725" s="247" t="s">
        <v>328</v>
      </c>
      <c r="E725" s="259" t="s">
        <v>23</v>
      </c>
      <c r="F725" s="260" t="s">
        <v>1015</v>
      </c>
      <c r="G725" s="258"/>
      <c r="H725" s="261">
        <v>4</v>
      </c>
      <c r="I725" s="262"/>
      <c r="J725" s="258"/>
      <c r="K725" s="258"/>
      <c r="L725" s="263"/>
      <c r="M725" s="264"/>
      <c r="N725" s="265"/>
      <c r="O725" s="265"/>
      <c r="P725" s="265"/>
      <c r="Q725" s="265"/>
      <c r="R725" s="265"/>
      <c r="S725" s="265"/>
      <c r="T725" s="266"/>
      <c r="AT725" s="267" t="s">
        <v>328</v>
      </c>
      <c r="AU725" s="267" t="s">
        <v>85</v>
      </c>
      <c r="AV725" s="12" t="s">
        <v>85</v>
      </c>
      <c r="AW725" s="12" t="s">
        <v>38</v>
      </c>
      <c r="AX725" s="12" t="s">
        <v>75</v>
      </c>
      <c r="AY725" s="267" t="s">
        <v>174</v>
      </c>
    </row>
    <row r="726" spans="2:51" s="12" customFormat="1" ht="13.5">
      <c r="B726" s="257"/>
      <c r="C726" s="258"/>
      <c r="D726" s="247" t="s">
        <v>328</v>
      </c>
      <c r="E726" s="259" t="s">
        <v>23</v>
      </c>
      <c r="F726" s="260" t="s">
        <v>1030</v>
      </c>
      <c r="G726" s="258"/>
      <c r="H726" s="261">
        <v>4</v>
      </c>
      <c r="I726" s="262"/>
      <c r="J726" s="258"/>
      <c r="K726" s="258"/>
      <c r="L726" s="263"/>
      <c r="M726" s="264"/>
      <c r="N726" s="265"/>
      <c r="O726" s="265"/>
      <c r="P726" s="265"/>
      <c r="Q726" s="265"/>
      <c r="R726" s="265"/>
      <c r="S726" s="265"/>
      <c r="T726" s="266"/>
      <c r="AT726" s="267" t="s">
        <v>328</v>
      </c>
      <c r="AU726" s="267" t="s">
        <v>85</v>
      </c>
      <c r="AV726" s="12" t="s">
        <v>85</v>
      </c>
      <c r="AW726" s="12" t="s">
        <v>38</v>
      </c>
      <c r="AX726" s="12" t="s">
        <v>75</v>
      </c>
      <c r="AY726" s="267" t="s">
        <v>174</v>
      </c>
    </row>
    <row r="727" spans="2:51" s="14" customFormat="1" ht="13.5">
      <c r="B727" s="279"/>
      <c r="C727" s="280"/>
      <c r="D727" s="247" t="s">
        <v>328</v>
      </c>
      <c r="E727" s="281" t="s">
        <v>23</v>
      </c>
      <c r="F727" s="282" t="s">
        <v>395</v>
      </c>
      <c r="G727" s="280"/>
      <c r="H727" s="283">
        <v>114</v>
      </c>
      <c r="I727" s="284"/>
      <c r="J727" s="280"/>
      <c r="K727" s="280"/>
      <c r="L727" s="285"/>
      <c r="M727" s="286"/>
      <c r="N727" s="287"/>
      <c r="O727" s="287"/>
      <c r="P727" s="287"/>
      <c r="Q727" s="287"/>
      <c r="R727" s="287"/>
      <c r="S727" s="287"/>
      <c r="T727" s="288"/>
      <c r="AT727" s="289" t="s">
        <v>328</v>
      </c>
      <c r="AU727" s="289" t="s">
        <v>85</v>
      </c>
      <c r="AV727" s="14" t="s">
        <v>94</v>
      </c>
      <c r="AW727" s="14" t="s">
        <v>38</v>
      </c>
      <c r="AX727" s="14" t="s">
        <v>83</v>
      </c>
      <c r="AY727" s="289" t="s">
        <v>174</v>
      </c>
    </row>
    <row r="728" spans="2:65" s="1" customFormat="1" ht="16.5" customHeight="1">
      <c r="B728" s="47"/>
      <c r="C728" s="235" t="s">
        <v>1031</v>
      </c>
      <c r="D728" s="235" t="s">
        <v>177</v>
      </c>
      <c r="E728" s="236" t="s">
        <v>1032</v>
      </c>
      <c r="F728" s="237" t="s">
        <v>1033</v>
      </c>
      <c r="G728" s="238" t="s">
        <v>205</v>
      </c>
      <c r="H728" s="239">
        <v>242.41</v>
      </c>
      <c r="I728" s="240"/>
      <c r="J728" s="241">
        <f>ROUND(I728*H728,2)</f>
        <v>0</v>
      </c>
      <c r="K728" s="237" t="s">
        <v>181</v>
      </c>
      <c r="L728" s="73"/>
      <c r="M728" s="242" t="s">
        <v>23</v>
      </c>
      <c r="N728" s="243" t="s">
        <v>46</v>
      </c>
      <c r="O728" s="48"/>
      <c r="P728" s="244">
        <f>O728*H728</f>
        <v>0</v>
      </c>
      <c r="Q728" s="244">
        <v>0.0003</v>
      </c>
      <c r="R728" s="244">
        <f>Q728*H728</f>
        <v>0.072723</v>
      </c>
      <c r="S728" s="244">
        <v>0</v>
      </c>
      <c r="T728" s="245">
        <f>S728*H728</f>
        <v>0</v>
      </c>
      <c r="AR728" s="25" t="s">
        <v>258</v>
      </c>
      <c r="AT728" s="25" t="s">
        <v>177</v>
      </c>
      <c r="AU728" s="25" t="s">
        <v>85</v>
      </c>
      <c r="AY728" s="25" t="s">
        <v>174</v>
      </c>
      <c r="BE728" s="246">
        <f>IF(N728="základní",J728,0)</f>
        <v>0</v>
      </c>
      <c r="BF728" s="246">
        <f>IF(N728="snížená",J728,0)</f>
        <v>0</v>
      </c>
      <c r="BG728" s="246">
        <f>IF(N728="zákl. přenesená",J728,0)</f>
        <v>0</v>
      </c>
      <c r="BH728" s="246">
        <f>IF(N728="sníž. přenesená",J728,0)</f>
        <v>0</v>
      </c>
      <c r="BI728" s="246">
        <f>IF(N728="nulová",J728,0)</f>
        <v>0</v>
      </c>
      <c r="BJ728" s="25" t="s">
        <v>83</v>
      </c>
      <c r="BK728" s="246">
        <f>ROUND(I728*H728,2)</f>
        <v>0</v>
      </c>
      <c r="BL728" s="25" t="s">
        <v>258</v>
      </c>
      <c r="BM728" s="25" t="s">
        <v>1034</v>
      </c>
    </row>
    <row r="729" spans="2:51" s="12" customFormat="1" ht="13.5">
      <c r="B729" s="257"/>
      <c r="C729" s="258"/>
      <c r="D729" s="247" t="s">
        <v>328</v>
      </c>
      <c r="E729" s="259" t="s">
        <v>23</v>
      </c>
      <c r="F729" s="260" t="s">
        <v>288</v>
      </c>
      <c r="G729" s="258"/>
      <c r="H729" s="261">
        <v>242.41</v>
      </c>
      <c r="I729" s="262"/>
      <c r="J729" s="258"/>
      <c r="K729" s="258"/>
      <c r="L729" s="263"/>
      <c r="M729" s="264"/>
      <c r="N729" s="265"/>
      <c r="O729" s="265"/>
      <c r="P729" s="265"/>
      <c r="Q729" s="265"/>
      <c r="R729" s="265"/>
      <c r="S729" s="265"/>
      <c r="T729" s="266"/>
      <c r="AT729" s="267" t="s">
        <v>328</v>
      </c>
      <c r="AU729" s="267" t="s">
        <v>85</v>
      </c>
      <c r="AV729" s="12" t="s">
        <v>85</v>
      </c>
      <c r="AW729" s="12" t="s">
        <v>38</v>
      </c>
      <c r="AX729" s="12" t="s">
        <v>83</v>
      </c>
      <c r="AY729" s="267" t="s">
        <v>174</v>
      </c>
    </row>
    <row r="730" spans="2:65" s="1" customFormat="1" ht="25.5" customHeight="1">
      <c r="B730" s="47"/>
      <c r="C730" s="235" t="s">
        <v>1035</v>
      </c>
      <c r="D730" s="235" t="s">
        <v>177</v>
      </c>
      <c r="E730" s="236" t="s">
        <v>1036</v>
      </c>
      <c r="F730" s="237" t="s">
        <v>1037</v>
      </c>
      <c r="G730" s="238" t="s">
        <v>223</v>
      </c>
      <c r="H730" s="239">
        <v>7.2</v>
      </c>
      <c r="I730" s="240"/>
      <c r="J730" s="241">
        <f>ROUND(I730*H730,2)</f>
        <v>0</v>
      </c>
      <c r="K730" s="237" t="s">
        <v>181</v>
      </c>
      <c r="L730" s="73"/>
      <c r="M730" s="242" t="s">
        <v>23</v>
      </c>
      <c r="N730" s="243" t="s">
        <v>46</v>
      </c>
      <c r="O730" s="48"/>
      <c r="P730" s="244">
        <f>O730*H730</f>
        <v>0</v>
      </c>
      <c r="Q730" s="244">
        <v>0.00104</v>
      </c>
      <c r="R730" s="244">
        <f>Q730*H730</f>
        <v>0.007488</v>
      </c>
      <c r="S730" s="244">
        <v>0</v>
      </c>
      <c r="T730" s="245">
        <f>S730*H730</f>
        <v>0</v>
      </c>
      <c r="AR730" s="25" t="s">
        <v>258</v>
      </c>
      <c r="AT730" s="25" t="s">
        <v>177</v>
      </c>
      <c r="AU730" s="25" t="s">
        <v>85</v>
      </c>
      <c r="AY730" s="25" t="s">
        <v>174</v>
      </c>
      <c r="BE730" s="246">
        <f>IF(N730="základní",J730,0)</f>
        <v>0</v>
      </c>
      <c r="BF730" s="246">
        <f>IF(N730="snížená",J730,0)</f>
        <v>0</v>
      </c>
      <c r="BG730" s="246">
        <f>IF(N730="zákl. přenesená",J730,0)</f>
        <v>0</v>
      </c>
      <c r="BH730" s="246">
        <f>IF(N730="sníž. přenesená",J730,0)</f>
        <v>0</v>
      </c>
      <c r="BI730" s="246">
        <f>IF(N730="nulová",J730,0)</f>
        <v>0</v>
      </c>
      <c r="BJ730" s="25" t="s">
        <v>83</v>
      </c>
      <c r="BK730" s="246">
        <f>ROUND(I730*H730,2)</f>
        <v>0</v>
      </c>
      <c r="BL730" s="25" t="s">
        <v>258</v>
      </c>
      <c r="BM730" s="25" t="s">
        <v>1038</v>
      </c>
    </row>
    <row r="731" spans="2:51" s="12" customFormat="1" ht="13.5">
      <c r="B731" s="257"/>
      <c r="C731" s="258"/>
      <c r="D731" s="247" t="s">
        <v>328</v>
      </c>
      <c r="E731" s="259" t="s">
        <v>23</v>
      </c>
      <c r="F731" s="260" t="s">
        <v>1039</v>
      </c>
      <c r="G731" s="258"/>
      <c r="H731" s="261">
        <v>7.2</v>
      </c>
      <c r="I731" s="262"/>
      <c r="J731" s="258"/>
      <c r="K731" s="258"/>
      <c r="L731" s="263"/>
      <c r="M731" s="264"/>
      <c r="N731" s="265"/>
      <c r="O731" s="265"/>
      <c r="P731" s="265"/>
      <c r="Q731" s="265"/>
      <c r="R731" s="265"/>
      <c r="S731" s="265"/>
      <c r="T731" s="266"/>
      <c r="AT731" s="267" t="s">
        <v>328</v>
      </c>
      <c r="AU731" s="267" t="s">
        <v>85</v>
      </c>
      <c r="AV731" s="12" t="s">
        <v>85</v>
      </c>
      <c r="AW731" s="12" t="s">
        <v>38</v>
      </c>
      <c r="AX731" s="12" t="s">
        <v>83</v>
      </c>
      <c r="AY731" s="267" t="s">
        <v>174</v>
      </c>
    </row>
    <row r="732" spans="2:65" s="1" customFormat="1" ht="16.5" customHeight="1">
      <c r="B732" s="47"/>
      <c r="C732" s="300" t="s">
        <v>1040</v>
      </c>
      <c r="D732" s="300" t="s">
        <v>475</v>
      </c>
      <c r="E732" s="301" t="s">
        <v>960</v>
      </c>
      <c r="F732" s="302" t="s">
        <v>961</v>
      </c>
      <c r="G732" s="303" t="s">
        <v>205</v>
      </c>
      <c r="H732" s="304">
        <v>1.728</v>
      </c>
      <c r="I732" s="305"/>
      <c r="J732" s="306">
        <f>ROUND(I732*H732,2)</f>
        <v>0</v>
      </c>
      <c r="K732" s="302" t="s">
        <v>181</v>
      </c>
      <c r="L732" s="307"/>
      <c r="M732" s="308" t="s">
        <v>23</v>
      </c>
      <c r="N732" s="309" t="s">
        <v>46</v>
      </c>
      <c r="O732" s="48"/>
      <c r="P732" s="244">
        <f>O732*H732</f>
        <v>0</v>
      </c>
      <c r="Q732" s="244">
        <v>0.0118</v>
      </c>
      <c r="R732" s="244">
        <f>Q732*H732</f>
        <v>0.0203904</v>
      </c>
      <c r="S732" s="244">
        <v>0</v>
      </c>
      <c r="T732" s="245">
        <f>S732*H732</f>
        <v>0</v>
      </c>
      <c r="AR732" s="25" t="s">
        <v>547</v>
      </c>
      <c r="AT732" s="25" t="s">
        <v>475</v>
      </c>
      <c r="AU732" s="25" t="s">
        <v>85</v>
      </c>
      <c r="AY732" s="25" t="s">
        <v>174</v>
      </c>
      <c r="BE732" s="246">
        <f>IF(N732="základní",J732,0)</f>
        <v>0</v>
      </c>
      <c r="BF732" s="246">
        <f>IF(N732="snížená",J732,0)</f>
        <v>0</v>
      </c>
      <c r="BG732" s="246">
        <f>IF(N732="zákl. přenesená",J732,0)</f>
        <v>0</v>
      </c>
      <c r="BH732" s="246">
        <f>IF(N732="sníž. přenesená",J732,0)</f>
        <v>0</v>
      </c>
      <c r="BI732" s="246">
        <f>IF(N732="nulová",J732,0)</f>
        <v>0</v>
      </c>
      <c r="BJ732" s="25" t="s">
        <v>83</v>
      </c>
      <c r="BK732" s="246">
        <f>ROUND(I732*H732,2)</f>
        <v>0</v>
      </c>
      <c r="BL732" s="25" t="s">
        <v>258</v>
      </c>
      <c r="BM732" s="25" t="s">
        <v>1041</v>
      </c>
    </row>
    <row r="733" spans="2:47" s="1" customFormat="1" ht="13.5">
      <c r="B733" s="47"/>
      <c r="C733" s="75"/>
      <c r="D733" s="247" t="s">
        <v>187</v>
      </c>
      <c r="E733" s="75"/>
      <c r="F733" s="248" t="s">
        <v>963</v>
      </c>
      <c r="G733" s="75"/>
      <c r="H733" s="75"/>
      <c r="I733" s="205"/>
      <c r="J733" s="75"/>
      <c r="K733" s="75"/>
      <c r="L733" s="73"/>
      <c r="M733" s="249"/>
      <c r="N733" s="48"/>
      <c r="O733" s="48"/>
      <c r="P733" s="48"/>
      <c r="Q733" s="48"/>
      <c r="R733" s="48"/>
      <c r="S733" s="48"/>
      <c r="T733" s="96"/>
      <c r="AT733" s="25" t="s">
        <v>187</v>
      </c>
      <c r="AU733" s="25" t="s">
        <v>85</v>
      </c>
    </row>
    <row r="734" spans="2:51" s="12" customFormat="1" ht="13.5">
      <c r="B734" s="257"/>
      <c r="C734" s="258"/>
      <c r="D734" s="247" t="s">
        <v>328</v>
      </c>
      <c r="E734" s="258"/>
      <c r="F734" s="260" t="s">
        <v>1042</v>
      </c>
      <c r="G734" s="258"/>
      <c r="H734" s="261">
        <v>1.728</v>
      </c>
      <c r="I734" s="262"/>
      <c r="J734" s="258"/>
      <c r="K734" s="258"/>
      <c r="L734" s="263"/>
      <c r="M734" s="264"/>
      <c r="N734" s="265"/>
      <c r="O734" s="265"/>
      <c r="P734" s="265"/>
      <c r="Q734" s="265"/>
      <c r="R734" s="265"/>
      <c r="S734" s="265"/>
      <c r="T734" s="266"/>
      <c r="AT734" s="267" t="s">
        <v>328</v>
      </c>
      <c r="AU734" s="267" t="s">
        <v>85</v>
      </c>
      <c r="AV734" s="12" t="s">
        <v>85</v>
      </c>
      <c r="AW734" s="12" t="s">
        <v>6</v>
      </c>
      <c r="AX734" s="12" t="s">
        <v>83</v>
      </c>
      <c r="AY734" s="267" t="s">
        <v>174</v>
      </c>
    </row>
    <row r="735" spans="2:65" s="1" customFormat="1" ht="38.25" customHeight="1">
      <c r="B735" s="47"/>
      <c r="C735" s="235" t="s">
        <v>1043</v>
      </c>
      <c r="D735" s="235" t="s">
        <v>177</v>
      </c>
      <c r="E735" s="236" t="s">
        <v>1044</v>
      </c>
      <c r="F735" s="237" t="s">
        <v>1045</v>
      </c>
      <c r="G735" s="238" t="s">
        <v>464</v>
      </c>
      <c r="H735" s="239">
        <v>7.205</v>
      </c>
      <c r="I735" s="240"/>
      <c r="J735" s="241">
        <f>ROUND(I735*H735,2)</f>
        <v>0</v>
      </c>
      <c r="K735" s="237" t="s">
        <v>181</v>
      </c>
      <c r="L735" s="73"/>
      <c r="M735" s="242" t="s">
        <v>23</v>
      </c>
      <c r="N735" s="243" t="s">
        <v>46</v>
      </c>
      <c r="O735" s="48"/>
      <c r="P735" s="244">
        <f>O735*H735</f>
        <v>0</v>
      </c>
      <c r="Q735" s="244">
        <v>0</v>
      </c>
      <c r="R735" s="244">
        <f>Q735*H735</f>
        <v>0</v>
      </c>
      <c r="S735" s="244">
        <v>0</v>
      </c>
      <c r="T735" s="245">
        <f>S735*H735</f>
        <v>0</v>
      </c>
      <c r="AR735" s="25" t="s">
        <v>258</v>
      </c>
      <c r="AT735" s="25" t="s">
        <v>177</v>
      </c>
      <c r="AU735" s="25" t="s">
        <v>85</v>
      </c>
      <c r="AY735" s="25" t="s">
        <v>174</v>
      </c>
      <c r="BE735" s="246">
        <f>IF(N735="základní",J735,0)</f>
        <v>0</v>
      </c>
      <c r="BF735" s="246">
        <f>IF(N735="snížená",J735,0)</f>
        <v>0</v>
      </c>
      <c r="BG735" s="246">
        <f>IF(N735="zákl. přenesená",J735,0)</f>
        <v>0</v>
      </c>
      <c r="BH735" s="246">
        <f>IF(N735="sníž. přenesená",J735,0)</f>
        <v>0</v>
      </c>
      <c r="BI735" s="246">
        <f>IF(N735="nulová",J735,0)</f>
        <v>0</v>
      </c>
      <c r="BJ735" s="25" t="s">
        <v>83</v>
      </c>
      <c r="BK735" s="246">
        <f>ROUND(I735*H735,2)</f>
        <v>0</v>
      </c>
      <c r="BL735" s="25" t="s">
        <v>258</v>
      </c>
      <c r="BM735" s="25" t="s">
        <v>1046</v>
      </c>
    </row>
    <row r="736" spans="2:65" s="1" customFormat="1" ht="38.25" customHeight="1">
      <c r="B736" s="47"/>
      <c r="C736" s="235" t="s">
        <v>1047</v>
      </c>
      <c r="D736" s="235" t="s">
        <v>177</v>
      </c>
      <c r="E736" s="236" t="s">
        <v>1048</v>
      </c>
      <c r="F736" s="237" t="s">
        <v>1049</v>
      </c>
      <c r="G736" s="238" t="s">
        <v>464</v>
      </c>
      <c r="H736" s="239">
        <v>7.205</v>
      </c>
      <c r="I736" s="240"/>
      <c r="J736" s="241">
        <f>ROUND(I736*H736,2)</f>
        <v>0</v>
      </c>
      <c r="K736" s="237" t="s">
        <v>181</v>
      </c>
      <c r="L736" s="73"/>
      <c r="M736" s="242" t="s">
        <v>23</v>
      </c>
      <c r="N736" s="243" t="s">
        <v>46</v>
      </c>
      <c r="O736" s="48"/>
      <c r="P736" s="244">
        <f>O736*H736</f>
        <v>0</v>
      </c>
      <c r="Q736" s="244">
        <v>0</v>
      </c>
      <c r="R736" s="244">
        <f>Q736*H736</f>
        <v>0</v>
      </c>
      <c r="S736" s="244">
        <v>0</v>
      </c>
      <c r="T736" s="245">
        <f>S736*H736</f>
        <v>0</v>
      </c>
      <c r="AR736" s="25" t="s">
        <v>258</v>
      </c>
      <c r="AT736" s="25" t="s">
        <v>177</v>
      </c>
      <c r="AU736" s="25" t="s">
        <v>85</v>
      </c>
      <c r="AY736" s="25" t="s">
        <v>174</v>
      </c>
      <c r="BE736" s="246">
        <f>IF(N736="základní",J736,0)</f>
        <v>0</v>
      </c>
      <c r="BF736" s="246">
        <f>IF(N736="snížená",J736,0)</f>
        <v>0</v>
      </c>
      <c r="BG736" s="246">
        <f>IF(N736="zákl. přenesená",J736,0)</f>
        <v>0</v>
      </c>
      <c r="BH736" s="246">
        <f>IF(N736="sníž. přenesená",J736,0)</f>
        <v>0</v>
      </c>
      <c r="BI736" s="246">
        <f>IF(N736="nulová",J736,0)</f>
        <v>0</v>
      </c>
      <c r="BJ736" s="25" t="s">
        <v>83</v>
      </c>
      <c r="BK736" s="246">
        <f>ROUND(I736*H736,2)</f>
        <v>0</v>
      </c>
      <c r="BL736" s="25" t="s">
        <v>258</v>
      </c>
      <c r="BM736" s="25" t="s">
        <v>1050</v>
      </c>
    </row>
    <row r="737" spans="2:65" s="1" customFormat="1" ht="38.25" customHeight="1">
      <c r="B737" s="47"/>
      <c r="C737" s="235" t="s">
        <v>1051</v>
      </c>
      <c r="D737" s="235" t="s">
        <v>177</v>
      </c>
      <c r="E737" s="236" t="s">
        <v>1052</v>
      </c>
      <c r="F737" s="237" t="s">
        <v>1053</v>
      </c>
      <c r="G737" s="238" t="s">
        <v>464</v>
      </c>
      <c r="H737" s="239">
        <v>7.205</v>
      </c>
      <c r="I737" s="240"/>
      <c r="J737" s="241">
        <f>ROUND(I737*H737,2)</f>
        <v>0</v>
      </c>
      <c r="K737" s="237" t="s">
        <v>181</v>
      </c>
      <c r="L737" s="73"/>
      <c r="M737" s="242" t="s">
        <v>23</v>
      </c>
      <c r="N737" s="243" t="s">
        <v>46</v>
      </c>
      <c r="O737" s="48"/>
      <c r="P737" s="244">
        <f>O737*H737</f>
        <v>0</v>
      </c>
      <c r="Q737" s="244">
        <v>0</v>
      </c>
      <c r="R737" s="244">
        <f>Q737*H737</f>
        <v>0</v>
      </c>
      <c r="S737" s="244">
        <v>0</v>
      </c>
      <c r="T737" s="245">
        <f>S737*H737</f>
        <v>0</v>
      </c>
      <c r="AR737" s="25" t="s">
        <v>258</v>
      </c>
      <c r="AT737" s="25" t="s">
        <v>177</v>
      </c>
      <c r="AU737" s="25" t="s">
        <v>85</v>
      </c>
      <c r="AY737" s="25" t="s">
        <v>174</v>
      </c>
      <c r="BE737" s="246">
        <f>IF(N737="základní",J737,0)</f>
        <v>0</v>
      </c>
      <c r="BF737" s="246">
        <f>IF(N737="snížená",J737,0)</f>
        <v>0</v>
      </c>
      <c r="BG737" s="246">
        <f>IF(N737="zákl. přenesená",J737,0)</f>
        <v>0</v>
      </c>
      <c r="BH737" s="246">
        <f>IF(N737="sníž. přenesená",J737,0)</f>
        <v>0</v>
      </c>
      <c r="BI737" s="246">
        <f>IF(N737="nulová",J737,0)</f>
        <v>0</v>
      </c>
      <c r="BJ737" s="25" t="s">
        <v>83</v>
      </c>
      <c r="BK737" s="246">
        <f>ROUND(I737*H737,2)</f>
        <v>0</v>
      </c>
      <c r="BL737" s="25" t="s">
        <v>258</v>
      </c>
      <c r="BM737" s="25" t="s">
        <v>1054</v>
      </c>
    </row>
    <row r="738" spans="2:63" s="11" customFormat="1" ht="29.85" customHeight="1">
      <c r="B738" s="219"/>
      <c r="C738" s="220"/>
      <c r="D738" s="221" t="s">
        <v>74</v>
      </c>
      <c r="E738" s="233" t="s">
        <v>1055</v>
      </c>
      <c r="F738" s="233" t="s">
        <v>1056</v>
      </c>
      <c r="G738" s="220"/>
      <c r="H738" s="220"/>
      <c r="I738" s="223"/>
      <c r="J738" s="234">
        <f>BK738</f>
        <v>0</v>
      </c>
      <c r="K738" s="220"/>
      <c r="L738" s="225"/>
      <c r="M738" s="226"/>
      <c r="N738" s="227"/>
      <c r="O738" s="227"/>
      <c r="P738" s="228">
        <f>SUM(P739:P801)</f>
        <v>0</v>
      </c>
      <c r="Q738" s="227"/>
      <c r="R738" s="228">
        <f>SUM(R739:R801)</f>
        <v>0.29094666999999996</v>
      </c>
      <c r="S738" s="227"/>
      <c r="T738" s="229">
        <f>SUM(T739:T801)</f>
        <v>0</v>
      </c>
      <c r="AR738" s="230" t="s">
        <v>85</v>
      </c>
      <c r="AT738" s="231" t="s">
        <v>74</v>
      </c>
      <c r="AU738" s="231" t="s">
        <v>83</v>
      </c>
      <c r="AY738" s="230" t="s">
        <v>174</v>
      </c>
      <c r="BK738" s="232">
        <f>SUM(BK739:BK801)</f>
        <v>0</v>
      </c>
    </row>
    <row r="739" spans="2:65" s="1" customFormat="1" ht="25.5" customHeight="1">
      <c r="B739" s="47"/>
      <c r="C739" s="235" t="s">
        <v>1057</v>
      </c>
      <c r="D739" s="235" t="s">
        <v>177</v>
      </c>
      <c r="E739" s="236" t="s">
        <v>1058</v>
      </c>
      <c r="F739" s="237" t="s">
        <v>1059</v>
      </c>
      <c r="G739" s="238" t="s">
        <v>205</v>
      </c>
      <c r="H739" s="239">
        <v>22.701</v>
      </c>
      <c r="I739" s="240"/>
      <c r="J739" s="241">
        <f>ROUND(I739*H739,2)</f>
        <v>0</v>
      </c>
      <c r="K739" s="237" t="s">
        <v>181</v>
      </c>
      <c r="L739" s="73"/>
      <c r="M739" s="242" t="s">
        <v>23</v>
      </c>
      <c r="N739" s="243" t="s">
        <v>46</v>
      </c>
      <c r="O739" s="48"/>
      <c r="P739" s="244">
        <f>O739*H739</f>
        <v>0</v>
      </c>
      <c r="Q739" s="244">
        <v>8E-05</v>
      </c>
      <c r="R739" s="244">
        <f>Q739*H739</f>
        <v>0.00181608</v>
      </c>
      <c r="S739" s="244">
        <v>0</v>
      </c>
      <c r="T739" s="245">
        <f>S739*H739</f>
        <v>0</v>
      </c>
      <c r="AR739" s="25" t="s">
        <v>258</v>
      </c>
      <c r="AT739" s="25" t="s">
        <v>177</v>
      </c>
      <c r="AU739" s="25" t="s">
        <v>85</v>
      </c>
      <c r="AY739" s="25" t="s">
        <v>174</v>
      </c>
      <c r="BE739" s="246">
        <f>IF(N739="základní",J739,0)</f>
        <v>0</v>
      </c>
      <c r="BF739" s="246">
        <f>IF(N739="snížená",J739,0)</f>
        <v>0</v>
      </c>
      <c r="BG739" s="246">
        <f>IF(N739="zákl. přenesená",J739,0)</f>
        <v>0</v>
      </c>
      <c r="BH739" s="246">
        <f>IF(N739="sníž. přenesená",J739,0)</f>
        <v>0</v>
      </c>
      <c r="BI739" s="246">
        <f>IF(N739="nulová",J739,0)</f>
        <v>0</v>
      </c>
      <c r="BJ739" s="25" t="s">
        <v>83</v>
      </c>
      <c r="BK739" s="246">
        <f>ROUND(I739*H739,2)</f>
        <v>0</v>
      </c>
      <c r="BL739" s="25" t="s">
        <v>258</v>
      </c>
      <c r="BM739" s="25" t="s">
        <v>1060</v>
      </c>
    </row>
    <row r="740" spans="2:51" s="15" customFormat="1" ht="13.5">
      <c r="B740" s="290"/>
      <c r="C740" s="291"/>
      <c r="D740" s="247" t="s">
        <v>328</v>
      </c>
      <c r="E740" s="292" t="s">
        <v>23</v>
      </c>
      <c r="F740" s="293" t="s">
        <v>1061</v>
      </c>
      <c r="G740" s="291"/>
      <c r="H740" s="292" t="s">
        <v>23</v>
      </c>
      <c r="I740" s="294"/>
      <c r="J740" s="291"/>
      <c r="K740" s="291"/>
      <c r="L740" s="295"/>
      <c r="M740" s="296"/>
      <c r="N740" s="297"/>
      <c r="O740" s="297"/>
      <c r="P740" s="297"/>
      <c r="Q740" s="297"/>
      <c r="R740" s="297"/>
      <c r="S740" s="297"/>
      <c r="T740" s="298"/>
      <c r="AT740" s="299" t="s">
        <v>328</v>
      </c>
      <c r="AU740" s="299" t="s">
        <v>85</v>
      </c>
      <c r="AV740" s="15" t="s">
        <v>83</v>
      </c>
      <c r="AW740" s="15" t="s">
        <v>38</v>
      </c>
      <c r="AX740" s="15" t="s">
        <v>75</v>
      </c>
      <c r="AY740" s="299" t="s">
        <v>174</v>
      </c>
    </row>
    <row r="741" spans="2:51" s="12" customFormat="1" ht="13.5">
      <c r="B741" s="257"/>
      <c r="C741" s="258"/>
      <c r="D741" s="247" t="s">
        <v>328</v>
      </c>
      <c r="E741" s="259" t="s">
        <v>23</v>
      </c>
      <c r="F741" s="260" t="s">
        <v>1062</v>
      </c>
      <c r="G741" s="258"/>
      <c r="H741" s="261">
        <v>11.088</v>
      </c>
      <c r="I741" s="262"/>
      <c r="J741" s="258"/>
      <c r="K741" s="258"/>
      <c r="L741" s="263"/>
      <c r="M741" s="264"/>
      <c r="N741" s="265"/>
      <c r="O741" s="265"/>
      <c r="P741" s="265"/>
      <c r="Q741" s="265"/>
      <c r="R741" s="265"/>
      <c r="S741" s="265"/>
      <c r="T741" s="266"/>
      <c r="AT741" s="267" t="s">
        <v>328</v>
      </c>
      <c r="AU741" s="267" t="s">
        <v>85</v>
      </c>
      <c r="AV741" s="12" t="s">
        <v>85</v>
      </c>
      <c r="AW741" s="12" t="s">
        <v>38</v>
      </c>
      <c r="AX741" s="12" t="s">
        <v>75</v>
      </c>
      <c r="AY741" s="267" t="s">
        <v>174</v>
      </c>
    </row>
    <row r="742" spans="2:51" s="12" customFormat="1" ht="13.5">
      <c r="B742" s="257"/>
      <c r="C742" s="258"/>
      <c r="D742" s="247" t="s">
        <v>328</v>
      </c>
      <c r="E742" s="259" t="s">
        <v>23</v>
      </c>
      <c r="F742" s="260" t="s">
        <v>1063</v>
      </c>
      <c r="G742" s="258"/>
      <c r="H742" s="261">
        <v>1.932</v>
      </c>
      <c r="I742" s="262"/>
      <c r="J742" s="258"/>
      <c r="K742" s="258"/>
      <c r="L742" s="263"/>
      <c r="M742" s="264"/>
      <c r="N742" s="265"/>
      <c r="O742" s="265"/>
      <c r="P742" s="265"/>
      <c r="Q742" s="265"/>
      <c r="R742" s="265"/>
      <c r="S742" s="265"/>
      <c r="T742" s="266"/>
      <c r="AT742" s="267" t="s">
        <v>328</v>
      </c>
      <c r="AU742" s="267" t="s">
        <v>85</v>
      </c>
      <c r="AV742" s="12" t="s">
        <v>85</v>
      </c>
      <c r="AW742" s="12" t="s">
        <v>38</v>
      </c>
      <c r="AX742" s="12" t="s">
        <v>75</v>
      </c>
      <c r="AY742" s="267" t="s">
        <v>174</v>
      </c>
    </row>
    <row r="743" spans="2:51" s="12" customFormat="1" ht="13.5">
      <c r="B743" s="257"/>
      <c r="C743" s="258"/>
      <c r="D743" s="247" t="s">
        <v>328</v>
      </c>
      <c r="E743" s="259" t="s">
        <v>23</v>
      </c>
      <c r="F743" s="260" t="s">
        <v>1064</v>
      </c>
      <c r="G743" s="258"/>
      <c r="H743" s="261">
        <v>8.694</v>
      </c>
      <c r="I743" s="262"/>
      <c r="J743" s="258"/>
      <c r="K743" s="258"/>
      <c r="L743" s="263"/>
      <c r="M743" s="264"/>
      <c r="N743" s="265"/>
      <c r="O743" s="265"/>
      <c r="P743" s="265"/>
      <c r="Q743" s="265"/>
      <c r="R743" s="265"/>
      <c r="S743" s="265"/>
      <c r="T743" s="266"/>
      <c r="AT743" s="267" t="s">
        <v>328</v>
      </c>
      <c r="AU743" s="267" t="s">
        <v>85</v>
      </c>
      <c r="AV743" s="12" t="s">
        <v>85</v>
      </c>
      <c r="AW743" s="12" t="s">
        <v>38</v>
      </c>
      <c r="AX743" s="12" t="s">
        <v>75</v>
      </c>
      <c r="AY743" s="267" t="s">
        <v>174</v>
      </c>
    </row>
    <row r="744" spans="2:51" s="12" customFormat="1" ht="13.5">
      <c r="B744" s="257"/>
      <c r="C744" s="258"/>
      <c r="D744" s="247" t="s">
        <v>328</v>
      </c>
      <c r="E744" s="259" t="s">
        <v>23</v>
      </c>
      <c r="F744" s="260" t="s">
        <v>1065</v>
      </c>
      <c r="G744" s="258"/>
      <c r="H744" s="261">
        <v>0.987</v>
      </c>
      <c r="I744" s="262"/>
      <c r="J744" s="258"/>
      <c r="K744" s="258"/>
      <c r="L744" s="263"/>
      <c r="M744" s="264"/>
      <c r="N744" s="265"/>
      <c r="O744" s="265"/>
      <c r="P744" s="265"/>
      <c r="Q744" s="265"/>
      <c r="R744" s="265"/>
      <c r="S744" s="265"/>
      <c r="T744" s="266"/>
      <c r="AT744" s="267" t="s">
        <v>328</v>
      </c>
      <c r="AU744" s="267" t="s">
        <v>85</v>
      </c>
      <c r="AV744" s="12" t="s">
        <v>85</v>
      </c>
      <c r="AW744" s="12" t="s">
        <v>38</v>
      </c>
      <c r="AX744" s="12" t="s">
        <v>75</v>
      </c>
      <c r="AY744" s="267" t="s">
        <v>174</v>
      </c>
    </row>
    <row r="745" spans="2:51" s="13" customFormat="1" ht="13.5">
      <c r="B745" s="268"/>
      <c r="C745" s="269"/>
      <c r="D745" s="247" t="s">
        <v>328</v>
      </c>
      <c r="E745" s="270" t="s">
        <v>304</v>
      </c>
      <c r="F745" s="271" t="s">
        <v>331</v>
      </c>
      <c r="G745" s="269"/>
      <c r="H745" s="272">
        <v>22.701</v>
      </c>
      <c r="I745" s="273"/>
      <c r="J745" s="269"/>
      <c r="K745" s="269"/>
      <c r="L745" s="274"/>
      <c r="M745" s="275"/>
      <c r="N745" s="276"/>
      <c r="O745" s="276"/>
      <c r="P745" s="276"/>
      <c r="Q745" s="276"/>
      <c r="R745" s="276"/>
      <c r="S745" s="276"/>
      <c r="T745" s="277"/>
      <c r="AT745" s="278" t="s">
        <v>328</v>
      </c>
      <c r="AU745" s="278" t="s">
        <v>85</v>
      </c>
      <c r="AV745" s="13" t="s">
        <v>195</v>
      </c>
      <c r="AW745" s="13" t="s">
        <v>38</v>
      </c>
      <c r="AX745" s="13" t="s">
        <v>83</v>
      </c>
      <c r="AY745" s="278" t="s">
        <v>174</v>
      </c>
    </row>
    <row r="746" spans="2:65" s="1" customFormat="1" ht="16.5" customHeight="1">
      <c r="B746" s="47"/>
      <c r="C746" s="235" t="s">
        <v>1066</v>
      </c>
      <c r="D746" s="235" t="s">
        <v>177</v>
      </c>
      <c r="E746" s="236" t="s">
        <v>1067</v>
      </c>
      <c r="F746" s="237" t="s">
        <v>1068</v>
      </c>
      <c r="G746" s="238" t="s">
        <v>205</v>
      </c>
      <c r="H746" s="239">
        <v>22.701</v>
      </c>
      <c r="I746" s="240"/>
      <c r="J746" s="241">
        <f>ROUND(I746*H746,2)</f>
        <v>0</v>
      </c>
      <c r="K746" s="237" t="s">
        <v>181</v>
      </c>
      <c r="L746" s="73"/>
      <c r="M746" s="242" t="s">
        <v>23</v>
      </c>
      <c r="N746" s="243" t="s">
        <v>46</v>
      </c>
      <c r="O746" s="48"/>
      <c r="P746" s="244">
        <f>O746*H746</f>
        <v>0</v>
      </c>
      <c r="Q746" s="244">
        <v>0.00012</v>
      </c>
      <c r="R746" s="244">
        <f>Q746*H746</f>
        <v>0.00272412</v>
      </c>
      <c r="S746" s="244">
        <v>0</v>
      </c>
      <c r="T746" s="245">
        <f>S746*H746</f>
        <v>0</v>
      </c>
      <c r="AR746" s="25" t="s">
        <v>258</v>
      </c>
      <c r="AT746" s="25" t="s">
        <v>177</v>
      </c>
      <c r="AU746" s="25" t="s">
        <v>85</v>
      </c>
      <c r="AY746" s="25" t="s">
        <v>174</v>
      </c>
      <c r="BE746" s="246">
        <f>IF(N746="základní",J746,0)</f>
        <v>0</v>
      </c>
      <c r="BF746" s="246">
        <f>IF(N746="snížená",J746,0)</f>
        <v>0</v>
      </c>
      <c r="BG746" s="246">
        <f>IF(N746="zákl. přenesená",J746,0)</f>
        <v>0</v>
      </c>
      <c r="BH746" s="246">
        <f>IF(N746="sníž. přenesená",J746,0)</f>
        <v>0</v>
      </c>
      <c r="BI746" s="246">
        <f>IF(N746="nulová",J746,0)</f>
        <v>0</v>
      </c>
      <c r="BJ746" s="25" t="s">
        <v>83</v>
      </c>
      <c r="BK746" s="246">
        <f>ROUND(I746*H746,2)</f>
        <v>0</v>
      </c>
      <c r="BL746" s="25" t="s">
        <v>258</v>
      </c>
      <c r="BM746" s="25" t="s">
        <v>1069</v>
      </c>
    </row>
    <row r="747" spans="2:51" s="12" customFormat="1" ht="13.5">
      <c r="B747" s="257"/>
      <c r="C747" s="258"/>
      <c r="D747" s="247" t="s">
        <v>328</v>
      </c>
      <c r="E747" s="259" t="s">
        <v>23</v>
      </c>
      <c r="F747" s="260" t="s">
        <v>304</v>
      </c>
      <c r="G747" s="258"/>
      <c r="H747" s="261">
        <v>22.701</v>
      </c>
      <c r="I747" s="262"/>
      <c r="J747" s="258"/>
      <c r="K747" s="258"/>
      <c r="L747" s="263"/>
      <c r="M747" s="264"/>
      <c r="N747" s="265"/>
      <c r="O747" s="265"/>
      <c r="P747" s="265"/>
      <c r="Q747" s="265"/>
      <c r="R747" s="265"/>
      <c r="S747" s="265"/>
      <c r="T747" s="266"/>
      <c r="AT747" s="267" t="s">
        <v>328</v>
      </c>
      <c r="AU747" s="267" t="s">
        <v>85</v>
      </c>
      <c r="AV747" s="12" t="s">
        <v>85</v>
      </c>
      <c r="AW747" s="12" t="s">
        <v>38</v>
      </c>
      <c r="AX747" s="12" t="s">
        <v>83</v>
      </c>
      <c r="AY747" s="267" t="s">
        <v>174</v>
      </c>
    </row>
    <row r="748" spans="2:65" s="1" customFormat="1" ht="25.5" customHeight="1">
      <c r="B748" s="47"/>
      <c r="C748" s="235" t="s">
        <v>1070</v>
      </c>
      <c r="D748" s="235" t="s">
        <v>177</v>
      </c>
      <c r="E748" s="236" t="s">
        <v>1071</v>
      </c>
      <c r="F748" s="237" t="s">
        <v>1072</v>
      </c>
      <c r="G748" s="238" t="s">
        <v>205</v>
      </c>
      <c r="H748" s="239">
        <v>22.701</v>
      </c>
      <c r="I748" s="240"/>
      <c r="J748" s="241">
        <f>ROUND(I748*H748,2)</f>
        <v>0</v>
      </c>
      <c r="K748" s="237" t="s">
        <v>181</v>
      </c>
      <c r="L748" s="73"/>
      <c r="M748" s="242" t="s">
        <v>23</v>
      </c>
      <c r="N748" s="243" t="s">
        <v>46</v>
      </c>
      <c r="O748" s="48"/>
      <c r="P748" s="244">
        <f>O748*H748</f>
        <v>0</v>
      </c>
      <c r="Q748" s="244">
        <v>0.00012</v>
      </c>
      <c r="R748" s="244">
        <f>Q748*H748</f>
        <v>0.00272412</v>
      </c>
      <c r="S748" s="244">
        <v>0</v>
      </c>
      <c r="T748" s="245">
        <f>S748*H748</f>
        <v>0</v>
      </c>
      <c r="AR748" s="25" t="s">
        <v>258</v>
      </c>
      <c r="AT748" s="25" t="s">
        <v>177</v>
      </c>
      <c r="AU748" s="25" t="s">
        <v>85</v>
      </c>
      <c r="AY748" s="25" t="s">
        <v>174</v>
      </c>
      <c r="BE748" s="246">
        <f>IF(N748="základní",J748,0)</f>
        <v>0</v>
      </c>
      <c r="BF748" s="246">
        <f>IF(N748="snížená",J748,0)</f>
        <v>0</v>
      </c>
      <c r="BG748" s="246">
        <f>IF(N748="zákl. přenesená",J748,0)</f>
        <v>0</v>
      </c>
      <c r="BH748" s="246">
        <f>IF(N748="sníž. přenesená",J748,0)</f>
        <v>0</v>
      </c>
      <c r="BI748" s="246">
        <f>IF(N748="nulová",J748,0)</f>
        <v>0</v>
      </c>
      <c r="BJ748" s="25" t="s">
        <v>83</v>
      </c>
      <c r="BK748" s="246">
        <f>ROUND(I748*H748,2)</f>
        <v>0</v>
      </c>
      <c r="BL748" s="25" t="s">
        <v>258</v>
      </c>
      <c r="BM748" s="25" t="s">
        <v>1073</v>
      </c>
    </row>
    <row r="749" spans="2:51" s="12" customFormat="1" ht="13.5">
      <c r="B749" s="257"/>
      <c r="C749" s="258"/>
      <c r="D749" s="247" t="s">
        <v>328</v>
      </c>
      <c r="E749" s="259" t="s">
        <v>23</v>
      </c>
      <c r="F749" s="260" t="s">
        <v>304</v>
      </c>
      <c r="G749" s="258"/>
      <c r="H749" s="261">
        <v>22.701</v>
      </c>
      <c r="I749" s="262"/>
      <c r="J749" s="258"/>
      <c r="K749" s="258"/>
      <c r="L749" s="263"/>
      <c r="M749" s="264"/>
      <c r="N749" s="265"/>
      <c r="O749" s="265"/>
      <c r="P749" s="265"/>
      <c r="Q749" s="265"/>
      <c r="R749" s="265"/>
      <c r="S749" s="265"/>
      <c r="T749" s="266"/>
      <c r="AT749" s="267" t="s">
        <v>328</v>
      </c>
      <c r="AU749" s="267" t="s">
        <v>85</v>
      </c>
      <c r="AV749" s="12" t="s">
        <v>85</v>
      </c>
      <c r="AW749" s="12" t="s">
        <v>38</v>
      </c>
      <c r="AX749" s="12" t="s">
        <v>83</v>
      </c>
      <c r="AY749" s="267" t="s">
        <v>174</v>
      </c>
    </row>
    <row r="750" spans="2:65" s="1" customFormat="1" ht="25.5" customHeight="1">
      <c r="B750" s="47"/>
      <c r="C750" s="235" t="s">
        <v>1074</v>
      </c>
      <c r="D750" s="235" t="s">
        <v>177</v>
      </c>
      <c r="E750" s="236" t="s">
        <v>1075</v>
      </c>
      <c r="F750" s="237" t="s">
        <v>1076</v>
      </c>
      <c r="G750" s="238" t="s">
        <v>205</v>
      </c>
      <c r="H750" s="239">
        <v>20.34</v>
      </c>
      <c r="I750" s="240"/>
      <c r="J750" s="241">
        <f>ROUND(I750*H750,2)</f>
        <v>0</v>
      </c>
      <c r="K750" s="237" t="s">
        <v>181</v>
      </c>
      <c r="L750" s="73"/>
      <c r="M750" s="242" t="s">
        <v>23</v>
      </c>
      <c r="N750" s="243" t="s">
        <v>46</v>
      </c>
      <c r="O750" s="48"/>
      <c r="P750" s="244">
        <f>O750*H750</f>
        <v>0</v>
      </c>
      <c r="Q750" s="244">
        <v>0.00023</v>
      </c>
      <c r="R750" s="244">
        <f>Q750*H750</f>
        <v>0.0046782</v>
      </c>
      <c r="S750" s="244">
        <v>0</v>
      </c>
      <c r="T750" s="245">
        <f>S750*H750</f>
        <v>0</v>
      </c>
      <c r="AR750" s="25" t="s">
        <v>258</v>
      </c>
      <c r="AT750" s="25" t="s">
        <v>177</v>
      </c>
      <c r="AU750" s="25" t="s">
        <v>85</v>
      </c>
      <c r="AY750" s="25" t="s">
        <v>174</v>
      </c>
      <c r="BE750" s="246">
        <f>IF(N750="základní",J750,0)</f>
        <v>0</v>
      </c>
      <c r="BF750" s="246">
        <f>IF(N750="snížená",J750,0)</f>
        <v>0</v>
      </c>
      <c r="BG750" s="246">
        <f>IF(N750="zákl. přenesená",J750,0)</f>
        <v>0</v>
      </c>
      <c r="BH750" s="246">
        <f>IF(N750="sníž. přenesená",J750,0)</f>
        <v>0</v>
      </c>
      <c r="BI750" s="246">
        <f>IF(N750="nulová",J750,0)</f>
        <v>0</v>
      </c>
      <c r="BJ750" s="25" t="s">
        <v>83</v>
      </c>
      <c r="BK750" s="246">
        <f>ROUND(I750*H750,2)</f>
        <v>0</v>
      </c>
      <c r="BL750" s="25" t="s">
        <v>258</v>
      </c>
      <c r="BM750" s="25" t="s">
        <v>1077</v>
      </c>
    </row>
    <row r="751" spans="2:51" s="15" customFormat="1" ht="13.5">
      <c r="B751" s="290"/>
      <c r="C751" s="291"/>
      <c r="D751" s="247" t="s">
        <v>328</v>
      </c>
      <c r="E751" s="292" t="s">
        <v>23</v>
      </c>
      <c r="F751" s="293" t="s">
        <v>1078</v>
      </c>
      <c r="G751" s="291"/>
      <c r="H751" s="292" t="s">
        <v>23</v>
      </c>
      <c r="I751" s="294"/>
      <c r="J751" s="291"/>
      <c r="K751" s="291"/>
      <c r="L751" s="295"/>
      <c r="M751" s="296"/>
      <c r="N751" s="297"/>
      <c r="O751" s="297"/>
      <c r="P751" s="297"/>
      <c r="Q751" s="297"/>
      <c r="R751" s="297"/>
      <c r="S751" s="297"/>
      <c r="T751" s="298"/>
      <c r="AT751" s="299" t="s">
        <v>328</v>
      </c>
      <c r="AU751" s="299" t="s">
        <v>85</v>
      </c>
      <c r="AV751" s="15" t="s">
        <v>83</v>
      </c>
      <c r="AW751" s="15" t="s">
        <v>38</v>
      </c>
      <c r="AX751" s="15" t="s">
        <v>75</v>
      </c>
      <c r="AY751" s="299" t="s">
        <v>174</v>
      </c>
    </row>
    <row r="752" spans="2:51" s="12" customFormat="1" ht="13.5">
      <c r="B752" s="257"/>
      <c r="C752" s="258"/>
      <c r="D752" s="247" t="s">
        <v>328</v>
      </c>
      <c r="E752" s="259" t="s">
        <v>23</v>
      </c>
      <c r="F752" s="260" t="s">
        <v>1079</v>
      </c>
      <c r="G752" s="258"/>
      <c r="H752" s="261">
        <v>3.6</v>
      </c>
      <c r="I752" s="262"/>
      <c r="J752" s="258"/>
      <c r="K752" s="258"/>
      <c r="L752" s="263"/>
      <c r="M752" s="264"/>
      <c r="N752" s="265"/>
      <c r="O752" s="265"/>
      <c r="P752" s="265"/>
      <c r="Q752" s="265"/>
      <c r="R752" s="265"/>
      <c r="S752" s="265"/>
      <c r="T752" s="266"/>
      <c r="AT752" s="267" t="s">
        <v>328</v>
      </c>
      <c r="AU752" s="267" t="s">
        <v>85</v>
      </c>
      <c r="AV752" s="12" t="s">
        <v>85</v>
      </c>
      <c r="AW752" s="12" t="s">
        <v>38</v>
      </c>
      <c r="AX752" s="12" t="s">
        <v>75</v>
      </c>
      <c r="AY752" s="267" t="s">
        <v>174</v>
      </c>
    </row>
    <row r="753" spans="2:51" s="12" customFormat="1" ht="13.5">
      <c r="B753" s="257"/>
      <c r="C753" s="258"/>
      <c r="D753" s="247" t="s">
        <v>328</v>
      </c>
      <c r="E753" s="259" t="s">
        <v>23</v>
      </c>
      <c r="F753" s="260" t="s">
        <v>1080</v>
      </c>
      <c r="G753" s="258"/>
      <c r="H753" s="261">
        <v>4.32</v>
      </c>
      <c r="I753" s="262"/>
      <c r="J753" s="258"/>
      <c r="K753" s="258"/>
      <c r="L753" s="263"/>
      <c r="M753" s="264"/>
      <c r="N753" s="265"/>
      <c r="O753" s="265"/>
      <c r="P753" s="265"/>
      <c r="Q753" s="265"/>
      <c r="R753" s="265"/>
      <c r="S753" s="265"/>
      <c r="T753" s="266"/>
      <c r="AT753" s="267" t="s">
        <v>328</v>
      </c>
      <c r="AU753" s="267" t="s">
        <v>85</v>
      </c>
      <c r="AV753" s="12" t="s">
        <v>85</v>
      </c>
      <c r="AW753" s="12" t="s">
        <v>38</v>
      </c>
      <c r="AX753" s="12" t="s">
        <v>75</v>
      </c>
      <c r="AY753" s="267" t="s">
        <v>174</v>
      </c>
    </row>
    <row r="754" spans="2:51" s="12" customFormat="1" ht="13.5">
      <c r="B754" s="257"/>
      <c r="C754" s="258"/>
      <c r="D754" s="247" t="s">
        <v>328</v>
      </c>
      <c r="E754" s="259" t="s">
        <v>23</v>
      </c>
      <c r="F754" s="260" t="s">
        <v>1081</v>
      </c>
      <c r="G754" s="258"/>
      <c r="H754" s="261">
        <v>4.32</v>
      </c>
      <c r="I754" s="262"/>
      <c r="J754" s="258"/>
      <c r="K754" s="258"/>
      <c r="L754" s="263"/>
      <c r="M754" s="264"/>
      <c r="N754" s="265"/>
      <c r="O754" s="265"/>
      <c r="P754" s="265"/>
      <c r="Q754" s="265"/>
      <c r="R754" s="265"/>
      <c r="S754" s="265"/>
      <c r="T754" s="266"/>
      <c r="AT754" s="267" t="s">
        <v>328</v>
      </c>
      <c r="AU754" s="267" t="s">
        <v>85</v>
      </c>
      <c r="AV754" s="12" t="s">
        <v>85</v>
      </c>
      <c r="AW754" s="12" t="s">
        <v>38</v>
      </c>
      <c r="AX754" s="12" t="s">
        <v>75</v>
      </c>
      <c r="AY754" s="267" t="s">
        <v>174</v>
      </c>
    </row>
    <row r="755" spans="2:51" s="12" customFormat="1" ht="13.5">
      <c r="B755" s="257"/>
      <c r="C755" s="258"/>
      <c r="D755" s="247" t="s">
        <v>328</v>
      </c>
      <c r="E755" s="259" t="s">
        <v>23</v>
      </c>
      <c r="F755" s="260" t="s">
        <v>1082</v>
      </c>
      <c r="G755" s="258"/>
      <c r="H755" s="261">
        <v>8.1</v>
      </c>
      <c r="I755" s="262"/>
      <c r="J755" s="258"/>
      <c r="K755" s="258"/>
      <c r="L755" s="263"/>
      <c r="M755" s="264"/>
      <c r="N755" s="265"/>
      <c r="O755" s="265"/>
      <c r="P755" s="265"/>
      <c r="Q755" s="265"/>
      <c r="R755" s="265"/>
      <c r="S755" s="265"/>
      <c r="T755" s="266"/>
      <c r="AT755" s="267" t="s">
        <v>328</v>
      </c>
      <c r="AU755" s="267" t="s">
        <v>85</v>
      </c>
      <c r="AV755" s="12" t="s">
        <v>85</v>
      </c>
      <c r="AW755" s="12" t="s">
        <v>38</v>
      </c>
      <c r="AX755" s="12" t="s">
        <v>75</v>
      </c>
      <c r="AY755" s="267" t="s">
        <v>174</v>
      </c>
    </row>
    <row r="756" spans="2:51" s="13" customFormat="1" ht="13.5">
      <c r="B756" s="268"/>
      <c r="C756" s="269"/>
      <c r="D756" s="247" t="s">
        <v>328</v>
      </c>
      <c r="E756" s="270" t="s">
        <v>23</v>
      </c>
      <c r="F756" s="271" t="s">
        <v>331</v>
      </c>
      <c r="G756" s="269"/>
      <c r="H756" s="272">
        <v>20.34</v>
      </c>
      <c r="I756" s="273"/>
      <c r="J756" s="269"/>
      <c r="K756" s="269"/>
      <c r="L756" s="274"/>
      <c r="M756" s="275"/>
      <c r="N756" s="276"/>
      <c r="O756" s="276"/>
      <c r="P756" s="276"/>
      <c r="Q756" s="276"/>
      <c r="R756" s="276"/>
      <c r="S756" s="276"/>
      <c r="T756" s="277"/>
      <c r="AT756" s="278" t="s">
        <v>328</v>
      </c>
      <c r="AU756" s="278" t="s">
        <v>85</v>
      </c>
      <c r="AV756" s="13" t="s">
        <v>195</v>
      </c>
      <c r="AW756" s="13" t="s">
        <v>38</v>
      </c>
      <c r="AX756" s="13" t="s">
        <v>83</v>
      </c>
      <c r="AY756" s="278" t="s">
        <v>174</v>
      </c>
    </row>
    <row r="757" spans="2:65" s="1" customFormat="1" ht="25.5" customHeight="1">
      <c r="B757" s="47"/>
      <c r="C757" s="235" t="s">
        <v>1083</v>
      </c>
      <c r="D757" s="235" t="s">
        <v>177</v>
      </c>
      <c r="E757" s="236" t="s">
        <v>1084</v>
      </c>
      <c r="F757" s="237" t="s">
        <v>1085</v>
      </c>
      <c r="G757" s="238" t="s">
        <v>223</v>
      </c>
      <c r="H757" s="239">
        <v>120</v>
      </c>
      <c r="I757" s="240"/>
      <c r="J757" s="241">
        <f>ROUND(I757*H757,2)</f>
        <v>0</v>
      </c>
      <c r="K757" s="237" t="s">
        <v>181</v>
      </c>
      <c r="L757" s="73"/>
      <c r="M757" s="242" t="s">
        <v>23</v>
      </c>
      <c r="N757" s="243" t="s">
        <v>46</v>
      </c>
      <c r="O757" s="48"/>
      <c r="P757" s="244">
        <f>O757*H757</f>
        <v>0</v>
      </c>
      <c r="Q757" s="244">
        <v>2E-05</v>
      </c>
      <c r="R757" s="244">
        <f>Q757*H757</f>
        <v>0.0024000000000000002</v>
      </c>
      <c r="S757" s="244">
        <v>0</v>
      </c>
      <c r="T757" s="245">
        <f>S757*H757</f>
        <v>0</v>
      </c>
      <c r="AR757" s="25" t="s">
        <v>258</v>
      </c>
      <c r="AT757" s="25" t="s">
        <v>177</v>
      </c>
      <c r="AU757" s="25" t="s">
        <v>85</v>
      </c>
      <c r="AY757" s="25" t="s">
        <v>174</v>
      </c>
      <c r="BE757" s="246">
        <f>IF(N757="základní",J757,0)</f>
        <v>0</v>
      </c>
      <c r="BF757" s="246">
        <f>IF(N757="snížená",J757,0)</f>
        <v>0</v>
      </c>
      <c r="BG757" s="246">
        <f>IF(N757="zákl. přenesená",J757,0)</f>
        <v>0</v>
      </c>
      <c r="BH757" s="246">
        <f>IF(N757="sníž. přenesená",J757,0)</f>
        <v>0</v>
      </c>
      <c r="BI757" s="246">
        <f>IF(N757="nulová",J757,0)</f>
        <v>0</v>
      </c>
      <c r="BJ757" s="25" t="s">
        <v>83</v>
      </c>
      <c r="BK757" s="246">
        <f>ROUND(I757*H757,2)</f>
        <v>0</v>
      </c>
      <c r="BL757" s="25" t="s">
        <v>258</v>
      </c>
      <c r="BM757" s="25" t="s">
        <v>1086</v>
      </c>
    </row>
    <row r="758" spans="2:51" s="12" customFormat="1" ht="13.5">
      <c r="B758" s="257"/>
      <c r="C758" s="258"/>
      <c r="D758" s="247" t="s">
        <v>328</v>
      </c>
      <c r="E758" s="259" t="s">
        <v>23</v>
      </c>
      <c r="F758" s="260" t="s">
        <v>1087</v>
      </c>
      <c r="G758" s="258"/>
      <c r="H758" s="261">
        <v>120</v>
      </c>
      <c r="I758" s="262"/>
      <c r="J758" s="258"/>
      <c r="K758" s="258"/>
      <c r="L758" s="263"/>
      <c r="M758" s="264"/>
      <c r="N758" s="265"/>
      <c r="O758" s="265"/>
      <c r="P758" s="265"/>
      <c r="Q758" s="265"/>
      <c r="R758" s="265"/>
      <c r="S758" s="265"/>
      <c r="T758" s="266"/>
      <c r="AT758" s="267" t="s">
        <v>328</v>
      </c>
      <c r="AU758" s="267" t="s">
        <v>85</v>
      </c>
      <c r="AV758" s="12" t="s">
        <v>85</v>
      </c>
      <c r="AW758" s="12" t="s">
        <v>38</v>
      </c>
      <c r="AX758" s="12" t="s">
        <v>83</v>
      </c>
      <c r="AY758" s="267" t="s">
        <v>174</v>
      </c>
    </row>
    <row r="759" spans="2:65" s="1" customFormat="1" ht="38.25" customHeight="1">
      <c r="B759" s="47"/>
      <c r="C759" s="235" t="s">
        <v>1088</v>
      </c>
      <c r="D759" s="235" t="s">
        <v>177</v>
      </c>
      <c r="E759" s="236" t="s">
        <v>1089</v>
      </c>
      <c r="F759" s="237" t="s">
        <v>1090</v>
      </c>
      <c r="G759" s="238" t="s">
        <v>223</v>
      </c>
      <c r="H759" s="239">
        <v>120</v>
      </c>
      <c r="I759" s="240"/>
      <c r="J759" s="241">
        <f>ROUND(I759*H759,2)</f>
        <v>0</v>
      </c>
      <c r="K759" s="237" t="s">
        <v>181</v>
      </c>
      <c r="L759" s="73"/>
      <c r="M759" s="242" t="s">
        <v>23</v>
      </c>
      <c r="N759" s="243" t="s">
        <v>46</v>
      </c>
      <c r="O759" s="48"/>
      <c r="P759" s="244">
        <f>O759*H759</f>
        <v>0</v>
      </c>
      <c r="Q759" s="244">
        <v>3E-05</v>
      </c>
      <c r="R759" s="244">
        <f>Q759*H759</f>
        <v>0.0036</v>
      </c>
      <c r="S759" s="244">
        <v>0</v>
      </c>
      <c r="T759" s="245">
        <f>S759*H759</f>
        <v>0</v>
      </c>
      <c r="AR759" s="25" t="s">
        <v>258</v>
      </c>
      <c r="AT759" s="25" t="s">
        <v>177</v>
      </c>
      <c r="AU759" s="25" t="s">
        <v>85</v>
      </c>
      <c r="AY759" s="25" t="s">
        <v>174</v>
      </c>
      <c r="BE759" s="246">
        <f>IF(N759="základní",J759,0)</f>
        <v>0</v>
      </c>
      <c r="BF759" s="246">
        <f>IF(N759="snížená",J759,0)</f>
        <v>0</v>
      </c>
      <c r="BG759" s="246">
        <f>IF(N759="zákl. přenesená",J759,0)</f>
        <v>0</v>
      </c>
      <c r="BH759" s="246">
        <f>IF(N759="sníž. přenesená",J759,0)</f>
        <v>0</v>
      </c>
      <c r="BI759" s="246">
        <f>IF(N759="nulová",J759,0)</f>
        <v>0</v>
      </c>
      <c r="BJ759" s="25" t="s">
        <v>83</v>
      </c>
      <c r="BK759" s="246">
        <f>ROUND(I759*H759,2)</f>
        <v>0</v>
      </c>
      <c r="BL759" s="25" t="s">
        <v>258</v>
      </c>
      <c r="BM759" s="25" t="s">
        <v>1091</v>
      </c>
    </row>
    <row r="760" spans="2:65" s="1" customFormat="1" ht="25.5" customHeight="1">
      <c r="B760" s="47"/>
      <c r="C760" s="235" t="s">
        <v>1092</v>
      </c>
      <c r="D760" s="235" t="s">
        <v>177</v>
      </c>
      <c r="E760" s="236" t="s">
        <v>1093</v>
      </c>
      <c r="F760" s="237" t="s">
        <v>1094</v>
      </c>
      <c r="G760" s="238" t="s">
        <v>205</v>
      </c>
      <c r="H760" s="239">
        <v>20.34</v>
      </c>
      <c r="I760" s="240"/>
      <c r="J760" s="241">
        <f>ROUND(I760*H760,2)</f>
        <v>0</v>
      </c>
      <c r="K760" s="237" t="s">
        <v>181</v>
      </c>
      <c r="L760" s="73"/>
      <c r="M760" s="242" t="s">
        <v>23</v>
      </c>
      <c r="N760" s="243" t="s">
        <v>46</v>
      </c>
      <c r="O760" s="48"/>
      <c r="P760" s="244">
        <f>O760*H760</f>
        <v>0</v>
      </c>
      <c r="Q760" s="244">
        <v>0.00018</v>
      </c>
      <c r="R760" s="244">
        <f>Q760*H760</f>
        <v>0.0036612000000000003</v>
      </c>
      <c r="S760" s="244">
        <v>0</v>
      </c>
      <c r="T760" s="245">
        <f>S760*H760</f>
        <v>0</v>
      </c>
      <c r="AR760" s="25" t="s">
        <v>258</v>
      </c>
      <c r="AT760" s="25" t="s">
        <v>177</v>
      </c>
      <c r="AU760" s="25" t="s">
        <v>85</v>
      </c>
      <c r="AY760" s="25" t="s">
        <v>174</v>
      </c>
      <c r="BE760" s="246">
        <f>IF(N760="základní",J760,0)</f>
        <v>0</v>
      </c>
      <c r="BF760" s="246">
        <f>IF(N760="snížená",J760,0)</f>
        <v>0</v>
      </c>
      <c r="BG760" s="246">
        <f>IF(N760="zákl. přenesená",J760,0)</f>
        <v>0</v>
      </c>
      <c r="BH760" s="246">
        <f>IF(N760="sníž. přenesená",J760,0)</f>
        <v>0</v>
      </c>
      <c r="BI760" s="246">
        <f>IF(N760="nulová",J760,0)</f>
        <v>0</v>
      </c>
      <c r="BJ760" s="25" t="s">
        <v>83</v>
      </c>
      <c r="BK760" s="246">
        <f>ROUND(I760*H760,2)</f>
        <v>0</v>
      </c>
      <c r="BL760" s="25" t="s">
        <v>258</v>
      </c>
      <c r="BM760" s="25" t="s">
        <v>1095</v>
      </c>
    </row>
    <row r="761" spans="2:51" s="15" customFormat="1" ht="13.5">
      <c r="B761" s="290"/>
      <c r="C761" s="291"/>
      <c r="D761" s="247" t="s">
        <v>328</v>
      </c>
      <c r="E761" s="292" t="s">
        <v>23</v>
      </c>
      <c r="F761" s="293" t="s">
        <v>1078</v>
      </c>
      <c r="G761" s="291"/>
      <c r="H761" s="292" t="s">
        <v>23</v>
      </c>
      <c r="I761" s="294"/>
      <c r="J761" s="291"/>
      <c r="K761" s="291"/>
      <c r="L761" s="295"/>
      <c r="M761" s="296"/>
      <c r="N761" s="297"/>
      <c r="O761" s="297"/>
      <c r="P761" s="297"/>
      <c r="Q761" s="297"/>
      <c r="R761" s="297"/>
      <c r="S761" s="297"/>
      <c r="T761" s="298"/>
      <c r="AT761" s="299" t="s">
        <v>328</v>
      </c>
      <c r="AU761" s="299" t="s">
        <v>85</v>
      </c>
      <c r="AV761" s="15" t="s">
        <v>83</v>
      </c>
      <c r="AW761" s="15" t="s">
        <v>38</v>
      </c>
      <c r="AX761" s="15" t="s">
        <v>75</v>
      </c>
      <c r="AY761" s="299" t="s">
        <v>174</v>
      </c>
    </row>
    <row r="762" spans="2:51" s="12" customFormat="1" ht="13.5">
      <c r="B762" s="257"/>
      <c r="C762" s="258"/>
      <c r="D762" s="247" t="s">
        <v>328</v>
      </c>
      <c r="E762" s="259" t="s">
        <v>23</v>
      </c>
      <c r="F762" s="260" t="s">
        <v>1079</v>
      </c>
      <c r="G762" s="258"/>
      <c r="H762" s="261">
        <v>3.6</v>
      </c>
      <c r="I762" s="262"/>
      <c r="J762" s="258"/>
      <c r="K762" s="258"/>
      <c r="L762" s="263"/>
      <c r="M762" s="264"/>
      <c r="N762" s="265"/>
      <c r="O762" s="265"/>
      <c r="P762" s="265"/>
      <c r="Q762" s="265"/>
      <c r="R762" s="265"/>
      <c r="S762" s="265"/>
      <c r="T762" s="266"/>
      <c r="AT762" s="267" t="s">
        <v>328</v>
      </c>
      <c r="AU762" s="267" t="s">
        <v>85</v>
      </c>
      <c r="AV762" s="12" t="s">
        <v>85</v>
      </c>
      <c r="AW762" s="12" t="s">
        <v>38</v>
      </c>
      <c r="AX762" s="12" t="s">
        <v>75</v>
      </c>
      <c r="AY762" s="267" t="s">
        <v>174</v>
      </c>
    </row>
    <row r="763" spans="2:51" s="12" customFormat="1" ht="13.5">
      <c r="B763" s="257"/>
      <c r="C763" s="258"/>
      <c r="D763" s="247" t="s">
        <v>328</v>
      </c>
      <c r="E763" s="259" t="s">
        <v>23</v>
      </c>
      <c r="F763" s="260" t="s">
        <v>1080</v>
      </c>
      <c r="G763" s="258"/>
      <c r="H763" s="261">
        <v>4.32</v>
      </c>
      <c r="I763" s="262"/>
      <c r="J763" s="258"/>
      <c r="K763" s="258"/>
      <c r="L763" s="263"/>
      <c r="M763" s="264"/>
      <c r="N763" s="265"/>
      <c r="O763" s="265"/>
      <c r="P763" s="265"/>
      <c r="Q763" s="265"/>
      <c r="R763" s="265"/>
      <c r="S763" s="265"/>
      <c r="T763" s="266"/>
      <c r="AT763" s="267" t="s">
        <v>328</v>
      </c>
      <c r="AU763" s="267" t="s">
        <v>85</v>
      </c>
      <c r="AV763" s="12" t="s">
        <v>85</v>
      </c>
      <c r="AW763" s="12" t="s">
        <v>38</v>
      </c>
      <c r="AX763" s="12" t="s">
        <v>75</v>
      </c>
      <c r="AY763" s="267" t="s">
        <v>174</v>
      </c>
    </row>
    <row r="764" spans="2:51" s="12" customFormat="1" ht="13.5">
      <c r="B764" s="257"/>
      <c r="C764" s="258"/>
      <c r="D764" s="247" t="s">
        <v>328</v>
      </c>
      <c r="E764" s="259" t="s">
        <v>23</v>
      </c>
      <c r="F764" s="260" t="s">
        <v>1081</v>
      </c>
      <c r="G764" s="258"/>
      <c r="H764" s="261">
        <v>4.32</v>
      </c>
      <c r="I764" s="262"/>
      <c r="J764" s="258"/>
      <c r="K764" s="258"/>
      <c r="L764" s="263"/>
      <c r="M764" s="264"/>
      <c r="N764" s="265"/>
      <c r="O764" s="265"/>
      <c r="P764" s="265"/>
      <c r="Q764" s="265"/>
      <c r="R764" s="265"/>
      <c r="S764" s="265"/>
      <c r="T764" s="266"/>
      <c r="AT764" s="267" t="s">
        <v>328</v>
      </c>
      <c r="AU764" s="267" t="s">
        <v>85</v>
      </c>
      <c r="AV764" s="12" t="s">
        <v>85</v>
      </c>
      <c r="AW764" s="12" t="s">
        <v>38</v>
      </c>
      <c r="AX764" s="12" t="s">
        <v>75</v>
      </c>
      <c r="AY764" s="267" t="s">
        <v>174</v>
      </c>
    </row>
    <row r="765" spans="2:51" s="12" customFormat="1" ht="13.5">
      <c r="B765" s="257"/>
      <c r="C765" s="258"/>
      <c r="D765" s="247" t="s">
        <v>328</v>
      </c>
      <c r="E765" s="259" t="s">
        <v>23</v>
      </c>
      <c r="F765" s="260" t="s">
        <v>1082</v>
      </c>
      <c r="G765" s="258"/>
      <c r="H765" s="261">
        <v>8.1</v>
      </c>
      <c r="I765" s="262"/>
      <c r="J765" s="258"/>
      <c r="K765" s="258"/>
      <c r="L765" s="263"/>
      <c r="M765" s="264"/>
      <c r="N765" s="265"/>
      <c r="O765" s="265"/>
      <c r="P765" s="265"/>
      <c r="Q765" s="265"/>
      <c r="R765" s="265"/>
      <c r="S765" s="265"/>
      <c r="T765" s="266"/>
      <c r="AT765" s="267" t="s">
        <v>328</v>
      </c>
      <c r="AU765" s="267" t="s">
        <v>85</v>
      </c>
      <c r="AV765" s="12" t="s">
        <v>85</v>
      </c>
      <c r="AW765" s="12" t="s">
        <v>38</v>
      </c>
      <c r="AX765" s="12" t="s">
        <v>75</v>
      </c>
      <c r="AY765" s="267" t="s">
        <v>174</v>
      </c>
    </row>
    <row r="766" spans="2:51" s="13" customFormat="1" ht="13.5">
      <c r="B766" s="268"/>
      <c r="C766" s="269"/>
      <c r="D766" s="247" t="s">
        <v>328</v>
      </c>
      <c r="E766" s="270" t="s">
        <v>23</v>
      </c>
      <c r="F766" s="271" t="s">
        <v>331</v>
      </c>
      <c r="G766" s="269"/>
      <c r="H766" s="272">
        <v>20.34</v>
      </c>
      <c r="I766" s="273"/>
      <c r="J766" s="269"/>
      <c r="K766" s="269"/>
      <c r="L766" s="274"/>
      <c r="M766" s="275"/>
      <c r="N766" s="276"/>
      <c r="O766" s="276"/>
      <c r="P766" s="276"/>
      <c r="Q766" s="276"/>
      <c r="R766" s="276"/>
      <c r="S766" s="276"/>
      <c r="T766" s="277"/>
      <c r="AT766" s="278" t="s">
        <v>328</v>
      </c>
      <c r="AU766" s="278" t="s">
        <v>85</v>
      </c>
      <c r="AV766" s="13" t="s">
        <v>195</v>
      </c>
      <c r="AW766" s="13" t="s">
        <v>38</v>
      </c>
      <c r="AX766" s="13" t="s">
        <v>83</v>
      </c>
      <c r="AY766" s="278" t="s">
        <v>174</v>
      </c>
    </row>
    <row r="767" spans="2:65" s="1" customFormat="1" ht="25.5" customHeight="1">
      <c r="B767" s="47"/>
      <c r="C767" s="235" t="s">
        <v>1096</v>
      </c>
      <c r="D767" s="235" t="s">
        <v>177</v>
      </c>
      <c r="E767" s="236" t="s">
        <v>1097</v>
      </c>
      <c r="F767" s="237" t="s">
        <v>1098</v>
      </c>
      <c r="G767" s="238" t="s">
        <v>223</v>
      </c>
      <c r="H767" s="239">
        <v>120</v>
      </c>
      <c r="I767" s="240"/>
      <c r="J767" s="241">
        <f>ROUND(I767*H767,2)</f>
        <v>0</v>
      </c>
      <c r="K767" s="237" t="s">
        <v>181</v>
      </c>
      <c r="L767" s="73"/>
      <c r="M767" s="242" t="s">
        <v>23</v>
      </c>
      <c r="N767" s="243" t="s">
        <v>46</v>
      </c>
      <c r="O767" s="48"/>
      <c r="P767" s="244">
        <f>O767*H767</f>
        <v>0</v>
      </c>
      <c r="Q767" s="244">
        <v>1E-05</v>
      </c>
      <c r="R767" s="244">
        <f>Q767*H767</f>
        <v>0.0012000000000000001</v>
      </c>
      <c r="S767" s="244">
        <v>0</v>
      </c>
      <c r="T767" s="245">
        <f>S767*H767</f>
        <v>0</v>
      </c>
      <c r="AR767" s="25" t="s">
        <v>195</v>
      </c>
      <c r="AT767" s="25" t="s">
        <v>177</v>
      </c>
      <c r="AU767" s="25" t="s">
        <v>85</v>
      </c>
      <c r="AY767" s="25" t="s">
        <v>174</v>
      </c>
      <c r="BE767" s="246">
        <f>IF(N767="základní",J767,0)</f>
        <v>0</v>
      </c>
      <c r="BF767" s="246">
        <f>IF(N767="snížená",J767,0)</f>
        <v>0</v>
      </c>
      <c r="BG767" s="246">
        <f>IF(N767="zákl. přenesená",J767,0)</f>
        <v>0</v>
      </c>
      <c r="BH767" s="246">
        <f>IF(N767="sníž. přenesená",J767,0)</f>
        <v>0</v>
      </c>
      <c r="BI767" s="246">
        <f>IF(N767="nulová",J767,0)</f>
        <v>0</v>
      </c>
      <c r="BJ767" s="25" t="s">
        <v>83</v>
      </c>
      <c r="BK767" s="246">
        <f>ROUND(I767*H767,2)</f>
        <v>0</v>
      </c>
      <c r="BL767" s="25" t="s">
        <v>195</v>
      </c>
      <c r="BM767" s="25" t="s">
        <v>1099</v>
      </c>
    </row>
    <row r="768" spans="2:51" s="12" customFormat="1" ht="13.5">
      <c r="B768" s="257"/>
      <c r="C768" s="258"/>
      <c r="D768" s="247" t="s">
        <v>328</v>
      </c>
      <c r="E768" s="259" t="s">
        <v>23</v>
      </c>
      <c r="F768" s="260" t="s">
        <v>1087</v>
      </c>
      <c r="G768" s="258"/>
      <c r="H768" s="261">
        <v>120</v>
      </c>
      <c r="I768" s="262"/>
      <c r="J768" s="258"/>
      <c r="K768" s="258"/>
      <c r="L768" s="263"/>
      <c r="M768" s="264"/>
      <c r="N768" s="265"/>
      <c r="O768" s="265"/>
      <c r="P768" s="265"/>
      <c r="Q768" s="265"/>
      <c r="R768" s="265"/>
      <c r="S768" s="265"/>
      <c r="T768" s="266"/>
      <c r="AT768" s="267" t="s">
        <v>328</v>
      </c>
      <c r="AU768" s="267" t="s">
        <v>85</v>
      </c>
      <c r="AV768" s="12" t="s">
        <v>85</v>
      </c>
      <c r="AW768" s="12" t="s">
        <v>38</v>
      </c>
      <c r="AX768" s="12" t="s">
        <v>83</v>
      </c>
      <c r="AY768" s="267" t="s">
        <v>174</v>
      </c>
    </row>
    <row r="769" spans="2:65" s="1" customFormat="1" ht="25.5" customHeight="1">
      <c r="B769" s="47"/>
      <c r="C769" s="235" t="s">
        <v>1100</v>
      </c>
      <c r="D769" s="235" t="s">
        <v>177</v>
      </c>
      <c r="E769" s="236" t="s">
        <v>1101</v>
      </c>
      <c r="F769" s="237" t="s">
        <v>1102</v>
      </c>
      <c r="G769" s="238" t="s">
        <v>223</v>
      </c>
      <c r="H769" s="239">
        <v>120</v>
      </c>
      <c r="I769" s="240"/>
      <c r="J769" s="241">
        <f>ROUND(I769*H769,2)</f>
        <v>0</v>
      </c>
      <c r="K769" s="237" t="s">
        <v>181</v>
      </c>
      <c r="L769" s="73"/>
      <c r="M769" s="242" t="s">
        <v>23</v>
      </c>
      <c r="N769" s="243" t="s">
        <v>46</v>
      </c>
      <c r="O769" s="48"/>
      <c r="P769" s="244">
        <f>O769*H769</f>
        <v>0</v>
      </c>
      <c r="Q769" s="244">
        <v>2E-05</v>
      </c>
      <c r="R769" s="244">
        <f>Q769*H769</f>
        <v>0.0024000000000000002</v>
      </c>
      <c r="S769" s="244">
        <v>0</v>
      </c>
      <c r="T769" s="245">
        <f>S769*H769</f>
        <v>0</v>
      </c>
      <c r="AR769" s="25" t="s">
        <v>258</v>
      </c>
      <c r="AT769" s="25" t="s">
        <v>177</v>
      </c>
      <c r="AU769" s="25" t="s">
        <v>85</v>
      </c>
      <c r="AY769" s="25" t="s">
        <v>174</v>
      </c>
      <c r="BE769" s="246">
        <f>IF(N769="základní",J769,0)</f>
        <v>0</v>
      </c>
      <c r="BF769" s="246">
        <f>IF(N769="snížená",J769,0)</f>
        <v>0</v>
      </c>
      <c r="BG769" s="246">
        <f>IF(N769="zákl. přenesená",J769,0)</f>
        <v>0</v>
      </c>
      <c r="BH769" s="246">
        <f>IF(N769="sníž. přenesená",J769,0)</f>
        <v>0</v>
      </c>
      <c r="BI769" s="246">
        <f>IF(N769="nulová",J769,0)</f>
        <v>0</v>
      </c>
      <c r="BJ769" s="25" t="s">
        <v>83</v>
      </c>
      <c r="BK769" s="246">
        <f>ROUND(I769*H769,2)</f>
        <v>0</v>
      </c>
      <c r="BL769" s="25" t="s">
        <v>258</v>
      </c>
      <c r="BM769" s="25" t="s">
        <v>1103</v>
      </c>
    </row>
    <row r="770" spans="2:51" s="12" customFormat="1" ht="13.5">
      <c r="B770" s="257"/>
      <c r="C770" s="258"/>
      <c r="D770" s="247" t="s">
        <v>328</v>
      </c>
      <c r="E770" s="259" t="s">
        <v>23</v>
      </c>
      <c r="F770" s="260" t="s">
        <v>1087</v>
      </c>
      <c r="G770" s="258"/>
      <c r="H770" s="261">
        <v>120</v>
      </c>
      <c r="I770" s="262"/>
      <c r="J770" s="258"/>
      <c r="K770" s="258"/>
      <c r="L770" s="263"/>
      <c r="M770" s="264"/>
      <c r="N770" s="265"/>
      <c r="O770" s="265"/>
      <c r="P770" s="265"/>
      <c r="Q770" s="265"/>
      <c r="R770" s="265"/>
      <c r="S770" s="265"/>
      <c r="T770" s="266"/>
      <c r="AT770" s="267" t="s">
        <v>328</v>
      </c>
      <c r="AU770" s="267" t="s">
        <v>85</v>
      </c>
      <c r="AV770" s="12" t="s">
        <v>85</v>
      </c>
      <c r="AW770" s="12" t="s">
        <v>38</v>
      </c>
      <c r="AX770" s="12" t="s">
        <v>83</v>
      </c>
      <c r="AY770" s="267" t="s">
        <v>174</v>
      </c>
    </row>
    <row r="771" spans="2:65" s="1" customFormat="1" ht="16.5" customHeight="1">
      <c r="B771" s="47"/>
      <c r="C771" s="235" t="s">
        <v>1104</v>
      </c>
      <c r="D771" s="235" t="s">
        <v>177</v>
      </c>
      <c r="E771" s="236" t="s">
        <v>1105</v>
      </c>
      <c r="F771" s="237" t="s">
        <v>1106</v>
      </c>
      <c r="G771" s="238" t="s">
        <v>205</v>
      </c>
      <c r="H771" s="239">
        <v>20.34</v>
      </c>
      <c r="I771" s="240"/>
      <c r="J771" s="241">
        <f>ROUND(I771*H771,2)</f>
        <v>0</v>
      </c>
      <c r="K771" s="237" t="s">
        <v>181</v>
      </c>
      <c r="L771" s="73"/>
      <c r="M771" s="242" t="s">
        <v>23</v>
      </c>
      <c r="N771" s="243" t="s">
        <v>46</v>
      </c>
      <c r="O771" s="48"/>
      <c r="P771" s="244">
        <f>O771*H771</f>
        <v>0</v>
      </c>
      <c r="Q771" s="244">
        <v>0.00016</v>
      </c>
      <c r="R771" s="244">
        <f>Q771*H771</f>
        <v>0.0032544</v>
      </c>
      <c r="S771" s="244">
        <v>0</v>
      </c>
      <c r="T771" s="245">
        <f>S771*H771</f>
        <v>0</v>
      </c>
      <c r="AR771" s="25" t="s">
        <v>258</v>
      </c>
      <c r="AT771" s="25" t="s">
        <v>177</v>
      </c>
      <c r="AU771" s="25" t="s">
        <v>85</v>
      </c>
      <c r="AY771" s="25" t="s">
        <v>174</v>
      </c>
      <c r="BE771" s="246">
        <f>IF(N771="základní",J771,0)</f>
        <v>0</v>
      </c>
      <c r="BF771" s="246">
        <f>IF(N771="snížená",J771,0)</f>
        <v>0</v>
      </c>
      <c r="BG771" s="246">
        <f>IF(N771="zákl. přenesená",J771,0)</f>
        <v>0</v>
      </c>
      <c r="BH771" s="246">
        <f>IF(N771="sníž. přenesená",J771,0)</f>
        <v>0</v>
      </c>
      <c r="BI771" s="246">
        <f>IF(N771="nulová",J771,0)</f>
        <v>0</v>
      </c>
      <c r="BJ771" s="25" t="s">
        <v>83</v>
      </c>
      <c r="BK771" s="246">
        <f>ROUND(I771*H771,2)</f>
        <v>0</v>
      </c>
      <c r="BL771" s="25" t="s">
        <v>258</v>
      </c>
      <c r="BM771" s="25" t="s">
        <v>1107</v>
      </c>
    </row>
    <row r="772" spans="2:65" s="1" customFormat="1" ht="25.5" customHeight="1">
      <c r="B772" s="47"/>
      <c r="C772" s="235" t="s">
        <v>1108</v>
      </c>
      <c r="D772" s="235" t="s">
        <v>177</v>
      </c>
      <c r="E772" s="236" t="s">
        <v>1109</v>
      </c>
      <c r="F772" s="237" t="s">
        <v>1110</v>
      </c>
      <c r="G772" s="238" t="s">
        <v>223</v>
      </c>
      <c r="H772" s="239">
        <v>120</v>
      </c>
      <c r="I772" s="240"/>
      <c r="J772" s="241">
        <f>ROUND(I772*H772,2)</f>
        <v>0</v>
      </c>
      <c r="K772" s="237" t="s">
        <v>181</v>
      </c>
      <c r="L772" s="73"/>
      <c r="M772" s="242" t="s">
        <v>23</v>
      </c>
      <c r="N772" s="243" t="s">
        <v>46</v>
      </c>
      <c r="O772" s="48"/>
      <c r="P772" s="244">
        <f>O772*H772</f>
        <v>0</v>
      </c>
      <c r="Q772" s="244">
        <v>2E-05</v>
      </c>
      <c r="R772" s="244">
        <f>Q772*H772</f>
        <v>0.0024000000000000002</v>
      </c>
      <c r="S772" s="244">
        <v>0</v>
      </c>
      <c r="T772" s="245">
        <f>S772*H772</f>
        <v>0</v>
      </c>
      <c r="AR772" s="25" t="s">
        <v>258</v>
      </c>
      <c r="AT772" s="25" t="s">
        <v>177</v>
      </c>
      <c r="AU772" s="25" t="s">
        <v>85</v>
      </c>
      <c r="AY772" s="25" t="s">
        <v>174</v>
      </c>
      <c r="BE772" s="246">
        <f>IF(N772="základní",J772,0)</f>
        <v>0</v>
      </c>
      <c r="BF772" s="246">
        <f>IF(N772="snížená",J772,0)</f>
        <v>0</v>
      </c>
      <c r="BG772" s="246">
        <f>IF(N772="zákl. přenesená",J772,0)</f>
        <v>0</v>
      </c>
      <c r="BH772" s="246">
        <f>IF(N772="sníž. přenesená",J772,0)</f>
        <v>0</v>
      </c>
      <c r="BI772" s="246">
        <f>IF(N772="nulová",J772,0)</f>
        <v>0</v>
      </c>
      <c r="BJ772" s="25" t="s">
        <v>83</v>
      </c>
      <c r="BK772" s="246">
        <f>ROUND(I772*H772,2)</f>
        <v>0</v>
      </c>
      <c r="BL772" s="25" t="s">
        <v>258</v>
      </c>
      <c r="BM772" s="25" t="s">
        <v>1111</v>
      </c>
    </row>
    <row r="773" spans="2:65" s="1" customFormat="1" ht="25.5" customHeight="1">
      <c r="B773" s="47"/>
      <c r="C773" s="235" t="s">
        <v>1112</v>
      </c>
      <c r="D773" s="235" t="s">
        <v>177</v>
      </c>
      <c r="E773" s="236" t="s">
        <v>1113</v>
      </c>
      <c r="F773" s="237" t="s">
        <v>1114</v>
      </c>
      <c r="G773" s="238" t="s">
        <v>223</v>
      </c>
      <c r="H773" s="239">
        <v>120</v>
      </c>
      <c r="I773" s="240"/>
      <c r="J773" s="241">
        <f>ROUND(I773*H773,2)</f>
        <v>0</v>
      </c>
      <c r="K773" s="237" t="s">
        <v>181</v>
      </c>
      <c r="L773" s="73"/>
      <c r="M773" s="242" t="s">
        <v>23</v>
      </c>
      <c r="N773" s="243" t="s">
        <v>46</v>
      </c>
      <c r="O773" s="48"/>
      <c r="P773" s="244">
        <f>O773*H773</f>
        <v>0</v>
      </c>
      <c r="Q773" s="244">
        <v>5E-05</v>
      </c>
      <c r="R773" s="244">
        <f>Q773*H773</f>
        <v>0.006</v>
      </c>
      <c r="S773" s="244">
        <v>0</v>
      </c>
      <c r="T773" s="245">
        <f>S773*H773</f>
        <v>0</v>
      </c>
      <c r="AR773" s="25" t="s">
        <v>258</v>
      </c>
      <c r="AT773" s="25" t="s">
        <v>177</v>
      </c>
      <c r="AU773" s="25" t="s">
        <v>85</v>
      </c>
      <c r="AY773" s="25" t="s">
        <v>174</v>
      </c>
      <c r="BE773" s="246">
        <f>IF(N773="základní",J773,0)</f>
        <v>0</v>
      </c>
      <c r="BF773" s="246">
        <f>IF(N773="snížená",J773,0)</f>
        <v>0</v>
      </c>
      <c r="BG773" s="246">
        <f>IF(N773="zákl. přenesená",J773,0)</f>
        <v>0</v>
      </c>
      <c r="BH773" s="246">
        <f>IF(N773="sníž. přenesená",J773,0)</f>
        <v>0</v>
      </c>
      <c r="BI773" s="246">
        <f>IF(N773="nulová",J773,0)</f>
        <v>0</v>
      </c>
      <c r="BJ773" s="25" t="s">
        <v>83</v>
      </c>
      <c r="BK773" s="246">
        <f>ROUND(I773*H773,2)</f>
        <v>0</v>
      </c>
      <c r="BL773" s="25" t="s">
        <v>258</v>
      </c>
      <c r="BM773" s="25" t="s">
        <v>1115</v>
      </c>
    </row>
    <row r="774" spans="2:65" s="1" customFormat="1" ht="16.5" customHeight="1">
      <c r="B774" s="47"/>
      <c r="C774" s="235" t="s">
        <v>1116</v>
      </c>
      <c r="D774" s="235" t="s">
        <v>177</v>
      </c>
      <c r="E774" s="236" t="s">
        <v>1117</v>
      </c>
      <c r="F774" s="237" t="s">
        <v>1118</v>
      </c>
      <c r="G774" s="238" t="s">
        <v>205</v>
      </c>
      <c r="H774" s="239">
        <v>20.34</v>
      </c>
      <c r="I774" s="240"/>
      <c r="J774" s="241">
        <f>ROUND(I774*H774,2)</f>
        <v>0</v>
      </c>
      <c r="K774" s="237" t="s">
        <v>181</v>
      </c>
      <c r="L774" s="73"/>
      <c r="M774" s="242" t="s">
        <v>23</v>
      </c>
      <c r="N774" s="243" t="s">
        <v>46</v>
      </c>
      <c r="O774" s="48"/>
      <c r="P774" s="244">
        <f>O774*H774</f>
        <v>0</v>
      </c>
      <c r="Q774" s="244">
        <v>0.00031</v>
      </c>
      <c r="R774" s="244">
        <f>Q774*H774</f>
        <v>0.0063054</v>
      </c>
      <c r="S774" s="244">
        <v>0</v>
      </c>
      <c r="T774" s="245">
        <f>S774*H774</f>
        <v>0</v>
      </c>
      <c r="AR774" s="25" t="s">
        <v>258</v>
      </c>
      <c r="AT774" s="25" t="s">
        <v>177</v>
      </c>
      <c r="AU774" s="25" t="s">
        <v>85</v>
      </c>
      <c r="AY774" s="25" t="s">
        <v>174</v>
      </c>
      <c r="BE774" s="246">
        <f>IF(N774="základní",J774,0)</f>
        <v>0</v>
      </c>
      <c r="BF774" s="246">
        <f>IF(N774="snížená",J774,0)</f>
        <v>0</v>
      </c>
      <c r="BG774" s="246">
        <f>IF(N774="zákl. přenesená",J774,0)</f>
        <v>0</v>
      </c>
      <c r="BH774" s="246">
        <f>IF(N774="sníž. přenesená",J774,0)</f>
        <v>0</v>
      </c>
      <c r="BI774" s="246">
        <f>IF(N774="nulová",J774,0)</f>
        <v>0</v>
      </c>
      <c r="BJ774" s="25" t="s">
        <v>83</v>
      </c>
      <c r="BK774" s="246">
        <f>ROUND(I774*H774,2)</f>
        <v>0</v>
      </c>
      <c r="BL774" s="25" t="s">
        <v>258</v>
      </c>
      <c r="BM774" s="25" t="s">
        <v>1119</v>
      </c>
    </row>
    <row r="775" spans="2:65" s="1" customFormat="1" ht="25.5" customHeight="1">
      <c r="B775" s="47"/>
      <c r="C775" s="235" t="s">
        <v>1120</v>
      </c>
      <c r="D775" s="235" t="s">
        <v>177</v>
      </c>
      <c r="E775" s="236" t="s">
        <v>1121</v>
      </c>
      <c r="F775" s="237" t="s">
        <v>1122</v>
      </c>
      <c r="G775" s="238" t="s">
        <v>223</v>
      </c>
      <c r="H775" s="239">
        <v>120</v>
      </c>
      <c r="I775" s="240"/>
      <c r="J775" s="241">
        <f>ROUND(I775*H775,2)</f>
        <v>0</v>
      </c>
      <c r="K775" s="237" t="s">
        <v>181</v>
      </c>
      <c r="L775" s="73"/>
      <c r="M775" s="242" t="s">
        <v>23</v>
      </c>
      <c r="N775" s="243" t="s">
        <v>46</v>
      </c>
      <c r="O775" s="48"/>
      <c r="P775" s="244">
        <f>O775*H775</f>
        <v>0</v>
      </c>
      <c r="Q775" s="244">
        <v>3E-05</v>
      </c>
      <c r="R775" s="244">
        <f>Q775*H775</f>
        <v>0.0036</v>
      </c>
      <c r="S775" s="244">
        <v>0</v>
      </c>
      <c r="T775" s="245">
        <f>S775*H775</f>
        <v>0</v>
      </c>
      <c r="AR775" s="25" t="s">
        <v>258</v>
      </c>
      <c r="AT775" s="25" t="s">
        <v>177</v>
      </c>
      <c r="AU775" s="25" t="s">
        <v>85</v>
      </c>
      <c r="AY775" s="25" t="s">
        <v>174</v>
      </c>
      <c r="BE775" s="246">
        <f>IF(N775="základní",J775,0)</f>
        <v>0</v>
      </c>
      <c r="BF775" s="246">
        <f>IF(N775="snížená",J775,0)</f>
        <v>0</v>
      </c>
      <c r="BG775" s="246">
        <f>IF(N775="zákl. přenesená",J775,0)</f>
        <v>0</v>
      </c>
      <c r="BH775" s="246">
        <f>IF(N775="sníž. přenesená",J775,0)</f>
        <v>0</v>
      </c>
      <c r="BI775" s="246">
        <f>IF(N775="nulová",J775,0)</f>
        <v>0</v>
      </c>
      <c r="BJ775" s="25" t="s">
        <v>83</v>
      </c>
      <c r="BK775" s="246">
        <f>ROUND(I775*H775,2)</f>
        <v>0</v>
      </c>
      <c r="BL775" s="25" t="s">
        <v>258</v>
      </c>
      <c r="BM775" s="25" t="s">
        <v>1123</v>
      </c>
    </row>
    <row r="776" spans="2:65" s="1" customFormat="1" ht="25.5" customHeight="1">
      <c r="B776" s="47"/>
      <c r="C776" s="235" t="s">
        <v>1124</v>
      </c>
      <c r="D776" s="235" t="s">
        <v>177</v>
      </c>
      <c r="E776" s="236" t="s">
        <v>1125</v>
      </c>
      <c r="F776" s="237" t="s">
        <v>1126</v>
      </c>
      <c r="G776" s="238" t="s">
        <v>223</v>
      </c>
      <c r="H776" s="239">
        <v>120</v>
      </c>
      <c r="I776" s="240"/>
      <c r="J776" s="241">
        <f>ROUND(I776*H776,2)</f>
        <v>0</v>
      </c>
      <c r="K776" s="237" t="s">
        <v>181</v>
      </c>
      <c r="L776" s="73"/>
      <c r="M776" s="242" t="s">
        <v>23</v>
      </c>
      <c r="N776" s="243" t="s">
        <v>46</v>
      </c>
      <c r="O776" s="48"/>
      <c r="P776" s="244">
        <f>O776*H776</f>
        <v>0</v>
      </c>
      <c r="Q776" s="244">
        <v>8E-05</v>
      </c>
      <c r="R776" s="244">
        <f>Q776*H776</f>
        <v>0.009600000000000001</v>
      </c>
      <c r="S776" s="244">
        <v>0</v>
      </c>
      <c r="T776" s="245">
        <f>S776*H776</f>
        <v>0</v>
      </c>
      <c r="AR776" s="25" t="s">
        <v>258</v>
      </c>
      <c r="AT776" s="25" t="s">
        <v>177</v>
      </c>
      <c r="AU776" s="25" t="s">
        <v>85</v>
      </c>
      <c r="AY776" s="25" t="s">
        <v>174</v>
      </c>
      <c r="BE776" s="246">
        <f>IF(N776="základní",J776,0)</f>
        <v>0</v>
      </c>
      <c r="BF776" s="246">
        <f>IF(N776="snížená",J776,0)</f>
        <v>0</v>
      </c>
      <c r="BG776" s="246">
        <f>IF(N776="zákl. přenesená",J776,0)</f>
        <v>0</v>
      </c>
      <c r="BH776" s="246">
        <f>IF(N776="sníž. přenesená",J776,0)</f>
        <v>0</v>
      </c>
      <c r="BI776" s="246">
        <f>IF(N776="nulová",J776,0)</f>
        <v>0</v>
      </c>
      <c r="BJ776" s="25" t="s">
        <v>83</v>
      </c>
      <c r="BK776" s="246">
        <f>ROUND(I776*H776,2)</f>
        <v>0</v>
      </c>
      <c r="BL776" s="25" t="s">
        <v>258</v>
      </c>
      <c r="BM776" s="25" t="s">
        <v>1127</v>
      </c>
    </row>
    <row r="777" spans="2:65" s="1" customFormat="1" ht="16.5" customHeight="1">
      <c r="B777" s="47"/>
      <c r="C777" s="235" t="s">
        <v>1128</v>
      </c>
      <c r="D777" s="235" t="s">
        <v>177</v>
      </c>
      <c r="E777" s="236" t="s">
        <v>1129</v>
      </c>
      <c r="F777" s="237" t="s">
        <v>1130</v>
      </c>
      <c r="G777" s="238" t="s">
        <v>205</v>
      </c>
      <c r="H777" s="239">
        <v>220.065</v>
      </c>
      <c r="I777" s="240"/>
      <c r="J777" s="241">
        <f>ROUND(I777*H777,2)</f>
        <v>0</v>
      </c>
      <c r="K777" s="237" t="s">
        <v>181</v>
      </c>
      <c r="L777" s="73"/>
      <c r="M777" s="242" t="s">
        <v>23</v>
      </c>
      <c r="N777" s="243" t="s">
        <v>46</v>
      </c>
      <c r="O777" s="48"/>
      <c r="P777" s="244">
        <f>O777*H777</f>
        <v>0</v>
      </c>
      <c r="Q777" s="244">
        <v>0.00021</v>
      </c>
      <c r="R777" s="244">
        <f>Q777*H777</f>
        <v>0.04621365</v>
      </c>
      <c r="S777" s="244">
        <v>0</v>
      </c>
      <c r="T777" s="245">
        <f>S777*H777</f>
        <v>0</v>
      </c>
      <c r="AR777" s="25" t="s">
        <v>258</v>
      </c>
      <c r="AT777" s="25" t="s">
        <v>177</v>
      </c>
      <c r="AU777" s="25" t="s">
        <v>85</v>
      </c>
      <c r="AY777" s="25" t="s">
        <v>174</v>
      </c>
      <c r="BE777" s="246">
        <f>IF(N777="základní",J777,0)</f>
        <v>0</v>
      </c>
      <c r="BF777" s="246">
        <f>IF(N777="snížená",J777,0)</f>
        <v>0</v>
      </c>
      <c r="BG777" s="246">
        <f>IF(N777="zákl. přenesená",J777,0)</f>
        <v>0</v>
      </c>
      <c r="BH777" s="246">
        <f>IF(N777="sníž. přenesená",J777,0)</f>
        <v>0</v>
      </c>
      <c r="BI777" s="246">
        <f>IF(N777="nulová",J777,0)</f>
        <v>0</v>
      </c>
      <c r="BJ777" s="25" t="s">
        <v>83</v>
      </c>
      <c r="BK777" s="246">
        <f>ROUND(I777*H777,2)</f>
        <v>0</v>
      </c>
      <c r="BL777" s="25" t="s">
        <v>258</v>
      </c>
      <c r="BM777" s="25" t="s">
        <v>1131</v>
      </c>
    </row>
    <row r="778" spans="2:51" s="12" customFormat="1" ht="13.5">
      <c r="B778" s="257"/>
      <c r="C778" s="258"/>
      <c r="D778" s="247" t="s">
        <v>328</v>
      </c>
      <c r="E778" s="259" t="s">
        <v>23</v>
      </c>
      <c r="F778" s="260" t="s">
        <v>1132</v>
      </c>
      <c r="G778" s="258"/>
      <c r="H778" s="261">
        <v>111.225</v>
      </c>
      <c r="I778" s="262"/>
      <c r="J778" s="258"/>
      <c r="K778" s="258"/>
      <c r="L778" s="263"/>
      <c r="M778" s="264"/>
      <c r="N778" s="265"/>
      <c r="O778" s="265"/>
      <c r="P778" s="265"/>
      <c r="Q778" s="265"/>
      <c r="R778" s="265"/>
      <c r="S778" s="265"/>
      <c r="T778" s="266"/>
      <c r="AT778" s="267" t="s">
        <v>328</v>
      </c>
      <c r="AU778" s="267" t="s">
        <v>85</v>
      </c>
      <c r="AV778" s="12" t="s">
        <v>85</v>
      </c>
      <c r="AW778" s="12" t="s">
        <v>38</v>
      </c>
      <c r="AX778" s="12" t="s">
        <v>75</v>
      </c>
      <c r="AY778" s="267" t="s">
        <v>174</v>
      </c>
    </row>
    <row r="779" spans="2:51" s="12" customFormat="1" ht="13.5">
      <c r="B779" s="257"/>
      <c r="C779" s="258"/>
      <c r="D779" s="247" t="s">
        <v>328</v>
      </c>
      <c r="E779" s="259" t="s">
        <v>23</v>
      </c>
      <c r="F779" s="260" t="s">
        <v>1133</v>
      </c>
      <c r="G779" s="258"/>
      <c r="H779" s="261">
        <v>11.76</v>
      </c>
      <c r="I779" s="262"/>
      <c r="J779" s="258"/>
      <c r="K779" s="258"/>
      <c r="L779" s="263"/>
      <c r="M779" s="264"/>
      <c r="N779" s="265"/>
      <c r="O779" s="265"/>
      <c r="P779" s="265"/>
      <c r="Q779" s="265"/>
      <c r="R779" s="265"/>
      <c r="S779" s="265"/>
      <c r="T779" s="266"/>
      <c r="AT779" s="267" t="s">
        <v>328</v>
      </c>
      <c r="AU779" s="267" t="s">
        <v>85</v>
      </c>
      <c r="AV779" s="12" t="s">
        <v>85</v>
      </c>
      <c r="AW779" s="12" t="s">
        <v>38</v>
      </c>
      <c r="AX779" s="12" t="s">
        <v>75</v>
      </c>
      <c r="AY779" s="267" t="s">
        <v>174</v>
      </c>
    </row>
    <row r="780" spans="2:51" s="12" customFormat="1" ht="13.5">
      <c r="B780" s="257"/>
      <c r="C780" s="258"/>
      <c r="D780" s="247" t="s">
        <v>328</v>
      </c>
      <c r="E780" s="259" t="s">
        <v>23</v>
      </c>
      <c r="F780" s="260" t="s">
        <v>1134</v>
      </c>
      <c r="G780" s="258"/>
      <c r="H780" s="261">
        <v>25.17</v>
      </c>
      <c r="I780" s="262"/>
      <c r="J780" s="258"/>
      <c r="K780" s="258"/>
      <c r="L780" s="263"/>
      <c r="M780" s="264"/>
      <c r="N780" s="265"/>
      <c r="O780" s="265"/>
      <c r="P780" s="265"/>
      <c r="Q780" s="265"/>
      <c r="R780" s="265"/>
      <c r="S780" s="265"/>
      <c r="T780" s="266"/>
      <c r="AT780" s="267" t="s">
        <v>328</v>
      </c>
      <c r="AU780" s="267" t="s">
        <v>85</v>
      </c>
      <c r="AV780" s="12" t="s">
        <v>85</v>
      </c>
      <c r="AW780" s="12" t="s">
        <v>38</v>
      </c>
      <c r="AX780" s="12" t="s">
        <v>75</v>
      </c>
      <c r="AY780" s="267" t="s">
        <v>174</v>
      </c>
    </row>
    <row r="781" spans="2:51" s="12" customFormat="1" ht="13.5">
      <c r="B781" s="257"/>
      <c r="C781" s="258"/>
      <c r="D781" s="247" t="s">
        <v>328</v>
      </c>
      <c r="E781" s="259" t="s">
        <v>23</v>
      </c>
      <c r="F781" s="260" t="s">
        <v>1135</v>
      </c>
      <c r="G781" s="258"/>
      <c r="H781" s="261">
        <v>24.87</v>
      </c>
      <c r="I781" s="262"/>
      <c r="J781" s="258"/>
      <c r="K781" s="258"/>
      <c r="L781" s="263"/>
      <c r="M781" s="264"/>
      <c r="N781" s="265"/>
      <c r="O781" s="265"/>
      <c r="P781" s="265"/>
      <c r="Q781" s="265"/>
      <c r="R781" s="265"/>
      <c r="S781" s="265"/>
      <c r="T781" s="266"/>
      <c r="AT781" s="267" t="s">
        <v>328</v>
      </c>
      <c r="AU781" s="267" t="s">
        <v>85</v>
      </c>
      <c r="AV781" s="12" t="s">
        <v>85</v>
      </c>
      <c r="AW781" s="12" t="s">
        <v>38</v>
      </c>
      <c r="AX781" s="12" t="s">
        <v>75</v>
      </c>
      <c r="AY781" s="267" t="s">
        <v>174</v>
      </c>
    </row>
    <row r="782" spans="2:51" s="12" customFormat="1" ht="13.5">
      <c r="B782" s="257"/>
      <c r="C782" s="258"/>
      <c r="D782" s="247" t="s">
        <v>328</v>
      </c>
      <c r="E782" s="259" t="s">
        <v>23</v>
      </c>
      <c r="F782" s="260" t="s">
        <v>1136</v>
      </c>
      <c r="G782" s="258"/>
      <c r="H782" s="261">
        <v>22.29</v>
      </c>
      <c r="I782" s="262"/>
      <c r="J782" s="258"/>
      <c r="K782" s="258"/>
      <c r="L782" s="263"/>
      <c r="M782" s="264"/>
      <c r="N782" s="265"/>
      <c r="O782" s="265"/>
      <c r="P782" s="265"/>
      <c r="Q782" s="265"/>
      <c r="R782" s="265"/>
      <c r="S782" s="265"/>
      <c r="T782" s="266"/>
      <c r="AT782" s="267" t="s">
        <v>328</v>
      </c>
      <c r="AU782" s="267" t="s">
        <v>85</v>
      </c>
      <c r="AV782" s="12" t="s">
        <v>85</v>
      </c>
      <c r="AW782" s="12" t="s">
        <v>38</v>
      </c>
      <c r="AX782" s="12" t="s">
        <v>75</v>
      </c>
      <c r="AY782" s="267" t="s">
        <v>174</v>
      </c>
    </row>
    <row r="783" spans="2:51" s="12" customFormat="1" ht="13.5">
      <c r="B783" s="257"/>
      <c r="C783" s="258"/>
      <c r="D783" s="247" t="s">
        <v>328</v>
      </c>
      <c r="E783" s="259" t="s">
        <v>23</v>
      </c>
      <c r="F783" s="260" t="s">
        <v>1137</v>
      </c>
      <c r="G783" s="258"/>
      <c r="H783" s="261">
        <v>24.75</v>
      </c>
      <c r="I783" s="262"/>
      <c r="J783" s="258"/>
      <c r="K783" s="258"/>
      <c r="L783" s="263"/>
      <c r="M783" s="264"/>
      <c r="N783" s="265"/>
      <c r="O783" s="265"/>
      <c r="P783" s="265"/>
      <c r="Q783" s="265"/>
      <c r="R783" s="265"/>
      <c r="S783" s="265"/>
      <c r="T783" s="266"/>
      <c r="AT783" s="267" t="s">
        <v>328</v>
      </c>
      <c r="AU783" s="267" t="s">
        <v>85</v>
      </c>
      <c r="AV783" s="12" t="s">
        <v>85</v>
      </c>
      <c r="AW783" s="12" t="s">
        <v>38</v>
      </c>
      <c r="AX783" s="12" t="s">
        <v>75</v>
      </c>
      <c r="AY783" s="267" t="s">
        <v>174</v>
      </c>
    </row>
    <row r="784" spans="2:51" s="14" customFormat="1" ht="13.5">
      <c r="B784" s="279"/>
      <c r="C784" s="280"/>
      <c r="D784" s="247" t="s">
        <v>328</v>
      </c>
      <c r="E784" s="281" t="s">
        <v>23</v>
      </c>
      <c r="F784" s="282" t="s">
        <v>1138</v>
      </c>
      <c r="G784" s="280"/>
      <c r="H784" s="283">
        <v>220.065</v>
      </c>
      <c r="I784" s="284"/>
      <c r="J784" s="280"/>
      <c r="K784" s="280"/>
      <c r="L784" s="285"/>
      <c r="M784" s="286"/>
      <c r="N784" s="287"/>
      <c r="O784" s="287"/>
      <c r="P784" s="287"/>
      <c r="Q784" s="287"/>
      <c r="R784" s="287"/>
      <c r="S784" s="287"/>
      <c r="T784" s="288"/>
      <c r="AT784" s="289" t="s">
        <v>328</v>
      </c>
      <c r="AU784" s="289" t="s">
        <v>85</v>
      </c>
      <c r="AV784" s="14" t="s">
        <v>94</v>
      </c>
      <c r="AW784" s="14" t="s">
        <v>38</v>
      </c>
      <c r="AX784" s="14" t="s">
        <v>83</v>
      </c>
      <c r="AY784" s="289" t="s">
        <v>174</v>
      </c>
    </row>
    <row r="785" spans="2:65" s="1" customFormat="1" ht="16.5" customHeight="1">
      <c r="B785" s="47"/>
      <c r="C785" s="235" t="s">
        <v>1139</v>
      </c>
      <c r="D785" s="235" t="s">
        <v>177</v>
      </c>
      <c r="E785" s="236" t="s">
        <v>1140</v>
      </c>
      <c r="F785" s="237" t="s">
        <v>1141</v>
      </c>
      <c r="G785" s="238" t="s">
        <v>205</v>
      </c>
      <c r="H785" s="239">
        <v>19.07</v>
      </c>
      <c r="I785" s="240"/>
      <c r="J785" s="241">
        <f>ROUND(I785*H785,2)</f>
        <v>0</v>
      </c>
      <c r="K785" s="237" t="s">
        <v>181</v>
      </c>
      <c r="L785" s="73"/>
      <c r="M785" s="242" t="s">
        <v>23</v>
      </c>
      <c r="N785" s="243" t="s">
        <v>46</v>
      </c>
      <c r="O785" s="48"/>
      <c r="P785" s="244">
        <f>O785*H785</f>
        <v>0</v>
      </c>
      <c r="Q785" s="244">
        <v>0</v>
      </c>
      <c r="R785" s="244">
        <f>Q785*H785</f>
        <v>0</v>
      </c>
      <c r="S785" s="244">
        <v>0</v>
      </c>
      <c r="T785" s="245">
        <f>S785*H785</f>
        <v>0</v>
      </c>
      <c r="AR785" s="25" t="s">
        <v>258</v>
      </c>
      <c r="AT785" s="25" t="s">
        <v>177</v>
      </c>
      <c r="AU785" s="25" t="s">
        <v>85</v>
      </c>
      <c r="AY785" s="25" t="s">
        <v>174</v>
      </c>
      <c r="BE785" s="246">
        <f>IF(N785="základní",J785,0)</f>
        <v>0</v>
      </c>
      <c r="BF785" s="246">
        <f>IF(N785="snížená",J785,0)</f>
        <v>0</v>
      </c>
      <c r="BG785" s="246">
        <f>IF(N785="zákl. přenesená",J785,0)</f>
        <v>0</v>
      </c>
      <c r="BH785" s="246">
        <f>IF(N785="sníž. přenesená",J785,0)</f>
        <v>0</v>
      </c>
      <c r="BI785" s="246">
        <f>IF(N785="nulová",J785,0)</f>
        <v>0</v>
      </c>
      <c r="BJ785" s="25" t="s">
        <v>83</v>
      </c>
      <c r="BK785" s="246">
        <f>ROUND(I785*H785,2)</f>
        <v>0</v>
      </c>
      <c r="BL785" s="25" t="s">
        <v>258</v>
      </c>
      <c r="BM785" s="25" t="s">
        <v>1142</v>
      </c>
    </row>
    <row r="786" spans="2:51" s="12" customFormat="1" ht="13.5">
      <c r="B786" s="257"/>
      <c r="C786" s="258"/>
      <c r="D786" s="247" t="s">
        <v>328</v>
      </c>
      <c r="E786" s="259" t="s">
        <v>275</v>
      </c>
      <c r="F786" s="260" t="s">
        <v>373</v>
      </c>
      <c r="G786" s="258"/>
      <c r="H786" s="261">
        <v>19.07</v>
      </c>
      <c r="I786" s="262"/>
      <c r="J786" s="258"/>
      <c r="K786" s="258"/>
      <c r="L786" s="263"/>
      <c r="M786" s="264"/>
      <c r="N786" s="265"/>
      <c r="O786" s="265"/>
      <c r="P786" s="265"/>
      <c r="Q786" s="265"/>
      <c r="R786" s="265"/>
      <c r="S786" s="265"/>
      <c r="T786" s="266"/>
      <c r="AT786" s="267" t="s">
        <v>328</v>
      </c>
      <c r="AU786" s="267" t="s">
        <v>85</v>
      </c>
      <c r="AV786" s="12" t="s">
        <v>85</v>
      </c>
      <c r="AW786" s="12" t="s">
        <v>38</v>
      </c>
      <c r="AX786" s="12" t="s">
        <v>83</v>
      </c>
      <c r="AY786" s="267" t="s">
        <v>174</v>
      </c>
    </row>
    <row r="787" spans="2:65" s="1" customFormat="1" ht="16.5" customHeight="1">
      <c r="B787" s="47"/>
      <c r="C787" s="235" t="s">
        <v>1143</v>
      </c>
      <c r="D787" s="235" t="s">
        <v>177</v>
      </c>
      <c r="E787" s="236" t="s">
        <v>1144</v>
      </c>
      <c r="F787" s="237" t="s">
        <v>1145</v>
      </c>
      <c r="G787" s="238" t="s">
        <v>205</v>
      </c>
      <c r="H787" s="239">
        <v>19.07</v>
      </c>
      <c r="I787" s="240"/>
      <c r="J787" s="241">
        <f>ROUND(I787*H787,2)</f>
        <v>0</v>
      </c>
      <c r="K787" s="237" t="s">
        <v>181</v>
      </c>
      <c r="L787" s="73"/>
      <c r="M787" s="242" t="s">
        <v>23</v>
      </c>
      <c r="N787" s="243" t="s">
        <v>46</v>
      </c>
      <c r="O787" s="48"/>
      <c r="P787" s="244">
        <f>O787*H787</f>
        <v>0</v>
      </c>
      <c r="Q787" s="244">
        <v>0</v>
      </c>
      <c r="R787" s="244">
        <f>Q787*H787</f>
        <v>0</v>
      </c>
      <c r="S787" s="244">
        <v>0</v>
      </c>
      <c r="T787" s="245">
        <f>S787*H787</f>
        <v>0</v>
      </c>
      <c r="AR787" s="25" t="s">
        <v>258</v>
      </c>
      <c r="AT787" s="25" t="s">
        <v>177</v>
      </c>
      <c r="AU787" s="25" t="s">
        <v>85</v>
      </c>
      <c r="AY787" s="25" t="s">
        <v>174</v>
      </c>
      <c r="BE787" s="246">
        <f>IF(N787="základní",J787,0)</f>
        <v>0</v>
      </c>
      <c r="BF787" s="246">
        <f>IF(N787="snížená",J787,0)</f>
        <v>0</v>
      </c>
      <c r="BG787" s="246">
        <f>IF(N787="zákl. přenesená",J787,0)</f>
        <v>0</v>
      </c>
      <c r="BH787" s="246">
        <f>IF(N787="sníž. přenesená",J787,0)</f>
        <v>0</v>
      </c>
      <c r="BI787" s="246">
        <f>IF(N787="nulová",J787,0)</f>
        <v>0</v>
      </c>
      <c r="BJ787" s="25" t="s">
        <v>83</v>
      </c>
      <c r="BK787" s="246">
        <f>ROUND(I787*H787,2)</f>
        <v>0</v>
      </c>
      <c r="BL787" s="25" t="s">
        <v>258</v>
      </c>
      <c r="BM787" s="25" t="s">
        <v>1146</v>
      </c>
    </row>
    <row r="788" spans="2:51" s="12" customFormat="1" ht="13.5">
      <c r="B788" s="257"/>
      <c r="C788" s="258"/>
      <c r="D788" s="247" t="s">
        <v>328</v>
      </c>
      <c r="E788" s="259" t="s">
        <v>23</v>
      </c>
      <c r="F788" s="260" t="s">
        <v>275</v>
      </c>
      <c r="G788" s="258"/>
      <c r="H788" s="261">
        <v>19.07</v>
      </c>
      <c r="I788" s="262"/>
      <c r="J788" s="258"/>
      <c r="K788" s="258"/>
      <c r="L788" s="263"/>
      <c r="M788" s="264"/>
      <c r="N788" s="265"/>
      <c r="O788" s="265"/>
      <c r="P788" s="265"/>
      <c r="Q788" s="265"/>
      <c r="R788" s="265"/>
      <c r="S788" s="265"/>
      <c r="T788" s="266"/>
      <c r="AT788" s="267" t="s">
        <v>328</v>
      </c>
      <c r="AU788" s="267" t="s">
        <v>85</v>
      </c>
      <c r="AV788" s="12" t="s">
        <v>85</v>
      </c>
      <c r="AW788" s="12" t="s">
        <v>38</v>
      </c>
      <c r="AX788" s="12" t="s">
        <v>83</v>
      </c>
      <c r="AY788" s="267" t="s">
        <v>174</v>
      </c>
    </row>
    <row r="789" spans="2:65" s="1" customFormat="1" ht="25.5" customHeight="1">
      <c r="B789" s="47"/>
      <c r="C789" s="235" t="s">
        <v>1147</v>
      </c>
      <c r="D789" s="235" t="s">
        <v>177</v>
      </c>
      <c r="E789" s="236" t="s">
        <v>1148</v>
      </c>
      <c r="F789" s="237" t="s">
        <v>1149</v>
      </c>
      <c r="G789" s="238" t="s">
        <v>180</v>
      </c>
      <c r="H789" s="239">
        <v>1</v>
      </c>
      <c r="I789" s="240"/>
      <c r="J789" s="241">
        <f>ROUND(I789*H789,2)</f>
        <v>0</v>
      </c>
      <c r="K789" s="237" t="s">
        <v>181</v>
      </c>
      <c r="L789" s="73"/>
      <c r="M789" s="242" t="s">
        <v>23</v>
      </c>
      <c r="N789" s="243" t="s">
        <v>46</v>
      </c>
      <c r="O789" s="48"/>
      <c r="P789" s="244">
        <f>O789*H789</f>
        <v>0</v>
      </c>
      <c r="Q789" s="244">
        <v>0.00015</v>
      </c>
      <c r="R789" s="244">
        <f>Q789*H789</f>
        <v>0.00015</v>
      </c>
      <c r="S789" s="244">
        <v>0</v>
      </c>
      <c r="T789" s="245">
        <f>S789*H789</f>
        <v>0</v>
      </c>
      <c r="AR789" s="25" t="s">
        <v>258</v>
      </c>
      <c r="AT789" s="25" t="s">
        <v>177</v>
      </c>
      <c r="AU789" s="25" t="s">
        <v>85</v>
      </c>
      <c r="AY789" s="25" t="s">
        <v>174</v>
      </c>
      <c r="BE789" s="246">
        <f>IF(N789="základní",J789,0)</f>
        <v>0</v>
      </c>
      <c r="BF789" s="246">
        <f>IF(N789="snížená",J789,0)</f>
        <v>0</v>
      </c>
      <c r="BG789" s="246">
        <f>IF(N789="zákl. přenesená",J789,0)</f>
        <v>0</v>
      </c>
      <c r="BH789" s="246">
        <f>IF(N789="sníž. přenesená",J789,0)</f>
        <v>0</v>
      </c>
      <c r="BI789" s="246">
        <f>IF(N789="nulová",J789,0)</f>
        <v>0</v>
      </c>
      <c r="BJ789" s="25" t="s">
        <v>83</v>
      </c>
      <c r="BK789" s="246">
        <f>ROUND(I789*H789,2)</f>
        <v>0</v>
      </c>
      <c r="BL789" s="25" t="s">
        <v>258</v>
      </c>
      <c r="BM789" s="25" t="s">
        <v>1150</v>
      </c>
    </row>
    <row r="790" spans="2:51" s="12" customFormat="1" ht="13.5">
      <c r="B790" s="257"/>
      <c r="C790" s="258"/>
      <c r="D790" s="247" t="s">
        <v>328</v>
      </c>
      <c r="E790" s="259" t="s">
        <v>23</v>
      </c>
      <c r="F790" s="260" t="s">
        <v>1151</v>
      </c>
      <c r="G790" s="258"/>
      <c r="H790" s="261">
        <v>1</v>
      </c>
      <c r="I790" s="262"/>
      <c r="J790" s="258"/>
      <c r="K790" s="258"/>
      <c r="L790" s="263"/>
      <c r="M790" s="264"/>
      <c r="N790" s="265"/>
      <c r="O790" s="265"/>
      <c r="P790" s="265"/>
      <c r="Q790" s="265"/>
      <c r="R790" s="265"/>
      <c r="S790" s="265"/>
      <c r="T790" s="266"/>
      <c r="AT790" s="267" t="s">
        <v>328</v>
      </c>
      <c r="AU790" s="267" t="s">
        <v>85</v>
      </c>
      <c r="AV790" s="12" t="s">
        <v>85</v>
      </c>
      <c r="AW790" s="12" t="s">
        <v>38</v>
      </c>
      <c r="AX790" s="12" t="s">
        <v>83</v>
      </c>
      <c r="AY790" s="267" t="s">
        <v>174</v>
      </c>
    </row>
    <row r="791" spans="2:65" s="1" customFormat="1" ht="25.5" customHeight="1">
      <c r="B791" s="47"/>
      <c r="C791" s="235" t="s">
        <v>1152</v>
      </c>
      <c r="D791" s="235" t="s">
        <v>177</v>
      </c>
      <c r="E791" s="236" t="s">
        <v>1153</v>
      </c>
      <c r="F791" s="237" t="s">
        <v>1154</v>
      </c>
      <c r="G791" s="238" t="s">
        <v>180</v>
      </c>
      <c r="H791" s="239">
        <v>1</v>
      </c>
      <c r="I791" s="240"/>
      <c r="J791" s="241">
        <f>ROUND(I791*H791,2)</f>
        <v>0</v>
      </c>
      <c r="K791" s="237" t="s">
        <v>181</v>
      </c>
      <c r="L791" s="73"/>
      <c r="M791" s="242" t="s">
        <v>23</v>
      </c>
      <c r="N791" s="243" t="s">
        <v>46</v>
      </c>
      <c r="O791" s="48"/>
      <c r="P791" s="244">
        <f>O791*H791</f>
        <v>0</v>
      </c>
      <c r="Q791" s="244">
        <v>0.00038</v>
      </c>
      <c r="R791" s="244">
        <f>Q791*H791</f>
        <v>0.00038</v>
      </c>
      <c r="S791" s="244">
        <v>0</v>
      </c>
      <c r="T791" s="245">
        <f>S791*H791</f>
        <v>0</v>
      </c>
      <c r="AR791" s="25" t="s">
        <v>258</v>
      </c>
      <c r="AT791" s="25" t="s">
        <v>177</v>
      </c>
      <c r="AU791" s="25" t="s">
        <v>85</v>
      </c>
      <c r="AY791" s="25" t="s">
        <v>174</v>
      </c>
      <c r="BE791" s="246">
        <f>IF(N791="základní",J791,0)</f>
        <v>0</v>
      </c>
      <c r="BF791" s="246">
        <f>IF(N791="snížená",J791,0)</f>
        <v>0</v>
      </c>
      <c r="BG791" s="246">
        <f>IF(N791="zákl. přenesená",J791,0)</f>
        <v>0</v>
      </c>
      <c r="BH791" s="246">
        <f>IF(N791="sníž. přenesená",J791,0)</f>
        <v>0</v>
      </c>
      <c r="BI791" s="246">
        <f>IF(N791="nulová",J791,0)</f>
        <v>0</v>
      </c>
      <c r="BJ791" s="25" t="s">
        <v>83</v>
      </c>
      <c r="BK791" s="246">
        <f>ROUND(I791*H791,2)</f>
        <v>0</v>
      </c>
      <c r="BL791" s="25" t="s">
        <v>258</v>
      </c>
      <c r="BM791" s="25" t="s">
        <v>1155</v>
      </c>
    </row>
    <row r="792" spans="2:51" s="12" customFormat="1" ht="13.5">
      <c r="B792" s="257"/>
      <c r="C792" s="258"/>
      <c r="D792" s="247" t="s">
        <v>328</v>
      </c>
      <c r="E792" s="259" t="s">
        <v>23</v>
      </c>
      <c r="F792" s="260" t="s">
        <v>1151</v>
      </c>
      <c r="G792" s="258"/>
      <c r="H792" s="261">
        <v>1</v>
      </c>
      <c r="I792" s="262"/>
      <c r="J792" s="258"/>
      <c r="K792" s="258"/>
      <c r="L792" s="263"/>
      <c r="M792" s="264"/>
      <c r="N792" s="265"/>
      <c r="O792" s="265"/>
      <c r="P792" s="265"/>
      <c r="Q792" s="265"/>
      <c r="R792" s="265"/>
      <c r="S792" s="265"/>
      <c r="T792" s="266"/>
      <c r="AT792" s="267" t="s">
        <v>328</v>
      </c>
      <c r="AU792" s="267" t="s">
        <v>85</v>
      </c>
      <c r="AV792" s="12" t="s">
        <v>85</v>
      </c>
      <c r="AW792" s="12" t="s">
        <v>38</v>
      </c>
      <c r="AX792" s="12" t="s">
        <v>83</v>
      </c>
      <c r="AY792" s="267" t="s">
        <v>174</v>
      </c>
    </row>
    <row r="793" spans="2:65" s="1" customFormat="1" ht="25.5" customHeight="1">
      <c r="B793" s="47"/>
      <c r="C793" s="235" t="s">
        <v>1156</v>
      </c>
      <c r="D793" s="235" t="s">
        <v>177</v>
      </c>
      <c r="E793" s="236" t="s">
        <v>1157</v>
      </c>
      <c r="F793" s="237" t="s">
        <v>1158</v>
      </c>
      <c r="G793" s="238" t="s">
        <v>205</v>
      </c>
      <c r="H793" s="239">
        <v>19.07</v>
      </c>
      <c r="I793" s="240"/>
      <c r="J793" s="241">
        <f>ROUND(I793*H793,2)</f>
        <v>0</v>
      </c>
      <c r="K793" s="237" t="s">
        <v>181</v>
      </c>
      <c r="L793" s="73"/>
      <c r="M793" s="242" t="s">
        <v>23</v>
      </c>
      <c r="N793" s="243" t="s">
        <v>46</v>
      </c>
      <c r="O793" s="48"/>
      <c r="P793" s="244">
        <f>O793*H793</f>
        <v>0</v>
      </c>
      <c r="Q793" s="244">
        <v>0.0048</v>
      </c>
      <c r="R793" s="244">
        <f>Q793*H793</f>
        <v>0.09153599999999999</v>
      </c>
      <c r="S793" s="244">
        <v>0</v>
      </c>
      <c r="T793" s="245">
        <f>S793*H793</f>
        <v>0</v>
      </c>
      <c r="AR793" s="25" t="s">
        <v>258</v>
      </c>
      <c r="AT793" s="25" t="s">
        <v>177</v>
      </c>
      <c r="AU793" s="25" t="s">
        <v>85</v>
      </c>
      <c r="AY793" s="25" t="s">
        <v>174</v>
      </c>
      <c r="BE793" s="246">
        <f>IF(N793="základní",J793,0)</f>
        <v>0</v>
      </c>
      <c r="BF793" s="246">
        <f>IF(N793="snížená",J793,0)</f>
        <v>0</v>
      </c>
      <c r="BG793" s="246">
        <f>IF(N793="zákl. přenesená",J793,0)</f>
        <v>0</v>
      </c>
      <c r="BH793" s="246">
        <f>IF(N793="sníž. přenesená",J793,0)</f>
        <v>0</v>
      </c>
      <c r="BI793" s="246">
        <f>IF(N793="nulová",J793,0)</f>
        <v>0</v>
      </c>
      <c r="BJ793" s="25" t="s">
        <v>83</v>
      </c>
      <c r="BK793" s="246">
        <f>ROUND(I793*H793,2)</f>
        <v>0</v>
      </c>
      <c r="BL793" s="25" t="s">
        <v>258</v>
      </c>
      <c r="BM793" s="25" t="s">
        <v>1159</v>
      </c>
    </row>
    <row r="794" spans="2:51" s="12" customFormat="1" ht="13.5">
      <c r="B794" s="257"/>
      <c r="C794" s="258"/>
      <c r="D794" s="247" t="s">
        <v>328</v>
      </c>
      <c r="E794" s="259" t="s">
        <v>23</v>
      </c>
      <c r="F794" s="260" t="s">
        <v>275</v>
      </c>
      <c r="G794" s="258"/>
      <c r="H794" s="261">
        <v>19.07</v>
      </c>
      <c r="I794" s="262"/>
      <c r="J794" s="258"/>
      <c r="K794" s="258"/>
      <c r="L794" s="263"/>
      <c r="M794" s="264"/>
      <c r="N794" s="265"/>
      <c r="O794" s="265"/>
      <c r="P794" s="265"/>
      <c r="Q794" s="265"/>
      <c r="R794" s="265"/>
      <c r="S794" s="265"/>
      <c r="T794" s="266"/>
      <c r="AT794" s="267" t="s">
        <v>328</v>
      </c>
      <c r="AU794" s="267" t="s">
        <v>85</v>
      </c>
      <c r="AV794" s="12" t="s">
        <v>85</v>
      </c>
      <c r="AW794" s="12" t="s">
        <v>38</v>
      </c>
      <c r="AX794" s="12" t="s">
        <v>83</v>
      </c>
      <c r="AY794" s="267" t="s">
        <v>174</v>
      </c>
    </row>
    <row r="795" spans="2:65" s="1" customFormat="1" ht="25.5" customHeight="1">
      <c r="B795" s="47"/>
      <c r="C795" s="235" t="s">
        <v>1160</v>
      </c>
      <c r="D795" s="235" t="s">
        <v>177</v>
      </c>
      <c r="E795" s="236" t="s">
        <v>1161</v>
      </c>
      <c r="F795" s="237" t="s">
        <v>1162</v>
      </c>
      <c r="G795" s="238" t="s">
        <v>205</v>
      </c>
      <c r="H795" s="239">
        <v>19.07</v>
      </c>
      <c r="I795" s="240"/>
      <c r="J795" s="241">
        <f>ROUND(I795*H795,2)</f>
        <v>0</v>
      </c>
      <c r="K795" s="237" t="s">
        <v>181</v>
      </c>
      <c r="L795" s="73"/>
      <c r="M795" s="242" t="s">
        <v>23</v>
      </c>
      <c r="N795" s="243" t="s">
        <v>46</v>
      </c>
      <c r="O795" s="48"/>
      <c r="P795" s="244">
        <f>O795*H795</f>
        <v>0</v>
      </c>
      <c r="Q795" s="244">
        <v>0.0016</v>
      </c>
      <c r="R795" s="244">
        <f>Q795*H795</f>
        <v>0.030512</v>
      </c>
      <c r="S795" s="244">
        <v>0</v>
      </c>
      <c r="T795" s="245">
        <f>S795*H795</f>
        <v>0</v>
      </c>
      <c r="AR795" s="25" t="s">
        <v>258</v>
      </c>
      <c r="AT795" s="25" t="s">
        <v>177</v>
      </c>
      <c r="AU795" s="25" t="s">
        <v>85</v>
      </c>
      <c r="AY795" s="25" t="s">
        <v>174</v>
      </c>
      <c r="BE795" s="246">
        <f>IF(N795="základní",J795,0)</f>
        <v>0</v>
      </c>
      <c r="BF795" s="246">
        <f>IF(N795="snížená",J795,0)</f>
        <v>0</v>
      </c>
      <c r="BG795" s="246">
        <f>IF(N795="zákl. přenesená",J795,0)</f>
        <v>0</v>
      </c>
      <c r="BH795" s="246">
        <f>IF(N795="sníž. přenesená",J795,0)</f>
        <v>0</v>
      </c>
      <c r="BI795" s="246">
        <f>IF(N795="nulová",J795,0)</f>
        <v>0</v>
      </c>
      <c r="BJ795" s="25" t="s">
        <v>83</v>
      </c>
      <c r="BK795" s="246">
        <f>ROUND(I795*H795,2)</f>
        <v>0</v>
      </c>
      <c r="BL795" s="25" t="s">
        <v>258</v>
      </c>
      <c r="BM795" s="25" t="s">
        <v>1163</v>
      </c>
    </row>
    <row r="796" spans="2:65" s="1" customFormat="1" ht="25.5" customHeight="1">
      <c r="B796" s="47"/>
      <c r="C796" s="235" t="s">
        <v>1164</v>
      </c>
      <c r="D796" s="235" t="s">
        <v>177</v>
      </c>
      <c r="E796" s="236" t="s">
        <v>1165</v>
      </c>
      <c r="F796" s="237" t="s">
        <v>1166</v>
      </c>
      <c r="G796" s="238" t="s">
        <v>205</v>
      </c>
      <c r="H796" s="239">
        <v>19.07</v>
      </c>
      <c r="I796" s="240"/>
      <c r="J796" s="241">
        <f>ROUND(I796*H796,2)</f>
        <v>0</v>
      </c>
      <c r="K796" s="237" t="s">
        <v>181</v>
      </c>
      <c r="L796" s="73"/>
      <c r="M796" s="242" t="s">
        <v>23</v>
      </c>
      <c r="N796" s="243" t="s">
        <v>46</v>
      </c>
      <c r="O796" s="48"/>
      <c r="P796" s="244">
        <f>O796*H796</f>
        <v>0</v>
      </c>
      <c r="Q796" s="244">
        <v>0.00029</v>
      </c>
      <c r="R796" s="244">
        <f>Q796*H796</f>
        <v>0.0055303</v>
      </c>
      <c r="S796" s="244">
        <v>0</v>
      </c>
      <c r="T796" s="245">
        <f>S796*H796</f>
        <v>0</v>
      </c>
      <c r="AR796" s="25" t="s">
        <v>258</v>
      </c>
      <c r="AT796" s="25" t="s">
        <v>177</v>
      </c>
      <c r="AU796" s="25" t="s">
        <v>85</v>
      </c>
      <c r="AY796" s="25" t="s">
        <v>174</v>
      </c>
      <c r="BE796" s="246">
        <f>IF(N796="základní",J796,0)</f>
        <v>0</v>
      </c>
      <c r="BF796" s="246">
        <f>IF(N796="snížená",J796,0)</f>
        <v>0</v>
      </c>
      <c r="BG796" s="246">
        <f>IF(N796="zákl. přenesená",J796,0)</f>
        <v>0</v>
      </c>
      <c r="BH796" s="246">
        <f>IF(N796="sníž. přenesená",J796,0)</f>
        <v>0</v>
      </c>
      <c r="BI796" s="246">
        <f>IF(N796="nulová",J796,0)</f>
        <v>0</v>
      </c>
      <c r="BJ796" s="25" t="s">
        <v>83</v>
      </c>
      <c r="BK796" s="246">
        <f>ROUND(I796*H796,2)</f>
        <v>0</v>
      </c>
      <c r="BL796" s="25" t="s">
        <v>258</v>
      </c>
      <c r="BM796" s="25" t="s">
        <v>1167</v>
      </c>
    </row>
    <row r="797" spans="2:51" s="12" customFormat="1" ht="13.5">
      <c r="B797" s="257"/>
      <c r="C797" s="258"/>
      <c r="D797" s="247" t="s">
        <v>328</v>
      </c>
      <c r="E797" s="259" t="s">
        <v>23</v>
      </c>
      <c r="F797" s="260" t="s">
        <v>275</v>
      </c>
      <c r="G797" s="258"/>
      <c r="H797" s="261">
        <v>19.07</v>
      </c>
      <c r="I797" s="262"/>
      <c r="J797" s="258"/>
      <c r="K797" s="258"/>
      <c r="L797" s="263"/>
      <c r="M797" s="264"/>
      <c r="N797" s="265"/>
      <c r="O797" s="265"/>
      <c r="P797" s="265"/>
      <c r="Q797" s="265"/>
      <c r="R797" s="265"/>
      <c r="S797" s="265"/>
      <c r="T797" s="266"/>
      <c r="AT797" s="267" t="s">
        <v>328</v>
      </c>
      <c r="AU797" s="267" t="s">
        <v>85</v>
      </c>
      <c r="AV797" s="12" t="s">
        <v>85</v>
      </c>
      <c r="AW797" s="12" t="s">
        <v>38</v>
      </c>
      <c r="AX797" s="12" t="s">
        <v>83</v>
      </c>
      <c r="AY797" s="267" t="s">
        <v>174</v>
      </c>
    </row>
    <row r="798" spans="2:65" s="1" customFormat="1" ht="25.5" customHeight="1">
      <c r="B798" s="47"/>
      <c r="C798" s="235" t="s">
        <v>1168</v>
      </c>
      <c r="D798" s="235" t="s">
        <v>177</v>
      </c>
      <c r="E798" s="236" t="s">
        <v>1169</v>
      </c>
      <c r="F798" s="237" t="s">
        <v>1170</v>
      </c>
      <c r="G798" s="238" t="s">
        <v>205</v>
      </c>
      <c r="H798" s="239">
        <v>19.07</v>
      </c>
      <c r="I798" s="240"/>
      <c r="J798" s="241">
        <f>ROUND(I798*H798,2)</f>
        <v>0</v>
      </c>
      <c r="K798" s="237" t="s">
        <v>181</v>
      </c>
      <c r="L798" s="73"/>
      <c r="M798" s="242" t="s">
        <v>23</v>
      </c>
      <c r="N798" s="243" t="s">
        <v>46</v>
      </c>
      <c r="O798" s="48"/>
      <c r="P798" s="244">
        <f>O798*H798</f>
        <v>0</v>
      </c>
      <c r="Q798" s="244">
        <v>0.00066</v>
      </c>
      <c r="R798" s="244">
        <f>Q798*H798</f>
        <v>0.0125862</v>
      </c>
      <c r="S798" s="244">
        <v>0</v>
      </c>
      <c r="T798" s="245">
        <f>S798*H798</f>
        <v>0</v>
      </c>
      <c r="AR798" s="25" t="s">
        <v>258</v>
      </c>
      <c r="AT798" s="25" t="s">
        <v>177</v>
      </c>
      <c r="AU798" s="25" t="s">
        <v>85</v>
      </c>
      <c r="AY798" s="25" t="s">
        <v>174</v>
      </c>
      <c r="BE798" s="246">
        <f>IF(N798="základní",J798,0)</f>
        <v>0</v>
      </c>
      <c r="BF798" s="246">
        <f>IF(N798="snížená",J798,0)</f>
        <v>0</v>
      </c>
      <c r="BG798" s="246">
        <f>IF(N798="zákl. přenesená",J798,0)</f>
        <v>0</v>
      </c>
      <c r="BH798" s="246">
        <f>IF(N798="sníž. přenesená",J798,0)</f>
        <v>0</v>
      </c>
      <c r="BI798" s="246">
        <f>IF(N798="nulová",J798,0)</f>
        <v>0</v>
      </c>
      <c r="BJ798" s="25" t="s">
        <v>83</v>
      </c>
      <c r="BK798" s="246">
        <f>ROUND(I798*H798,2)</f>
        <v>0</v>
      </c>
      <c r="BL798" s="25" t="s">
        <v>258</v>
      </c>
      <c r="BM798" s="25" t="s">
        <v>1171</v>
      </c>
    </row>
    <row r="799" spans="2:51" s="12" customFormat="1" ht="13.5">
      <c r="B799" s="257"/>
      <c r="C799" s="258"/>
      <c r="D799" s="247" t="s">
        <v>328</v>
      </c>
      <c r="E799" s="259" t="s">
        <v>23</v>
      </c>
      <c r="F799" s="260" t="s">
        <v>275</v>
      </c>
      <c r="G799" s="258"/>
      <c r="H799" s="261">
        <v>19.07</v>
      </c>
      <c r="I799" s="262"/>
      <c r="J799" s="258"/>
      <c r="K799" s="258"/>
      <c r="L799" s="263"/>
      <c r="M799" s="264"/>
      <c r="N799" s="265"/>
      <c r="O799" s="265"/>
      <c r="P799" s="265"/>
      <c r="Q799" s="265"/>
      <c r="R799" s="265"/>
      <c r="S799" s="265"/>
      <c r="T799" s="266"/>
      <c r="AT799" s="267" t="s">
        <v>328</v>
      </c>
      <c r="AU799" s="267" t="s">
        <v>85</v>
      </c>
      <c r="AV799" s="12" t="s">
        <v>85</v>
      </c>
      <c r="AW799" s="12" t="s">
        <v>38</v>
      </c>
      <c r="AX799" s="12" t="s">
        <v>83</v>
      </c>
      <c r="AY799" s="267" t="s">
        <v>174</v>
      </c>
    </row>
    <row r="800" spans="2:65" s="1" customFormat="1" ht="25.5" customHeight="1">
      <c r="B800" s="47"/>
      <c r="C800" s="235" t="s">
        <v>1172</v>
      </c>
      <c r="D800" s="235" t="s">
        <v>177</v>
      </c>
      <c r="E800" s="236" t="s">
        <v>1173</v>
      </c>
      <c r="F800" s="237" t="s">
        <v>1174</v>
      </c>
      <c r="G800" s="238" t="s">
        <v>205</v>
      </c>
      <c r="H800" s="239">
        <v>19.07</v>
      </c>
      <c r="I800" s="240"/>
      <c r="J800" s="241">
        <f>ROUND(I800*H800,2)</f>
        <v>0</v>
      </c>
      <c r="K800" s="237" t="s">
        <v>181</v>
      </c>
      <c r="L800" s="73"/>
      <c r="M800" s="242" t="s">
        <v>23</v>
      </c>
      <c r="N800" s="243" t="s">
        <v>46</v>
      </c>
      <c r="O800" s="48"/>
      <c r="P800" s="244">
        <f>O800*H800</f>
        <v>0</v>
      </c>
      <c r="Q800" s="244">
        <v>0.0025</v>
      </c>
      <c r="R800" s="244">
        <f>Q800*H800</f>
        <v>0.047675</v>
      </c>
      <c r="S800" s="244">
        <v>0</v>
      </c>
      <c r="T800" s="245">
        <f>S800*H800</f>
        <v>0</v>
      </c>
      <c r="AR800" s="25" t="s">
        <v>258</v>
      </c>
      <c r="AT800" s="25" t="s">
        <v>177</v>
      </c>
      <c r="AU800" s="25" t="s">
        <v>85</v>
      </c>
      <c r="AY800" s="25" t="s">
        <v>174</v>
      </c>
      <c r="BE800" s="246">
        <f>IF(N800="základní",J800,0)</f>
        <v>0</v>
      </c>
      <c r="BF800" s="246">
        <f>IF(N800="snížená",J800,0)</f>
        <v>0</v>
      </c>
      <c r="BG800" s="246">
        <f>IF(N800="zákl. přenesená",J800,0)</f>
        <v>0</v>
      </c>
      <c r="BH800" s="246">
        <f>IF(N800="sníž. přenesená",J800,0)</f>
        <v>0</v>
      </c>
      <c r="BI800" s="246">
        <f>IF(N800="nulová",J800,0)</f>
        <v>0</v>
      </c>
      <c r="BJ800" s="25" t="s">
        <v>83</v>
      </c>
      <c r="BK800" s="246">
        <f>ROUND(I800*H800,2)</f>
        <v>0</v>
      </c>
      <c r="BL800" s="25" t="s">
        <v>258</v>
      </c>
      <c r="BM800" s="25" t="s">
        <v>1175</v>
      </c>
    </row>
    <row r="801" spans="2:51" s="12" customFormat="1" ht="13.5">
      <c r="B801" s="257"/>
      <c r="C801" s="258"/>
      <c r="D801" s="247" t="s">
        <v>328</v>
      </c>
      <c r="E801" s="259" t="s">
        <v>23</v>
      </c>
      <c r="F801" s="260" t="s">
        <v>275</v>
      </c>
      <c r="G801" s="258"/>
      <c r="H801" s="261">
        <v>19.07</v>
      </c>
      <c r="I801" s="262"/>
      <c r="J801" s="258"/>
      <c r="K801" s="258"/>
      <c r="L801" s="263"/>
      <c r="M801" s="264"/>
      <c r="N801" s="265"/>
      <c r="O801" s="265"/>
      <c r="P801" s="265"/>
      <c r="Q801" s="265"/>
      <c r="R801" s="265"/>
      <c r="S801" s="265"/>
      <c r="T801" s="266"/>
      <c r="AT801" s="267" t="s">
        <v>328</v>
      </c>
      <c r="AU801" s="267" t="s">
        <v>85</v>
      </c>
      <c r="AV801" s="12" t="s">
        <v>85</v>
      </c>
      <c r="AW801" s="12" t="s">
        <v>38</v>
      </c>
      <c r="AX801" s="12" t="s">
        <v>83</v>
      </c>
      <c r="AY801" s="267" t="s">
        <v>174</v>
      </c>
    </row>
    <row r="802" spans="2:63" s="11" customFormat="1" ht="29.85" customHeight="1">
      <c r="B802" s="219"/>
      <c r="C802" s="220"/>
      <c r="D802" s="221" t="s">
        <v>74</v>
      </c>
      <c r="E802" s="233" t="s">
        <v>1176</v>
      </c>
      <c r="F802" s="233" t="s">
        <v>1177</v>
      </c>
      <c r="G802" s="220"/>
      <c r="H802" s="220"/>
      <c r="I802" s="223"/>
      <c r="J802" s="234">
        <f>BK802</f>
        <v>0</v>
      </c>
      <c r="K802" s="220"/>
      <c r="L802" s="225"/>
      <c r="M802" s="226"/>
      <c r="N802" s="227"/>
      <c r="O802" s="227"/>
      <c r="P802" s="228">
        <f>SUM(P803:P920)</f>
        <v>0</v>
      </c>
      <c r="Q802" s="227"/>
      <c r="R802" s="228">
        <f>SUM(R803:R920)</f>
        <v>3.52545851</v>
      </c>
      <c r="S802" s="227"/>
      <c r="T802" s="229">
        <f>SUM(T803:T920)</f>
        <v>0</v>
      </c>
      <c r="AR802" s="230" t="s">
        <v>85</v>
      </c>
      <c r="AT802" s="231" t="s">
        <v>74</v>
      </c>
      <c r="AU802" s="231" t="s">
        <v>83</v>
      </c>
      <c r="AY802" s="230" t="s">
        <v>174</v>
      </c>
      <c r="BK802" s="232">
        <f>SUM(BK803:BK920)</f>
        <v>0</v>
      </c>
    </row>
    <row r="803" spans="2:65" s="1" customFormat="1" ht="16.5" customHeight="1">
      <c r="B803" s="47"/>
      <c r="C803" s="235" t="s">
        <v>1178</v>
      </c>
      <c r="D803" s="235" t="s">
        <v>177</v>
      </c>
      <c r="E803" s="236" t="s">
        <v>1179</v>
      </c>
      <c r="F803" s="237" t="s">
        <v>1180</v>
      </c>
      <c r="G803" s="238" t="s">
        <v>205</v>
      </c>
      <c r="H803" s="239">
        <v>1455.814</v>
      </c>
      <c r="I803" s="240"/>
      <c r="J803" s="241">
        <f>ROUND(I803*H803,2)</f>
        <v>0</v>
      </c>
      <c r="K803" s="237" t="s">
        <v>181</v>
      </c>
      <c r="L803" s="73"/>
      <c r="M803" s="242" t="s">
        <v>23</v>
      </c>
      <c r="N803" s="243" t="s">
        <v>46</v>
      </c>
      <c r="O803" s="48"/>
      <c r="P803" s="244">
        <f>O803*H803</f>
        <v>0</v>
      </c>
      <c r="Q803" s="244">
        <v>0</v>
      </c>
      <c r="R803" s="244">
        <f>Q803*H803</f>
        <v>0</v>
      </c>
      <c r="S803" s="244">
        <v>0</v>
      </c>
      <c r="T803" s="245">
        <f>S803*H803</f>
        <v>0</v>
      </c>
      <c r="AR803" s="25" t="s">
        <v>258</v>
      </c>
      <c r="AT803" s="25" t="s">
        <v>177</v>
      </c>
      <c r="AU803" s="25" t="s">
        <v>85</v>
      </c>
      <c r="AY803" s="25" t="s">
        <v>174</v>
      </c>
      <c r="BE803" s="246">
        <f>IF(N803="základní",J803,0)</f>
        <v>0</v>
      </c>
      <c r="BF803" s="246">
        <f>IF(N803="snížená",J803,0)</f>
        <v>0</v>
      </c>
      <c r="BG803" s="246">
        <f>IF(N803="zákl. přenesená",J803,0)</f>
        <v>0</v>
      </c>
      <c r="BH803" s="246">
        <f>IF(N803="sníž. přenesená",J803,0)</f>
        <v>0</v>
      </c>
      <c r="BI803" s="246">
        <f>IF(N803="nulová",J803,0)</f>
        <v>0</v>
      </c>
      <c r="BJ803" s="25" t="s">
        <v>83</v>
      </c>
      <c r="BK803" s="246">
        <f>ROUND(I803*H803,2)</f>
        <v>0</v>
      </c>
      <c r="BL803" s="25" t="s">
        <v>258</v>
      </c>
      <c r="BM803" s="25" t="s">
        <v>1181</v>
      </c>
    </row>
    <row r="804" spans="2:51" s="12" customFormat="1" ht="13.5">
      <c r="B804" s="257"/>
      <c r="C804" s="258"/>
      <c r="D804" s="247" t="s">
        <v>328</v>
      </c>
      <c r="E804" s="259" t="s">
        <v>23</v>
      </c>
      <c r="F804" s="260" t="s">
        <v>286</v>
      </c>
      <c r="G804" s="258"/>
      <c r="H804" s="261">
        <v>1455.814</v>
      </c>
      <c r="I804" s="262"/>
      <c r="J804" s="258"/>
      <c r="K804" s="258"/>
      <c r="L804" s="263"/>
      <c r="M804" s="264"/>
      <c r="N804" s="265"/>
      <c r="O804" s="265"/>
      <c r="P804" s="265"/>
      <c r="Q804" s="265"/>
      <c r="R804" s="265"/>
      <c r="S804" s="265"/>
      <c r="T804" s="266"/>
      <c r="AT804" s="267" t="s">
        <v>328</v>
      </c>
      <c r="AU804" s="267" t="s">
        <v>85</v>
      </c>
      <c r="AV804" s="12" t="s">
        <v>85</v>
      </c>
      <c r="AW804" s="12" t="s">
        <v>38</v>
      </c>
      <c r="AX804" s="12" t="s">
        <v>83</v>
      </c>
      <c r="AY804" s="267" t="s">
        <v>174</v>
      </c>
    </row>
    <row r="805" spans="2:65" s="1" customFormat="1" ht="16.5" customHeight="1">
      <c r="B805" s="47"/>
      <c r="C805" s="235" t="s">
        <v>1182</v>
      </c>
      <c r="D805" s="235" t="s">
        <v>177</v>
      </c>
      <c r="E805" s="236" t="s">
        <v>1183</v>
      </c>
      <c r="F805" s="237" t="s">
        <v>1184</v>
      </c>
      <c r="G805" s="238" t="s">
        <v>205</v>
      </c>
      <c r="H805" s="239">
        <v>220.065</v>
      </c>
      <c r="I805" s="240"/>
      <c r="J805" s="241">
        <f>ROUND(I805*H805,2)</f>
        <v>0</v>
      </c>
      <c r="K805" s="237" t="s">
        <v>181</v>
      </c>
      <c r="L805" s="73"/>
      <c r="M805" s="242" t="s">
        <v>23</v>
      </c>
      <c r="N805" s="243" t="s">
        <v>46</v>
      </c>
      <c r="O805" s="48"/>
      <c r="P805" s="244">
        <f>O805*H805</f>
        <v>0</v>
      </c>
      <c r="Q805" s="244">
        <v>0</v>
      </c>
      <c r="R805" s="244">
        <f>Q805*H805</f>
        <v>0</v>
      </c>
      <c r="S805" s="244">
        <v>0</v>
      </c>
      <c r="T805" s="245">
        <f>S805*H805</f>
        <v>0</v>
      </c>
      <c r="AR805" s="25" t="s">
        <v>258</v>
      </c>
      <c r="AT805" s="25" t="s">
        <v>177</v>
      </c>
      <c r="AU805" s="25" t="s">
        <v>85</v>
      </c>
      <c r="AY805" s="25" t="s">
        <v>174</v>
      </c>
      <c r="BE805" s="246">
        <f>IF(N805="základní",J805,0)</f>
        <v>0</v>
      </c>
      <c r="BF805" s="246">
        <f>IF(N805="snížená",J805,0)</f>
        <v>0</v>
      </c>
      <c r="BG805" s="246">
        <f>IF(N805="zákl. přenesená",J805,0)</f>
        <v>0</v>
      </c>
      <c r="BH805" s="246">
        <f>IF(N805="sníž. přenesená",J805,0)</f>
        <v>0</v>
      </c>
      <c r="BI805" s="246">
        <f>IF(N805="nulová",J805,0)</f>
        <v>0</v>
      </c>
      <c r="BJ805" s="25" t="s">
        <v>83</v>
      </c>
      <c r="BK805" s="246">
        <f>ROUND(I805*H805,2)</f>
        <v>0</v>
      </c>
      <c r="BL805" s="25" t="s">
        <v>258</v>
      </c>
      <c r="BM805" s="25" t="s">
        <v>1185</v>
      </c>
    </row>
    <row r="806" spans="2:51" s="12" customFormat="1" ht="13.5">
      <c r="B806" s="257"/>
      <c r="C806" s="258"/>
      <c r="D806" s="247" t="s">
        <v>328</v>
      </c>
      <c r="E806" s="259" t="s">
        <v>23</v>
      </c>
      <c r="F806" s="260" t="s">
        <v>1132</v>
      </c>
      <c r="G806" s="258"/>
      <c r="H806" s="261">
        <v>111.225</v>
      </c>
      <c r="I806" s="262"/>
      <c r="J806" s="258"/>
      <c r="K806" s="258"/>
      <c r="L806" s="263"/>
      <c r="M806" s="264"/>
      <c r="N806" s="265"/>
      <c r="O806" s="265"/>
      <c r="P806" s="265"/>
      <c r="Q806" s="265"/>
      <c r="R806" s="265"/>
      <c r="S806" s="265"/>
      <c r="T806" s="266"/>
      <c r="AT806" s="267" t="s">
        <v>328</v>
      </c>
      <c r="AU806" s="267" t="s">
        <v>85</v>
      </c>
      <c r="AV806" s="12" t="s">
        <v>85</v>
      </c>
      <c r="AW806" s="12" t="s">
        <v>38</v>
      </c>
      <c r="AX806" s="12" t="s">
        <v>75</v>
      </c>
      <c r="AY806" s="267" t="s">
        <v>174</v>
      </c>
    </row>
    <row r="807" spans="2:51" s="12" customFormat="1" ht="13.5">
      <c r="B807" s="257"/>
      <c r="C807" s="258"/>
      <c r="D807" s="247" t="s">
        <v>328</v>
      </c>
      <c r="E807" s="259" t="s">
        <v>23</v>
      </c>
      <c r="F807" s="260" t="s">
        <v>1133</v>
      </c>
      <c r="G807" s="258"/>
      <c r="H807" s="261">
        <v>11.76</v>
      </c>
      <c r="I807" s="262"/>
      <c r="J807" s="258"/>
      <c r="K807" s="258"/>
      <c r="L807" s="263"/>
      <c r="M807" s="264"/>
      <c r="N807" s="265"/>
      <c r="O807" s="265"/>
      <c r="P807" s="265"/>
      <c r="Q807" s="265"/>
      <c r="R807" s="265"/>
      <c r="S807" s="265"/>
      <c r="T807" s="266"/>
      <c r="AT807" s="267" t="s">
        <v>328</v>
      </c>
      <c r="AU807" s="267" t="s">
        <v>85</v>
      </c>
      <c r="AV807" s="12" t="s">
        <v>85</v>
      </c>
      <c r="AW807" s="12" t="s">
        <v>38</v>
      </c>
      <c r="AX807" s="12" t="s">
        <v>75</v>
      </c>
      <c r="AY807" s="267" t="s">
        <v>174</v>
      </c>
    </row>
    <row r="808" spans="2:51" s="12" customFormat="1" ht="13.5">
      <c r="B808" s="257"/>
      <c r="C808" s="258"/>
      <c r="D808" s="247" t="s">
        <v>328</v>
      </c>
      <c r="E808" s="259" t="s">
        <v>23</v>
      </c>
      <c r="F808" s="260" t="s">
        <v>1134</v>
      </c>
      <c r="G808" s="258"/>
      <c r="H808" s="261">
        <v>25.17</v>
      </c>
      <c r="I808" s="262"/>
      <c r="J808" s="258"/>
      <c r="K808" s="258"/>
      <c r="L808" s="263"/>
      <c r="M808" s="264"/>
      <c r="N808" s="265"/>
      <c r="O808" s="265"/>
      <c r="P808" s="265"/>
      <c r="Q808" s="265"/>
      <c r="R808" s="265"/>
      <c r="S808" s="265"/>
      <c r="T808" s="266"/>
      <c r="AT808" s="267" t="s">
        <v>328</v>
      </c>
      <c r="AU808" s="267" t="s">
        <v>85</v>
      </c>
      <c r="AV808" s="12" t="s">
        <v>85</v>
      </c>
      <c r="AW808" s="12" t="s">
        <v>38</v>
      </c>
      <c r="AX808" s="12" t="s">
        <v>75</v>
      </c>
      <c r="AY808" s="267" t="s">
        <v>174</v>
      </c>
    </row>
    <row r="809" spans="2:51" s="12" customFormat="1" ht="13.5">
      <c r="B809" s="257"/>
      <c r="C809" s="258"/>
      <c r="D809" s="247" t="s">
        <v>328</v>
      </c>
      <c r="E809" s="259" t="s">
        <v>23</v>
      </c>
      <c r="F809" s="260" t="s">
        <v>1135</v>
      </c>
      <c r="G809" s="258"/>
      <c r="H809" s="261">
        <v>24.87</v>
      </c>
      <c r="I809" s="262"/>
      <c r="J809" s="258"/>
      <c r="K809" s="258"/>
      <c r="L809" s="263"/>
      <c r="M809" s="264"/>
      <c r="N809" s="265"/>
      <c r="O809" s="265"/>
      <c r="P809" s="265"/>
      <c r="Q809" s="265"/>
      <c r="R809" s="265"/>
      <c r="S809" s="265"/>
      <c r="T809" s="266"/>
      <c r="AT809" s="267" t="s">
        <v>328</v>
      </c>
      <c r="AU809" s="267" t="s">
        <v>85</v>
      </c>
      <c r="AV809" s="12" t="s">
        <v>85</v>
      </c>
      <c r="AW809" s="12" t="s">
        <v>38</v>
      </c>
      <c r="AX809" s="12" t="s">
        <v>75</v>
      </c>
      <c r="AY809" s="267" t="s">
        <v>174</v>
      </c>
    </row>
    <row r="810" spans="2:51" s="12" customFormat="1" ht="13.5">
      <c r="B810" s="257"/>
      <c r="C810" s="258"/>
      <c r="D810" s="247" t="s">
        <v>328</v>
      </c>
      <c r="E810" s="259" t="s">
        <v>23</v>
      </c>
      <c r="F810" s="260" t="s">
        <v>1136</v>
      </c>
      <c r="G810" s="258"/>
      <c r="H810" s="261">
        <v>22.29</v>
      </c>
      <c r="I810" s="262"/>
      <c r="J810" s="258"/>
      <c r="K810" s="258"/>
      <c r="L810" s="263"/>
      <c r="M810" s="264"/>
      <c r="N810" s="265"/>
      <c r="O810" s="265"/>
      <c r="P810" s="265"/>
      <c r="Q810" s="265"/>
      <c r="R810" s="265"/>
      <c r="S810" s="265"/>
      <c r="T810" s="266"/>
      <c r="AT810" s="267" t="s">
        <v>328</v>
      </c>
      <c r="AU810" s="267" t="s">
        <v>85</v>
      </c>
      <c r="AV810" s="12" t="s">
        <v>85</v>
      </c>
      <c r="AW810" s="12" t="s">
        <v>38</v>
      </c>
      <c r="AX810" s="12" t="s">
        <v>75</v>
      </c>
      <c r="AY810" s="267" t="s">
        <v>174</v>
      </c>
    </row>
    <row r="811" spans="2:51" s="12" customFormat="1" ht="13.5">
      <c r="B811" s="257"/>
      <c r="C811" s="258"/>
      <c r="D811" s="247" t="s">
        <v>328</v>
      </c>
      <c r="E811" s="259" t="s">
        <v>23</v>
      </c>
      <c r="F811" s="260" t="s">
        <v>1137</v>
      </c>
      <c r="G811" s="258"/>
      <c r="H811" s="261">
        <v>24.75</v>
      </c>
      <c r="I811" s="262"/>
      <c r="J811" s="258"/>
      <c r="K811" s="258"/>
      <c r="L811" s="263"/>
      <c r="M811" s="264"/>
      <c r="N811" s="265"/>
      <c r="O811" s="265"/>
      <c r="P811" s="265"/>
      <c r="Q811" s="265"/>
      <c r="R811" s="265"/>
      <c r="S811" s="265"/>
      <c r="T811" s="266"/>
      <c r="AT811" s="267" t="s">
        <v>328</v>
      </c>
      <c r="AU811" s="267" t="s">
        <v>85</v>
      </c>
      <c r="AV811" s="12" t="s">
        <v>85</v>
      </c>
      <c r="AW811" s="12" t="s">
        <v>38</v>
      </c>
      <c r="AX811" s="12" t="s">
        <v>75</v>
      </c>
      <c r="AY811" s="267" t="s">
        <v>174</v>
      </c>
    </row>
    <row r="812" spans="2:51" s="14" customFormat="1" ht="13.5">
      <c r="B812" s="279"/>
      <c r="C812" s="280"/>
      <c r="D812" s="247" t="s">
        <v>328</v>
      </c>
      <c r="E812" s="281" t="s">
        <v>23</v>
      </c>
      <c r="F812" s="282" t="s">
        <v>1138</v>
      </c>
      <c r="G812" s="280"/>
      <c r="H812" s="283">
        <v>220.065</v>
      </c>
      <c r="I812" s="284"/>
      <c r="J812" s="280"/>
      <c r="K812" s="280"/>
      <c r="L812" s="285"/>
      <c r="M812" s="286"/>
      <c r="N812" s="287"/>
      <c r="O812" s="287"/>
      <c r="P812" s="287"/>
      <c r="Q812" s="287"/>
      <c r="R812" s="287"/>
      <c r="S812" s="287"/>
      <c r="T812" s="288"/>
      <c r="AT812" s="289" t="s">
        <v>328</v>
      </c>
      <c r="AU812" s="289" t="s">
        <v>85</v>
      </c>
      <c r="AV812" s="14" t="s">
        <v>94</v>
      </c>
      <c r="AW812" s="14" t="s">
        <v>38</v>
      </c>
      <c r="AX812" s="14" t="s">
        <v>83</v>
      </c>
      <c r="AY812" s="289" t="s">
        <v>174</v>
      </c>
    </row>
    <row r="813" spans="2:65" s="1" customFormat="1" ht="25.5" customHeight="1">
      <c r="B813" s="47"/>
      <c r="C813" s="235" t="s">
        <v>1186</v>
      </c>
      <c r="D813" s="235" t="s">
        <v>177</v>
      </c>
      <c r="E813" s="236" t="s">
        <v>1187</v>
      </c>
      <c r="F813" s="237" t="s">
        <v>1188</v>
      </c>
      <c r="G813" s="238" t="s">
        <v>180</v>
      </c>
      <c r="H813" s="239">
        <v>30</v>
      </c>
      <c r="I813" s="240"/>
      <c r="J813" s="241">
        <f>ROUND(I813*H813,2)</f>
        <v>0</v>
      </c>
      <c r="K813" s="237" t="s">
        <v>181</v>
      </c>
      <c r="L813" s="73"/>
      <c r="M813" s="242" t="s">
        <v>23</v>
      </c>
      <c r="N813" s="243" t="s">
        <v>46</v>
      </c>
      <c r="O813" s="48"/>
      <c r="P813" s="244">
        <f>O813*H813</f>
        <v>0</v>
      </c>
      <c r="Q813" s="244">
        <v>0.00048</v>
      </c>
      <c r="R813" s="244">
        <f>Q813*H813</f>
        <v>0.0144</v>
      </c>
      <c r="S813" s="244">
        <v>0</v>
      </c>
      <c r="T813" s="245">
        <f>S813*H813</f>
        <v>0</v>
      </c>
      <c r="AR813" s="25" t="s">
        <v>258</v>
      </c>
      <c r="AT813" s="25" t="s">
        <v>177</v>
      </c>
      <c r="AU813" s="25" t="s">
        <v>85</v>
      </c>
      <c r="AY813" s="25" t="s">
        <v>174</v>
      </c>
      <c r="BE813" s="246">
        <f>IF(N813="základní",J813,0)</f>
        <v>0</v>
      </c>
      <c r="BF813" s="246">
        <f>IF(N813="snížená",J813,0)</f>
        <v>0</v>
      </c>
      <c r="BG813" s="246">
        <f>IF(N813="zákl. přenesená",J813,0)</f>
        <v>0</v>
      </c>
      <c r="BH813" s="246">
        <f>IF(N813="sníž. přenesená",J813,0)</f>
        <v>0</v>
      </c>
      <c r="BI813" s="246">
        <f>IF(N813="nulová",J813,0)</f>
        <v>0</v>
      </c>
      <c r="BJ813" s="25" t="s">
        <v>83</v>
      </c>
      <c r="BK813" s="246">
        <f>ROUND(I813*H813,2)</f>
        <v>0</v>
      </c>
      <c r="BL813" s="25" t="s">
        <v>258</v>
      </c>
      <c r="BM813" s="25" t="s">
        <v>1189</v>
      </c>
    </row>
    <row r="814" spans="2:47" s="1" customFormat="1" ht="13.5">
      <c r="B814" s="47"/>
      <c r="C814" s="75"/>
      <c r="D814" s="247" t="s">
        <v>187</v>
      </c>
      <c r="E814" s="75"/>
      <c r="F814" s="248" t="s">
        <v>200</v>
      </c>
      <c r="G814" s="75"/>
      <c r="H814" s="75"/>
      <c r="I814" s="205"/>
      <c r="J814" s="75"/>
      <c r="K814" s="75"/>
      <c r="L814" s="73"/>
      <c r="M814" s="249"/>
      <c r="N814" s="48"/>
      <c r="O814" s="48"/>
      <c r="P814" s="48"/>
      <c r="Q814" s="48"/>
      <c r="R814" s="48"/>
      <c r="S814" s="48"/>
      <c r="T814" s="96"/>
      <c r="AT814" s="25" t="s">
        <v>187</v>
      </c>
      <c r="AU814" s="25" t="s">
        <v>85</v>
      </c>
    </row>
    <row r="815" spans="2:51" s="12" customFormat="1" ht="13.5">
      <c r="B815" s="257"/>
      <c r="C815" s="258"/>
      <c r="D815" s="247" t="s">
        <v>328</v>
      </c>
      <c r="E815" s="259" t="s">
        <v>23</v>
      </c>
      <c r="F815" s="260" t="s">
        <v>1190</v>
      </c>
      <c r="G815" s="258"/>
      <c r="H815" s="261">
        <v>30</v>
      </c>
      <c r="I815" s="262"/>
      <c r="J815" s="258"/>
      <c r="K815" s="258"/>
      <c r="L815" s="263"/>
      <c r="M815" s="264"/>
      <c r="N815" s="265"/>
      <c r="O815" s="265"/>
      <c r="P815" s="265"/>
      <c r="Q815" s="265"/>
      <c r="R815" s="265"/>
      <c r="S815" s="265"/>
      <c r="T815" s="266"/>
      <c r="AT815" s="267" t="s">
        <v>328</v>
      </c>
      <c r="AU815" s="267" t="s">
        <v>85</v>
      </c>
      <c r="AV815" s="12" t="s">
        <v>85</v>
      </c>
      <c r="AW815" s="12" t="s">
        <v>38</v>
      </c>
      <c r="AX815" s="12" t="s">
        <v>83</v>
      </c>
      <c r="AY815" s="267" t="s">
        <v>174</v>
      </c>
    </row>
    <row r="816" spans="2:65" s="1" customFormat="1" ht="25.5" customHeight="1">
      <c r="B816" s="47"/>
      <c r="C816" s="235" t="s">
        <v>1191</v>
      </c>
      <c r="D816" s="235" t="s">
        <v>177</v>
      </c>
      <c r="E816" s="236" t="s">
        <v>1192</v>
      </c>
      <c r="F816" s="237" t="s">
        <v>1193</v>
      </c>
      <c r="G816" s="238" t="s">
        <v>180</v>
      </c>
      <c r="H816" s="239">
        <v>20</v>
      </c>
      <c r="I816" s="240"/>
      <c r="J816" s="241">
        <f>ROUND(I816*H816,2)</f>
        <v>0</v>
      </c>
      <c r="K816" s="237" t="s">
        <v>181</v>
      </c>
      <c r="L816" s="73"/>
      <c r="M816" s="242" t="s">
        <v>23</v>
      </c>
      <c r="N816" s="243" t="s">
        <v>46</v>
      </c>
      <c r="O816" s="48"/>
      <c r="P816" s="244">
        <f>O816*H816</f>
        <v>0</v>
      </c>
      <c r="Q816" s="244">
        <v>0.0012</v>
      </c>
      <c r="R816" s="244">
        <f>Q816*H816</f>
        <v>0.023999999999999997</v>
      </c>
      <c r="S816" s="244">
        <v>0</v>
      </c>
      <c r="T816" s="245">
        <f>S816*H816</f>
        <v>0</v>
      </c>
      <c r="AR816" s="25" t="s">
        <v>258</v>
      </c>
      <c r="AT816" s="25" t="s">
        <v>177</v>
      </c>
      <c r="AU816" s="25" t="s">
        <v>85</v>
      </c>
      <c r="AY816" s="25" t="s">
        <v>174</v>
      </c>
      <c r="BE816" s="246">
        <f>IF(N816="základní",J816,0)</f>
        <v>0</v>
      </c>
      <c r="BF816" s="246">
        <f>IF(N816="snížená",J816,0)</f>
        <v>0</v>
      </c>
      <c r="BG816" s="246">
        <f>IF(N816="zákl. přenesená",J816,0)</f>
        <v>0</v>
      </c>
      <c r="BH816" s="246">
        <f>IF(N816="sníž. přenesená",J816,0)</f>
        <v>0</v>
      </c>
      <c r="BI816" s="246">
        <f>IF(N816="nulová",J816,0)</f>
        <v>0</v>
      </c>
      <c r="BJ816" s="25" t="s">
        <v>83</v>
      </c>
      <c r="BK816" s="246">
        <f>ROUND(I816*H816,2)</f>
        <v>0</v>
      </c>
      <c r="BL816" s="25" t="s">
        <v>258</v>
      </c>
      <c r="BM816" s="25" t="s">
        <v>1194</v>
      </c>
    </row>
    <row r="817" spans="2:47" s="1" customFormat="1" ht="13.5">
      <c r="B817" s="47"/>
      <c r="C817" s="75"/>
      <c r="D817" s="247" t="s">
        <v>187</v>
      </c>
      <c r="E817" s="75"/>
      <c r="F817" s="248" t="s">
        <v>200</v>
      </c>
      <c r="G817" s="75"/>
      <c r="H817" s="75"/>
      <c r="I817" s="205"/>
      <c r="J817" s="75"/>
      <c r="K817" s="75"/>
      <c r="L817" s="73"/>
      <c r="M817" s="249"/>
      <c r="N817" s="48"/>
      <c r="O817" s="48"/>
      <c r="P817" s="48"/>
      <c r="Q817" s="48"/>
      <c r="R817" s="48"/>
      <c r="S817" s="48"/>
      <c r="T817" s="96"/>
      <c r="AT817" s="25" t="s">
        <v>187</v>
      </c>
      <c r="AU817" s="25" t="s">
        <v>85</v>
      </c>
    </row>
    <row r="818" spans="2:51" s="12" customFormat="1" ht="13.5">
      <c r="B818" s="257"/>
      <c r="C818" s="258"/>
      <c r="D818" s="247" t="s">
        <v>328</v>
      </c>
      <c r="E818" s="259" t="s">
        <v>23</v>
      </c>
      <c r="F818" s="260" t="s">
        <v>1195</v>
      </c>
      <c r="G818" s="258"/>
      <c r="H818" s="261">
        <v>20</v>
      </c>
      <c r="I818" s="262"/>
      <c r="J818" s="258"/>
      <c r="K818" s="258"/>
      <c r="L818" s="263"/>
      <c r="M818" s="264"/>
      <c r="N818" s="265"/>
      <c r="O818" s="265"/>
      <c r="P818" s="265"/>
      <c r="Q818" s="265"/>
      <c r="R818" s="265"/>
      <c r="S818" s="265"/>
      <c r="T818" s="266"/>
      <c r="AT818" s="267" t="s">
        <v>328</v>
      </c>
      <c r="AU818" s="267" t="s">
        <v>85</v>
      </c>
      <c r="AV818" s="12" t="s">
        <v>85</v>
      </c>
      <c r="AW818" s="12" t="s">
        <v>38</v>
      </c>
      <c r="AX818" s="12" t="s">
        <v>83</v>
      </c>
      <c r="AY818" s="267" t="s">
        <v>174</v>
      </c>
    </row>
    <row r="819" spans="2:65" s="1" customFormat="1" ht="25.5" customHeight="1">
      <c r="B819" s="47"/>
      <c r="C819" s="235" t="s">
        <v>1196</v>
      </c>
      <c r="D819" s="235" t="s">
        <v>177</v>
      </c>
      <c r="E819" s="236" t="s">
        <v>1197</v>
      </c>
      <c r="F819" s="237" t="s">
        <v>1198</v>
      </c>
      <c r="G819" s="238" t="s">
        <v>180</v>
      </c>
      <c r="H819" s="239">
        <v>10</v>
      </c>
      <c r="I819" s="240"/>
      <c r="J819" s="241">
        <f>ROUND(I819*H819,2)</f>
        <v>0</v>
      </c>
      <c r="K819" s="237" t="s">
        <v>181</v>
      </c>
      <c r="L819" s="73"/>
      <c r="M819" s="242" t="s">
        <v>23</v>
      </c>
      <c r="N819" s="243" t="s">
        <v>46</v>
      </c>
      <c r="O819" s="48"/>
      <c r="P819" s="244">
        <f>O819*H819</f>
        <v>0</v>
      </c>
      <c r="Q819" s="244">
        <v>0.0024</v>
      </c>
      <c r="R819" s="244">
        <f>Q819*H819</f>
        <v>0.023999999999999997</v>
      </c>
      <c r="S819" s="244">
        <v>0</v>
      </c>
      <c r="T819" s="245">
        <f>S819*H819</f>
        <v>0</v>
      </c>
      <c r="AR819" s="25" t="s">
        <v>258</v>
      </c>
      <c r="AT819" s="25" t="s">
        <v>177</v>
      </c>
      <c r="AU819" s="25" t="s">
        <v>85</v>
      </c>
      <c r="AY819" s="25" t="s">
        <v>174</v>
      </c>
      <c r="BE819" s="246">
        <f>IF(N819="základní",J819,0)</f>
        <v>0</v>
      </c>
      <c r="BF819" s="246">
        <f>IF(N819="snížená",J819,0)</f>
        <v>0</v>
      </c>
      <c r="BG819" s="246">
        <f>IF(N819="zákl. přenesená",J819,0)</f>
        <v>0</v>
      </c>
      <c r="BH819" s="246">
        <f>IF(N819="sníž. přenesená",J819,0)</f>
        <v>0</v>
      </c>
      <c r="BI819" s="246">
        <f>IF(N819="nulová",J819,0)</f>
        <v>0</v>
      </c>
      <c r="BJ819" s="25" t="s">
        <v>83</v>
      </c>
      <c r="BK819" s="246">
        <f>ROUND(I819*H819,2)</f>
        <v>0</v>
      </c>
      <c r="BL819" s="25" t="s">
        <v>258</v>
      </c>
      <c r="BM819" s="25" t="s">
        <v>1199</v>
      </c>
    </row>
    <row r="820" spans="2:47" s="1" customFormat="1" ht="13.5">
      <c r="B820" s="47"/>
      <c r="C820" s="75"/>
      <c r="D820" s="247" t="s">
        <v>187</v>
      </c>
      <c r="E820" s="75"/>
      <c r="F820" s="248" t="s">
        <v>200</v>
      </c>
      <c r="G820" s="75"/>
      <c r="H820" s="75"/>
      <c r="I820" s="205"/>
      <c r="J820" s="75"/>
      <c r="K820" s="75"/>
      <c r="L820" s="73"/>
      <c r="M820" s="249"/>
      <c r="N820" s="48"/>
      <c r="O820" s="48"/>
      <c r="P820" s="48"/>
      <c r="Q820" s="48"/>
      <c r="R820" s="48"/>
      <c r="S820" s="48"/>
      <c r="T820" s="96"/>
      <c r="AT820" s="25" t="s">
        <v>187</v>
      </c>
      <c r="AU820" s="25" t="s">
        <v>85</v>
      </c>
    </row>
    <row r="821" spans="2:51" s="12" customFormat="1" ht="13.5">
      <c r="B821" s="257"/>
      <c r="C821" s="258"/>
      <c r="D821" s="247" t="s">
        <v>328</v>
      </c>
      <c r="E821" s="259" t="s">
        <v>23</v>
      </c>
      <c r="F821" s="260" t="s">
        <v>1200</v>
      </c>
      <c r="G821" s="258"/>
      <c r="H821" s="261">
        <v>10</v>
      </c>
      <c r="I821" s="262"/>
      <c r="J821" s="258"/>
      <c r="K821" s="258"/>
      <c r="L821" s="263"/>
      <c r="M821" s="264"/>
      <c r="N821" s="265"/>
      <c r="O821" s="265"/>
      <c r="P821" s="265"/>
      <c r="Q821" s="265"/>
      <c r="R821" s="265"/>
      <c r="S821" s="265"/>
      <c r="T821" s="266"/>
      <c r="AT821" s="267" t="s">
        <v>328</v>
      </c>
      <c r="AU821" s="267" t="s">
        <v>85</v>
      </c>
      <c r="AV821" s="12" t="s">
        <v>85</v>
      </c>
      <c r="AW821" s="12" t="s">
        <v>38</v>
      </c>
      <c r="AX821" s="12" t="s">
        <v>83</v>
      </c>
      <c r="AY821" s="267" t="s">
        <v>174</v>
      </c>
    </row>
    <row r="822" spans="2:65" s="1" customFormat="1" ht="25.5" customHeight="1">
      <c r="B822" s="47"/>
      <c r="C822" s="235" t="s">
        <v>1201</v>
      </c>
      <c r="D822" s="235" t="s">
        <v>177</v>
      </c>
      <c r="E822" s="236" t="s">
        <v>1202</v>
      </c>
      <c r="F822" s="237" t="s">
        <v>1203</v>
      </c>
      <c r="G822" s="238" t="s">
        <v>180</v>
      </c>
      <c r="H822" s="239">
        <v>5</v>
      </c>
      <c r="I822" s="240"/>
      <c r="J822" s="241">
        <f>ROUND(I822*H822,2)</f>
        <v>0</v>
      </c>
      <c r="K822" s="237" t="s">
        <v>181</v>
      </c>
      <c r="L822" s="73"/>
      <c r="M822" s="242" t="s">
        <v>23</v>
      </c>
      <c r="N822" s="243" t="s">
        <v>46</v>
      </c>
      <c r="O822" s="48"/>
      <c r="P822" s="244">
        <f>O822*H822</f>
        <v>0</v>
      </c>
      <c r="Q822" s="244">
        <v>0.0048</v>
      </c>
      <c r="R822" s="244">
        <f>Q822*H822</f>
        <v>0.023999999999999997</v>
      </c>
      <c r="S822" s="244">
        <v>0</v>
      </c>
      <c r="T822" s="245">
        <f>S822*H822</f>
        <v>0</v>
      </c>
      <c r="AR822" s="25" t="s">
        <v>258</v>
      </c>
      <c r="AT822" s="25" t="s">
        <v>177</v>
      </c>
      <c r="AU822" s="25" t="s">
        <v>85</v>
      </c>
      <c r="AY822" s="25" t="s">
        <v>174</v>
      </c>
      <c r="BE822" s="246">
        <f>IF(N822="základní",J822,0)</f>
        <v>0</v>
      </c>
      <c r="BF822" s="246">
        <f>IF(N822="snížená",J822,0)</f>
        <v>0</v>
      </c>
      <c r="BG822" s="246">
        <f>IF(N822="zákl. přenesená",J822,0)</f>
        <v>0</v>
      </c>
      <c r="BH822" s="246">
        <f>IF(N822="sníž. přenesená",J822,0)</f>
        <v>0</v>
      </c>
      <c r="BI822" s="246">
        <f>IF(N822="nulová",J822,0)</f>
        <v>0</v>
      </c>
      <c r="BJ822" s="25" t="s">
        <v>83</v>
      </c>
      <c r="BK822" s="246">
        <f>ROUND(I822*H822,2)</f>
        <v>0</v>
      </c>
      <c r="BL822" s="25" t="s">
        <v>258</v>
      </c>
      <c r="BM822" s="25" t="s">
        <v>1204</v>
      </c>
    </row>
    <row r="823" spans="2:47" s="1" customFormat="1" ht="13.5">
      <c r="B823" s="47"/>
      <c r="C823" s="75"/>
      <c r="D823" s="247" t="s">
        <v>187</v>
      </c>
      <c r="E823" s="75"/>
      <c r="F823" s="248" t="s">
        <v>200</v>
      </c>
      <c r="G823" s="75"/>
      <c r="H823" s="75"/>
      <c r="I823" s="205"/>
      <c r="J823" s="75"/>
      <c r="K823" s="75"/>
      <c r="L823" s="73"/>
      <c r="M823" s="249"/>
      <c r="N823" s="48"/>
      <c r="O823" s="48"/>
      <c r="P823" s="48"/>
      <c r="Q823" s="48"/>
      <c r="R823" s="48"/>
      <c r="S823" s="48"/>
      <c r="T823" s="96"/>
      <c r="AT823" s="25" t="s">
        <v>187</v>
      </c>
      <c r="AU823" s="25" t="s">
        <v>85</v>
      </c>
    </row>
    <row r="824" spans="2:51" s="12" customFormat="1" ht="13.5">
      <c r="B824" s="257"/>
      <c r="C824" s="258"/>
      <c r="D824" s="247" t="s">
        <v>328</v>
      </c>
      <c r="E824" s="259" t="s">
        <v>23</v>
      </c>
      <c r="F824" s="260" t="s">
        <v>1205</v>
      </c>
      <c r="G824" s="258"/>
      <c r="H824" s="261">
        <v>5</v>
      </c>
      <c r="I824" s="262"/>
      <c r="J824" s="258"/>
      <c r="K824" s="258"/>
      <c r="L824" s="263"/>
      <c r="M824" s="264"/>
      <c r="N824" s="265"/>
      <c r="O824" s="265"/>
      <c r="P824" s="265"/>
      <c r="Q824" s="265"/>
      <c r="R824" s="265"/>
      <c r="S824" s="265"/>
      <c r="T824" s="266"/>
      <c r="AT824" s="267" t="s">
        <v>328</v>
      </c>
      <c r="AU824" s="267" t="s">
        <v>85</v>
      </c>
      <c r="AV824" s="12" t="s">
        <v>85</v>
      </c>
      <c r="AW824" s="12" t="s">
        <v>38</v>
      </c>
      <c r="AX824" s="12" t="s">
        <v>83</v>
      </c>
      <c r="AY824" s="267" t="s">
        <v>174</v>
      </c>
    </row>
    <row r="825" spans="2:65" s="1" customFormat="1" ht="25.5" customHeight="1">
      <c r="B825" s="47"/>
      <c r="C825" s="235" t="s">
        <v>1206</v>
      </c>
      <c r="D825" s="235" t="s">
        <v>177</v>
      </c>
      <c r="E825" s="236" t="s">
        <v>1207</v>
      </c>
      <c r="F825" s="237" t="s">
        <v>1208</v>
      </c>
      <c r="G825" s="238" t="s">
        <v>205</v>
      </c>
      <c r="H825" s="239">
        <v>363.954</v>
      </c>
      <c r="I825" s="240"/>
      <c r="J825" s="241">
        <f>ROUND(I825*H825,2)</f>
        <v>0</v>
      </c>
      <c r="K825" s="237" t="s">
        <v>181</v>
      </c>
      <c r="L825" s="73"/>
      <c r="M825" s="242" t="s">
        <v>23</v>
      </c>
      <c r="N825" s="243" t="s">
        <v>46</v>
      </c>
      <c r="O825" s="48"/>
      <c r="P825" s="244">
        <f>O825*H825</f>
        <v>0</v>
      </c>
      <c r="Q825" s="244">
        <v>0.00318</v>
      </c>
      <c r="R825" s="244">
        <f>Q825*H825</f>
        <v>1.15737372</v>
      </c>
      <c r="S825" s="244">
        <v>0</v>
      </c>
      <c r="T825" s="245">
        <f>S825*H825</f>
        <v>0</v>
      </c>
      <c r="AR825" s="25" t="s">
        <v>258</v>
      </c>
      <c r="AT825" s="25" t="s">
        <v>177</v>
      </c>
      <c r="AU825" s="25" t="s">
        <v>85</v>
      </c>
      <c r="AY825" s="25" t="s">
        <v>174</v>
      </c>
      <c r="BE825" s="246">
        <f>IF(N825="základní",J825,0)</f>
        <v>0</v>
      </c>
      <c r="BF825" s="246">
        <f>IF(N825="snížená",J825,0)</f>
        <v>0</v>
      </c>
      <c r="BG825" s="246">
        <f>IF(N825="zákl. přenesená",J825,0)</f>
        <v>0</v>
      </c>
      <c r="BH825" s="246">
        <f>IF(N825="sníž. přenesená",J825,0)</f>
        <v>0</v>
      </c>
      <c r="BI825" s="246">
        <f>IF(N825="nulová",J825,0)</f>
        <v>0</v>
      </c>
      <c r="BJ825" s="25" t="s">
        <v>83</v>
      </c>
      <c r="BK825" s="246">
        <f>ROUND(I825*H825,2)</f>
        <v>0</v>
      </c>
      <c r="BL825" s="25" t="s">
        <v>258</v>
      </c>
      <c r="BM825" s="25" t="s">
        <v>1209</v>
      </c>
    </row>
    <row r="826" spans="2:51" s="12" customFormat="1" ht="13.5">
      <c r="B826" s="257"/>
      <c r="C826" s="258"/>
      <c r="D826" s="247" t="s">
        <v>328</v>
      </c>
      <c r="E826" s="259" t="s">
        <v>23</v>
      </c>
      <c r="F826" s="260" t="s">
        <v>286</v>
      </c>
      <c r="G826" s="258"/>
      <c r="H826" s="261">
        <v>1455.814</v>
      </c>
      <c r="I826" s="262"/>
      <c r="J826" s="258"/>
      <c r="K826" s="258"/>
      <c r="L826" s="263"/>
      <c r="M826" s="264"/>
      <c r="N826" s="265"/>
      <c r="O826" s="265"/>
      <c r="P826" s="265"/>
      <c r="Q826" s="265"/>
      <c r="R826" s="265"/>
      <c r="S826" s="265"/>
      <c r="T826" s="266"/>
      <c r="AT826" s="267" t="s">
        <v>328</v>
      </c>
      <c r="AU826" s="267" t="s">
        <v>85</v>
      </c>
      <c r="AV826" s="12" t="s">
        <v>85</v>
      </c>
      <c r="AW826" s="12" t="s">
        <v>38</v>
      </c>
      <c r="AX826" s="12" t="s">
        <v>83</v>
      </c>
      <c r="AY826" s="267" t="s">
        <v>174</v>
      </c>
    </row>
    <row r="827" spans="2:51" s="12" customFormat="1" ht="13.5">
      <c r="B827" s="257"/>
      <c r="C827" s="258"/>
      <c r="D827" s="247" t="s">
        <v>328</v>
      </c>
      <c r="E827" s="258"/>
      <c r="F827" s="260" t="s">
        <v>1210</v>
      </c>
      <c r="G827" s="258"/>
      <c r="H827" s="261">
        <v>363.954</v>
      </c>
      <c r="I827" s="262"/>
      <c r="J827" s="258"/>
      <c r="K827" s="258"/>
      <c r="L827" s="263"/>
      <c r="M827" s="264"/>
      <c r="N827" s="265"/>
      <c r="O827" s="265"/>
      <c r="P827" s="265"/>
      <c r="Q827" s="265"/>
      <c r="R827" s="265"/>
      <c r="S827" s="265"/>
      <c r="T827" s="266"/>
      <c r="AT827" s="267" t="s">
        <v>328</v>
      </c>
      <c r="AU827" s="267" t="s">
        <v>85</v>
      </c>
      <c r="AV827" s="12" t="s">
        <v>85</v>
      </c>
      <c r="AW827" s="12" t="s">
        <v>6</v>
      </c>
      <c r="AX827" s="12" t="s">
        <v>83</v>
      </c>
      <c r="AY827" s="267" t="s">
        <v>174</v>
      </c>
    </row>
    <row r="828" spans="2:65" s="1" customFormat="1" ht="25.5" customHeight="1">
      <c r="B828" s="47"/>
      <c r="C828" s="235" t="s">
        <v>1211</v>
      </c>
      <c r="D828" s="235" t="s">
        <v>177</v>
      </c>
      <c r="E828" s="236" t="s">
        <v>1212</v>
      </c>
      <c r="F828" s="237" t="s">
        <v>1213</v>
      </c>
      <c r="G828" s="238" t="s">
        <v>205</v>
      </c>
      <c r="H828" s="239">
        <v>1455.814</v>
      </c>
      <c r="I828" s="240"/>
      <c r="J828" s="241">
        <f>ROUND(I828*H828,2)</f>
        <v>0</v>
      </c>
      <c r="K828" s="237" t="s">
        <v>181</v>
      </c>
      <c r="L828" s="73"/>
      <c r="M828" s="242" t="s">
        <v>23</v>
      </c>
      <c r="N828" s="243" t="s">
        <v>46</v>
      </c>
      <c r="O828" s="48"/>
      <c r="P828" s="244">
        <f>O828*H828</f>
        <v>0</v>
      </c>
      <c r="Q828" s="244">
        <v>0.00106</v>
      </c>
      <c r="R828" s="244">
        <f>Q828*H828</f>
        <v>1.54316284</v>
      </c>
      <c r="S828" s="244">
        <v>0</v>
      </c>
      <c r="T828" s="245">
        <f>S828*H828</f>
        <v>0</v>
      </c>
      <c r="AR828" s="25" t="s">
        <v>258</v>
      </c>
      <c r="AT828" s="25" t="s">
        <v>177</v>
      </c>
      <c r="AU828" s="25" t="s">
        <v>85</v>
      </c>
      <c r="AY828" s="25" t="s">
        <v>174</v>
      </c>
      <c r="BE828" s="246">
        <f>IF(N828="základní",J828,0)</f>
        <v>0</v>
      </c>
      <c r="BF828" s="246">
        <f>IF(N828="snížená",J828,0)</f>
        <v>0</v>
      </c>
      <c r="BG828" s="246">
        <f>IF(N828="zákl. přenesená",J828,0)</f>
        <v>0</v>
      </c>
      <c r="BH828" s="246">
        <f>IF(N828="sníž. přenesená",J828,0)</f>
        <v>0</v>
      </c>
      <c r="BI828" s="246">
        <f>IF(N828="nulová",J828,0)</f>
        <v>0</v>
      </c>
      <c r="BJ828" s="25" t="s">
        <v>83</v>
      </c>
      <c r="BK828" s="246">
        <f>ROUND(I828*H828,2)</f>
        <v>0</v>
      </c>
      <c r="BL828" s="25" t="s">
        <v>258</v>
      </c>
      <c r="BM828" s="25" t="s">
        <v>1214</v>
      </c>
    </row>
    <row r="829" spans="2:65" s="1" customFormat="1" ht="25.5" customHeight="1">
      <c r="B829" s="47"/>
      <c r="C829" s="235" t="s">
        <v>1215</v>
      </c>
      <c r="D829" s="235" t="s">
        <v>177</v>
      </c>
      <c r="E829" s="236" t="s">
        <v>1216</v>
      </c>
      <c r="F829" s="237" t="s">
        <v>1217</v>
      </c>
      <c r="G829" s="238" t="s">
        <v>205</v>
      </c>
      <c r="H829" s="239">
        <v>446.355</v>
      </c>
      <c r="I829" s="240"/>
      <c r="J829" s="241">
        <f>ROUND(I829*H829,2)</f>
        <v>0</v>
      </c>
      <c r="K829" s="237" t="s">
        <v>181</v>
      </c>
      <c r="L829" s="73"/>
      <c r="M829" s="242" t="s">
        <v>23</v>
      </c>
      <c r="N829" s="243" t="s">
        <v>46</v>
      </c>
      <c r="O829" s="48"/>
      <c r="P829" s="244">
        <f>O829*H829</f>
        <v>0</v>
      </c>
      <c r="Q829" s="244">
        <v>0</v>
      </c>
      <c r="R829" s="244">
        <f>Q829*H829</f>
        <v>0</v>
      </c>
      <c r="S829" s="244">
        <v>0</v>
      </c>
      <c r="T829" s="245">
        <f>S829*H829</f>
        <v>0</v>
      </c>
      <c r="AR829" s="25" t="s">
        <v>258</v>
      </c>
      <c r="AT829" s="25" t="s">
        <v>177</v>
      </c>
      <c r="AU829" s="25" t="s">
        <v>85</v>
      </c>
      <c r="AY829" s="25" t="s">
        <v>174</v>
      </c>
      <c r="BE829" s="246">
        <f>IF(N829="základní",J829,0)</f>
        <v>0</v>
      </c>
      <c r="BF829" s="246">
        <f>IF(N829="snížená",J829,0)</f>
        <v>0</v>
      </c>
      <c r="BG829" s="246">
        <f>IF(N829="zákl. přenesená",J829,0)</f>
        <v>0</v>
      </c>
      <c r="BH829" s="246">
        <f>IF(N829="sníž. přenesená",J829,0)</f>
        <v>0</v>
      </c>
      <c r="BI829" s="246">
        <f>IF(N829="nulová",J829,0)</f>
        <v>0</v>
      </c>
      <c r="BJ829" s="25" t="s">
        <v>83</v>
      </c>
      <c r="BK829" s="246">
        <f>ROUND(I829*H829,2)</f>
        <v>0</v>
      </c>
      <c r="BL829" s="25" t="s">
        <v>258</v>
      </c>
      <c r="BM829" s="25" t="s">
        <v>1218</v>
      </c>
    </row>
    <row r="830" spans="2:51" s="12" customFormat="1" ht="13.5">
      <c r="B830" s="257"/>
      <c r="C830" s="258"/>
      <c r="D830" s="247" t="s">
        <v>328</v>
      </c>
      <c r="E830" s="259" t="s">
        <v>23</v>
      </c>
      <c r="F830" s="260" t="s">
        <v>275</v>
      </c>
      <c r="G830" s="258"/>
      <c r="H830" s="261">
        <v>19.07</v>
      </c>
      <c r="I830" s="262"/>
      <c r="J830" s="258"/>
      <c r="K830" s="258"/>
      <c r="L830" s="263"/>
      <c r="M830" s="264"/>
      <c r="N830" s="265"/>
      <c r="O830" s="265"/>
      <c r="P830" s="265"/>
      <c r="Q830" s="265"/>
      <c r="R830" s="265"/>
      <c r="S830" s="265"/>
      <c r="T830" s="266"/>
      <c r="AT830" s="267" t="s">
        <v>328</v>
      </c>
      <c r="AU830" s="267" t="s">
        <v>85</v>
      </c>
      <c r="AV830" s="12" t="s">
        <v>85</v>
      </c>
      <c r="AW830" s="12" t="s">
        <v>38</v>
      </c>
      <c r="AX830" s="12" t="s">
        <v>75</v>
      </c>
      <c r="AY830" s="267" t="s">
        <v>174</v>
      </c>
    </row>
    <row r="831" spans="2:51" s="12" customFormat="1" ht="13.5">
      <c r="B831" s="257"/>
      <c r="C831" s="258"/>
      <c r="D831" s="247" t="s">
        <v>328</v>
      </c>
      <c r="E831" s="259" t="s">
        <v>23</v>
      </c>
      <c r="F831" s="260" t="s">
        <v>290</v>
      </c>
      <c r="G831" s="258"/>
      <c r="H831" s="261">
        <v>246.63</v>
      </c>
      <c r="I831" s="262"/>
      <c r="J831" s="258"/>
      <c r="K831" s="258"/>
      <c r="L831" s="263"/>
      <c r="M831" s="264"/>
      <c r="N831" s="265"/>
      <c r="O831" s="265"/>
      <c r="P831" s="265"/>
      <c r="Q831" s="265"/>
      <c r="R831" s="265"/>
      <c r="S831" s="265"/>
      <c r="T831" s="266"/>
      <c r="AT831" s="267" t="s">
        <v>328</v>
      </c>
      <c r="AU831" s="267" t="s">
        <v>85</v>
      </c>
      <c r="AV831" s="12" t="s">
        <v>85</v>
      </c>
      <c r="AW831" s="12" t="s">
        <v>38</v>
      </c>
      <c r="AX831" s="12" t="s">
        <v>75</v>
      </c>
      <c r="AY831" s="267" t="s">
        <v>174</v>
      </c>
    </row>
    <row r="832" spans="2:51" s="12" customFormat="1" ht="13.5">
      <c r="B832" s="257"/>
      <c r="C832" s="258"/>
      <c r="D832" s="247" t="s">
        <v>328</v>
      </c>
      <c r="E832" s="259" t="s">
        <v>23</v>
      </c>
      <c r="F832" s="260" t="s">
        <v>278</v>
      </c>
      <c r="G832" s="258"/>
      <c r="H832" s="261">
        <v>180.655</v>
      </c>
      <c r="I832" s="262"/>
      <c r="J832" s="258"/>
      <c r="K832" s="258"/>
      <c r="L832" s="263"/>
      <c r="M832" s="264"/>
      <c r="N832" s="265"/>
      <c r="O832" s="265"/>
      <c r="P832" s="265"/>
      <c r="Q832" s="265"/>
      <c r="R832" s="265"/>
      <c r="S832" s="265"/>
      <c r="T832" s="266"/>
      <c r="AT832" s="267" t="s">
        <v>328</v>
      </c>
      <c r="AU832" s="267" t="s">
        <v>85</v>
      </c>
      <c r="AV832" s="12" t="s">
        <v>85</v>
      </c>
      <c r="AW832" s="12" t="s">
        <v>38</v>
      </c>
      <c r="AX832" s="12" t="s">
        <v>75</v>
      </c>
      <c r="AY832" s="267" t="s">
        <v>174</v>
      </c>
    </row>
    <row r="833" spans="2:51" s="13" customFormat="1" ht="13.5">
      <c r="B833" s="268"/>
      <c r="C833" s="269"/>
      <c r="D833" s="247" t="s">
        <v>328</v>
      </c>
      <c r="E833" s="270" t="s">
        <v>23</v>
      </c>
      <c r="F833" s="271" t="s">
        <v>331</v>
      </c>
      <c r="G833" s="269"/>
      <c r="H833" s="272">
        <v>446.355</v>
      </c>
      <c r="I833" s="273"/>
      <c r="J833" s="269"/>
      <c r="K833" s="269"/>
      <c r="L833" s="274"/>
      <c r="M833" s="275"/>
      <c r="N833" s="276"/>
      <c r="O833" s="276"/>
      <c r="P833" s="276"/>
      <c r="Q833" s="276"/>
      <c r="R833" s="276"/>
      <c r="S833" s="276"/>
      <c r="T833" s="277"/>
      <c r="AT833" s="278" t="s">
        <v>328</v>
      </c>
      <c r="AU833" s="278" t="s">
        <v>85</v>
      </c>
      <c r="AV833" s="13" t="s">
        <v>195</v>
      </c>
      <c r="AW833" s="13" t="s">
        <v>38</v>
      </c>
      <c r="AX833" s="13" t="s">
        <v>83</v>
      </c>
      <c r="AY833" s="278" t="s">
        <v>174</v>
      </c>
    </row>
    <row r="834" spans="2:65" s="1" customFormat="1" ht="16.5" customHeight="1">
      <c r="B834" s="47"/>
      <c r="C834" s="300" t="s">
        <v>1219</v>
      </c>
      <c r="D834" s="300" t="s">
        <v>475</v>
      </c>
      <c r="E834" s="301" t="s">
        <v>1220</v>
      </c>
      <c r="F834" s="302" t="s">
        <v>1221</v>
      </c>
      <c r="G834" s="303" t="s">
        <v>205</v>
      </c>
      <c r="H834" s="304">
        <v>468.673</v>
      </c>
      <c r="I834" s="305"/>
      <c r="J834" s="306">
        <f>ROUND(I834*H834,2)</f>
        <v>0</v>
      </c>
      <c r="K834" s="302" t="s">
        <v>181</v>
      </c>
      <c r="L834" s="307"/>
      <c r="M834" s="308" t="s">
        <v>23</v>
      </c>
      <c r="N834" s="309" t="s">
        <v>46</v>
      </c>
      <c r="O834" s="48"/>
      <c r="P834" s="244">
        <f>O834*H834</f>
        <v>0</v>
      </c>
      <c r="Q834" s="244">
        <v>0</v>
      </c>
      <c r="R834" s="244">
        <f>Q834*H834</f>
        <v>0</v>
      </c>
      <c r="S834" s="244">
        <v>0</v>
      </c>
      <c r="T834" s="245">
        <f>S834*H834</f>
        <v>0</v>
      </c>
      <c r="AR834" s="25" t="s">
        <v>547</v>
      </c>
      <c r="AT834" s="25" t="s">
        <v>475</v>
      </c>
      <c r="AU834" s="25" t="s">
        <v>85</v>
      </c>
      <c r="AY834" s="25" t="s">
        <v>174</v>
      </c>
      <c r="BE834" s="246">
        <f>IF(N834="základní",J834,0)</f>
        <v>0</v>
      </c>
      <c r="BF834" s="246">
        <f>IF(N834="snížená",J834,0)</f>
        <v>0</v>
      </c>
      <c r="BG834" s="246">
        <f>IF(N834="zákl. přenesená",J834,0)</f>
        <v>0</v>
      </c>
      <c r="BH834" s="246">
        <f>IF(N834="sníž. přenesená",J834,0)</f>
        <v>0</v>
      </c>
      <c r="BI834" s="246">
        <f>IF(N834="nulová",J834,0)</f>
        <v>0</v>
      </c>
      <c r="BJ834" s="25" t="s">
        <v>83</v>
      </c>
      <c r="BK834" s="246">
        <f>ROUND(I834*H834,2)</f>
        <v>0</v>
      </c>
      <c r="BL834" s="25" t="s">
        <v>258</v>
      </c>
      <c r="BM834" s="25" t="s">
        <v>1222</v>
      </c>
    </row>
    <row r="835" spans="2:51" s="12" customFormat="1" ht="13.5">
      <c r="B835" s="257"/>
      <c r="C835" s="258"/>
      <c r="D835" s="247" t="s">
        <v>328</v>
      </c>
      <c r="E835" s="258"/>
      <c r="F835" s="260" t="s">
        <v>1223</v>
      </c>
      <c r="G835" s="258"/>
      <c r="H835" s="261">
        <v>468.673</v>
      </c>
      <c r="I835" s="262"/>
      <c r="J835" s="258"/>
      <c r="K835" s="258"/>
      <c r="L835" s="263"/>
      <c r="M835" s="264"/>
      <c r="N835" s="265"/>
      <c r="O835" s="265"/>
      <c r="P835" s="265"/>
      <c r="Q835" s="265"/>
      <c r="R835" s="265"/>
      <c r="S835" s="265"/>
      <c r="T835" s="266"/>
      <c r="AT835" s="267" t="s">
        <v>328</v>
      </c>
      <c r="AU835" s="267" t="s">
        <v>85</v>
      </c>
      <c r="AV835" s="12" t="s">
        <v>85</v>
      </c>
      <c r="AW835" s="12" t="s">
        <v>6</v>
      </c>
      <c r="AX835" s="12" t="s">
        <v>83</v>
      </c>
      <c r="AY835" s="267" t="s">
        <v>174</v>
      </c>
    </row>
    <row r="836" spans="2:65" s="1" customFormat="1" ht="25.5" customHeight="1">
      <c r="B836" s="47"/>
      <c r="C836" s="235" t="s">
        <v>1224</v>
      </c>
      <c r="D836" s="235" t="s">
        <v>177</v>
      </c>
      <c r="E836" s="236" t="s">
        <v>1225</v>
      </c>
      <c r="F836" s="237" t="s">
        <v>1226</v>
      </c>
      <c r="G836" s="238" t="s">
        <v>205</v>
      </c>
      <c r="H836" s="239">
        <v>132.26</v>
      </c>
      <c r="I836" s="240"/>
      <c r="J836" s="241">
        <f>ROUND(I836*H836,2)</f>
        <v>0</v>
      </c>
      <c r="K836" s="237" t="s">
        <v>181</v>
      </c>
      <c r="L836" s="73"/>
      <c r="M836" s="242" t="s">
        <v>23</v>
      </c>
      <c r="N836" s="243" t="s">
        <v>46</v>
      </c>
      <c r="O836" s="48"/>
      <c r="P836" s="244">
        <f>O836*H836</f>
        <v>0</v>
      </c>
      <c r="Q836" s="244">
        <v>0</v>
      </c>
      <c r="R836" s="244">
        <f>Q836*H836</f>
        <v>0</v>
      </c>
      <c r="S836" s="244">
        <v>0</v>
      </c>
      <c r="T836" s="245">
        <f>S836*H836</f>
        <v>0</v>
      </c>
      <c r="AR836" s="25" t="s">
        <v>258</v>
      </c>
      <c r="AT836" s="25" t="s">
        <v>177</v>
      </c>
      <c r="AU836" s="25" t="s">
        <v>85</v>
      </c>
      <c r="AY836" s="25" t="s">
        <v>174</v>
      </c>
      <c r="BE836" s="246">
        <f>IF(N836="základní",J836,0)</f>
        <v>0</v>
      </c>
      <c r="BF836" s="246">
        <f>IF(N836="snížená",J836,0)</f>
        <v>0</v>
      </c>
      <c r="BG836" s="246">
        <f>IF(N836="zákl. přenesená",J836,0)</f>
        <v>0</v>
      </c>
      <c r="BH836" s="246">
        <f>IF(N836="sníž. přenesená",J836,0)</f>
        <v>0</v>
      </c>
      <c r="BI836" s="246">
        <f>IF(N836="nulová",J836,0)</f>
        <v>0</v>
      </c>
      <c r="BJ836" s="25" t="s">
        <v>83</v>
      </c>
      <c r="BK836" s="246">
        <f>ROUND(I836*H836,2)</f>
        <v>0</v>
      </c>
      <c r="BL836" s="25" t="s">
        <v>258</v>
      </c>
      <c r="BM836" s="25" t="s">
        <v>1227</v>
      </c>
    </row>
    <row r="837" spans="2:51" s="12" customFormat="1" ht="13.5">
      <c r="B837" s="257"/>
      <c r="C837" s="258"/>
      <c r="D837" s="247" t="s">
        <v>328</v>
      </c>
      <c r="E837" s="259" t="s">
        <v>23</v>
      </c>
      <c r="F837" s="260" t="s">
        <v>1228</v>
      </c>
      <c r="G837" s="258"/>
      <c r="H837" s="261">
        <v>31.22</v>
      </c>
      <c r="I837" s="262"/>
      <c r="J837" s="258"/>
      <c r="K837" s="258"/>
      <c r="L837" s="263"/>
      <c r="M837" s="264"/>
      <c r="N837" s="265"/>
      <c r="O837" s="265"/>
      <c r="P837" s="265"/>
      <c r="Q837" s="265"/>
      <c r="R837" s="265"/>
      <c r="S837" s="265"/>
      <c r="T837" s="266"/>
      <c r="AT837" s="267" t="s">
        <v>328</v>
      </c>
      <c r="AU837" s="267" t="s">
        <v>85</v>
      </c>
      <c r="AV837" s="12" t="s">
        <v>85</v>
      </c>
      <c r="AW837" s="12" t="s">
        <v>38</v>
      </c>
      <c r="AX837" s="12" t="s">
        <v>75</v>
      </c>
      <c r="AY837" s="267" t="s">
        <v>174</v>
      </c>
    </row>
    <row r="838" spans="2:51" s="12" customFormat="1" ht="13.5">
      <c r="B838" s="257"/>
      <c r="C838" s="258"/>
      <c r="D838" s="247" t="s">
        <v>328</v>
      </c>
      <c r="E838" s="259" t="s">
        <v>23</v>
      </c>
      <c r="F838" s="260" t="s">
        <v>1229</v>
      </c>
      <c r="G838" s="258"/>
      <c r="H838" s="261">
        <v>9.918</v>
      </c>
      <c r="I838" s="262"/>
      <c r="J838" s="258"/>
      <c r="K838" s="258"/>
      <c r="L838" s="263"/>
      <c r="M838" s="264"/>
      <c r="N838" s="265"/>
      <c r="O838" s="265"/>
      <c r="P838" s="265"/>
      <c r="Q838" s="265"/>
      <c r="R838" s="265"/>
      <c r="S838" s="265"/>
      <c r="T838" s="266"/>
      <c r="AT838" s="267" t="s">
        <v>328</v>
      </c>
      <c r="AU838" s="267" t="s">
        <v>85</v>
      </c>
      <c r="AV838" s="12" t="s">
        <v>85</v>
      </c>
      <c r="AW838" s="12" t="s">
        <v>38</v>
      </c>
      <c r="AX838" s="12" t="s">
        <v>75</v>
      </c>
      <c r="AY838" s="267" t="s">
        <v>174</v>
      </c>
    </row>
    <row r="839" spans="2:51" s="12" customFormat="1" ht="13.5">
      <c r="B839" s="257"/>
      <c r="C839" s="258"/>
      <c r="D839" s="247" t="s">
        <v>328</v>
      </c>
      <c r="E839" s="259" t="s">
        <v>23</v>
      </c>
      <c r="F839" s="260" t="s">
        <v>1230</v>
      </c>
      <c r="G839" s="258"/>
      <c r="H839" s="261">
        <v>5.6</v>
      </c>
      <c r="I839" s="262"/>
      <c r="J839" s="258"/>
      <c r="K839" s="258"/>
      <c r="L839" s="263"/>
      <c r="M839" s="264"/>
      <c r="N839" s="265"/>
      <c r="O839" s="265"/>
      <c r="P839" s="265"/>
      <c r="Q839" s="265"/>
      <c r="R839" s="265"/>
      <c r="S839" s="265"/>
      <c r="T839" s="266"/>
      <c r="AT839" s="267" t="s">
        <v>328</v>
      </c>
      <c r="AU839" s="267" t="s">
        <v>85</v>
      </c>
      <c r="AV839" s="12" t="s">
        <v>85</v>
      </c>
      <c r="AW839" s="12" t="s">
        <v>38</v>
      </c>
      <c r="AX839" s="12" t="s">
        <v>75</v>
      </c>
      <c r="AY839" s="267" t="s">
        <v>174</v>
      </c>
    </row>
    <row r="840" spans="2:51" s="12" customFormat="1" ht="13.5">
      <c r="B840" s="257"/>
      <c r="C840" s="258"/>
      <c r="D840" s="247" t="s">
        <v>328</v>
      </c>
      <c r="E840" s="259" t="s">
        <v>23</v>
      </c>
      <c r="F840" s="260" t="s">
        <v>1231</v>
      </c>
      <c r="G840" s="258"/>
      <c r="H840" s="261">
        <v>1.2</v>
      </c>
      <c r="I840" s="262"/>
      <c r="J840" s="258"/>
      <c r="K840" s="258"/>
      <c r="L840" s="263"/>
      <c r="M840" s="264"/>
      <c r="N840" s="265"/>
      <c r="O840" s="265"/>
      <c r="P840" s="265"/>
      <c r="Q840" s="265"/>
      <c r="R840" s="265"/>
      <c r="S840" s="265"/>
      <c r="T840" s="266"/>
      <c r="AT840" s="267" t="s">
        <v>328</v>
      </c>
      <c r="AU840" s="267" t="s">
        <v>85</v>
      </c>
      <c r="AV840" s="12" t="s">
        <v>85</v>
      </c>
      <c r="AW840" s="12" t="s">
        <v>38</v>
      </c>
      <c r="AX840" s="12" t="s">
        <v>75</v>
      </c>
      <c r="AY840" s="267" t="s">
        <v>174</v>
      </c>
    </row>
    <row r="841" spans="2:51" s="12" customFormat="1" ht="13.5">
      <c r="B841" s="257"/>
      <c r="C841" s="258"/>
      <c r="D841" s="247" t="s">
        <v>328</v>
      </c>
      <c r="E841" s="259" t="s">
        <v>23</v>
      </c>
      <c r="F841" s="260" t="s">
        <v>1232</v>
      </c>
      <c r="G841" s="258"/>
      <c r="H841" s="261">
        <v>1.2</v>
      </c>
      <c r="I841" s="262"/>
      <c r="J841" s="258"/>
      <c r="K841" s="258"/>
      <c r="L841" s="263"/>
      <c r="M841" s="264"/>
      <c r="N841" s="265"/>
      <c r="O841" s="265"/>
      <c r="P841" s="265"/>
      <c r="Q841" s="265"/>
      <c r="R841" s="265"/>
      <c r="S841" s="265"/>
      <c r="T841" s="266"/>
      <c r="AT841" s="267" t="s">
        <v>328</v>
      </c>
      <c r="AU841" s="267" t="s">
        <v>85</v>
      </c>
      <c r="AV841" s="12" t="s">
        <v>85</v>
      </c>
      <c r="AW841" s="12" t="s">
        <v>38</v>
      </c>
      <c r="AX841" s="12" t="s">
        <v>75</v>
      </c>
      <c r="AY841" s="267" t="s">
        <v>174</v>
      </c>
    </row>
    <row r="842" spans="2:51" s="12" customFormat="1" ht="13.5">
      <c r="B842" s="257"/>
      <c r="C842" s="258"/>
      <c r="D842" s="247" t="s">
        <v>328</v>
      </c>
      <c r="E842" s="259" t="s">
        <v>23</v>
      </c>
      <c r="F842" s="260" t="s">
        <v>1233</v>
      </c>
      <c r="G842" s="258"/>
      <c r="H842" s="261">
        <v>3.79</v>
      </c>
      <c r="I842" s="262"/>
      <c r="J842" s="258"/>
      <c r="K842" s="258"/>
      <c r="L842" s="263"/>
      <c r="M842" s="264"/>
      <c r="N842" s="265"/>
      <c r="O842" s="265"/>
      <c r="P842" s="265"/>
      <c r="Q842" s="265"/>
      <c r="R842" s="265"/>
      <c r="S842" s="265"/>
      <c r="T842" s="266"/>
      <c r="AT842" s="267" t="s">
        <v>328</v>
      </c>
      <c r="AU842" s="267" t="s">
        <v>85</v>
      </c>
      <c r="AV842" s="12" t="s">
        <v>85</v>
      </c>
      <c r="AW842" s="12" t="s">
        <v>38</v>
      </c>
      <c r="AX842" s="12" t="s">
        <v>75</v>
      </c>
      <c r="AY842" s="267" t="s">
        <v>174</v>
      </c>
    </row>
    <row r="843" spans="2:51" s="12" customFormat="1" ht="13.5">
      <c r="B843" s="257"/>
      <c r="C843" s="258"/>
      <c r="D843" s="247" t="s">
        <v>328</v>
      </c>
      <c r="E843" s="259" t="s">
        <v>23</v>
      </c>
      <c r="F843" s="260" t="s">
        <v>1234</v>
      </c>
      <c r="G843" s="258"/>
      <c r="H843" s="261">
        <v>4.58</v>
      </c>
      <c r="I843" s="262"/>
      <c r="J843" s="258"/>
      <c r="K843" s="258"/>
      <c r="L843" s="263"/>
      <c r="M843" s="264"/>
      <c r="N843" s="265"/>
      <c r="O843" s="265"/>
      <c r="P843" s="265"/>
      <c r="Q843" s="265"/>
      <c r="R843" s="265"/>
      <c r="S843" s="265"/>
      <c r="T843" s="266"/>
      <c r="AT843" s="267" t="s">
        <v>328</v>
      </c>
      <c r="AU843" s="267" t="s">
        <v>85</v>
      </c>
      <c r="AV843" s="12" t="s">
        <v>85</v>
      </c>
      <c r="AW843" s="12" t="s">
        <v>38</v>
      </c>
      <c r="AX843" s="12" t="s">
        <v>75</v>
      </c>
      <c r="AY843" s="267" t="s">
        <v>174</v>
      </c>
    </row>
    <row r="844" spans="2:51" s="12" customFormat="1" ht="13.5">
      <c r="B844" s="257"/>
      <c r="C844" s="258"/>
      <c r="D844" s="247" t="s">
        <v>328</v>
      </c>
      <c r="E844" s="259" t="s">
        <v>23</v>
      </c>
      <c r="F844" s="260" t="s">
        <v>1235</v>
      </c>
      <c r="G844" s="258"/>
      <c r="H844" s="261">
        <v>3.2</v>
      </c>
      <c r="I844" s="262"/>
      <c r="J844" s="258"/>
      <c r="K844" s="258"/>
      <c r="L844" s="263"/>
      <c r="M844" s="264"/>
      <c r="N844" s="265"/>
      <c r="O844" s="265"/>
      <c r="P844" s="265"/>
      <c r="Q844" s="265"/>
      <c r="R844" s="265"/>
      <c r="S844" s="265"/>
      <c r="T844" s="266"/>
      <c r="AT844" s="267" t="s">
        <v>328</v>
      </c>
      <c r="AU844" s="267" t="s">
        <v>85</v>
      </c>
      <c r="AV844" s="12" t="s">
        <v>85</v>
      </c>
      <c r="AW844" s="12" t="s">
        <v>38</v>
      </c>
      <c r="AX844" s="12" t="s">
        <v>75</v>
      </c>
      <c r="AY844" s="267" t="s">
        <v>174</v>
      </c>
    </row>
    <row r="845" spans="2:51" s="12" customFormat="1" ht="13.5">
      <c r="B845" s="257"/>
      <c r="C845" s="258"/>
      <c r="D845" s="247" t="s">
        <v>328</v>
      </c>
      <c r="E845" s="259" t="s">
        <v>23</v>
      </c>
      <c r="F845" s="260" t="s">
        <v>1236</v>
      </c>
      <c r="G845" s="258"/>
      <c r="H845" s="261">
        <v>8.528</v>
      </c>
      <c r="I845" s="262"/>
      <c r="J845" s="258"/>
      <c r="K845" s="258"/>
      <c r="L845" s="263"/>
      <c r="M845" s="264"/>
      <c r="N845" s="265"/>
      <c r="O845" s="265"/>
      <c r="P845" s="265"/>
      <c r="Q845" s="265"/>
      <c r="R845" s="265"/>
      <c r="S845" s="265"/>
      <c r="T845" s="266"/>
      <c r="AT845" s="267" t="s">
        <v>328</v>
      </c>
      <c r="AU845" s="267" t="s">
        <v>85</v>
      </c>
      <c r="AV845" s="12" t="s">
        <v>85</v>
      </c>
      <c r="AW845" s="12" t="s">
        <v>38</v>
      </c>
      <c r="AX845" s="12" t="s">
        <v>75</v>
      </c>
      <c r="AY845" s="267" t="s">
        <v>174</v>
      </c>
    </row>
    <row r="846" spans="2:51" s="12" customFormat="1" ht="13.5">
      <c r="B846" s="257"/>
      <c r="C846" s="258"/>
      <c r="D846" s="247" t="s">
        <v>328</v>
      </c>
      <c r="E846" s="259" t="s">
        <v>23</v>
      </c>
      <c r="F846" s="260" t="s">
        <v>1237</v>
      </c>
      <c r="G846" s="258"/>
      <c r="H846" s="261">
        <v>7.064</v>
      </c>
      <c r="I846" s="262"/>
      <c r="J846" s="258"/>
      <c r="K846" s="258"/>
      <c r="L846" s="263"/>
      <c r="M846" s="264"/>
      <c r="N846" s="265"/>
      <c r="O846" s="265"/>
      <c r="P846" s="265"/>
      <c r="Q846" s="265"/>
      <c r="R846" s="265"/>
      <c r="S846" s="265"/>
      <c r="T846" s="266"/>
      <c r="AT846" s="267" t="s">
        <v>328</v>
      </c>
      <c r="AU846" s="267" t="s">
        <v>85</v>
      </c>
      <c r="AV846" s="12" t="s">
        <v>85</v>
      </c>
      <c r="AW846" s="12" t="s">
        <v>38</v>
      </c>
      <c r="AX846" s="12" t="s">
        <v>75</v>
      </c>
      <c r="AY846" s="267" t="s">
        <v>174</v>
      </c>
    </row>
    <row r="847" spans="2:51" s="12" customFormat="1" ht="13.5">
      <c r="B847" s="257"/>
      <c r="C847" s="258"/>
      <c r="D847" s="247" t="s">
        <v>328</v>
      </c>
      <c r="E847" s="259" t="s">
        <v>23</v>
      </c>
      <c r="F847" s="260" t="s">
        <v>1238</v>
      </c>
      <c r="G847" s="258"/>
      <c r="H847" s="261">
        <v>2.4</v>
      </c>
      <c r="I847" s="262"/>
      <c r="J847" s="258"/>
      <c r="K847" s="258"/>
      <c r="L847" s="263"/>
      <c r="M847" s="264"/>
      <c r="N847" s="265"/>
      <c r="O847" s="265"/>
      <c r="P847" s="265"/>
      <c r="Q847" s="265"/>
      <c r="R847" s="265"/>
      <c r="S847" s="265"/>
      <c r="T847" s="266"/>
      <c r="AT847" s="267" t="s">
        <v>328</v>
      </c>
      <c r="AU847" s="267" t="s">
        <v>85</v>
      </c>
      <c r="AV847" s="12" t="s">
        <v>85</v>
      </c>
      <c r="AW847" s="12" t="s">
        <v>38</v>
      </c>
      <c r="AX847" s="12" t="s">
        <v>75</v>
      </c>
      <c r="AY847" s="267" t="s">
        <v>174</v>
      </c>
    </row>
    <row r="848" spans="2:51" s="12" customFormat="1" ht="13.5">
      <c r="B848" s="257"/>
      <c r="C848" s="258"/>
      <c r="D848" s="247" t="s">
        <v>328</v>
      </c>
      <c r="E848" s="259" t="s">
        <v>23</v>
      </c>
      <c r="F848" s="260" t="s">
        <v>1239</v>
      </c>
      <c r="G848" s="258"/>
      <c r="H848" s="261">
        <v>1.2</v>
      </c>
      <c r="I848" s="262"/>
      <c r="J848" s="258"/>
      <c r="K848" s="258"/>
      <c r="L848" s="263"/>
      <c r="M848" s="264"/>
      <c r="N848" s="265"/>
      <c r="O848" s="265"/>
      <c r="P848" s="265"/>
      <c r="Q848" s="265"/>
      <c r="R848" s="265"/>
      <c r="S848" s="265"/>
      <c r="T848" s="266"/>
      <c r="AT848" s="267" t="s">
        <v>328</v>
      </c>
      <c r="AU848" s="267" t="s">
        <v>85</v>
      </c>
      <c r="AV848" s="12" t="s">
        <v>85</v>
      </c>
      <c r="AW848" s="12" t="s">
        <v>38</v>
      </c>
      <c r="AX848" s="12" t="s">
        <v>75</v>
      </c>
      <c r="AY848" s="267" t="s">
        <v>174</v>
      </c>
    </row>
    <row r="849" spans="2:51" s="12" customFormat="1" ht="13.5">
      <c r="B849" s="257"/>
      <c r="C849" s="258"/>
      <c r="D849" s="247" t="s">
        <v>328</v>
      </c>
      <c r="E849" s="259" t="s">
        <v>23</v>
      </c>
      <c r="F849" s="260" t="s">
        <v>1240</v>
      </c>
      <c r="G849" s="258"/>
      <c r="H849" s="261">
        <v>4.592</v>
      </c>
      <c r="I849" s="262"/>
      <c r="J849" s="258"/>
      <c r="K849" s="258"/>
      <c r="L849" s="263"/>
      <c r="M849" s="264"/>
      <c r="N849" s="265"/>
      <c r="O849" s="265"/>
      <c r="P849" s="265"/>
      <c r="Q849" s="265"/>
      <c r="R849" s="265"/>
      <c r="S849" s="265"/>
      <c r="T849" s="266"/>
      <c r="AT849" s="267" t="s">
        <v>328</v>
      </c>
      <c r="AU849" s="267" t="s">
        <v>85</v>
      </c>
      <c r="AV849" s="12" t="s">
        <v>85</v>
      </c>
      <c r="AW849" s="12" t="s">
        <v>38</v>
      </c>
      <c r="AX849" s="12" t="s">
        <v>75</v>
      </c>
      <c r="AY849" s="267" t="s">
        <v>174</v>
      </c>
    </row>
    <row r="850" spans="2:51" s="12" customFormat="1" ht="13.5">
      <c r="B850" s="257"/>
      <c r="C850" s="258"/>
      <c r="D850" s="247" t="s">
        <v>328</v>
      </c>
      <c r="E850" s="259" t="s">
        <v>23</v>
      </c>
      <c r="F850" s="260" t="s">
        <v>1241</v>
      </c>
      <c r="G850" s="258"/>
      <c r="H850" s="261">
        <v>3.792</v>
      </c>
      <c r="I850" s="262"/>
      <c r="J850" s="258"/>
      <c r="K850" s="258"/>
      <c r="L850" s="263"/>
      <c r="M850" s="264"/>
      <c r="N850" s="265"/>
      <c r="O850" s="265"/>
      <c r="P850" s="265"/>
      <c r="Q850" s="265"/>
      <c r="R850" s="265"/>
      <c r="S850" s="265"/>
      <c r="T850" s="266"/>
      <c r="AT850" s="267" t="s">
        <v>328</v>
      </c>
      <c r="AU850" s="267" t="s">
        <v>85</v>
      </c>
      <c r="AV850" s="12" t="s">
        <v>85</v>
      </c>
      <c r="AW850" s="12" t="s">
        <v>38</v>
      </c>
      <c r="AX850" s="12" t="s">
        <v>75</v>
      </c>
      <c r="AY850" s="267" t="s">
        <v>174</v>
      </c>
    </row>
    <row r="851" spans="2:51" s="12" customFormat="1" ht="13.5">
      <c r="B851" s="257"/>
      <c r="C851" s="258"/>
      <c r="D851" s="247" t="s">
        <v>328</v>
      </c>
      <c r="E851" s="259" t="s">
        <v>23</v>
      </c>
      <c r="F851" s="260" t="s">
        <v>1242</v>
      </c>
      <c r="G851" s="258"/>
      <c r="H851" s="261">
        <v>1.2</v>
      </c>
      <c r="I851" s="262"/>
      <c r="J851" s="258"/>
      <c r="K851" s="258"/>
      <c r="L851" s="263"/>
      <c r="M851" s="264"/>
      <c r="N851" s="265"/>
      <c r="O851" s="265"/>
      <c r="P851" s="265"/>
      <c r="Q851" s="265"/>
      <c r="R851" s="265"/>
      <c r="S851" s="265"/>
      <c r="T851" s="266"/>
      <c r="AT851" s="267" t="s">
        <v>328</v>
      </c>
      <c r="AU851" s="267" t="s">
        <v>85</v>
      </c>
      <c r="AV851" s="12" t="s">
        <v>85</v>
      </c>
      <c r="AW851" s="12" t="s">
        <v>38</v>
      </c>
      <c r="AX851" s="12" t="s">
        <v>75</v>
      </c>
      <c r="AY851" s="267" t="s">
        <v>174</v>
      </c>
    </row>
    <row r="852" spans="2:51" s="12" customFormat="1" ht="13.5">
      <c r="B852" s="257"/>
      <c r="C852" s="258"/>
      <c r="D852" s="247" t="s">
        <v>328</v>
      </c>
      <c r="E852" s="259" t="s">
        <v>23</v>
      </c>
      <c r="F852" s="260" t="s">
        <v>1243</v>
      </c>
      <c r="G852" s="258"/>
      <c r="H852" s="261">
        <v>4.592</v>
      </c>
      <c r="I852" s="262"/>
      <c r="J852" s="258"/>
      <c r="K852" s="258"/>
      <c r="L852" s="263"/>
      <c r="M852" s="264"/>
      <c r="N852" s="265"/>
      <c r="O852" s="265"/>
      <c r="P852" s="265"/>
      <c r="Q852" s="265"/>
      <c r="R852" s="265"/>
      <c r="S852" s="265"/>
      <c r="T852" s="266"/>
      <c r="AT852" s="267" t="s">
        <v>328</v>
      </c>
      <c r="AU852" s="267" t="s">
        <v>85</v>
      </c>
      <c r="AV852" s="12" t="s">
        <v>85</v>
      </c>
      <c r="AW852" s="12" t="s">
        <v>38</v>
      </c>
      <c r="AX852" s="12" t="s">
        <v>75</v>
      </c>
      <c r="AY852" s="267" t="s">
        <v>174</v>
      </c>
    </row>
    <row r="853" spans="2:51" s="12" customFormat="1" ht="13.5">
      <c r="B853" s="257"/>
      <c r="C853" s="258"/>
      <c r="D853" s="247" t="s">
        <v>328</v>
      </c>
      <c r="E853" s="259" t="s">
        <v>23</v>
      </c>
      <c r="F853" s="260" t="s">
        <v>1244</v>
      </c>
      <c r="G853" s="258"/>
      <c r="H853" s="261">
        <v>1.2</v>
      </c>
      <c r="I853" s="262"/>
      <c r="J853" s="258"/>
      <c r="K853" s="258"/>
      <c r="L853" s="263"/>
      <c r="M853" s="264"/>
      <c r="N853" s="265"/>
      <c r="O853" s="265"/>
      <c r="P853" s="265"/>
      <c r="Q853" s="265"/>
      <c r="R853" s="265"/>
      <c r="S853" s="265"/>
      <c r="T853" s="266"/>
      <c r="AT853" s="267" t="s">
        <v>328</v>
      </c>
      <c r="AU853" s="267" t="s">
        <v>85</v>
      </c>
      <c r="AV853" s="12" t="s">
        <v>85</v>
      </c>
      <c r="AW853" s="12" t="s">
        <v>38</v>
      </c>
      <c r="AX853" s="12" t="s">
        <v>75</v>
      </c>
      <c r="AY853" s="267" t="s">
        <v>174</v>
      </c>
    </row>
    <row r="854" spans="2:51" s="12" customFormat="1" ht="13.5">
      <c r="B854" s="257"/>
      <c r="C854" s="258"/>
      <c r="D854" s="247" t="s">
        <v>328</v>
      </c>
      <c r="E854" s="259" t="s">
        <v>23</v>
      </c>
      <c r="F854" s="260" t="s">
        <v>1245</v>
      </c>
      <c r="G854" s="258"/>
      <c r="H854" s="261">
        <v>3.896</v>
      </c>
      <c r="I854" s="262"/>
      <c r="J854" s="258"/>
      <c r="K854" s="258"/>
      <c r="L854" s="263"/>
      <c r="M854" s="264"/>
      <c r="N854" s="265"/>
      <c r="O854" s="265"/>
      <c r="P854" s="265"/>
      <c r="Q854" s="265"/>
      <c r="R854" s="265"/>
      <c r="S854" s="265"/>
      <c r="T854" s="266"/>
      <c r="AT854" s="267" t="s">
        <v>328</v>
      </c>
      <c r="AU854" s="267" t="s">
        <v>85</v>
      </c>
      <c r="AV854" s="12" t="s">
        <v>85</v>
      </c>
      <c r="AW854" s="12" t="s">
        <v>38</v>
      </c>
      <c r="AX854" s="12" t="s">
        <v>75</v>
      </c>
      <c r="AY854" s="267" t="s">
        <v>174</v>
      </c>
    </row>
    <row r="855" spans="2:51" s="12" customFormat="1" ht="13.5">
      <c r="B855" s="257"/>
      <c r="C855" s="258"/>
      <c r="D855" s="247" t="s">
        <v>328</v>
      </c>
      <c r="E855" s="259" t="s">
        <v>23</v>
      </c>
      <c r="F855" s="260" t="s">
        <v>1246</v>
      </c>
      <c r="G855" s="258"/>
      <c r="H855" s="261">
        <v>2.592</v>
      </c>
      <c r="I855" s="262"/>
      <c r="J855" s="258"/>
      <c r="K855" s="258"/>
      <c r="L855" s="263"/>
      <c r="M855" s="264"/>
      <c r="N855" s="265"/>
      <c r="O855" s="265"/>
      <c r="P855" s="265"/>
      <c r="Q855" s="265"/>
      <c r="R855" s="265"/>
      <c r="S855" s="265"/>
      <c r="T855" s="266"/>
      <c r="AT855" s="267" t="s">
        <v>328</v>
      </c>
      <c r="AU855" s="267" t="s">
        <v>85</v>
      </c>
      <c r="AV855" s="12" t="s">
        <v>85</v>
      </c>
      <c r="AW855" s="12" t="s">
        <v>38</v>
      </c>
      <c r="AX855" s="12" t="s">
        <v>75</v>
      </c>
      <c r="AY855" s="267" t="s">
        <v>174</v>
      </c>
    </row>
    <row r="856" spans="2:51" s="12" customFormat="1" ht="13.5">
      <c r="B856" s="257"/>
      <c r="C856" s="258"/>
      <c r="D856" s="247" t="s">
        <v>328</v>
      </c>
      <c r="E856" s="259" t="s">
        <v>23</v>
      </c>
      <c r="F856" s="260" t="s">
        <v>1247</v>
      </c>
      <c r="G856" s="258"/>
      <c r="H856" s="261">
        <v>4.592</v>
      </c>
      <c r="I856" s="262"/>
      <c r="J856" s="258"/>
      <c r="K856" s="258"/>
      <c r="L856" s="263"/>
      <c r="M856" s="264"/>
      <c r="N856" s="265"/>
      <c r="O856" s="265"/>
      <c r="P856" s="265"/>
      <c r="Q856" s="265"/>
      <c r="R856" s="265"/>
      <c r="S856" s="265"/>
      <c r="T856" s="266"/>
      <c r="AT856" s="267" t="s">
        <v>328</v>
      </c>
      <c r="AU856" s="267" t="s">
        <v>85</v>
      </c>
      <c r="AV856" s="12" t="s">
        <v>85</v>
      </c>
      <c r="AW856" s="12" t="s">
        <v>38</v>
      </c>
      <c r="AX856" s="12" t="s">
        <v>75</v>
      </c>
      <c r="AY856" s="267" t="s">
        <v>174</v>
      </c>
    </row>
    <row r="857" spans="2:51" s="12" customFormat="1" ht="13.5">
      <c r="B857" s="257"/>
      <c r="C857" s="258"/>
      <c r="D857" s="247" t="s">
        <v>328</v>
      </c>
      <c r="E857" s="259" t="s">
        <v>23</v>
      </c>
      <c r="F857" s="260" t="s">
        <v>1248</v>
      </c>
      <c r="G857" s="258"/>
      <c r="H857" s="261">
        <v>1.2</v>
      </c>
      <c r="I857" s="262"/>
      <c r="J857" s="258"/>
      <c r="K857" s="258"/>
      <c r="L857" s="263"/>
      <c r="M857" s="264"/>
      <c r="N857" s="265"/>
      <c r="O857" s="265"/>
      <c r="P857" s="265"/>
      <c r="Q857" s="265"/>
      <c r="R857" s="265"/>
      <c r="S857" s="265"/>
      <c r="T857" s="266"/>
      <c r="AT857" s="267" t="s">
        <v>328</v>
      </c>
      <c r="AU857" s="267" t="s">
        <v>85</v>
      </c>
      <c r="AV857" s="12" t="s">
        <v>85</v>
      </c>
      <c r="AW857" s="12" t="s">
        <v>38</v>
      </c>
      <c r="AX857" s="12" t="s">
        <v>75</v>
      </c>
      <c r="AY857" s="267" t="s">
        <v>174</v>
      </c>
    </row>
    <row r="858" spans="2:51" s="12" customFormat="1" ht="13.5">
      <c r="B858" s="257"/>
      <c r="C858" s="258"/>
      <c r="D858" s="247" t="s">
        <v>328</v>
      </c>
      <c r="E858" s="259" t="s">
        <v>23</v>
      </c>
      <c r="F858" s="260" t="s">
        <v>1249</v>
      </c>
      <c r="G858" s="258"/>
      <c r="H858" s="261">
        <v>4.592</v>
      </c>
      <c r="I858" s="262"/>
      <c r="J858" s="258"/>
      <c r="K858" s="258"/>
      <c r="L858" s="263"/>
      <c r="M858" s="264"/>
      <c r="N858" s="265"/>
      <c r="O858" s="265"/>
      <c r="P858" s="265"/>
      <c r="Q858" s="265"/>
      <c r="R858" s="265"/>
      <c r="S858" s="265"/>
      <c r="T858" s="266"/>
      <c r="AT858" s="267" t="s">
        <v>328</v>
      </c>
      <c r="AU858" s="267" t="s">
        <v>85</v>
      </c>
      <c r="AV858" s="12" t="s">
        <v>85</v>
      </c>
      <c r="AW858" s="12" t="s">
        <v>38</v>
      </c>
      <c r="AX858" s="12" t="s">
        <v>75</v>
      </c>
      <c r="AY858" s="267" t="s">
        <v>174</v>
      </c>
    </row>
    <row r="859" spans="2:51" s="12" customFormat="1" ht="13.5">
      <c r="B859" s="257"/>
      <c r="C859" s="258"/>
      <c r="D859" s="247" t="s">
        <v>328</v>
      </c>
      <c r="E859" s="259" t="s">
        <v>23</v>
      </c>
      <c r="F859" s="260" t="s">
        <v>1250</v>
      </c>
      <c r="G859" s="258"/>
      <c r="H859" s="261">
        <v>2.592</v>
      </c>
      <c r="I859" s="262"/>
      <c r="J859" s="258"/>
      <c r="K859" s="258"/>
      <c r="L859" s="263"/>
      <c r="M859" s="264"/>
      <c r="N859" s="265"/>
      <c r="O859" s="265"/>
      <c r="P859" s="265"/>
      <c r="Q859" s="265"/>
      <c r="R859" s="265"/>
      <c r="S859" s="265"/>
      <c r="T859" s="266"/>
      <c r="AT859" s="267" t="s">
        <v>328</v>
      </c>
      <c r="AU859" s="267" t="s">
        <v>85</v>
      </c>
      <c r="AV859" s="12" t="s">
        <v>85</v>
      </c>
      <c r="AW859" s="12" t="s">
        <v>38</v>
      </c>
      <c r="AX859" s="12" t="s">
        <v>75</v>
      </c>
      <c r="AY859" s="267" t="s">
        <v>174</v>
      </c>
    </row>
    <row r="860" spans="2:51" s="12" customFormat="1" ht="13.5">
      <c r="B860" s="257"/>
      <c r="C860" s="258"/>
      <c r="D860" s="247" t="s">
        <v>328</v>
      </c>
      <c r="E860" s="259" t="s">
        <v>23</v>
      </c>
      <c r="F860" s="260" t="s">
        <v>1251</v>
      </c>
      <c r="G860" s="258"/>
      <c r="H860" s="261">
        <v>6.192</v>
      </c>
      <c r="I860" s="262"/>
      <c r="J860" s="258"/>
      <c r="K860" s="258"/>
      <c r="L860" s="263"/>
      <c r="M860" s="264"/>
      <c r="N860" s="265"/>
      <c r="O860" s="265"/>
      <c r="P860" s="265"/>
      <c r="Q860" s="265"/>
      <c r="R860" s="265"/>
      <c r="S860" s="265"/>
      <c r="T860" s="266"/>
      <c r="AT860" s="267" t="s">
        <v>328</v>
      </c>
      <c r="AU860" s="267" t="s">
        <v>85</v>
      </c>
      <c r="AV860" s="12" t="s">
        <v>85</v>
      </c>
      <c r="AW860" s="12" t="s">
        <v>38</v>
      </c>
      <c r="AX860" s="12" t="s">
        <v>75</v>
      </c>
      <c r="AY860" s="267" t="s">
        <v>174</v>
      </c>
    </row>
    <row r="861" spans="2:51" s="12" customFormat="1" ht="13.5">
      <c r="B861" s="257"/>
      <c r="C861" s="258"/>
      <c r="D861" s="247" t="s">
        <v>328</v>
      </c>
      <c r="E861" s="259" t="s">
        <v>23</v>
      </c>
      <c r="F861" s="260" t="s">
        <v>1252</v>
      </c>
      <c r="G861" s="258"/>
      <c r="H861" s="261">
        <v>1.2</v>
      </c>
      <c r="I861" s="262"/>
      <c r="J861" s="258"/>
      <c r="K861" s="258"/>
      <c r="L861" s="263"/>
      <c r="M861" s="264"/>
      <c r="N861" s="265"/>
      <c r="O861" s="265"/>
      <c r="P861" s="265"/>
      <c r="Q861" s="265"/>
      <c r="R861" s="265"/>
      <c r="S861" s="265"/>
      <c r="T861" s="266"/>
      <c r="AT861" s="267" t="s">
        <v>328</v>
      </c>
      <c r="AU861" s="267" t="s">
        <v>85</v>
      </c>
      <c r="AV861" s="12" t="s">
        <v>85</v>
      </c>
      <c r="AW861" s="12" t="s">
        <v>38</v>
      </c>
      <c r="AX861" s="12" t="s">
        <v>75</v>
      </c>
      <c r="AY861" s="267" t="s">
        <v>174</v>
      </c>
    </row>
    <row r="862" spans="2:51" s="12" customFormat="1" ht="13.5">
      <c r="B862" s="257"/>
      <c r="C862" s="258"/>
      <c r="D862" s="247" t="s">
        <v>328</v>
      </c>
      <c r="E862" s="259" t="s">
        <v>23</v>
      </c>
      <c r="F862" s="260" t="s">
        <v>1253</v>
      </c>
      <c r="G862" s="258"/>
      <c r="H862" s="261">
        <v>5.864</v>
      </c>
      <c r="I862" s="262"/>
      <c r="J862" s="258"/>
      <c r="K862" s="258"/>
      <c r="L862" s="263"/>
      <c r="M862" s="264"/>
      <c r="N862" s="265"/>
      <c r="O862" s="265"/>
      <c r="P862" s="265"/>
      <c r="Q862" s="265"/>
      <c r="R862" s="265"/>
      <c r="S862" s="265"/>
      <c r="T862" s="266"/>
      <c r="AT862" s="267" t="s">
        <v>328</v>
      </c>
      <c r="AU862" s="267" t="s">
        <v>85</v>
      </c>
      <c r="AV862" s="12" t="s">
        <v>85</v>
      </c>
      <c r="AW862" s="12" t="s">
        <v>38</v>
      </c>
      <c r="AX862" s="12" t="s">
        <v>75</v>
      </c>
      <c r="AY862" s="267" t="s">
        <v>174</v>
      </c>
    </row>
    <row r="863" spans="2:51" s="12" customFormat="1" ht="13.5">
      <c r="B863" s="257"/>
      <c r="C863" s="258"/>
      <c r="D863" s="247" t="s">
        <v>328</v>
      </c>
      <c r="E863" s="259" t="s">
        <v>23</v>
      </c>
      <c r="F863" s="260" t="s">
        <v>1254</v>
      </c>
      <c r="G863" s="258"/>
      <c r="H863" s="261">
        <v>4.264</v>
      </c>
      <c r="I863" s="262"/>
      <c r="J863" s="258"/>
      <c r="K863" s="258"/>
      <c r="L863" s="263"/>
      <c r="M863" s="264"/>
      <c r="N863" s="265"/>
      <c r="O863" s="265"/>
      <c r="P863" s="265"/>
      <c r="Q863" s="265"/>
      <c r="R863" s="265"/>
      <c r="S863" s="265"/>
      <c r="T863" s="266"/>
      <c r="AT863" s="267" t="s">
        <v>328</v>
      </c>
      <c r="AU863" s="267" t="s">
        <v>85</v>
      </c>
      <c r="AV863" s="12" t="s">
        <v>85</v>
      </c>
      <c r="AW863" s="12" t="s">
        <v>38</v>
      </c>
      <c r="AX863" s="12" t="s">
        <v>75</v>
      </c>
      <c r="AY863" s="267" t="s">
        <v>174</v>
      </c>
    </row>
    <row r="864" spans="2:51" s="14" customFormat="1" ht="13.5">
      <c r="B864" s="279"/>
      <c r="C864" s="280"/>
      <c r="D864" s="247" t="s">
        <v>328</v>
      </c>
      <c r="E864" s="281" t="s">
        <v>23</v>
      </c>
      <c r="F864" s="282" t="s">
        <v>395</v>
      </c>
      <c r="G864" s="280"/>
      <c r="H864" s="283">
        <v>132.26</v>
      </c>
      <c r="I864" s="284"/>
      <c r="J864" s="280"/>
      <c r="K864" s="280"/>
      <c r="L864" s="285"/>
      <c r="M864" s="286"/>
      <c r="N864" s="287"/>
      <c r="O864" s="287"/>
      <c r="P864" s="287"/>
      <c r="Q864" s="287"/>
      <c r="R864" s="287"/>
      <c r="S864" s="287"/>
      <c r="T864" s="288"/>
      <c r="AT864" s="289" t="s">
        <v>328</v>
      </c>
      <c r="AU864" s="289" t="s">
        <v>85</v>
      </c>
      <c r="AV864" s="14" t="s">
        <v>94</v>
      </c>
      <c r="AW864" s="14" t="s">
        <v>38</v>
      </c>
      <c r="AX864" s="14" t="s">
        <v>83</v>
      </c>
      <c r="AY864" s="289" t="s">
        <v>174</v>
      </c>
    </row>
    <row r="865" spans="2:65" s="1" customFormat="1" ht="16.5" customHeight="1">
      <c r="B865" s="47"/>
      <c r="C865" s="300" t="s">
        <v>1255</v>
      </c>
      <c r="D865" s="300" t="s">
        <v>475</v>
      </c>
      <c r="E865" s="301" t="s">
        <v>1220</v>
      </c>
      <c r="F865" s="302" t="s">
        <v>1221</v>
      </c>
      <c r="G865" s="303" t="s">
        <v>205</v>
      </c>
      <c r="H865" s="304">
        <v>138.873</v>
      </c>
      <c r="I865" s="305"/>
      <c r="J865" s="306">
        <f>ROUND(I865*H865,2)</f>
        <v>0</v>
      </c>
      <c r="K865" s="302" t="s">
        <v>181</v>
      </c>
      <c r="L865" s="307"/>
      <c r="M865" s="308" t="s">
        <v>23</v>
      </c>
      <c r="N865" s="309" t="s">
        <v>46</v>
      </c>
      <c r="O865" s="48"/>
      <c r="P865" s="244">
        <f>O865*H865</f>
        <v>0</v>
      </c>
      <c r="Q865" s="244">
        <v>0</v>
      </c>
      <c r="R865" s="244">
        <f>Q865*H865</f>
        <v>0</v>
      </c>
      <c r="S865" s="244">
        <v>0</v>
      </c>
      <c r="T865" s="245">
        <f>S865*H865</f>
        <v>0</v>
      </c>
      <c r="AR865" s="25" t="s">
        <v>547</v>
      </c>
      <c r="AT865" s="25" t="s">
        <v>475</v>
      </c>
      <c r="AU865" s="25" t="s">
        <v>85</v>
      </c>
      <c r="AY865" s="25" t="s">
        <v>174</v>
      </c>
      <c r="BE865" s="246">
        <f>IF(N865="základní",J865,0)</f>
        <v>0</v>
      </c>
      <c r="BF865" s="246">
        <f>IF(N865="snížená",J865,0)</f>
        <v>0</v>
      </c>
      <c r="BG865" s="246">
        <f>IF(N865="zákl. přenesená",J865,0)</f>
        <v>0</v>
      </c>
      <c r="BH865" s="246">
        <f>IF(N865="sníž. přenesená",J865,0)</f>
        <v>0</v>
      </c>
      <c r="BI865" s="246">
        <f>IF(N865="nulová",J865,0)</f>
        <v>0</v>
      </c>
      <c r="BJ865" s="25" t="s">
        <v>83</v>
      </c>
      <c r="BK865" s="246">
        <f>ROUND(I865*H865,2)</f>
        <v>0</v>
      </c>
      <c r="BL865" s="25" t="s">
        <v>258</v>
      </c>
      <c r="BM865" s="25" t="s">
        <v>1256</v>
      </c>
    </row>
    <row r="866" spans="2:51" s="12" customFormat="1" ht="13.5">
      <c r="B866" s="257"/>
      <c r="C866" s="258"/>
      <c r="D866" s="247" t="s">
        <v>328</v>
      </c>
      <c r="E866" s="258"/>
      <c r="F866" s="260" t="s">
        <v>1257</v>
      </c>
      <c r="G866" s="258"/>
      <c r="H866" s="261">
        <v>138.873</v>
      </c>
      <c r="I866" s="262"/>
      <c r="J866" s="258"/>
      <c r="K866" s="258"/>
      <c r="L866" s="263"/>
      <c r="M866" s="264"/>
      <c r="N866" s="265"/>
      <c r="O866" s="265"/>
      <c r="P866" s="265"/>
      <c r="Q866" s="265"/>
      <c r="R866" s="265"/>
      <c r="S866" s="265"/>
      <c r="T866" s="266"/>
      <c r="AT866" s="267" t="s">
        <v>328</v>
      </c>
      <c r="AU866" s="267" t="s">
        <v>85</v>
      </c>
      <c r="AV866" s="12" t="s">
        <v>85</v>
      </c>
      <c r="AW866" s="12" t="s">
        <v>6</v>
      </c>
      <c r="AX866" s="12" t="s">
        <v>83</v>
      </c>
      <c r="AY866" s="267" t="s">
        <v>174</v>
      </c>
    </row>
    <row r="867" spans="2:65" s="1" customFormat="1" ht="25.5" customHeight="1">
      <c r="B867" s="47"/>
      <c r="C867" s="235" t="s">
        <v>1258</v>
      </c>
      <c r="D867" s="235" t="s">
        <v>177</v>
      </c>
      <c r="E867" s="236" t="s">
        <v>1259</v>
      </c>
      <c r="F867" s="237" t="s">
        <v>1260</v>
      </c>
      <c r="G867" s="238" t="s">
        <v>205</v>
      </c>
      <c r="H867" s="239">
        <v>1455.814</v>
      </c>
      <c r="I867" s="240"/>
      <c r="J867" s="241">
        <f>ROUND(I867*H867,2)</f>
        <v>0</v>
      </c>
      <c r="K867" s="237" t="s">
        <v>181</v>
      </c>
      <c r="L867" s="73"/>
      <c r="M867" s="242" t="s">
        <v>23</v>
      </c>
      <c r="N867" s="243" t="s">
        <v>46</v>
      </c>
      <c r="O867" s="48"/>
      <c r="P867" s="244">
        <f>O867*H867</f>
        <v>0</v>
      </c>
      <c r="Q867" s="244">
        <v>0.0002</v>
      </c>
      <c r="R867" s="244">
        <f>Q867*H867</f>
        <v>0.29116280000000005</v>
      </c>
      <c r="S867" s="244">
        <v>0</v>
      </c>
      <c r="T867" s="245">
        <f>S867*H867</f>
        <v>0</v>
      </c>
      <c r="AR867" s="25" t="s">
        <v>258</v>
      </c>
      <c r="AT867" s="25" t="s">
        <v>177</v>
      </c>
      <c r="AU867" s="25" t="s">
        <v>85</v>
      </c>
      <c r="AY867" s="25" t="s">
        <v>174</v>
      </c>
      <c r="BE867" s="246">
        <f>IF(N867="základní",J867,0)</f>
        <v>0</v>
      </c>
      <c r="BF867" s="246">
        <f>IF(N867="snížená",J867,0)</f>
        <v>0</v>
      </c>
      <c r="BG867" s="246">
        <f>IF(N867="zákl. přenesená",J867,0)</f>
        <v>0</v>
      </c>
      <c r="BH867" s="246">
        <f>IF(N867="sníž. přenesená",J867,0)</f>
        <v>0</v>
      </c>
      <c r="BI867" s="246">
        <f>IF(N867="nulová",J867,0)</f>
        <v>0</v>
      </c>
      <c r="BJ867" s="25" t="s">
        <v>83</v>
      </c>
      <c r="BK867" s="246">
        <f>ROUND(I867*H867,2)</f>
        <v>0</v>
      </c>
      <c r="BL867" s="25" t="s">
        <v>258</v>
      </c>
      <c r="BM867" s="25" t="s">
        <v>1261</v>
      </c>
    </row>
    <row r="868" spans="2:51" s="12" customFormat="1" ht="13.5">
      <c r="B868" s="257"/>
      <c r="C868" s="258"/>
      <c r="D868" s="247" t="s">
        <v>328</v>
      </c>
      <c r="E868" s="259" t="s">
        <v>23</v>
      </c>
      <c r="F868" s="260" t="s">
        <v>1262</v>
      </c>
      <c r="G868" s="258"/>
      <c r="H868" s="261">
        <v>1455.814</v>
      </c>
      <c r="I868" s="262"/>
      <c r="J868" s="258"/>
      <c r="K868" s="258"/>
      <c r="L868" s="263"/>
      <c r="M868" s="264"/>
      <c r="N868" s="265"/>
      <c r="O868" s="265"/>
      <c r="P868" s="265"/>
      <c r="Q868" s="265"/>
      <c r="R868" s="265"/>
      <c r="S868" s="265"/>
      <c r="T868" s="266"/>
      <c r="AT868" s="267" t="s">
        <v>328</v>
      </c>
      <c r="AU868" s="267" t="s">
        <v>85</v>
      </c>
      <c r="AV868" s="12" t="s">
        <v>85</v>
      </c>
      <c r="AW868" s="12" t="s">
        <v>38</v>
      </c>
      <c r="AX868" s="12" t="s">
        <v>75</v>
      </c>
      <c r="AY868" s="267" t="s">
        <v>174</v>
      </c>
    </row>
    <row r="869" spans="2:51" s="14" customFormat="1" ht="13.5">
      <c r="B869" s="279"/>
      <c r="C869" s="280"/>
      <c r="D869" s="247" t="s">
        <v>328</v>
      </c>
      <c r="E869" s="281" t="s">
        <v>286</v>
      </c>
      <c r="F869" s="282" t="s">
        <v>1263</v>
      </c>
      <c r="G869" s="280"/>
      <c r="H869" s="283">
        <v>1455.814</v>
      </c>
      <c r="I869" s="284"/>
      <c r="J869" s="280"/>
      <c r="K869" s="280"/>
      <c r="L869" s="285"/>
      <c r="M869" s="286"/>
      <c r="N869" s="287"/>
      <c r="O869" s="287"/>
      <c r="P869" s="287"/>
      <c r="Q869" s="287"/>
      <c r="R869" s="287"/>
      <c r="S869" s="287"/>
      <c r="T869" s="288"/>
      <c r="AT869" s="289" t="s">
        <v>328</v>
      </c>
      <c r="AU869" s="289" t="s">
        <v>85</v>
      </c>
      <c r="AV869" s="14" t="s">
        <v>94</v>
      </c>
      <c r="AW869" s="14" t="s">
        <v>38</v>
      </c>
      <c r="AX869" s="14" t="s">
        <v>83</v>
      </c>
      <c r="AY869" s="289" t="s">
        <v>174</v>
      </c>
    </row>
    <row r="870" spans="2:65" s="1" customFormat="1" ht="25.5" customHeight="1">
      <c r="B870" s="47"/>
      <c r="C870" s="235" t="s">
        <v>1264</v>
      </c>
      <c r="D870" s="235" t="s">
        <v>177</v>
      </c>
      <c r="E870" s="236" t="s">
        <v>1265</v>
      </c>
      <c r="F870" s="237" t="s">
        <v>1266</v>
      </c>
      <c r="G870" s="238" t="s">
        <v>205</v>
      </c>
      <c r="H870" s="239">
        <v>264.52</v>
      </c>
      <c r="I870" s="240"/>
      <c r="J870" s="241">
        <f>ROUND(I870*H870,2)</f>
        <v>0</v>
      </c>
      <c r="K870" s="237" t="s">
        <v>181</v>
      </c>
      <c r="L870" s="73"/>
      <c r="M870" s="242" t="s">
        <v>23</v>
      </c>
      <c r="N870" s="243" t="s">
        <v>46</v>
      </c>
      <c r="O870" s="48"/>
      <c r="P870" s="244">
        <f>O870*H870</f>
        <v>0</v>
      </c>
      <c r="Q870" s="244">
        <v>2E-05</v>
      </c>
      <c r="R870" s="244">
        <f>Q870*H870</f>
        <v>0.0052904</v>
      </c>
      <c r="S870" s="244">
        <v>0</v>
      </c>
      <c r="T870" s="245">
        <f>S870*H870</f>
        <v>0</v>
      </c>
      <c r="AR870" s="25" t="s">
        <v>258</v>
      </c>
      <c r="AT870" s="25" t="s">
        <v>177</v>
      </c>
      <c r="AU870" s="25" t="s">
        <v>85</v>
      </c>
      <c r="AY870" s="25" t="s">
        <v>174</v>
      </c>
      <c r="BE870" s="246">
        <f>IF(N870="základní",J870,0)</f>
        <v>0</v>
      </c>
      <c r="BF870" s="246">
        <f>IF(N870="snížená",J870,0)</f>
        <v>0</v>
      </c>
      <c r="BG870" s="246">
        <f>IF(N870="zákl. přenesená",J870,0)</f>
        <v>0</v>
      </c>
      <c r="BH870" s="246">
        <f>IF(N870="sníž. přenesená",J870,0)</f>
        <v>0</v>
      </c>
      <c r="BI870" s="246">
        <f>IF(N870="nulová",J870,0)</f>
        <v>0</v>
      </c>
      <c r="BJ870" s="25" t="s">
        <v>83</v>
      </c>
      <c r="BK870" s="246">
        <f>ROUND(I870*H870,2)</f>
        <v>0</v>
      </c>
      <c r="BL870" s="25" t="s">
        <v>258</v>
      </c>
      <c r="BM870" s="25" t="s">
        <v>1267</v>
      </c>
    </row>
    <row r="871" spans="2:65" s="1" customFormat="1" ht="25.5" customHeight="1">
      <c r="B871" s="47"/>
      <c r="C871" s="235" t="s">
        <v>1268</v>
      </c>
      <c r="D871" s="235" t="s">
        <v>177</v>
      </c>
      <c r="E871" s="236" t="s">
        <v>1269</v>
      </c>
      <c r="F871" s="237" t="s">
        <v>1270</v>
      </c>
      <c r="G871" s="238" t="s">
        <v>205</v>
      </c>
      <c r="H871" s="239">
        <v>892.71</v>
      </c>
      <c r="I871" s="240"/>
      <c r="J871" s="241">
        <f>ROUND(I871*H871,2)</f>
        <v>0</v>
      </c>
      <c r="K871" s="237" t="s">
        <v>181</v>
      </c>
      <c r="L871" s="73"/>
      <c r="M871" s="242" t="s">
        <v>23</v>
      </c>
      <c r="N871" s="243" t="s">
        <v>46</v>
      </c>
      <c r="O871" s="48"/>
      <c r="P871" s="244">
        <f>O871*H871</f>
        <v>0</v>
      </c>
      <c r="Q871" s="244">
        <v>1E-05</v>
      </c>
      <c r="R871" s="244">
        <f>Q871*H871</f>
        <v>0.0089271</v>
      </c>
      <c r="S871" s="244">
        <v>0</v>
      </c>
      <c r="T871" s="245">
        <f>S871*H871</f>
        <v>0</v>
      </c>
      <c r="AR871" s="25" t="s">
        <v>258</v>
      </c>
      <c r="AT871" s="25" t="s">
        <v>177</v>
      </c>
      <c r="AU871" s="25" t="s">
        <v>85</v>
      </c>
      <c r="AY871" s="25" t="s">
        <v>174</v>
      </c>
      <c r="BE871" s="246">
        <f>IF(N871="základní",J871,0)</f>
        <v>0</v>
      </c>
      <c r="BF871" s="246">
        <f>IF(N871="snížená",J871,0)</f>
        <v>0</v>
      </c>
      <c r="BG871" s="246">
        <f>IF(N871="zákl. přenesená",J871,0)</f>
        <v>0</v>
      </c>
      <c r="BH871" s="246">
        <f>IF(N871="sníž. přenesená",J871,0)</f>
        <v>0</v>
      </c>
      <c r="BI871" s="246">
        <f>IF(N871="nulová",J871,0)</f>
        <v>0</v>
      </c>
      <c r="BJ871" s="25" t="s">
        <v>83</v>
      </c>
      <c r="BK871" s="246">
        <f>ROUND(I871*H871,2)</f>
        <v>0</v>
      </c>
      <c r="BL871" s="25" t="s">
        <v>258</v>
      </c>
      <c r="BM871" s="25" t="s">
        <v>1271</v>
      </c>
    </row>
    <row r="872" spans="2:65" s="1" customFormat="1" ht="25.5" customHeight="1">
      <c r="B872" s="47"/>
      <c r="C872" s="235" t="s">
        <v>1272</v>
      </c>
      <c r="D872" s="235" t="s">
        <v>177</v>
      </c>
      <c r="E872" s="236" t="s">
        <v>1273</v>
      </c>
      <c r="F872" s="237" t="s">
        <v>1274</v>
      </c>
      <c r="G872" s="238" t="s">
        <v>205</v>
      </c>
      <c r="H872" s="239">
        <v>360.255</v>
      </c>
      <c r="I872" s="240"/>
      <c r="J872" s="241">
        <f>ROUND(I872*H872,2)</f>
        <v>0</v>
      </c>
      <c r="K872" s="237" t="s">
        <v>181</v>
      </c>
      <c r="L872" s="73"/>
      <c r="M872" s="242" t="s">
        <v>23</v>
      </c>
      <c r="N872" s="243" t="s">
        <v>46</v>
      </c>
      <c r="O872" s="48"/>
      <c r="P872" s="244">
        <f>O872*H872</f>
        <v>0</v>
      </c>
      <c r="Q872" s="244">
        <v>0.00015</v>
      </c>
      <c r="R872" s="244">
        <f>Q872*H872</f>
        <v>0.054038249999999996</v>
      </c>
      <c r="S872" s="244">
        <v>0</v>
      </c>
      <c r="T872" s="245">
        <f>S872*H872</f>
        <v>0</v>
      </c>
      <c r="AR872" s="25" t="s">
        <v>258</v>
      </c>
      <c r="AT872" s="25" t="s">
        <v>177</v>
      </c>
      <c r="AU872" s="25" t="s">
        <v>85</v>
      </c>
      <c r="AY872" s="25" t="s">
        <v>174</v>
      </c>
      <c r="BE872" s="246">
        <f>IF(N872="základní",J872,0)</f>
        <v>0</v>
      </c>
      <c r="BF872" s="246">
        <f>IF(N872="snížená",J872,0)</f>
        <v>0</v>
      </c>
      <c r="BG872" s="246">
        <f>IF(N872="zákl. přenesená",J872,0)</f>
        <v>0</v>
      </c>
      <c r="BH872" s="246">
        <f>IF(N872="sníž. přenesená",J872,0)</f>
        <v>0</v>
      </c>
      <c r="BI872" s="246">
        <f>IF(N872="nulová",J872,0)</f>
        <v>0</v>
      </c>
      <c r="BJ872" s="25" t="s">
        <v>83</v>
      </c>
      <c r="BK872" s="246">
        <f>ROUND(I872*H872,2)</f>
        <v>0</v>
      </c>
      <c r="BL872" s="25" t="s">
        <v>258</v>
      </c>
      <c r="BM872" s="25" t="s">
        <v>1275</v>
      </c>
    </row>
    <row r="873" spans="2:51" s="12" customFormat="1" ht="13.5">
      <c r="B873" s="257"/>
      <c r="C873" s="258"/>
      <c r="D873" s="247" t="s">
        <v>328</v>
      </c>
      <c r="E873" s="259" t="s">
        <v>23</v>
      </c>
      <c r="F873" s="260" t="s">
        <v>1132</v>
      </c>
      <c r="G873" s="258"/>
      <c r="H873" s="261">
        <v>111.225</v>
      </c>
      <c r="I873" s="262"/>
      <c r="J873" s="258"/>
      <c r="K873" s="258"/>
      <c r="L873" s="263"/>
      <c r="M873" s="264"/>
      <c r="N873" s="265"/>
      <c r="O873" s="265"/>
      <c r="P873" s="265"/>
      <c r="Q873" s="265"/>
      <c r="R873" s="265"/>
      <c r="S873" s="265"/>
      <c r="T873" s="266"/>
      <c r="AT873" s="267" t="s">
        <v>328</v>
      </c>
      <c r="AU873" s="267" t="s">
        <v>85</v>
      </c>
      <c r="AV873" s="12" t="s">
        <v>85</v>
      </c>
      <c r="AW873" s="12" t="s">
        <v>38</v>
      </c>
      <c r="AX873" s="12" t="s">
        <v>75</v>
      </c>
      <c r="AY873" s="267" t="s">
        <v>174</v>
      </c>
    </row>
    <row r="874" spans="2:51" s="12" customFormat="1" ht="13.5">
      <c r="B874" s="257"/>
      <c r="C874" s="258"/>
      <c r="D874" s="247" t="s">
        <v>328</v>
      </c>
      <c r="E874" s="259" t="s">
        <v>23</v>
      </c>
      <c r="F874" s="260" t="s">
        <v>1276</v>
      </c>
      <c r="G874" s="258"/>
      <c r="H874" s="261">
        <v>25.98</v>
      </c>
      <c r="I874" s="262"/>
      <c r="J874" s="258"/>
      <c r="K874" s="258"/>
      <c r="L874" s="263"/>
      <c r="M874" s="264"/>
      <c r="N874" s="265"/>
      <c r="O874" s="265"/>
      <c r="P874" s="265"/>
      <c r="Q874" s="265"/>
      <c r="R874" s="265"/>
      <c r="S874" s="265"/>
      <c r="T874" s="266"/>
      <c r="AT874" s="267" t="s">
        <v>328</v>
      </c>
      <c r="AU874" s="267" t="s">
        <v>85</v>
      </c>
      <c r="AV874" s="12" t="s">
        <v>85</v>
      </c>
      <c r="AW874" s="12" t="s">
        <v>38</v>
      </c>
      <c r="AX874" s="12" t="s">
        <v>75</v>
      </c>
      <c r="AY874" s="267" t="s">
        <v>174</v>
      </c>
    </row>
    <row r="875" spans="2:51" s="12" customFormat="1" ht="13.5">
      <c r="B875" s="257"/>
      <c r="C875" s="258"/>
      <c r="D875" s="247" t="s">
        <v>328</v>
      </c>
      <c r="E875" s="259" t="s">
        <v>23</v>
      </c>
      <c r="F875" s="260" t="s">
        <v>1134</v>
      </c>
      <c r="G875" s="258"/>
      <c r="H875" s="261">
        <v>25.17</v>
      </c>
      <c r="I875" s="262"/>
      <c r="J875" s="258"/>
      <c r="K875" s="258"/>
      <c r="L875" s="263"/>
      <c r="M875" s="264"/>
      <c r="N875" s="265"/>
      <c r="O875" s="265"/>
      <c r="P875" s="265"/>
      <c r="Q875" s="265"/>
      <c r="R875" s="265"/>
      <c r="S875" s="265"/>
      <c r="T875" s="266"/>
      <c r="AT875" s="267" t="s">
        <v>328</v>
      </c>
      <c r="AU875" s="267" t="s">
        <v>85</v>
      </c>
      <c r="AV875" s="12" t="s">
        <v>85</v>
      </c>
      <c r="AW875" s="12" t="s">
        <v>38</v>
      </c>
      <c r="AX875" s="12" t="s">
        <v>75</v>
      </c>
      <c r="AY875" s="267" t="s">
        <v>174</v>
      </c>
    </row>
    <row r="876" spans="2:51" s="12" customFormat="1" ht="13.5">
      <c r="B876" s="257"/>
      <c r="C876" s="258"/>
      <c r="D876" s="247" t="s">
        <v>328</v>
      </c>
      <c r="E876" s="259" t="s">
        <v>23</v>
      </c>
      <c r="F876" s="260" t="s">
        <v>1135</v>
      </c>
      <c r="G876" s="258"/>
      <c r="H876" s="261">
        <v>24.87</v>
      </c>
      <c r="I876" s="262"/>
      <c r="J876" s="258"/>
      <c r="K876" s="258"/>
      <c r="L876" s="263"/>
      <c r="M876" s="264"/>
      <c r="N876" s="265"/>
      <c r="O876" s="265"/>
      <c r="P876" s="265"/>
      <c r="Q876" s="265"/>
      <c r="R876" s="265"/>
      <c r="S876" s="265"/>
      <c r="T876" s="266"/>
      <c r="AT876" s="267" t="s">
        <v>328</v>
      </c>
      <c r="AU876" s="267" t="s">
        <v>85</v>
      </c>
      <c r="AV876" s="12" t="s">
        <v>85</v>
      </c>
      <c r="AW876" s="12" t="s">
        <v>38</v>
      </c>
      <c r="AX876" s="12" t="s">
        <v>75</v>
      </c>
      <c r="AY876" s="267" t="s">
        <v>174</v>
      </c>
    </row>
    <row r="877" spans="2:51" s="12" customFormat="1" ht="13.5">
      <c r="B877" s="257"/>
      <c r="C877" s="258"/>
      <c r="D877" s="247" t="s">
        <v>328</v>
      </c>
      <c r="E877" s="259" t="s">
        <v>23</v>
      </c>
      <c r="F877" s="260" t="s">
        <v>644</v>
      </c>
      <c r="G877" s="258"/>
      <c r="H877" s="261">
        <v>26.58</v>
      </c>
      <c r="I877" s="262"/>
      <c r="J877" s="258"/>
      <c r="K877" s="258"/>
      <c r="L877" s="263"/>
      <c r="M877" s="264"/>
      <c r="N877" s="265"/>
      <c r="O877" s="265"/>
      <c r="P877" s="265"/>
      <c r="Q877" s="265"/>
      <c r="R877" s="265"/>
      <c r="S877" s="265"/>
      <c r="T877" s="266"/>
      <c r="AT877" s="267" t="s">
        <v>328</v>
      </c>
      <c r="AU877" s="267" t="s">
        <v>85</v>
      </c>
      <c r="AV877" s="12" t="s">
        <v>85</v>
      </c>
      <c r="AW877" s="12" t="s">
        <v>38</v>
      </c>
      <c r="AX877" s="12" t="s">
        <v>75</v>
      </c>
      <c r="AY877" s="267" t="s">
        <v>174</v>
      </c>
    </row>
    <row r="878" spans="2:51" s="12" customFormat="1" ht="13.5">
      <c r="B878" s="257"/>
      <c r="C878" s="258"/>
      <c r="D878" s="247" t="s">
        <v>328</v>
      </c>
      <c r="E878" s="259" t="s">
        <v>23</v>
      </c>
      <c r="F878" s="260" t="s">
        <v>1136</v>
      </c>
      <c r="G878" s="258"/>
      <c r="H878" s="261">
        <v>22.29</v>
      </c>
      <c r="I878" s="262"/>
      <c r="J878" s="258"/>
      <c r="K878" s="258"/>
      <c r="L878" s="263"/>
      <c r="M878" s="264"/>
      <c r="N878" s="265"/>
      <c r="O878" s="265"/>
      <c r="P878" s="265"/>
      <c r="Q878" s="265"/>
      <c r="R878" s="265"/>
      <c r="S878" s="265"/>
      <c r="T878" s="266"/>
      <c r="AT878" s="267" t="s">
        <v>328</v>
      </c>
      <c r="AU878" s="267" t="s">
        <v>85</v>
      </c>
      <c r="AV878" s="12" t="s">
        <v>85</v>
      </c>
      <c r="AW878" s="12" t="s">
        <v>38</v>
      </c>
      <c r="AX878" s="12" t="s">
        <v>75</v>
      </c>
      <c r="AY878" s="267" t="s">
        <v>174</v>
      </c>
    </row>
    <row r="879" spans="2:51" s="12" customFormat="1" ht="13.5">
      <c r="B879" s="257"/>
      <c r="C879" s="258"/>
      <c r="D879" s="247" t="s">
        <v>328</v>
      </c>
      <c r="E879" s="259" t="s">
        <v>23</v>
      </c>
      <c r="F879" s="260" t="s">
        <v>645</v>
      </c>
      <c r="G879" s="258"/>
      <c r="H879" s="261">
        <v>24.78</v>
      </c>
      <c r="I879" s="262"/>
      <c r="J879" s="258"/>
      <c r="K879" s="258"/>
      <c r="L879" s="263"/>
      <c r="M879" s="264"/>
      <c r="N879" s="265"/>
      <c r="O879" s="265"/>
      <c r="P879" s="265"/>
      <c r="Q879" s="265"/>
      <c r="R879" s="265"/>
      <c r="S879" s="265"/>
      <c r="T879" s="266"/>
      <c r="AT879" s="267" t="s">
        <v>328</v>
      </c>
      <c r="AU879" s="267" t="s">
        <v>85</v>
      </c>
      <c r="AV879" s="12" t="s">
        <v>85</v>
      </c>
      <c r="AW879" s="12" t="s">
        <v>38</v>
      </c>
      <c r="AX879" s="12" t="s">
        <v>75</v>
      </c>
      <c r="AY879" s="267" t="s">
        <v>174</v>
      </c>
    </row>
    <row r="880" spans="2:51" s="12" customFormat="1" ht="13.5">
      <c r="B880" s="257"/>
      <c r="C880" s="258"/>
      <c r="D880" s="247" t="s">
        <v>328</v>
      </c>
      <c r="E880" s="259" t="s">
        <v>23</v>
      </c>
      <c r="F880" s="260" t="s">
        <v>646</v>
      </c>
      <c r="G880" s="258"/>
      <c r="H880" s="261">
        <v>24.87</v>
      </c>
      <c r="I880" s="262"/>
      <c r="J880" s="258"/>
      <c r="K880" s="258"/>
      <c r="L880" s="263"/>
      <c r="M880" s="264"/>
      <c r="N880" s="265"/>
      <c r="O880" s="265"/>
      <c r="P880" s="265"/>
      <c r="Q880" s="265"/>
      <c r="R880" s="265"/>
      <c r="S880" s="265"/>
      <c r="T880" s="266"/>
      <c r="AT880" s="267" t="s">
        <v>328</v>
      </c>
      <c r="AU880" s="267" t="s">
        <v>85</v>
      </c>
      <c r="AV880" s="12" t="s">
        <v>85</v>
      </c>
      <c r="AW880" s="12" t="s">
        <v>38</v>
      </c>
      <c r="AX880" s="12" t="s">
        <v>75</v>
      </c>
      <c r="AY880" s="267" t="s">
        <v>174</v>
      </c>
    </row>
    <row r="881" spans="2:51" s="12" customFormat="1" ht="13.5">
      <c r="B881" s="257"/>
      <c r="C881" s="258"/>
      <c r="D881" s="247" t="s">
        <v>328</v>
      </c>
      <c r="E881" s="259" t="s">
        <v>23</v>
      </c>
      <c r="F881" s="260" t="s">
        <v>647</v>
      </c>
      <c r="G881" s="258"/>
      <c r="H881" s="261">
        <v>23.67</v>
      </c>
      <c r="I881" s="262"/>
      <c r="J881" s="258"/>
      <c r="K881" s="258"/>
      <c r="L881" s="263"/>
      <c r="M881" s="264"/>
      <c r="N881" s="265"/>
      <c r="O881" s="265"/>
      <c r="P881" s="265"/>
      <c r="Q881" s="265"/>
      <c r="R881" s="265"/>
      <c r="S881" s="265"/>
      <c r="T881" s="266"/>
      <c r="AT881" s="267" t="s">
        <v>328</v>
      </c>
      <c r="AU881" s="267" t="s">
        <v>85</v>
      </c>
      <c r="AV881" s="12" t="s">
        <v>85</v>
      </c>
      <c r="AW881" s="12" t="s">
        <v>38</v>
      </c>
      <c r="AX881" s="12" t="s">
        <v>75</v>
      </c>
      <c r="AY881" s="267" t="s">
        <v>174</v>
      </c>
    </row>
    <row r="882" spans="2:51" s="12" customFormat="1" ht="13.5">
      <c r="B882" s="257"/>
      <c r="C882" s="258"/>
      <c r="D882" s="247" t="s">
        <v>328</v>
      </c>
      <c r="E882" s="259" t="s">
        <v>23</v>
      </c>
      <c r="F882" s="260" t="s">
        <v>1137</v>
      </c>
      <c r="G882" s="258"/>
      <c r="H882" s="261">
        <v>24.75</v>
      </c>
      <c r="I882" s="262"/>
      <c r="J882" s="258"/>
      <c r="K882" s="258"/>
      <c r="L882" s="263"/>
      <c r="M882" s="264"/>
      <c r="N882" s="265"/>
      <c r="O882" s="265"/>
      <c r="P882" s="265"/>
      <c r="Q882" s="265"/>
      <c r="R882" s="265"/>
      <c r="S882" s="265"/>
      <c r="T882" s="266"/>
      <c r="AT882" s="267" t="s">
        <v>328</v>
      </c>
      <c r="AU882" s="267" t="s">
        <v>85</v>
      </c>
      <c r="AV882" s="12" t="s">
        <v>85</v>
      </c>
      <c r="AW882" s="12" t="s">
        <v>38</v>
      </c>
      <c r="AX882" s="12" t="s">
        <v>75</v>
      </c>
      <c r="AY882" s="267" t="s">
        <v>174</v>
      </c>
    </row>
    <row r="883" spans="2:51" s="12" customFormat="1" ht="13.5">
      <c r="B883" s="257"/>
      <c r="C883" s="258"/>
      <c r="D883" s="247" t="s">
        <v>328</v>
      </c>
      <c r="E883" s="259" t="s">
        <v>23</v>
      </c>
      <c r="F883" s="260" t="s">
        <v>1277</v>
      </c>
      <c r="G883" s="258"/>
      <c r="H883" s="261">
        <v>26.07</v>
      </c>
      <c r="I883" s="262"/>
      <c r="J883" s="258"/>
      <c r="K883" s="258"/>
      <c r="L883" s="263"/>
      <c r="M883" s="264"/>
      <c r="N883" s="265"/>
      <c r="O883" s="265"/>
      <c r="P883" s="265"/>
      <c r="Q883" s="265"/>
      <c r="R883" s="265"/>
      <c r="S883" s="265"/>
      <c r="T883" s="266"/>
      <c r="AT883" s="267" t="s">
        <v>328</v>
      </c>
      <c r="AU883" s="267" t="s">
        <v>85</v>
      </c>
      <c r="AV883" s="12" t="s">
        <v>85</v>
      </c>
      <c r="AW883" s="12" t="s">
        <v>38</v>
      </c>
      <c r="AX883" s="12" t="s">
        <v>75</v>
      </c>
      <c r="AY883" s="267" t="s">
        <v>174</v>
      </c>
    </row>
    <row r="884" spans="2:51" s="14" customFormat="1" ht="13.5">
      <c r="B884" s="279"/>
      <c r="C884" s="280"/>
      <c r="D884" s="247" t="s">
        <v>328</v>
      </c>
      <c r="E884" s="281" t="s">
        <v>283</v>
      </c>
      <c r="F884" s="282" t="s">
        <v>1278</v>
      </c>
      <c r="G884" s="280"/>
      <c r="H884" s="283">
        <v>360.255</v>
      </c>
      <c r="I884" s="284"/>
      <c r="J884" s="280"/>
      <c r="K884" s="280"/>
      <c r="L884" s="285"/>
      <c r="M884" s="286"/>
      <c r="N884" s="287"/>
      <c r="O884" s="287"/>
      <c r="P884" s="287"/>
      <c r="Q884" s="287"/>
      <c r="R884" s="287"/>
      <c r="S884" s="287"/>
      <c r="T884" s="288"/>
      <c r="AT884" s="289" t="s">
        <v>328</v>
      </c>
      <c r="AU884" s="289" t="s">
        <v>85</v>
      </c>
      <c r="AV884" s="14" t="s">
        <v>94</v>
      </c>
      <c r="AW884" s="14" t="s">
        <v>38</v>
      </c>
      <c r="AX884" s="14" t="s">
        <v>83</v>
      </c>
      <c r="AY884" s="289" t="s">
        <v>174</v>
      </c>
    </row>
    <row r="885" spans="2:65" s="1" customFormat="1" ht="25.5" customHeight="1">
      <c r="B885" s="47"/>
      <c r="C885" s="235" t="s">
        <v>1279</v>
      </c>
      <c r="D885" s="235" t="s">
        <v>177</v>
      </c>
      <c r="E885" s="236" t="s">
        <v>1280</v>
      </c>
      <c r="F885" s="237" t="s">
        <v>1281</v>
      </c>
      <c r="G885" s="238" t="s">
        <v>205</v>
      </c>
      <c r="H885" s="239">
        <v>360.255</v>
      </c>
      <c r="I885" s="240"/>
      <c r="J885" s="241">
        <f>ROUND(I885*H885,2)</f>
        <v>0</v>
      </c>
      <c r="K885" s="237" t="s">
        <v>181</v>
      </c>
      <c r="L885" s="73"/>
      <c r="M885" s="242" t="s">
        <v>23</v>
      </c>
      <c r="N885" s="243" t="s">
        <v>46</v>
      </c>
      <c r="O885" s="48"/>
      <c r="P885" s="244">
        <f>O885*H885</f>
        <v>0</v>
      </c>
      <c r="Q885" s="244">
        <v>0.00013</v>
      </c>
      <c r="R885" s="244">
        <f>Q885*H885</f>
        <v>0.04683315</v>
      </c>
      <c r="S885" s="244">
        <v>0</v>
      </c>
      <c r="T885" s="245">
        <f>S885*H885</f>
        <v>0</v>
      </c>
      <c r="AR885" s="25" t="s">
        <v>258</v>
      </c>
      <c r="AT885" s="25" t="s">
        <v>177</v>
      </c>
      <c r="AU885" s="25" t="s">
        <v>85</v>
      </c>
      <c r="AY885" s="25" t="s">
        <v>174</v>
      </c>
      <c r="BE885" s="246">
        <f>IF(N885="základní",J885,0)</f>
        <v>0</v>
      </c>
      <c r="BF885" s="246">
        <f>IF(N885="snížená",J885,0)</f>
        <v>0</v>
      </c>
      <c r="BG885" s="246">
        <f>IF(N885="zákl. přenesená",J885,0)</f>
        <v>0</v>
      </c>
      <c r="BH885" s="246">
        <f>IF(N885="sníž. přenesená",J885,0)</f>
        <v>0</v>
      </c>
      <c r="BI885" s="246">
        <f>IF(N885="nulová",J885,0)</f>
        <v>0</v>
      </c>
      <c r="BJ885" s="25" t="s">
        <v>83</v>
      </c>
      <c r="BK885" s="246">
        <f>ROUND(I885*H885,2)</f>
        <v>0</v>
      </c>
      <c r="BL885" s="25" t="s">
        <v>258</v>
      </c>
      <c r="BM885" s="25" t="s">
        <v>1282</v>
      </c>
    </row>
    <row r="886" spans="2:51" s="12" customFormat="1" ht="13.5">
      <c r="B886" s="257"/>
      <c r="C886" s="258"/>
      <c r="D886" s="247" t="s">
        <v>328</v>
      </c>
      <c r="E886" s="259" t="s">
        <v>23</v>
      </c>
      <c r="F886" s="260" t="s">
        <v>1132</v>
      </c>
      <c r="G886" s="258"/>
      <c r="H886" s="261">
        <v>111.225</v>
      </c>
      <c r="I886" s="262"/>
      <c r="J886" s="258"/>
      <c r="K886" s="258"/>
      <c r="L886" s="263"/>
      <c r="M886" s="264"/>
      <c r="N886" s="265"/>
      <c r="O886" s="265"/>
      <c r="P886" s="265"/>
      <c r="Q886" s="265"/>
      <c r="R886" s="265"/>
      <c r="S886" s="265"/>
      <c r="T886" s="266"/>
      <c r="AT886" s="267" t="s">
        <v>328</v>
      </c>
      <c r="AU886" s="267" t="s">
        <v>85</v>
      </c>
      <c r="AV886" s="12" t="s">
        <v>85</v>
      </c>
      <c r="AW886" s="12" t="s">
        <v>38</v>
      </c>
      <c r="AX886" s="12" t="s">
        <v>75</v>
      </c>
      <c r="AY886" s="267" t="s">
        <v>174</v>
      </c>
    </row>
    <row r="887" spans="2:51" s="12" customFormat="1" ht="13.5">
      <c r="B887" s="257"/>
      <c r="C887" s="258"/>
      <c r="D887" s="247" t="s">
        <v>328</v>
      </c>
      <c r="E887" s="259" t="s">
        <v>23</v>
      </c>
      <c r="F887" s="260" t="s">
        <v>1276</v>
      </c>
      <c r="G887" s="258"/>
      <c r="H887" s="261">
        <v>25.98</v>
      </c>
      <c r="I887" s="262"/>
      <c r="J887" s="258"/>
      <c r="K887" s="258"/>
      <c r="L887" s="263"/>
      <c r="M887" s="264"/>
      <c r="N887" s="265"/>
      <c r="O887" s="265"/>
      <c r="P887" s="265"/>
      <c r="Q887" s="265"/>
      <c r="R887" s="265"/>
      <c r="S887" s="265"/>
      <c r="T887" s="266"/>
      <c r="AT887" s="267" t="s">
        <v>328</v>
      </c>
      <c r="AU887" s="267" t="s">
        <v>85</v>
      </c>
      <c r="AV887" s="12" t="s">
        <v>85</v>
      </c>
      <c r="AW887" s="12" t="s">
        <v>38</v>
      </c>
      <c r="AX887" s="12" t="s">
        <v>75</v>
      </c>
      <c r="AY887" s="267" t="s">
        <v>174</v>
      </c>
    </row>
    <row r="888" spans="2:51" s="12" customFormat="1" ht="13.5">
      <c r="B888" s="257"/>
      <c r="C888" s="258"/>
      <c r="D888" s="247" t="s">
        <v>328</v>
      </c>
      <c r="E888" s="259" t="s">
        <v>23</v>
      </c>
      <c r="F888" s="260" t="s">
        <v>1134</v>
      </c>
      <c r="G888" s="258"/>
      <c r="H888" s="261">
        <v>25.17</v>
      </c>
      <c r="I888" s="262"/>
      <c r="J888" s="258"/>
      <c r="K888" s="258"/>
      <c r="L888" s="263"/>
      <c r="M888" s="264"/>
      <c r="N888" s="265"/>
      <c r="O888" s="265"/>
      <c r="P888" s="265"/>
      <c r="Q888" s="265"/>
      <c r="R888" s="265"/>
      <c r="S888" s="265"/>
      <c r="T888" s="266"/>
      <c r="AT888" s="267" t="s">
        <v>328</v>
      </c>
      <c r="AU888" s="267" t="s">
        <v>85</v>
      </c>
      <c r="AV888" s="12" t="s">
        <v>85</v>
      </c>
      <c r="AW888" s="12" t="s">
        <v>38</v>
      </c>
      <c r="AX888" s="12" t="s">
        <v>75</v>
      </c>
      <c r="AY888" s="267" t="s">
        <v>174</v>
      </c>
    </row>
    <row r="889" spans="2:51" s="12" customFormat="1" ht="13.5">
      <c r="B889" s="257"/>
      <c r="C889" s="258"/>
      <c r="D889" s="247" t="s">
        <v>328</v>
      </c>
      <c r="E889" s="259" t="s">
        <v>23</v>
      </c>
      <c r="F889" s="260" t="s">
        <v>1135</v>
      </c>
      <c r="G889" s="258"/>
      <c r="H889" s="261">
        <v>24.87</v>
      </c>
      <c r="I889" s="262"/>
      <c r="J889" s="258"/>
      <c r="K889" s="258"/>
      <c r="L889" s="263"/>
      <c r="M889" s="264"/>
      <c r="N889" s="265"/>
      <c r="O889" s="265"/>
      <c r="P889" s="265"/>
      <c r="Q889" s="265"/>
      <c r="R889" s="265"/>
      <c r="S889" s="265"/>
      <c r="T889" s="266"/>
      <c r="AT889" s="267" t="s">
        <v>328</v>
      </c>
      <c r="AU889" s="267" t="s">
        <v>85</v>
      </c>
      <c r="AV889" s="12" t="s">
        <v>85</v>
      </c>
      <c r="AW889" s="12" t="s">
        <v>38</v>
      </c>
      <c r="AX889" s="12" t="s">
        <v>75</v>
      </c>
      <c r="AY889" s="267" t="s">
        <v>174</v>
      </c>
    </row>
    <row r="890" spans="2:51" s="12" customFormat="1" ht="13.5">
      <c r="B890" s="257"/>
      <c r="C890" s="258"/>
      <c r="D890" s="247" t="s">
        <v>328</v>
      </c>
      <c r="E890" s="259" t="s">
        <v>23</v>
      </c>
      <c r="F890" s="260" t="s">
        <v>644</v>
      </c>
      <c r="G890" s="258"/>
      <c r="H890" s="261">
        <v>26.58</v>
      </c>
      <c r="I890" s="262"/>
      <c r="J890" s="258"/>
      <c r="K890" s="258"/>
      <c r="L890" s="263"/>
      <c r="M890" s="264"/>
      <c r="N890" s="265"/>
      <c r="O890" s="265"/>
      <c r="P890" s="265"/>
      <c r="Q890" s="265"/>
      <c r="R890" s="265"/>
      <c r="S890" s="265"/>
      <c r="T890" s="266"/>
      <c r="AT890" s="267" t="s">
        <v>328</v>
      </c>
      <c r="AU890" s="267" t="s">
        <v>85</v>
      </c>
      <c r="AV890" s="12" t="s">
        <v>85</v>
      </c>
      <c r="AW890" s="12" t="s">
        <v>38</v>
      </c>
      <c r="AX890" s="12" t="s">
        <v>75</v>
      </c>
      <c r="AY890" s="267" t="s">
        <v>174</v>
      </c>
    </row>
    <row r="891" spans="2:51" s="12" customFormat="1" ht="13.5">
      <c r="B891" s="257"/>
      <c r="C891" s="258"/>
      <c r="D891" s="247" t="s">
        <v>328</v>
      </c>
      <c r="E891" s="259" t="s">
        <v>23</v>
      </c>
      <c r="F891" s="260" t="s">
        <v>1136</v>
      </c>
      <c r="G891" s="258"/>
      <c r="H891" s="261">
        <v>22.29</v>
      </c>
      <c r="I891" s="262"/>
      <c r="J891" s="258"/>
      <c r="K891" s="258"/>
      <c r="L891" s="263"/>
      <c r="M891" s="264"/>
      <c r="N891" s="265"/>
      <c r="O891" s="265"/>
      <c r="P891" s="265"/>
      <c r="Q891" s="265"/>
      <c r="R891" s="265"/>
      <c r="S891" s="265"/>
      <c r="T891" s="266"/>
      <c r="AT891" s="267" t="s">
        <v>328</v>
      </c>
      <c r="AU891" s="267" t="s">
        <v>85</v>
      </c>
      <c r="AV891" s="12" t="s">
        <v>85</v>
      </c>
      <c r="AW891" s="12" t="s">
        <v>38</v>
      </c>
      <c r="AX891" s="12" t="s">
        <v>75</v>
      </c>
      <c r="AY891" s="267" t="s">
        <v>174</v>
      </c>
    </row>
    <row r="892" spans="2:51" s="12" customFormat="1" ht="13.5">
      <c r="B892" s="257"/>
      <c r="C892" s="258"/>
      <c r="D892" s="247" t="s">
        <v>328</v>
      </c>
      <c r="E892" s="259" t="s">
        <v>23</v>
      </c>
      <c r="F892" s="260" t="s">
        <v>645</v>
      </c>
      <c r="G892" s="258"/>
      <c r="H892" s="261">
        <v>24.78</v>
      </c>
      <c r="I892" s="262"/>
      <c r="J892" s="258"/>
      <c r="K892" s="258"/>
      <c r="L892" s="263"/>
      <c r="M892" s="264"/>
      <c r="N892" s="265"/>
      <c r="O892" s="265"/>
      <c r="P892" s="265"/>
      <c r="Q892" s="265"/>
      <c r="R892" s="265"/>
      <c r="S892" s="265"/>
      <c r="T892" s="266"/>
      <c r="AT892" s="267" t="s">
        <v>328</v>
      </c>
      <c r="AU892" s="267" t="s">
        <v>85</v>
      </c>
      <c r="AV892" s="12" t="s">
        <v>85</v>
      </c>
      <c r="AW892" s="12" t="s">
        <v>38</v>
      </c>
      <c r="AX892" s="12" t="s">
        <v>75</v>
      </c>
      <c r="AY892" s="267" t="s">
        <v>174</v>
      </c>
    </row>
    <row r="893" spans="2:51" s="12" customFormat="1" ht="13.5">
      <c r="B893" s="257"/>
      <c r="C893" s="258"/>
      <c r="D893" s="247" t="s">
        <v>328</v>
      </c>
      <c r="E893" s="259" t="s">
        <v>23</v>
      </c>
      <c r="F893" s="260" t="s">
        <v>646</v>
      </c>
      <c r="G893" s="258"/>
      <c r="H893" s="261">
        <v>24.87</v>
      </c>
      <c r="I893" s="262"/>
      <c r="J893" s="258"/>
      <c r="K893" s="258"/>
      <c r="L893" s="263"/>
      <c r="M893" s="264"/>
      <c r="N893" s="265"/>
      <c r="O893" s="265"/>
      <c r="P893" s="265"/>
      <c r="Q893" s="265"/>
      <c r="R893" s="265"/>
      <c r="S893" s="265"/>
      <c r="T893" s="266"/>
      <c r="AT893" s="267" t="s">
        <v>328</v>
      </c>
      <c r="AU893" s="267" t="s">
        <v>85</v>
      </c>
      <c r="AV893" s="12" t="s">
        <v>85</v>
      </c>
      <c r="AW893" s="12" t="s">
        <v>38</v>
      </c>
      <c r="AX893" s="12" t="s">
        <v>75</v>
      </c>
      <c r="AY893" s="267" t="s">
        <v>174</v>
      </c>
    </row>
    <row r="894" spans="2:51" s="12" customFormat="1" ht="13.5">
      <c r="B894" s="257"/>
      <c r="C894" s="258"/>
      <c r="D894" s="247" t="s">
        <v>328</v>
      </c>
      <c r="E894" s="259" t="s">
        <v>23</v>
      </c>
      <c r="F894" s="260" t="s">
        <v>647</v>
      </c>
      <c r="G894" s="258"/>
      <c r="H894" s="261">
        <v>23.67</v>
      </c>
      <c r="I894" s="262"/>
      <c r="J894" s="258"/>
      <c r="K894" s="258"/>
      <c r="L894" s="263"/>
      <c r="M894" s="264"/>
      <c r="N894" s="265"/>
      <c r="O894" s="265"/>
      <c r="P894" s="265"/>
      <c r="Q894" s="265"/>
      <c r="R894" s="265"/>
      <c r="S894" s="265"/>
      <c r="T894" s="266"/>
      <c r="AT894" s="267" t="s">
        <v>328</v>
      </c>
      <c r="AU894" s="267" t="s">
        <v>85</v>
      </c>
      <c r="AV894" s="12" t="s">
        <v>85</v>
      </c>
      <c r="AW894" s="12" t="s">
        <v>38</v>
      </c>
      <c r="AX894" s="12" t="s">
        <v>75</v>
      </c>
      <c r="AY894" s="267" t="s">
        <v>174</v>
      </c>
    </row>
    <row r="895" spans="2:51" s="12" customFormat="1" ht="13.5">
      <c r="B895" s="257"/>
      <c r="C895" s="258"/>
      <c r="D895" s="247" t="s">
        <v>328</v>
      </c>
      <c r="E895" s="259" t="s">
        <v>23</v>
      </c>
      <c r="F895" s="260" t="s">
        <v>1137</v>
      </c>
      <c r="G895" s="258"/>
      <c r="H895" s="261">
        <v>24.75</v>
      </c>
      <c r="I895" s="262"/>
      <c r="J895" s="258"/>
      <c r="K895" s="258"/>
      <c r="L895" s="263"/>
      <c r="M895" s="264"/>
      <c r="N895" s="265"/>
      <c r="O895" s="265"/>
      <c r="P895" s="265"/>
      <c r="Q895" s="265"/>
      <c r="R895" s="265"/>
      <c r="S895" s="265"/>
      <c r="T895" s="266"/>
      <c r="AT895" s="267" t="s">
        <v>328</v>
      </c>
      <c r="AU895" s="267" t="s">
        <v>85</v>
      </c>
      <c r="AV895" s="12" t="s">
        <v>85</v>
      </c>
      <c r="AW895" s="12" t="s">
        <v>38</v>
      </c>
      <c r="AX895" s="12" t="s">
        <v>75</v>
      </c>
      <c r="AY895" s="267" t="s">
        <v>174</v>
      </c>
    </row>
    <row r="896" spans="2:51" s="12" customFormat="1" ht="13.5">
      <c r="B896" s="257"/>
      <c r="C896" s="258"/>
      <c r="D896" s="247" t="s">
        <v>328</v>
      </c>
      <c r="E896" s="259" t="s">
        <v>23</v>
      </c>
      <c r="F896" s="260" t="s">
        <v>1277</v>
      </c>
      <c r="G896" s="258"/>
      <c r="H896" s="261">
        <v>26.07</v>
      </c>
      <c r="I896" s="262"/>
      <c r="J896" s="258"/>
      <c r="K896" s="258"/>
      <c r="L896" s="263"/>
      <c r="M896" s="264"/>
      <c r="N896" s="265"/>
      <c r="O896" s="265"/>
      <c r="P896" s="265"/>
      <c r="Q896" s="265"/>
      <c r="R896" s="265"/>
      <c r="S896" s="265"/>
      <c r="T896" s="266"/>
      <c r="AT896" s="267" t="s">
        <v>328</v>
      </c>
      <c r="AU896" s="267" t="s">
        <v>85</v>
      </c>
      <c r="AV896" s="12" t="s">
        <v>85</v>
      </c>
      <c r="AW896" s="12" t="s">
        <v>38</v>
      </c>
      <c r="AX896" s="12" t="s">
        <v>75</v>
      </c>
      <c r="AY896" s="267" t="s">
        <v>174</v>
      </c>
    </row>
    <row r="897" spans="2:51" s="14" customFormat="1" ht="13.5">
      <c r="B897" s="279"/>
      <c r="C897" s="280"/>
      <c r="D897" s="247" t="s">
        <v>328</v>
      </c>
      <c r="E897" s="281" t="s">
        <v>23</v>
      </c>
      <c r="F897" s="282" t="s">
        <v>1283</v>
      </c>
      <c r="G897" s="280"/>
      <c r="H897" s="283">
        <v>360.255</v>
      </c>
      <c r="I897" s="284"/>
      <c r="J897" s="280"/>
      <c r="K897" s="280"/>
      <c r="L897" s="285"/>
      <c r="M897" s="286"/>
      <c r="N897" s="287"/>
      <c r="O897" s="287"/>
      <c r="P897" s="287"/>
      <c r="Q897" s="287"/>
      <c r="R897" s="287"/>
      <c r="S897" s="287"/>
      <c r="T897" s="288"/>
      <c r="AT897" s="289" t="s">
        <v>328</v>
      </c>
      <c r="AU897" s="289" t="s">
        <v>85</v>
      </c>
      <c r="AV897" s="14" t="s">
        <v>94</v>
      </c>
      <c r="AW897" s="14" t="s">
        <v>38</v>
      </c>
      <c r="AX897" s="14" t="s">
        <v>83</v>
      </c>
      <c r="AY897" s="289" t="s">
        <v>174</v>
      </c>
    </row>
    <row r="898" spans="2:65" s="1" customFormat="1" ht="25.5" customHeight="1">
      <c r="B898" s="47"/>
      <c r="C898" s="235" t="s">
        <v>1284</v>
      </c>
      <c r="D898" s="235" t="s">
        <v>177</v>
      </c>
      <c r="E898" s="236" t="s">
        <v>1285</v>
      </c>
      <c r="F898" s="237" t="s">
        <v>1286</v>
      </c>
      <c r="G898" s="238" t="s">
        <v>223</v>
      </c>
      <c r="H898" s="239">
        <v>240.17</v>
      </c>
      <c r="I898" s="240"/>
      <c r="J898" s="241">
        <f>ROUND(I898*H898,2)</f>
        <v>0</v>
      </c>
      <c r="K898" s="237" t="s">
        <v>181</v>
      </c>
      <c r="L898" s="73"/>
      <c r="M898" s="242" t="s">
        <v>23</v>
      </c>
      <c r="N898" s="243" t="s">
        <v>46</v>
      </c>
      <c r="O898" s="48"/>
      <c r="P898" s="244">
        <f>O898*H898</f>
        <v>0</v>
      </c>
      <c r="Q898" s="244">
        <v>0</v>
      </c>
      <c r="R898" s="244">
        <f>Q898*H898</f>
        <v>0</v>
      </c>
      <c r="S898" s="244">
        <v>0</v>
      </c>
      <c r="T898" s="245">
        <f>S898*H898</f>
        <v>0</v>
      </c>
      <c r="AR898" s="25" t="s">
        <v>258</v>
      </c>
      <c r="AT898" s="25" t="s">
        <v>177</v>
      </c>
      <c r="AU898" s="25" t="s">
        <v>85</v>
      </c>
      <c r="AY898" s="25" t="s">
        <v>174</v>
      </c>
      <c r="BE898" s="246">
        <f>IF(N898="základní",J898,0)</f>
        <v>0</v>
      </c>
      <c r="BF898" s="246">
        <f>IF(N898="snížená",J898,0)</f>
        <v>0</v>
      </c>
      <c r="BG898" s="246">
        <f>IF(N898="zákl. přenesená",J898,0)</f>
        <v>0</v>
      </c>
      <c r="BH898" s="246">
        <f>IF(N898="sníž. přenesená",J898,0)</f>
        <v>0</v>
      </c>
      <c r="BI898" s="246">
        <f>IF(N898="nulová",J898,0)</f>
        <v>0</v>
      </c>
      <c r="BJ898" s="25" t="s">
        <v>83</v>
      </c>
      <c r="BK898" s="246">
        <f>ROUND(I898*H898,2)</f>
        <v>0</v>
      </c>
      <c r="BL898" s="25" t="s">
        <v>258</v>
      </c>
      <c r="BM898" s="25" t="s">
        <v>1287</v>
      </c>
    </row>
    <row r="899" spans="2:51" s="12" customFormat="1" ht="13.5">
      <c r="B899" s="257"/>
      <c r="C899" s="258"/>
      <c r="D899" s="247" t="s">
        <v>328</v>
      </c>
      <c r="E899" s="259" t="s">
        <v>23</v>
      </c>
      <c r="F899" s="260" t="s">
        <v>767</v>
      </c>
      <c r="G899" s="258"/>
      <c r="H899" s="261">
        <v>74.15</v>
      </c>
      <c r="I899" s="262"/>
      <c r="J899" s="258"/>
      <c r="K899" s="258"/>
      <c r="L899" s="263"/>
      <c r="M899" s="264"/>
      <c r="N899" s="265"/>
      <c r="O899" s="265"/>
      <c r="P899" s="265"/>
      <c r="Q899" s="265"/>
      <c r="R899" s="265"/>
      <c r="S899" s="265"/>
      <c r="T899" s="266"/>
      <c r="AT899" s="267" t="s">
        <v>328</v>
      </c>
      <c r="AU899" s="267" t="s">
        <v>85</v>
      </c>
      <c r="AV899" s="12" t="s">
        <v>85</v>
      </c>
      <c r="AW899" s="12" t="s">
        <v>38</v>
      </c>
      <c r="AX899" s="12" t="s">
        <v>75</v>
      </c>
      <c r="AY899" s="267" t="s">
        <v>174</v>
      </c>
    </row>
    <row r="900" spans="2:51" s="12" customFormat="1" ht="13.5">
      <c r="B900" s="257"/>
      <c r="C900" s="258"/>
      <c r="D900" s="247" t="s">
        <v>328</v>
      </c>
      <c r="E900" s="259" t="s">
        <v>23</v>
      </c>
      <c r="F900" s="260" t="s">
        <v>912</v>
      </c>
      <c r="G900" s="258"/>
      <c r="H900" s="261">
        <v>17.32</v>
      </c>
      <c r="I900" s="262"/>
      <c r="J900" s="258"/>
      <c r="K900" s="258"/>
      <c r="L900" s="263"/>
      <c r="M900" s="264"/>
      <c r="N900" s="265"/>
      <c r="O900" s="265"/>
      <c r="P900" s="265"/>
      <c r="Q900" s="265"/>
      <c r="R900" s="265"/>
      <c r="S900" s="265"/>
      <c r="T900" s="266"/>
      <c r="AT900" s="267" t="s">
        <v>328</v>
      </c>
      <c r="AU900" s="267" t="s">
        <v>85</v>
      </c>
      <c r="AV900" s="12" t="s">
        <v>85</v>
      </c>
      <c r="AW900" s="12" t="s">
        <v>38</v>
      </c>
      <c r="AX900" s="12" t="s">
        <v>75</v>
      </c>
      <c r="AY900" s="267" t="s">
        <v>174</v>
      </c>
    </row>
    <row r="901" spans="2:51" s="12" customFormat="1" ht="13.5">
      <c r="B901" s="257"/>
      <c r="C901" s="258"/>
      <c r="D901" s="247" t="s">
        <v>328</v>
      </c>
      <c r="E901" s="259" t="s">
        <v>23</v>
      </c>
      <c r="F901" s="260" t="s">
        <v>905</v>
      </c>
      <c r="G901" s="258"/>
      <c r="H901" s="261">
        <v>16.78</v>
      </c>
      <c r="I901" s="262"/>
      <c r="J901" s="258"/>
      <c r="K901" s="258"/>
      <c r="L901" s="263"/>
      <c r="M901" s="264"/>
      <c r="N901" s="265"/>
      <c r="O901" s="265"/>
      <c r="P901" s="265"/>
      <c r="Q901" s="265"/>
      <c r="R901" s="265"/>
      <c r="S901" s="265"/>
      <c r="T901" s="266"/>
      <c r="AT901" s="267" t="s">
        <v>328</v>
      </c>
      <c r="AU901" s="267" t="s">
        <v>85</v>
      </c>
      <c r="AV901" s="12" t="s">
        <v>85</v>
      </c>
      <c r="AW901" s="12" t="s">
        <v>38</v>
      </c>
      <c r="AX901" s="12" t="s">
        <v>75</v>
      </c>
      <c r="AY901" s="267" t="s">
        <v>174</v>
      </c>
    </row>
    <row r="902" spans="2:51" s="12" customFormat="1" ht="13.5">
      <c r="B902" s="257"/>
      <c r="C902" s="258"/>
      <c r="D902" s="247" t="s">
        <v>328</v>
      </c>
      <c r="E902" s="259" t="s">
        <v>23</v>
      </c>
      <c r="F902" s="260" t="s">
        <v>913</v>
      </c>
      <c r="G902" s="258"/>
      <c r="H902" s="261">
        <v>16.58</v>
      </c>
      <c r="I902" s="262"/>
      <c r="J902" s="258"/>
      <c r="K902" s="258"/>
      <c r="L902" s="263"/>
      <c r="M902" s="264"/>
      <c r="N902" s="265"/>
      <c r="O902" s="265"/>
      <c r="P902" s="265"/>
      <c r="Q902" s="265"/>
      <c r="R902" s="265"/>
      <c r="S902" s="265"/>
      <c r="T902" s="266"/>
      <c r="AT902" s="267" t="s">
        <v>328</v>
      </c>
      <c r="AU902" s="267" t="s">
        <v>85</v>
      </c>
      <c r="AV902" s="12" t="s">
        <v>85</v>
      </c>
      <c r="AW902" s="12" t="s">
        <v>38</v>
      </c>
      <c r="AX902" s="12" t="s">
        <v>75</v>
      </c>
      <c r="AY902" s="267" t="s">
        <v>174</v>
      </c>
    </row>
    <row r="903" spans="2:51" s="12" customFormat="1" ht="13.5">
      <c r="B903" s="257"/>
      <c r="C903" s="258"/>
      <c r="D903" s="247" t="s">
        <v>328</v>
      </c>
      <c r="E903" s="259" t="s">
        <v>23</v>
      </c>
      <c r="F903" s="260" t="s">
        <v>914</v>
      </c>
      <c r="G903" s="258"/>
      <c r="H903" s="261">
        <v>17.72</v>
      </c>
      <c r="I903" s="262"/>
      <c r="J903" s="258"/>
      <c r="K903" s="258"/>
      <c r="L903" s="263"/>
      <c r="M903" s="264"/>
      <c r="N903" s="265"/>
      <c r="O903" s="265"/>
      <c r="P903" s="265"/>
      <c r="Q903" s="265"/>
      <c r="R903" s="265"/>
      <c r="S903" s="265"/>
      <c r="T903" s="266"/>
      <c r="AT903" s="267" t="s">
        <v>328</v>
      </c>
      <c r="AU903" s="267" t="s">
        <v>85</v>
      </c>
      <c r="AV903" s="12" t="s">
        <v>85</v>
      </c>
      <c r="AW903" s="12" t="s">
        <v>38</v>
      </c>
      <c r="AX903" s="12" t="s">
        <v>75</v>
      </c>
      <c r="AY903" s="267" t="s">
        <v>174</v>
      </c>
    </row>
    <row r="904" spans="2:51" s="12" customFormat="1" ht="13.5">
      <c r="B904" s="257"/>
      <c r="C904" s="258"/>
      <c r="D904" s="247" t="s">
        <v>328</v>
      </c>
      <c r="E904" s="259" t="s">
        <v>23</v>
      </c>
      <c r="F904" s="260" t="s">
        <v>915</v>
      </c>
      <c r="G904" s="258"/>
      <c r="H904" s="261">
        <v>14.86</v>
      </c>
      <c r="I904" s="262"/>
      <c r="J904" s="258"/>
      <c r="K904" s="258"/>
      <c r="L904" s="263"/>
      <c r="M904" s="264"/>
      <c r="N904" s="265"/>
      <c r="O904" s="265"/>
      <c r="P904" s="265"/>
      <c r="Q904" s="265"/>
      <c r="R904" s="265"/>
      <c r="S904" s="265"/>
      <c r="T904" s="266"/>
      <c r="AT904" s="267" t="s">
        <v>328</v>
      </c>
      <c r="AU904" s="267" t="s">
        <v>85</v>
      </c>
      <c r="AV904" s="12" t="s">
        <v>85</v>
      </c>
      <c r="AW904" s="12" t="s">
        <v>38</v>
      </c>
      <c r="AX904" s="12" t="s">
        <v>75</v>
      </c>
      <c r="AY904" s="267" t="s">
        <v>174</v>
      </c>
    </row>
    <row r="905" spans="2:51" s="12" customFormat="1" ht="13.5">
      <c r="B905" s="257"/>
      <c r="C905" s="258"/>
      <c r="D905" s="247" t="s">
        <v>328</v>
      </c>
      <c r="E905" s="259" t="s">
        <v>23</v>
      </c>
      <c r="F905" s="260" t="s">
        <v>916</v>
      </c>
      <c r="G905" s="258"/>
      <c r="H905" s="261">
        <v>16.52</v>
      </c>
      <c r="I905" s="262"/>
      <c r="J905" s="258"/>
      <c r="K905" s="258"/>
      <c r="L905" s="263"/>
      <c r="M905" s="264"/>
      <c r="N905" s="265"/>
      <c r="O905" s="265"/>
      <c r="P905" s="265"/>
      <c r="Q905" s="265"/>
      <c r="R905" s="265"/>
      <c r="S905" s="265"/>
      <c r="T905" s="266"/>
      <c r="AT905" s="267" t="s">
        <v>328</v>
      </c>
      <c r="AU905" s="267" t="s">
        <v>85</v>
      </c>
      <c r="AV905" s="12" t="s">
        <v>85</v>
      </c>
      <c r="AW905" s="12" t="s">
        <v>38</v>
      </c>
      <c r="AX905" s="12" t="s">
        <v>75</v>
      </c>
      <c r="AY905" s="267" t="s">
        <v>174</v>
      </c>
    </row>
    <row r="906" spans="2:51" s="12" customFormat="1" ht="13.5">
      <c r="B906" s="257"/>
      <c r="C906" s="258"/>
      <c r="D906" s="247" t="s">
        <v>328</v>
      </c>
      <c r="E906" s="259" t="s">
        <v>23</v>
      </c>
      <c r="F906" s="260" t="s">
        <v>917</v>
      </c>
      <c r="G906" s="258"/>
      <c r="H906" s="261">
        <v>16.58</v>
      </c>
      <c r="I906" s="262"/>
      <c r="J906" s="258"/>
      <c r="K906" s="258"/>
      <c r="L906" s="263"/>
      <c r="M906" s="264"/>
      <c r="N906" s="265"/>
      <c r="O906" s="265"/>
      <c r="P906" s="265"/>
      <c r="Q906" s="265"/>
      <c r="R906" s="265"/>
      <c r="S906" s="265"/>
      <c r="T906" s="266"/>
      <c r="AT906" s="267" t="s">
        <v>328</v>
      </c>
      <c r="AU906" s="267" t="s">
        <v>85</v>
      </c>
      <c r="AV906" s="12" t="s">
        <v>85</v>
      </c>
      <c r="AW906" s="12" t="s">
        <v>38</v>
      </c>
      <c r="AX906" s="12" t="s">
        <v>75</v>
      </c>
      <c r="AY906" s="267" t="s">
        <v>174</v>
      </c>
    </row>
    <row r="907" spans="2:51" s="12" customFormat="1" ht="13.5">
      <c r="B907" s="257"/>
      <c r="C907" s="258"/>
      <c r="D907" s="247" t="s">
        <v>328</v>
      </c>
      <c r="E907" s="259" t="s">
        <v>23</v>
      </c>
      <c r="F907" s="260" t="s">
        <v>918</v>
      </c>
      <c r="G907" s="258"/>
      <c r="H907" s="261">
        <v>15.78</v>
      </c>
      <c r="I907" s="262"/>
      <c r="J907" s="258"/>
      <c r="K907" s="258"/>
      <c r="L907" s="263"/>
      <c r="M907" s="264"/>
      <c r="N907" s="265"/>
      <c r="O907" s="265"/>
      <c r="P907" s="265"/>
      <c r="Q907" s="265"/>
      <c r="R907" s="265"/>
      <c r="S907" s="265"/>
      <c r="T907" s="266"/>
      <c r="AT907" s="267" t="s">
        <v>328</v>
      </c>
      <c r="AU907" s="267" t="s">
        <v>85</v>
      </c>
      <c r="AV907" s="12" t="s">
        <v>85</v>
      </c>
      <c r="AW907" s="12" t="s">
        <v>38</v>
      </c>
      <c r="AX907" s="12" t="s">
        <v>75</v>
      </c>
      <c r="AY907" s="267" t="s">
        <v>174</v>
      </c>
    </row>
    <row r="908" spans="2:51" s="12" customFormat="1" ht="13.5">
      <c r="B908" s="257"/>
      <c r="C908" s="258"/>
      <c r="D908" s="247" t="s">
        <v>328</v>
      </c>
      <c r="E908" s="259" t="s">
        <v>23</v>
      </c>
      <c r="F908" s="260" t="s">
        <v>906</v>
      </c>
      <c r="G908" s="258"/>
      <c r="H908" s="261">
        <v>16.5</v>
      </c>
      <c r="I908" s="262"/>
      <c r="J908" s="258"/>
      <c r="K908" s="258"/>
      <c r="L908" s="263"/>
      <c r="M908" s="264"/>
      <c r="N908" s="265"/>
      <c r="O908" s="265"/>
      <c r="P908" s="265"/>
      <c r="Q908" s="265"/>
      <c r="R908" s="265"/>
      <c r="S908" s="265"/>
      <c r="T908" s="266"/>
      <c r="AT908" s="267" t="s">
        <v>328</v>
      </c>
      <c r="AU908" s="267" t="s">
        <v>85</v>
      </c>
      <c r="AV908" s="12" t="s">
        <v>85</v>
      </c>
      <c r="AW908" s="12" t="s">
        <v>38</v>
      </c>
      <c r="AX908" s="12" t="s">
        <v>75</v>
      </c>
      <c r="AY908" s="267" t="s">
        <v>174</v>
      </c>
    </row>
    <row r="909" spans="2:51" s="12" customFormat="1" ht="13.5">
      <c r="B909" s="257"/>
      <c r="C909" s="258"/>
      <c r="D909" s="247" t="s">
        <v>328</v>
      </c>
      <c r="E909" s="259" t="s">
        <v>23</v>
      </c>
      <c r="F909" s="260" t="s">
        <v>907</v>
      </c>
      <c r="G909" s="258"/>
      <c r="H909" s="261">
        <v>17.38</v>
      </c>
      <c r="I909" s="262"/>
      <c r="J909" s="258"/>
      <c r="K909" s="258"/>
      <c r="L909" s="263"/>
      <c r="M909" s="264"/>
      <c r="N909" s="265"/>
      <c r="O909" s="265"/>
      <c r="P909" s="265"/>
      <c r="Q909" s="265"/>
      <c r="R909" s="265"/>
      <c r="S909" s="265"/>
      <c r="T909" s="266"/>
      <c r="AT909" s="267" t="s">
        <v>328</v>
      </c>
      <c r="AU909" s="267" t="s">
        <v>85</v>
      </c>
      <c r="AV909" s="12" t="s">
        <v>85</v>
      </c>
      <c r="AW909" s="12" t="s">
        <v>38</v>
      </c>
      <c r="AX909" s="12" t="s">
        <v>75</v>
      </c>
      <c r="AY909" s="267" t="s">
        <v>174</v>
      </c>
    </row>
    <row r="910" spans="2:51" s="14" customFormat="1" ht="13.5">
      <c r="B910" s="279"/>
      <c r="C910" s="280"/>
      <c r="D910" s="247" t="s">
        <v>328</v>
      </c>
      <c r="E910" s="281" t="s">
        <v>23</v>
      </c>
      <c r="F910" s="282" t="s">
        <v>395</v>
      </c>
      <c r="G910" s="280"/>
      <c r="H910" s="283">
        <v>240.17</v>
      </c>
      <c r="I910" s="284"/>
      <c r="J910" s="280"/>
      <c r="K910" s="280"/>
      <c r="L910" s="285"/>
      <c r="M910" s="286"/>
      <c r="N910" s="287"/>
      <c r="O910" s="287"/>
      <c r="P910" s="287"/>
      <c r="Q910" s="287"/>
      <c r="R910" s="287"/>
      <c r="S910" s="287"/>
      <c r="T910" s="288"/>
      <c r="AT910" s="289" t="s">
        <v>328</v>
      </c>
      <c r="AU910" s="289" t="s">
        <v>85</v>
      </c>
      <c r="AV910" s="14" t="s">
        <v>94</v>
      </c>
      <c r="AW910" s="14" t="s">
        <v>38</v>
      </c>
      <c r="AX910" s="14" t="s">
        <v>83</v>
      </c>
      <c r="AY910" s="289" t="s">
        <v>174</v>
      </c>
    </row>
    <row r="911" spans="2:65" s="1" customFormat="1" ht="38.25" customHeight="1">
      <c r="B911" s="47"/>
      <c r="C911" s="235" t="s">
        <v>1288</v>
      </c>
      <c r="D911" s="235" t="s">
        <v>177</v>
      </c>
      <c r="E911" s="236" t="s">
        <v>1289</v>
      </c>
      <c r="F911" s="237" t="s">
        <v>1290</v>
      </c>
      <c r="G911" s="238" t="s">
        <v>205</v>
      </c>
      <c r="H911" s="239">
        <v>360.255</v>
      </c>
      <c r="I911" s="240"/>
      <c r="J911" s="241">
        <f>ROUND(I911*H911,2)</f>
        <v>0</v>
      </c>
      <c r="K911" s="237" t="s">
        <v>181</v>
      </c>
      <c r="L911" s="73"/>
      <c r="M911" s="242" t="s">
        <v>23</v>
      </c>
      <c r="N911" s="243" t="s">
        <v>46</v>
      </c>
      <c r="O911" s="48"/>
      <c r="P911" s="244">
        <f>O911*H911</f>
        <v>0</v>
      </c>
      <c r="Q911" s="244">
        <v>1E-05</v>
      </c>
      <c r="R911" s="244">
        <f>Q911*H911</f>
        <v>0.0036025500000000004</v>
      </c>
      <c r="S911" s="244">
        <v>0</v>
      </c>
      <c r="T911" s="245">
        <f>S911*H911</f>
        <v>0</v>
      </c>
      <c r="AR911" s="25" t="s">
        <v>258</v>
      </c>
      <c r="AT911" s="25" t="s">
        <v>177</v>
      </c>
      <c r="AU911" s="25" t="s">
        <v>85</v>
      </c>
      <c r="AY911" s="25" t="s">
        <v>174</v>
      </c>
      <c r="BE911" s="246">
        <f>IF(N911="základní",J911,0)</f>
        <v>0</v>
      </c>
      <c r="BF911" s="246">
        <f>IF(N911="snížená",J911,0)</f>
        <v>0</v>
      </c>
      <c r="BG911" s="246">
        <f>IF(N911="zákl. přenesená",J911,0)</f>
        <v>0</v>
      </c>
      <c r="BH911" s="246">
        <f>IF(N911="sníž. přenesená",J911,0)</f>
        <v>0</v>
      </c>
      <c r="BI911" s="246">
        <f>IF(N911="nulová",J911,0)</f>
        <v>0</v>
      </c>
      <c r="BJ911" s="25" t="s">
        <v>83</v>
      </c>
      <c r="BK911" s="246">
        <f>ROUND(I911*H911,2)</f>
        <v>0</v>
      </c>
      <c r="BL911" s="25" t="s">
        <v>258</v>
      </c>
      <c r="BM911" s="25" t="s">
        <v>1291</v>
      </c>
    </row>
    <row r="912" spans="2:51" s="12" customFormat="1" ht="13.5">
      <c r="B912" s="257"/>
      <c r="C912" s="258"/>
      <c r="D912" s="247" t="s">
        <v>328</v>
      </c>
      <c r="E912" s="259" t="s">
        <v>23</v>
      </c>
      <c r="F912" s="260" t="s">
        <v>283</v>
      </c>
      <c r="G912" s="258"/>
      <c r="H912" s="261">
        <v>360.255</v>
      </c>
      <c r="I912" s="262"/>
      <c r="J912" s="258"/>
      <c r="K912" s="258"/>
      <c r="L912" s="263"/>
      <c r="M912" s="264"/>
      <c r="N912" s="265"/>
      <c r="O912" s="265"/>
      <c r="P912" s="265"/>
      <c r="Q912" s="265"/>
      <c r="R912" s="265"/>
      <c r="S912" s="265"/>
      <c r="T912" s="266"/>
      <c r="AT912" s="267" t="s">
        <v>328</v>
      </c>
      <c r="AU912" s="267" t="s">
        <v>85</v>
      </c>
      <c r="AV912" s="12" t="s">
        <v>85</v>
      </c>
      <c r="AW912" s="12" t="s">
        <v>38</v>
      </c>
      <c r="AX912" s="12" t="s">
        <v>83</v>
      </c>
      <c r="AY912" s="267" t="s">
        <v>174</v>
      </c>
    </row>
    <row r="913" spans="2:65" s="1" customFormat="1" ht="25.5" customHeight="1">
      <c r="B913" s="47"/>
      <c r="C913" s="235" t="s">
        <v>1292</v>
      </c>
      <c r="D913" s="235" t="s">
        <v>177</v>
      </c>
      <c r="E913" s="236" t="s">
        <v>1293</v>
      </c>
      <c r="F913" s="237" t="s">
        <v>1294</v>
      </c>
      <c r="G913" s="238" t="s">
        <v>205</v>
      </c>
      <c r="H913" s="239">
        <v>1095.559</v>
      </c>
      <c r="I913" s="240"/>
      <c r="J913" s="241">
        <f>ROUND(I913*H913,2)</f>
        <v>0</v>
      </c>
      <c r="K913" s="237" t="s">
        <v>181</v>
      </c>
      <c r="L913" s="73"/>
      <c r="M913" s="242" t="s">
        <v>23</v>
      </c>
      <c r="N913" s="243" t="s">
        <v>46</v>
      </c>
      <c r="O913" s="48"/>
      <c r="P913" s="244">
        <f>O913*H913</f>
        <v>0</v>
      </c>
      <c r="Q913" s="244">
        <v>0.00029</v>
      </c>
      <c r="R913" s="244">
        <f>Q913*H913</f>
        <v>0.31771211</v>
      </c>
      <c r="S913" s="244">
        <v>0</v>
      </c>
      <c r="T913" s="245">
        <f>S913*H913</f>
        <v>0</v>
      </c>
      <c r="AR913" s="25" t="s">
        <v>258</v>
      </c>
      <c r="AT913" s="25" t="s">
        <v>177</v>
      </c>
      <c r="AU913" s="25" t="s">
        <v>85</v>
      </c>
      <c r="AY913" s="25" t="s">
        <v>174</v>
      </c>
      <c r="BE913" s="246">
        <f>IF(N913="základní",J913,0)</f>
        <v>0</v>
      </c>
      <c r="BF913" s="246">
        <f>IF(N913="snížená",J913,0)</f>
        <v>0</v>
      </c>
      <c r="BG913" s="246">
        <f>IF(N913="zákl. přenesená",J913,0)</f>
        <v>0</v>
      </c>
      <c r="BH913" s="246">
        <f>IF(N913="sníž. přenesená",J913,0)</f>
        <v>0</v>
      </c>
      <c r="BI913" s="246">
        <f>IF(N913="nulová",J913,0)</f>
        <v>0</v>
      </c>
      <c r="BJ913" s="25" t="s">
        <v>83</v>
      </c>
      <c r="BK913" s="246">
        <f>ROUND(I913*H913,2)</f>
        <v>0</v>
      </c>
      <c r="BL913" s="25" t="s">
        <v>258</v>
      </c>
      <c r="BM913" s="25" t="s">
        <v>1295</v>
      </c>
    </row>
    <row r="914" spans="2:51" s="12" customFormat="1" ht="13.5">
      <c r="B914" s="257"/>
      <c r="C914" s="258"/>
      <c r="D914" s="247" t="s">
        <v>328</v>
      </c>
      <c r="E914" s="259" t="s">
        <v>23</v>
      </c>
      <c r="F914" s="260" t="s">
        <v>406</v>
      </c>
      <c r="G914" s="258"/>
      <c r="H914" s="261">
        <v>622.959</v>
      </c>
      <c r="I914" s="262"/>
      <c r="J914" s="258"/>
      <c r="K914" s="258"/>
      <c r="L914" s="263"/>
      <c r="M914" s="264"/>
      <c r="N914" s="265"/>
      <c r="O914" s="265"/>
      <c r="P914" s="265"/>
      <c r="Q914" s="265"/>
      <c r="R914" s="265"/>
      <c r="S914" s="265"/>
      <c r="T914" s="266"/>
      <c r="AT914" s="267" t="s">
        <v>328</v>
      </c>
      <c r="AU914" s="267" t="s">
        <v>85</v>
      </c>
      <c r="AV914" s="12" t="s">
        <v>85</v>
      </c>
      <c r="AW914" s="12" t="s">
        <v>38</v>
      </c>
      <c r="AX914" s="12" t="s">
        <v>75</v>
      </c>
      <c r="AY914" s="267" t="s">
        <v>174</v>
      </c>
    </row>
    <row r="915" spans="2:51" s="12" customFormat="1" ht="13.5">
      <c r="B915" s="257"/>
      <c r="C915" s="258"/>
      <c r="D915" s="247" t="s">
        <v>328</v>
      </c>
      <c r="E915" s="259" t="s">
        <v>23</v>
      </c>
      <c r="F915" s="260" t="s">
        <v>297</v>
      </c>
      <c r="G915" s="258"/>
      <c r="H915" s="261">
        <v>472.6</v>
      </c>
      <c r="I915" s="262"/>
      <c r="J915" s="258"/>
      <c r="K915" s="258"/>
      <c r="L915" s="263"/>
      <c r="M915" s="264"/>
      <c r="N915" s="265"/>
      <c r="O915" s="265"/>
      <c r="P915" s="265"/>
      <c r="Q915" s="265"/>
      <c r="R915" s="265"/>
      <c r="S915" s="265"/>
      <c r="T915" s="266"/>
      <c r="AT915" s="267" t="s">
        <v>328</v>
      </c>
      <c r="AU915" s="267" t="s">
        <v>85</v>
      </c>
      <c r="AV915" s="12" t="s">
        <v>85</v>
      </c>
      <c r="AW915" s="12" t="s">
        <v>38</v>
      </c>
      <c r="AX915" s="12" t="s">
        <v>75</v>
      </c>
      <c r="AY915" s="267" t="s">
        <v>174</v>
      </c>
    </row>
    <row r="916" spans="2:51" s="14" customFormat="1" ht="13.5">
      <c r="B916" s="279"/>
      <c r="C916" s="280"/>
      <c r="D916" s="247" t="s">
        <v>328</v>
      </c>
      <c r="E916" s="281" t="s">
        <v>281</v>
      </c>
      <c r="F916" s="282" t="s">
        <v>1296</v>
      </c>
      <c r="G916" s="280"/>
      <c r="H916" s="283">
        <v>1095.559</v>
      </c>
      <c r="I916" s="284"/>
      <c r="J916" s="280"/>
      <c r="K916" s="280"/>
      <c r="L916" s="285"/>
      <c r="M916" s="286"/>
      <c r="N916" s="287"/>
      <c r="O916" s="287"/>
      <c r="P916" s="287"/>
      <c r="Q916" s="287"/>
      <c r="R916" s="287"/>
      <c r="S916" s="287"/>
      <c r="T916" s="288"/>
      <c r="AT916" s="289" t="s">
        <v>328</v>
      </c>
      <c r="AU916" s="289" t="s">
        <v>85</v>
      </c>
      <c r="AV916" s="14" t="s">
        <v>94</v>
      </c>
      <c r="AW916" s="14" t="s">
        <v>38</v>
      </c>
      <c r="AX916" s="14" t="s">
        <v>83</v>
      </c>
      <c r="AY916" s="289" t="s">
        <v>174</v>
      </c>
    </row>
    <row r="917" spans="2:65" s="1" customFormat="1" ht="38.25" customHeight="1">
      <c r="B917" s="47"/>
      <c r="C917" s="235" t="s">
        <v>1297</v>
      </c>
      <c r="D917" s="235" t="s">
        <v>177</v>
      </c>
      <c r="E917" s="236" t="s">
        <v>1298</v>
      </c>
      <c r="F917" s="237" t="s">
        <v>1299</v>
      </c>
      <c r="G917" s="238" t="s">
        <v>205</v>
      </c>
      <c r="H917" s="239">
        <v>1095.559</v>
      </c>
      <c r="I917" s="240"/>
      <c r="J917" s="241">
        <f>ROUND(I917*H917,2)</f>
        <v>0</v>
      </c>
      <c r="K917" s="237" t="s">
        <v>181</v>
      </c>
      <c r="L917" s="73"/>
      <c r="M917" s="242" t="s">
        <v>23</v>
      </c>
      <c r="N917" s="243" t="s">
        <v>46</v>
      </c>
      <c r="O917" s="48"/>
      <c r="P917" s="244">
        <f>O917*H917</f>
        <v>0</v>
      </c>
      <c r="Q917" s="244">
        <v>0</v>
      </c>
      <c r="R917" s="244">
        <f>Q917*H917</f>
        <v>0</v>
      </c>
      <c r="S917" s="244">
        <v>0</v>
      </c>
      <c r="T917" s="245">
        <f>S917*H917</f>
        <v>0</v>
      </c>
      <c r="AR917" s="25" t="s">
        <v>258</v>
      </c>
      <c r="AT917" s="25" t="s">
        <v>177</v>
      </c>
      <c r="AU917" s="25" t="s">
        <v>85</v>
      </c>
      <c r="AY917" s="25" t="s">
        <v>174</v>
      </c>
      <c r="BE917" s="246">
        <f>IF(N917="základní",J917,0)</f>
        <v>0</v>
      </c>
      <c r="BF917" s="246">
        <f>IF(N917="snížená",J917,0)</f>
        <v>0</v>
      </c>
      <c r="BG917" s="246">
        <f>IF(N917="zákl. přenesená",J917,0)</f>
        <v>0</v>
      </c>
      <c r="BH917" s="246">
        <f>IF(N917="sníž. přenesená",J917,0)</f>
        <v>0</v>
      </c>
      <c r="BI917" s="246">
        <f>IF(N917="nulová",J917,0)</f>
        <v>0</v>
      </c>
      <c r="BJ917" s="25" t="s">
        <v>83</v>
      </c>
      <c r="BK917" s="246">
        <f>ROUND(I917*H917,2)</f>
        <v>0</v>
      </c>
      <c r="BL917" s="25" t="s">
        <v>258</v>
      </c>
      <c r="BM917" s="25" t="s">
        <v>1300</v>
      </c>
    </row>
    <row r="918" spans="2:51" s="12" customFormat="1" ht="13.5">
      <c r="B918" s="257"/>
      <c r="C918" s="258"/>
      <c r="D918" s="247" t="s">
        <v>328</v>
      </c>
      <c r="E918" s="259" t="s">
        <v>23</v>
      </c>
      <c r="F918" s="260" t="s">
        <v>281</v>
      </c>
      <c r="G918" s="258"/>
      <c r="H918" s="261">
        <v>1095.559</v>
      </c>
      <c r="I918" s="262"/>
      <c r="J918" s="258"/>
      <c r="K918" s="258"/>
      <c r="L918" s="263"/>
      <c r="M918" s="264"/>
      <c r="N918" s="265"/>
      <c r="O918" s="265"/>
      <c r="P918" s="265"/>
      <c r="Q918" s="265"/>
      <c r="R918" s="265"/>
      <c r="S918" s="265"/>
      <c r="T918" s="266"/>
      <c r="AT918" s="267" t="s">
        <v>328</v>
      </c>
      <c r="AU918" s="267" t="s">
        <v>85</v>
      </c>
      <c r="AV918" s="12" t="s">
        <v>85</v>
      </c>
      <c r="AW918" s="12" t="s">
        <v>38</v>
      </c>
      <c r="AX918" s="12" t="s">
        <v>83</v>
      </c>
      <c r="AY918" s="267" t="s">
        <v>174</v>
      </c>
    </row>
    <row r="919" spans="2:65" s="1" customFormat="1" ht="25.5" customHeight="1">
      <c r="B919" s="47"/>
      <c r="C919" s="235" t="s">
        <v>1301</v>
      </c>
      <c r="D919" s="235" t="s">
        <v>177</v>
      </c>
      <c r="E919" s="236" t="s">
        <v>1302</v>
      </c>
      <c r="F919" s="237" t="s">
        <v>1303</v>
      </c>
      <c r="G919" s="238" t="s">
        <v>205</v>
      </c>
      <c r="H919" s="239">
        <v>1095.559</v>
      </c>
      <c r="I919" s="240"/>
      <c r="J919" s="241">
        <f>ROUND(I919*H919,2)</f>
        <v>0</v>
      </c>
      <c r="K919" s="237" t="s">
        <v>181</v>
      </c>
      <c r="L919" s="73"/>
      <c r="M919" s="242" t="s">
        <v>23</v>
      </c>
      <c r="N919" s="243" t="s">
        <v>46</v>
      </c>
      <c r="O919" s="48"/>
      <c r="P919" s="244">
        <f>O919*H919</f>
        <v>0</v>
      </c>
      <c r="Q919" s="244">
        <v>1E-05</v>
      </c>
      <c r="R919" s="244">
        <f>Q919*H919</f>
        <v>0.010955590000000001</v>
      </c>
      <c r="S919" s="244">
        <v>0</v>
      </c>
      <c r="T919" s="245">
        <f>S919*H919</f>
        <v>0</v>
      </c>
      <c r="AR919" s="25" t="s">
        <v>258</v>
      </c>
      <c r="AT919" s="25" t="s">
        <v>177</v>
      </c>
      <c r="AU919" s="25" t="s">
        <v>85</v>
      </c>
      <c r="AY919" s="25" t="s">
        <v>174</v>
      </c>
      <c r="BE919" s="246">
        <f>IF(N919="základní",J919,0)</f>
        <v>0</v>
      </c>
      <c r="BF919" s="246">
        <f>IF(N919="snížená",J919,0)</f>
        <v>0</v>
      </c>
      <c r="BG919" s="246">
        <f>IF(N919="zákl. přenesená",J919,0)</f>
        <v>0</v>
      </c>
      <c r="BH919" s="246">
        <f>IF(N919="sníž. přenesená",J919,0)</f>
        <v>0</v>
      </c>
      <c r="BI919" s="246">
        <f>IF(N919="nulová",J919,0)</f>
        <v>0</v>
      </c>
      <c r="BJ919" s="25" t="s">
        <v>83</v>
      </c>
      <c r="BK919" s="246">
        <f>ROUND(I919*H919,2)</f>
        <v>0</v>
      </c>
      <c r="BL919" s="25" t="s">
        <v>258</v>
      </c>
      <c r="BM919" s="25" t="s">
        <v>1304</v>
      </c>
    </row>
    <row r="920" spans="2:51" s="12" customFormat="1" ht="13.5">
      <c r="B920" s="257"/>
      <c r="C920" s="258"/>
      <c r="D920" s="247" t="s">
        <v>328</v>
      </c>
      <c r="E920" s="259" t="s">
        <v>23</v>
      </c>
      <c r="F920" s="260" t="s">
        <v>281</v>
      </c>
      <c r="G920" s="258"/>
      <c r="H920" s="261">
        <v>1095.559</v>
      </c>
      <c r="I920" s="262"/>
      <c r="J920" s="258"/>
      <c r="K920" s="258"/>
      <c r="L920" s="263"/>
      <c r="M920" s="264"/>
      <c r="N920" s="265"/>
      <c r="O920" s="265"/>
      <c r="P920" s="265"/>
      <c r="Q920" s="265"/>
      <c r="R920" s="265"/>
      <c r="S920" s="265"/>
      <c r="T920" s="266"/>
      <c r="AT920" s="267" t="s">
        <v>328</v>
      </c>
      <c r="AU920" s="267" t="s">
        <v>85</v>
      </c>
      <c r="AV920" s="12" t="s">
        <v>85</v>
      </c>
      <c r="AW920" s="12" t="s">
        <v>38</v>
      </c>
      <c r="AX920" s="12" t="s">
        <v>83</v>
      </c>
      <c r="AY920" s="267" t="s">
        <v>174</v>
      </c>
    </row>
    <row r="921" spans="2:63" s="11" customFormat="1" ht="37.4" customHeight="1">
      <c r="B921" s="219"/>
      <c r="C921" s="220"/>
      <c r="D921" s="221" t="s">
        <v>74</v>
      </c>
      <c r="E921" s="222" t="s">
        <v>1305</v>
      </c>
      <c r="F921" s="222" t="s">
        <v>1306</v>
      </c>
      <c r="G921" s="220"/>
      <c r="H921" s="220"/>
      <c r="I921" s="223"/>
      <c r="J921" s="224">
        <f>BK921</f>
        <v>0</v>
      </c>
      <c r="K921" s="220"/>
      <c r="L921" s="225"/>
      <c r="M921" s="226"/>
      <c r="N921" s="227"/>
      <c r="O921" s="227"/>
      <c r="P921" s="228">
        <f>SUM(P922:P939)</f>
        <v>0</v>
      </c>
      <c r="Q921" s="227"/>
      <c r="R921" s="228">
        <f>SUM(R922:R939)</f>
        <v>0</v>
      </c>
      <c r="S921" s="227"/>
      <c r="T921" s="229">
        <f>SUM(T922:T939)</f>
        <v>0</v>
      </c>
      <c r="AR921" s="230" t="s">
        <v>195</v>
      </c>
      <c r="AT921" s="231" t="s">
        <v>74</v>
      </c>
      <c r="AU921" s="231" t="s">
        <v>75</v>
      </c>
      <c r="AY921" s="230" t="s">
        <v>174</v>
      </c>
      <c r="BK921" s="232">
        <f>SUM(BK922:BK939)</f>
        <v>0</v>
      </c>
    </row>
    <row r="922" spans="2:65" s="1" customFormat="1" ht="16.5" customHeight="1">
      <c r="B922" s="47"/>
      <c r="C922" s="235" t="s">
        <v>1307</v>
      </c>
      <c r="D922" s="235" t="s">
        <v>177</v>
      </c>
      <c r="E922" s="236" t="s">
        <v>1308</v>
      </c>
      <c r="F922" s="237" t="s">
        <v>1309</v>
      </c>
      <c r="G922" s="238" t="s">
        <v>198</v>
      </c>
      <c r="H922" s="239">
        <v>32</v>
      </c>
      <c r="I922" s="240"/>
      <c r="J922" s="241">
        <f>ROUND(I922*H922,2)</f>
        <v>0</v>
      </c>
      <c r="K922" s="237" t="s">
        <v>181</v>
      </c>
      <c r="L922" s="73"/>
      <c r="M922" s="242" t="s">
        <v>23</v>
      </c>
      <c r="N922" s="243" t="s">
        <v>46</v>
      </c>
      <c r="O922" s="48"/>
      <c r="P922" s="244">
        <f>O922*H922</f>
        <v>0</v>
      </c>
      <c r="Q922" s="244">
        <v>0</v>
      </c>
      <c r="R922" s="244">
        <f>Q922*H922</f>
        <v>0</v>
      </c>
      <c r="S922" s="244">
        <v>0</v>
      </c>
      <c r="T922" s="245">
        <f>S922*H922</f>
        <v>0</v>
      </c>
      <c r="AR922" s="25" t="s">
        <v>1310</v>
      </c>
      <c r="AT922" s="25" t="s">
        <v>177</v>
      </c>
      <c r="AU922" s="25" t="s">
        <v>83</v>
      </c>
      <c r="AY922" s="25" t="s">
        <v>174</v>
      </c>
      <c r="BE922" s="246">
        <f>IF(N922="základní",J922,0)</f>
        <v>0</v>
      </c>
      <c r="BF922" s="246">
        <f>IF(N922="snížená",J922,0)</f>
        <v>0</v>
      </c>
      <c r="BG922" s="246">
        <f>IF(N922="zákl. přenesená",J922,0)</f>
        <v>0</v>
      </c>
      <c r="BH922" s="246">
        <f>IF(N922="sníž. přenesená",J922,0)</f>
        <v>0</v>
      </c>
      <c r="BI922" s="246">
        <f>IF(N922="nulová",J922,0)</f>
        <v>0</v>
      </c>
      <c r="BJ922" s="25" t="s">
        <v>83</v>
      </c>
      <c r="BK922" s="246">
        <f>ROUND(I922*H922,2)</f>
        <v>0</v>
      </c>
      <c r="BL922" s="25" t="s">
        <v>1310</v>
      </c>
      <c r="BM922" s="25" t="s">
        <v>1311</v>
      </c>
    </row>
    <row r="923" spans="2:47" s="1" customFormat="1" ht="13.5">
      <c r="B923" s="47"/>
      <c r="C923" s="75"/>
      <c r="D923" s="247" t="s">
        <v>187</v>
      </c>
      <c r="E923" s="75"/>
      <c r="F923" s="248" t="s">
        <v>200</v>
      </c>
      <c r="G923" s="75"/>
      <c r="H923" s="75"/>
      <c r="I923" s="205"/>
      <c r="J923" s="75"/>
      <c r="K923" s="75"/>
      <c r="L923" s="73"/>
      <c r="M923" s="249"/>
      <c r="N923" s="48"/>
      <c r="O923" s="48"/>
      <c r="P923" s="48"/>
      <c r="Q923" s="48"/>
      <c r="R923" s="48"/>
      <c r="S923" s="48"/>
      <c r="T923" s="96"/>
      <c r="AT923" s="25" t="s">
        <v>187</v>
      </c>
      <c r="AU923" s="25" t="s">
        <v>83</v>
      </c>
    </row>
    <row r="924" spans="2:65" s="1" customFormat="1" ht="16.5" customHeight="1">
      <c r="B924" s="47"/>
      <c r="C924" s="235" t="s">
        <v>1312</v>
      </c>
      <c r="D924" s="235" t="s">
        <v>177</v>
      </c>
      <c r="E924" s="236" t="s">
        <v>1313</v>
      </c>
      <c r="F924" s="237" t="s">
        <v>1314</v>
      </c>
      <c r="G924" s="238" t="s">
        <v>198</v>
      </c>
      <c r="H924" s="239">
        <v>32</v>
      </c>
      <c r="I924" s="240"/>
      <c r="J924" s="241">
        <f>ROUND(I924*H924,2)</f>
        <v>0</v>
      </c>
      <c r="K924" s="237" t="s">
        <v>181</v>
      </c>
      <c r="L924" s="73"/>
      <c r="M924" s="242" t="s">
        <v>23</v>
      </c>
      <c r="N924" s="243" t="s">
        <v>46</v>
      </c>
      <c r="O924" s="48"/>
      <c r="P924" s="244">
        <f>O924*H924</f>
        <v>0</v>
      </c>
      <c r="Q924" s="244">
        <v>0</v>
      </c>
      <c r="R924" s="244">
        <f>Q924*H924</f>
        <v>0</v>
      </c>
      <c r="S924" s="244">
        <v>0</v>
      </c>
      <c r="T924" s="245">
        <f>S924*H924</f>
        <v>0</v>
      </c>
      <c r="AR924" s="25" t="s">
        <v>1310</v>
      </c>
      <c r="AT924" s="25" t="s">
        <v>177</v>
      </c>
      <c r="AU924" s="25" t="s">
        <v>83</v>
      </c>
      <c r="AY924" s="25" t="s">
        <v>174</v>
      </c>
      <c r="BE924" s="246">
        <f>IF(N924="základní",J924,0)</f>
        <v>0</v>
      </c>
      <c r="BF924" s="246">
        <f>IF(N924="snížená",J924,0)</f>
        <v>0</v>
      </c>
      <c r="BG924" s="246">
        <f>IF(N924="zákl. přenesená",J924,0)</f>
        <v>0</v>
      </c>
      <c r="BH924" s="246">
        <f>IF(N924="sníž. přenesená",J924,0)</f>
        <v>0</v>
      </c>
      <c r="BI924" s="246">
        <f>IF(N924="nulová",J924,0)</f>
        <v>0</v>
      </c>
      <c r="BJ924" s="25" t="s">
        <v>83</v>
      </c>
      <c r="BK924" s="246">
        <f>ROUND(I924*H924,2)</f>
        <v>0</v>
      </c>
      <c r="BL924" s="25" t="s">
        <v>1310</v>
      </c>
      <c r="BM924" s="25" t="s">
        <v>1315</v>
      </c>
    </row>
    <row r="925" spans="2:47" s="1" customFormat="1" ht="13.5">
      <c r="B925" s="47"/>
      <c r="C925" s="75"/>
      <c r="D925" s="247" t="s">
        <v>187</v>
      </c>
      <c r="E925" s="75"/>
      <c r="F925" s="248" t="s">
        <v>200</v>
      </c>
      <c r="G925" s="75"/>
      <c r="H925" s="75"/>
      <c r="I925" s="205"/>
      <c r="J925" s="75"/>
      <c r="K925" s="75"/>
      <c r="L925" s="73"/>
      <c r="M925" s="249"/>
      <c r="N925" s="48"/>
      <c r="O925" s="48"/>
      <c r="P925" s="48"/>
      <c r="Q925" s="48"/>
      <c r="R925" s="48"/>
      <c r="S925" s="48"/>
      <c r="T925" s="96"/>
      <c r="AT925" s="25" t="s">
        <v>187</v>
      </c>
      <c r="AU925" s="25" t="s">
        <v>83</v>
      </c>
    </row>
    <row r="926" spans="2:65" s="1" customFormat="1" ht="25.5" customHeight="1">
      <c r="B926" s="47"/>
      <c r="C926" s="235" t="s">
        <v>1316</v>
      </c>
      <c r="D926" s="235" t="s">
        <v>177</v>
      </c>
      <c r="E926" s="236" t="s">
        <v>1317</v>
      </c>
      <c r="F926" s="237" t="s">
        <v>1318</v>
      </c>
      <c r="G926" s="238" t="s">
        <v>198</v>
      </c>
      <c r="H926" s="239">
        <v>32</v>
      </c>
      <c r="I926" s="240"/>
      <c r="J926" s="241">
        <f>ROUND(I926*H926,2)</f>
        <v>0</v>
      </c>
      <c r="K926" s="237" t="s">
        <v>181</v>
      </c>
      <c r="L926" s="73"/>
      <c r="M926" s="242" t="s">
        <v>23</v>
      </c>
      <c r="N926" s="243" t="s">
        <v>46</v>
      </c>
      <c r="O926" s="48"/>
      <c r="P926" s="244">
        <f>O926*H926</f>
        <v>0</v>
      </c>
      <c r="Q926" s="244">
        <v>0</v>
      </c>
      <c r="R926" s="244">
        <f>Q926*H926</f>
        <v>0</v>
      </c>
      <c r="S926" s="244">
        <v>0</v>
      </c>
      <c r="T926" s="245">
        <f>S926*H926</f>
        <v>0</v>
      </c>
      <c r="AR926" s="25" t="s">
        <v>1310</v>
      </c>
      <c r="AT926" s="25" t="s">
        <v>177</v>
      </c>
      <c r="AU926" s="25" t="s">
        <v>83</v>
      </c>
      <c r="AY926" s="25" t="s">
        <v>174</v>
      </c>
      <c r="BE926" s="246">
        <f>IF(N926="základní",J926,0)</f>
        <v>0</v>
      </c>
      <c r="BF926" s="246">
        <f>IF(N926="snížená",J926,0)</f>
        <v>0</v>
      </c>
      <c r="BG926" s="246">
        <f>IF(N926="zákl. přenesená",J926,0)</f>
        <v>0</v>
      </c>
      <c r="BH926" s="246">
        <f>IF(N926="sníž. přenesená",J926,0)</f>
        <v>0</v>
      </c>
      <c r="BI926" s="246">
        <f>IF(N926="nulová",J926,0)</f>
        <v>0</v>
      </c>
      <c r="BJ926" s="25" t="s">
        <v>83</v>
      </c>
      <c r="BK926" s="246">
        <f>ROUND(I926*H926,2)</f>
        <v>0</v>
      </c>
      <c r="BL926" s="25" t="s">
        <v>1310</v>
      </c>
      <c r="BM926" s="25" t="s">
        <v>1319</v>
      </c>
    </row>
    <row r="927" spans="2:47" s="1" customFormat="1" ht="13.5">
      <c r="B927" s="47"/>
      <c r="C927" s="75"/>
      <c r="D927" s="247" t="s">
        <v>187</v>
      </c>
      <c r="E927" s="75"/>
      <c r="F927" s="248" t="s">
        <v>200</v>
      </c>
      <c r="G927" s="75"/>
      <c r="H927" s="75"/>
      <c r="I927" s="205"/>
      <c r="J927" s="75"/>
      <c r="K927" s="75"/>
      <c r="L927" s="73"/>
      <c r="M927" s="249"/>
      <c r="N927" s="48"/>
      <c r="O927" s="48"/>
      <c r="P927" s="48"/>
      <c r="Q927" s="48"/>
      <c r="R927" s="48"/>
      <c r="S927" s="48"/>
      <c r="T927" s="96"/>
      <c r="AT927" s="25" t="s">
        <v>187</v>
      </c>
      <c r="AU927" s="25" t="s">
        <v>83</v>
      </c>
    </row>
    <row r="928" spans="2:65" s="1" customFormat="1" ht="25.5" customHeight="1">
      <c r="B928" s="47"/>
      <c r="C928" s="235" t="s">
        <v>1320</v>
      </c>
      <c r="D928" s="235" t="s">
        <v>177</v>
      </c>
      <c r="E928" s="236" t="s">
        <v>1321</v>
      </c>
      <c r="F928" s="237" t="s">
        <v>1322</v>
      </c>
      <c r="G928" s="238" t="s">
        <v>198</v>
      </c>
      <c r="H928" s="239">
        <v>32</v>
      </c>
      <c r="I928" s="240"/>
      <c r="J928" s="241">
        <f>ROUND(I928*H928,2)</f>
        <v>0</v>
      </c>
      <c r="K928" s="237" t="s">
        <v>181</v>
      </c>
      <c r="L928" s="73"/>
      <c r="M928" s="242" t="s">
        <v>23</v>
      </c>
      <c r="N928" s="243" t="s">
        <v>46</v>
      </c>
      <c r="O928" s="48"/>
      <c r="P928" s="244">
        <f>O928*H928</f>
        <v>0</v>
      </c>
      <c r="Q928" s="244">
        <v>0</v>
      </c>
      <c r="R928" s="244">
        <f>Q928*H928</f>
        <v>0</v>
      </c>
      <c r="S928" s="244">
        <v>0</v>
      </c>
      <c r="T928" s="245">
        <f>S928*H928</f>
        <v>0</v>
      </c>
      <c r="AR928" s="25" t="s">
        <v>1310</v>
      </c>
      <c r="AT928" s="25" t="s">
        <v>177</v>
      </c>
      <c r="AU928" s="25" t="s">
        <v>83</v>
      </c>
      <c r="AY928" s="25" t="s">
        <v>174</v>
      </c>
      <c r="BE928" s="246">
        <f>IF(N928="základní",J928,0)</f>
        <v>0</v>
      </c>
      <c r="BF928" s="246">
        <f>IF(N928="snížená",J928,0)</f>
        <v>0</v>
      </c>
      <c r="BG928" s="246">
        <f>IF(N928="zákl. přenesená",J928,0)</f>
        <v>0</v>
      </c>
      <c r="BH928" s="246">
        <f>IF(N928="sníž. přenesená",J928,0)</f>
        <v>0</v>
      </c>
      <c r="BI928" s="246">
        <f>IF(N928="nulová",J928,0)</f>
        <v>0</v>
      </c>
      <c r="BJ928" s="25" t="s">
        <v>83</v>
      </c>
      <c r="BK928" s="246">
        <f>ROUND(I928*H928,2)</f>
        <v>0</v>
      </c>
      <c r="BL928" s="25" t="s">
        <v>1310</v>
      </c>
      <c r="BM928" s="25" t="s">
        <v>1323</v>
      </c>
    </row>
    <row r="929" spans="2:47" s="1" customFormat="1" ht="13.5">
      <c r="B929" s="47"/>
      <c r="C929" s="75"/>
      <c r="D929" s="247" t="s">
        <v>187</v>
      </c>
      <c r="E929" s="75"/>
      <c r="F929" s="248" t="s">
        <v>200</v>
      </c>
      <c r="G929" s="75"/>
      <c r="H929" s="75"/>
      <c r="I929" s="205"/>
      <c r="J929" s="75"/>
      <c r="K929" s="75"/>
      <c r="L929" s="73"/>
      <c r="M929" s="249"/>
      <c r="N929" s="48"/>
      <c r="O929" s="48"/>
      <c r="P929" s="48"/>
      <c r="Q929" s="48"/>
      <c r="R929" s="48"/>
      <c r="S929" s="48"/>
      <c r="T929" s="96"/>
      <c r="AT929" s="25" t="s">
        <v>187</v>
      </c>
      <c r="AU929" s="25" t="s">
        <v>83</v>
      </c>
    </row>
    <row r="930" spans="2:65" s="1" customFormat="1" ht="25.5" customHeight="1">
      <c r="B930" s="47"/>
      <c r="C930" s="235" t="s">
        <v>1324</v>
      </c>
      <c r="D930" s="235" t="s">
        <v>177</v>
      </c>
      <c r="E930" s="236" t="s">
        <v>1325</v>
      </c>
      <c r="F930" s="237" t="s">
        <v>1326</v>
      </c>
      <c r="G930" s="238" t="s">
        <v>198</v>
      </c>
      <c r="H930" s="239">
        <v>32</v>
      </c>
      <c r="I930" s="240"/>
      <c r="J930" s="241">
        <f>ROUND(I930*H930,2)</f>
        <v>0</v>
      </c>
      <c r="K930" s="237" t="s">
        <v>181</v>
      </c>
      <c r="L930" s="73"/>
      <c r="M930" s="242" t="s">
        <v>23</v>
      </c>
      <c r="N930" s="243" t="s">
        <v>46</v>
      </c>
      <c r="O930" s="48"/>
      <c r="P930" s="244">
        <f>O930*H930</f>
        <v>0</v>
      </c>
      <c r="Q930" s="244">
        <v>0</v>
      </c>
      <c r="R930" s="244">
        <f>Q930*H930</f>
        <v>0</v>
      </c>
      <c r="S930" s="244">
        <v>0</v>
      </c>
      <c r="T930" s="245">
        <f>S930*H930</f>
        <v>0</v>
      </c>
      <c r="AR930" s="25" t="s">
        <v>1310</v>
      </c>
      <c r="AT930" s="25" t="s">
        <v>177</v>
      </c>
      <c r="AU930" s="25" t="s">
        <v>83</v>
      </c>
      <c r="AY930" s="25" t="s">
        <v>174</v>
      </c>
      <c r="BE930" s="246">
        <f>IF(N930="základní",J930,0)</f>
        <v>0</v>
      </c>
      <c r="BF930" s="246">
        <f>IF(N930="snížená",J930,0)</f>
        <v>0</v>
      </c>
      <c r="BG930" s="246">
        <f>IF(N930="zákl. přenesená",J930,0)</f>
        <v>0</v>
      </c>
      <c r="BH930" s="246">
        <f>IF(N930="sníž. přenesená",J930,0)</f>
        <v>0</v>
      </c>
      <c r="BI930" s="246">
        <f>IF(N930="nulová",J930,0)</f>
        <v>0</v>
      </c>
      <c r="BJ930" s="25" t="s">
        <v>83</v>
      </c>
      <c r="BK930" s="246">
        <f>ROUND(I930*H930,2)</f>
        <v>0</v>
      </c>
      <c r="BL930" s="25" t="s">
        <v>1310</v>
      </c>
      <c r="BM930" s="25" t="s">
        <v>1327</v>
      </c>
    </row>
    <row r="931" spans="2:47" s="1" customFormat="1" ht="13.5">
      <c r="B931" s="47"/>
      <c r="C931" s="75"/>
      <c r="D931" s="247" t="s">
        <v>187</v>
      </c>
      <c r="E931" s="75"/>
      <c r="F931" s="248" t="s">
        <v>200</v>
      </c>
      <c r="G931" s="75"/>
      <c r="H931" s="75"/>
      <c r="I931" s="205"/>
      <c r="J931" s="75"/>
      <c r="K931" s="75"/>
      <c r="L931" s="73"/>
      <c r="M931" s="249"/>
      <c r="N931" s="48"/>
      <c r="O931" s="48"/>
      <c r="P931" s="48"/>
      <c r="Q931" s="48"/>
      <c r="R931" s="48"/>
      <c r="S931" s="48"/>
      <c r="T931" s="96"/>
      <c r="AT931" s="25" t="s">
        <v>187</v>
      </c>
      <c r="AU931" s="25" t="s">
        <v>83</v>
      </c>
    </row>
    <row r="932" spans="2:65" s="1" customFormat="1" ht="16.5" customHeight="1">
      <c r="B932" s="47"/>
      <c r="C932" s="235" t="s">
        <v>1328</v>
      </c>
      <c r="D932" s="235" t="s">
        <v>177</v>
      </c>
      <c r="E932" s="236" t="s">
        <v>1329</v>
      </c>
      <c r="F932" s="237" t="s">
        <v>1330</v>
      </c>
      <c r="G932" s="238" t="s">
        <v>198</v>
      </c>
      <c r="H932" s="239">
        <v>32</v>
      </c>
      <c r="I932" s="240"/>
      <c r="J932" s="241">
        <f>ROUND(I932*H932,2)</f>
        <v>0</v>
      </c>
      <c r="K932" s="237" t="s">
        <v>181</v>
      </c>
      <c r="L932" s="73"/>
      <c r="M932" s="242" t="s">
        <v>23</v>
      </c>
      <c r="N932" s="243" t="s">
        <v>46</v>
      </c>
      <c r="O932" s="48"/>
      <c r="P932" s="244">
        <f>O932*H932</f>
        <v>0</v>
      </c>
      <c r="Q932" s="244">
        <v>0</v>
      </c>
      <c r="R932" s="244">
        <f>Q932*H932</f>
        <v>0</v>
      </c>
      <c r="S932" s="244">
        <v>0</v>
      </c>
      <c r="T932" s="245">
        <f>S932*H932</f>
        <v>0</v>
      </c>
      <c r="AR932" s="25" t="s">
        <v>1310</v>
      </c>
      <c r="AT932" s="25" t="s">
        <v>177</v>
      </c>
      <c r="AU932" s="25" t="s">
        <v>83</v>
      </c>
      <c r="AY932" s="25" t="s">
        <v>174</v>
      </c>
      <c r="BE932" s="246">
        <f>IF(N932="základní",J932,0)</f>
        <v>0</v>
      </c>
      <c r="BF932" s="246">
        <f>IF(N932="snížená",J932,0)</f>
        <v>0</v>
      </c>
      <c r="BG932" s="246">
        <f>IF(N932="zákl. přenesená",J932,0)</f>
        <v>0</v>
      </c>
      <c r="BH932" s="246">
        <f>IF(N932="sníž. přenesená",J932,0)</f>
        <v>0</v>
      </c>
      <c r="BI932" s="246">
        <f>IF(N932="nulová",J932,0)</f>
        <v>0</v>
      </c>
      <c r="BJ932" s="25" t="s">
        <v>83</v>
      </c>
      <c r="BK932" s="246">
        <f>ROUND(I932*H932,2)</f>
        <v>0</v>
      </c>
      <c r="BL932" s="25" t="s">
        <v>1310</v>
      </c>
      <c r="BM932" s="25" t="s">
        <v>1331</v>
      </c>
    </row>
    <row r="933" spans="2:47" s="1" customFormat="1" ht="13.5">
      <c r="B933" s="47"/>
      <c r="C933" s="75"/>
      <c r="D933" s="247" t="s">
        <v>187</v>
      </c>
      <c r="E933" s="75"/>
      <c r="F933" s="248" t="s">
        <v>200</v>
      </c>
      <c r="G933" s="75"/>
      <c r="H933" s="75"/>
      <c r="I933" s="205"/>
      <c r="J933" s="75"/>
      <c r="K933" s="75"/>
      <c r="L933" s="73"/>
      <c r="M933" s="249"/>
      <c r="N933" s="48"/>
      <c r="O933" s="48"/>
      <c r="P933" s="48"/>
      <c r="Q933" s="48"/>
      <c r="R933" s="48"/>
      <c r="S933" s="48"/>
      <c r="T933" s="96"/>
      <c r="AT933" s="25" t="s">
        <v>187</v>
      </c>
      <c r="AU933" s="25" t="s">
        <v>83</v>
      </c>
    </row>
    <row r="934" spans="2:65" s="1" customFormat="1" ht="16.5" customHeight="1">
      <c r="B934" s="47"/>
      <c r="C934" s="235" t="s">
        <v>1332</v>
      </c>
      <c r="D934" s="235" t="s">
        <v>177</v>
      </c>
      <c r="E934" s="236" t="s">
        <v>1333</v>
      </c>
      <c r="F934" s="237" t="s">
        <v>1334</v>
      </c>
      <c r="G934" s="238" t="s">
        <v>198</v>
      </c>
      <c r="H934" s="239">
        <v>32</v>
      </c>
      <c r="I934" s="240"/>
      <c r="J934" s="241">
        <f>ROUND(I934*H934,2)</f>
        <v>0</v>
      </c>
      <c r="K934" s="237" t="s">
        <v>181</v>
      </c>
      <c r="L934" s="73"/>
      <c r="M934" s="242" t="s">
        <v>23</v>
      </c>
      <c r="N934" s="243" t="s">
        <v>46</v>
      </c>
      <c r="O934" s="48"/>
      <c r="P934" s="244">
        <f>O934*H934</f>
        <v>0</v>
      </c>
      <c r="Q934" s="244">
        <v>0</v>
      </c>
      <c r="R934" s="244">
        <f>Q934*H934</f>
        <v>0</v>
      </c>
      <c r="S934" s="244">
        <v>0</v>
      </c>
      <c r="T934" s="245">
        <f>S934*H934</f>
        <v>0</v>
      </c>
      <c r="AR934" s="25" t="s">
        <v>1310</v>
      </c>
      <c r="AT934" s="25" t="s">
        <v>177</v>
      </c>
      <c r="AU934" s="25" t="s">
        <v>83</v>
      </c>
      <c r="AY934" s="25" t="s">
        <v>174</v>
      </c>
      <c r="BE934" s="246">
        <f>IF(N934="základní",J934,0)</f>
        <v>0</v>
      </c>
      <c r="BF934" s="246">
        <f>IF(N934="snížená",J934,0)</f>
        <v>0</v>
      </c>
      <c r="BG934" s="246">
        <f>IF(N934="zákl. přenesená",J934,0)</f>
        <v>0</v>
      </c>
      <c r="BH934" s="246">
        <f>IF(N934="sníž. přenesená",J934,0)</f>
        <v>0</v>
      </c>
      <c r="BI934" s="246">
        <f>IF(N934="nulová",J934,0)</f>
        <v>0</v>
      </c>
      <c r="BJ934" s="25" t="s">
        <v>83</v>
      </c>
      <c r="BK934" s="246">
        <f>ROUND(I934*H934,2)</f>
        <v>0</v>
      </c>
      <c r="BL934" s="25" t="s">
        <v>1310</v>
      </c>
      <c r="BM934" s="25" t="s">
        <v>1335</v>
      </c>
    </row>
    <row r="935" spans="2:47" s="1" customFormat="1" ht="13.5">
      <c r="B935" s="47"/>
      <c r="C935" s="75"/>
      <c r="D935" s="247" t="s">
        <v>187</v>
      </c>
      <c r="E935" s="75"/>
      <c r="F935" s="248" t="s">
        <v>200</v>
      </c>
      <c r="G935" s="75"/>
      <c r="H935" s="75"/>
      <c r="I935" s="205"/>
      <c r="J935" s="75"/>
      <c r="K935" s="75"/>
      <c r="L935" s="73"/>
      <c r="M935" s="249"/>
      <c r="N935" s="48"/>
      <c r="O935" s="48"/>
      <c r="P935" s="48"/>
      <c r="Q935" s="48"/>
      <c r="R935" s="48"/>
      <c r="S935" s="48"/>
      <c r="T935" s="96"/>
      <c r="AT935" s="25" t="s">
        <v>187</v>
      </c>
      <c r="AU935" s="25" t="s">
        <v>83</v>
      </c>
    </row>
    <row r="936" spans="2:65" s="1" customFormat="1" ht="25.5" customHeight="1">
      <c r="B936" s="47"/>
      <c r="C936" s="235" t="s">
        <v>1336</v>
      </c>
      <c r="D936" s="235" t="s">
        <v>177</v>
      </c>
      <c r="E936" s="236" t="s">
        <v>1337</v>
      </c>
      <c r="F936" s="237" t="s">
        <v>1338</v>
      </c>
      <c r="G936" s="238" t="s">
        <v>198</v>
      </c>
      <c r="H936" s="239">
        <v>32</v>
      </c>
      <c r="I936" s="240"/>
      <c r="J936" s="241">
        <f>ROUND(I936*H936,2)</f>
        <v>0</v>
      </c>
      <c r="K936" s="237" t="s">
        <v>181</v>
      </c>
      <c r="L936" s="73"/>
      <c r="M936" s="242" t="s">
        <v>23</v>
      </c>
      <c r="N936" s="243" t="s">
        <v>46</v>
      </c>
      <c r="O936" s="48"/>
      <c r="P936" s="244">
        <f>O936*H936</f>
        <v>0</v>
      </c>
      <c r="Q936" s="244">
        <v>0</v>
      </c>
      <c r="R936" s="244">
        <f>Q936*H936</f>
        <v>0</v>
      </c>
      <c r="S936" s="244">
        <v>0</v>
      </c>
      <c r="T936" s="245">
        <f>S936*H936</f>
        <v>0</v>
      </c>
      <c r="AR936" s="25" t="s">
        <v>1310</v>
      </c>
      <c r="AT936" s="25" t="s">
        <v>177</v>
      </c>
      <c r="AU936" s="25" t="s">
        <v>83</v>
      </c>
      <c r="AY936" s="25" t="s">
        <v>174</v>
      </c>
      <c r="BE936" s="246">
        <f>IF(N936="základní",J936,0)</f>
        <v>0</v>
      </c>
      <c r="BF936" s="246">
        <f>IF(N936="snížená",J936,0)</f>
        <v>0</v>
      </c>
      <c r="BG936" s="246">
        <f>IF(N936="zákl. přenesená",J936,0)</f>
        <v>0</v>
      </c>
      <c r="BH936" s="246">
        <f>IF(N936="sníž. přenesená",J936,0)</f>
        <v>0</v>
      </c>
      <c r="BI936" s="246">
        <f>IF(N936="nulová",J936,0)</f>
        <v>0</v>
      </c>
      <c r="BJ936" s="25" t="s">
        <v>83</v>
      </c>
      <c r="BK936" s="246">
        <f>ROUND(I936*H936,2)</f>
        <v>0</v>
      </c>
      <c r="BL936" s="25" t="s">
        <v>1310</v>
      </c>
      <c r="BM936" s="25" t="s">
        <v>1339</v>
      </c>
    </row>
    <row r="937" spans="2:47" s="1" customFormat="1" ht="13.5">
      <c r="B937" s="47"/>
      <c r="C937" s="75"/>
      <c r="D937" s="247" t="s">
        <v>187</v>
      </c>
      <c r="E937" s="75"/>
      <c r="F937" s="248" t="s">
        <v>200</v>
      </c>
      <c r="G937" s="75"/>
      <c r="H937" s="75"/>
      <c r="I937" s="205"/>
      <c r="J937" s="75"/>
      <c r="K937" s="75"/>
      <c r="L937" s="73"/>
      <c r="M937" s="249"/>
      <c r="N937" s="48"/>
      <c r="O937" s="48"/>
      <c r="P937" s="48"/>
      <c r="Q937" s="48"/>
      <c r="R937" s="48"/>
      <c r="S937" s="48"/>
      <c r="T937" s="96"/>
      <c r="AT937" s="25" t="s">
        <v>187</v>
      </c>
      <c r="AU937" s="25" t="s">
        <v>83</v>
      </c>
    </row>
    <row r="938" spans="2:65" s="1" customFormat="1" ht="25.5" customHeight="1">
      <c r="B938" s="47"/>
      <c r="C938" s="235" t="s">
        <v>1340</v>
      </c>
      <c r="D938" s="235" t="s">
        <v>177</v>
      </c>
      <c r="E938" s="236" t="s">
        <v>1341</v>
      </c>
      <c r="F938" s="237" t="s">
        <v>1342</v>
      </c>
      <c r="G938" s="238" t="s">
        <v>198</v>
      </c>
      <c r="H938" s="239">
        <v>32</v>
      </c>
      <c r="I938" s="240"/>
      <c r="J938" s="241">
        <f>ROUND(I938*H938,2)</f>
        <v>0</v>
      </c>
      <c r="K938" s="237" t="s">
        <v>181</v>
      </c>
      <c r="L938" s="73"/>
      <c r="M938" s="242" t="s">
        <v>23</v>
      </c>
      <c r="N938" s="243" t="s">
        <v>46</v>
      </c>
      <c r="O938" s="48"/>
      <c r="P938" s="244">
        <f>O938*H938</f>
        <v>0</v>
      </c>
      <c r="Q938" s="244">
        <v>0</v>
      </c>
      <c r="R938" s="244">
        <f>Q938*H938</f>
        <v>0</v>
      </c>
      <c r="S938" s="244">
        <v>0</v>
      </c>
      <c r="T938" s="245">
        <f>S938*H938</f>
        <v>0</v>
      </c>
      <c r="AR938" s="25" t="s">
        <v>1310</v>
      </c>
      <c r="AT938" s="25" t="s">
        <v>177</v>
      </c>
      <c r="AU938" s="25" t="s">
        <v>83</v>
      </c>
      <c r="AY938" s="25" t="s">
        <v>174</v>
      </c>
      <c r="BE938" s="246">
        <f>IF(N938="základní",J938,0)</f>
        <v>0</v>
      </c>
      <c r="BF938" s="246">
        <f>IF(N938="snížená",J938,0)</f>
        <v>0</v>
      </c>
      <c r="BG938" s="246">
        <f>IF(N938="zákl. přenesená",J938,0)</f>
        <v>0</v>
      </c>
      <c r="BH938" s="246">
        <f>IF(N938="sníž. přenesená",J938,0)</f>
        <v>0</v>
      </c>
      <c r="BI938" s="246">
        <f>IF(N938="nulová",J938,0)</f>
        <v>0</v>
      </c>
      <c r="BJ938" s="25" t="s">
        <v>83</v>
      </c>
      <c r="BK938" s="246">
        <f>ROUND(I938*H938,2)</f>
        <v>0</v>
      </c>
      <c r="BL938" s="25" t="s">
        <v>1310</v>
      </c>
      <c r="BM938" s="25" t="s">
        <v>1343</v>
      </c>
    </row>
    <row r="939" spans="2:47" s="1" customFormat="1" ht="13.5">
      <c r="B939" s="47"/>
      <c r="C939" s="75"/>
      <c r="D939" s="247" t="s">
        <v>187</v>
      </c>
      <c r="E939" s="75"/>
      <c r="F939" s="248" t="s">
        <v>200</v>
      </c>
      <c r="G939" s="75"/>
      <c r="H939" s="75"/>
      <c r="I939" s="205"/>
      <c r="J939" s="75"/>
      <c r="K939" s="75"/>
      <c r="L939" s="73"/>
      <c r="M939" s="250"/>
      <c r="N939" s="251"/>
      <c r="O939" s="251"/>
      <c r="P939" s="251"/>
      <c r="Q939" s="251"/>
      <c r="R939" s="251"/>
      <c r="S939" s="251"/>
      <c r="T939" s="252"/>
      <c r="AT939" s="25" t="s">
        <v>187</v>
      </c>
      <c r="AU939" s="25" t="s">
        <v>83</v>
      </c>
    </row>
    <row r="940" spans="2:12" s="1" customFormat="1" ht="6.95" customHeight="1">
      <c r="B940" s="68"/>
      <c r="C940" s="69"/>
      <c r="D940" s="69"/>
      <c r="E940" s="69"/>
      <c r="F940" s="69"/>
      <c r="G940" s="69"/>
      <c r="H940" s="69"/>
      <c r="I940" s="180"/>
      <c r="J940" s="69"/>
      <c r="K940" s="69"/>
      <c r="L940" s="73"/>
    </row>
  </sheetData>
  <sheetProtection password="CC35" sheet="1" objects="1" scenarios="1" formatColumns="0" formatRows="0" autoFilter="0"/>
  <autoFilter ref="C102:K939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89:H89"/>
    <mergeCell ref="E93:H93"/>
    <mergeCell ref="E91:H91"/>
    <mergeCell ref="E95:H95"/>
    <mergeCell ref="G1:H1"/>
    <mergeCell ref="L2:V2"/>
  </mergeCells>
  <hyperlinks>
    <hyperlink ref="F1:G1" location="C2" display="1) Krycí list soupisu"/>
    <hyperlink ref="G1:H1" location="C62" display="2) Rekapitulace"/>
    <hyperlink ref="J1" location="C10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138</v>
      </c>
      <c r="G1" s="153" t="s">
        <v>139</v>
      </c>
      <c r="H1" s="153"/>
      <c r="I1" s="154"/>
      <c r="J1" s="153" t="s">
        <v>140</v>
      </c>
      <c r="K1" s="152" t="s">
        <v>141</v>
      </c>
      <c r="L1" s="153" t="s">
        <v>142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98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143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Stavební úpravy zázemí fotbalu na hřišti v Neštěmicích vč.venkovního rozvodu vody a vstupních objektů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144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293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296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300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303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1344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23</v>
      </c>
      <c r="K15" s="52"/>
    </row>
    <row r="16" spans="2:11" s="1" customFormat="1" ht="14.4" customHeight="1">
      <c r="B16" s="47"/>
      <c r="C16" s="48"/>
      <c r="D16" s="41" t="s">
        <v>24</v>
      </c>
      <c r="E16" s="48"/>
      <c r="F16" s="36" t="s">
        <v>25</v>
      </c>
      <c r="G16" s="48"/>
      <c r="H16" s="48"/>
      <c r="I16" s="160" t="s">
        <v>26</v>
      </c>
      <c r="J16" s="161" t="str">
        <f>'Rekapitulace stavby'!AN8</f>
        <v>24. 10. 2018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28</v>
      </c>
      <c r="E18" s="48"/>
      <c r="F18" s="48"/>
      <c r="G18" s="48"/>
      <c r="H18" s="48"/>
      <c r="I18" s="160" t="s">
        <v>29</v>
      </c>
      <c r="J18" s="36" t="s">
        <v>23</v>
      </c>
      <c r="K18" s="52"/>
    </row>
    <row r="19" spans="2:11" s="1" customFormat="1" ht="18" customHeight="1">
      <c r="B19" s="47"/>
      <c r="C19" s="48"/>
      <c r="D19" s="48"/>
      <c r="E19" s="36" t="s">
        <v>30</v>
      </c>
      <c r="F19" s="48"/>
      <c r="G19" s="48"/>
      <c r="H19" s="48"/>
      <c r="I19" s="160" t="s">
        <v>31</v>
      </c>
      <c r="J19" s="36" t="s">
        <v>23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32</v>
      </c>
      <c r="E21" s="48"/>
      <c r="F21" s="48"/>
      <c r="G21" s="48"/>
      <c r="H21" s="48"/>
      <c r="I21" s="160" t="s">
        <v>29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31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34</v>
      </c>
      <c r="E24" s="48"/>
      <c r="F24" s="48"/>
      <c r="G24" s="48"/>
      <c r="H24" s="48"/>
      <c r="I24" s="160" t="s">
        <v>29</v>
      </c>
      <c r="J24" s="36" t="s">
        <v>35</v>
      </c>
      <c r="K24" s="52"/>
    </row>
    <row r="25" spans="2:11" s="1" customFormat="1" ht="18" customHeight="1">
      <c r="B25" s="47"/>
      <c r="C25" s="48"/>
      <c r="D25" s="48"/>
      <c r="E25" s="36" t="s">
        <v>36</v>
      </c>
      <c r="F25" s="48"/>
      <c r="G25" s="48"/>
      <c r="H25" s="48"/>
      <c r="I25" s="160" t="s">
        <v>31</v>
      </c>
      <c r="J25" s="36" t="s">
        <v>37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39</v>
      </c>
      <c r="E27" s="48"/>
      <c r="F27" s="48"/>
      <c r="G27" s="48"/>
      <c r="H27" s="48"/>
      <c r="I27" s="158"/>
      <c r="J27" s="48"/>
      <c r="K27" s="52"/>
    </row>
    <row r="28" spans="2:11" s="7" customFormat="1" ht="16.5" customHeight="1">
      <c r="B28" s="162"/>
      <c r="C28" s="163"/>
      <c r="D28" s="163"/>
      <c r="E28" s="45" t="s">
        <v>23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41</v>
      </c>
      <c r="E31" s="48"/>
      <c r="F31" s="48"/>
      <c r="G31" s="48"/>
      <c r="H31" s="48"/>
      <c r="I31" s="158"/>
      <c r="J31" s="169">
        <f>ROUND(J93,2)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43</v>
      </c>
      <c r="G33" s="48"/>
      <c r="H33" s="48"/>
      <c r="I33" s="170" t="s">
        <v>42</v>
      </c>
      <c r="J33" s="53" t="s">
        <v>44</v>
      </c>
      <c r="K33" s="52"/>
    </row>
    <row r="34" spans="2:11" s="1" customFormat="1" ht="14.4" customHeight="1">
      <c r="B34" s="47"/>
      <c r="C34" s="48"/>
      <c r="D34" s="56" t="s">
        <v>45</v>
      </c>
      <c r="E34" s="56" t="s">
        <v>46</v>
      </c>
      <c r="F34" s="171">
        <f>ROUND(SUM(BE93:BE117),2)</f>
        <v>0</v>
      </c>
      <c r="G34" s="48"/>
      <c r="H34" s="48"/>
      <c r="I34" s="172">
        <v>0.21</v>
      </c>
      <c r="J34" s="171">
        <f>ROUND(ROUND((SUM(BE93:BE117)),2)*I34,2)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47</v>
      </c>
      <c r="F35" s="171">
        <f>ROUND(SUM(BF93:BF117),2)</f>
        <v>0</v>
      </c>
      <c r="G35" s="48"/>
      <c r="H35" s="48"/>
      <c r="I35" s="172">
        <v>0.15</v>
      </c>
      <c r="J35" s="171">
        <f>ROUND(ROUND((SUM(BF93:BF117)),2)*I35,2)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48</v>
      </c>
      <c r="F36" s="171">
        <f>ROUND(SUM(BG93:BG117),2)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49</v>
      </c>
      <c r="F37" s="171">
        <f>ROUND(SUM(BH93:BH117),2)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50</v>
      </c>
      <c r="F38" s="171">
        <f>ROUND(SUM(BI93:BI117),2)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51</v>
      </c>
      <c r="E40" s="99"/>
      <c r="F40" s="99"/>
      <c r="G40" s="175" t="s">
        <v>52</v>
      </c>
      <c r="H40" s="176" t="s">
        <v>53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146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Stavební úpravy zázemí fotbalu na hřišti v Neštěmicích vč.venkovního rozvodu vody a vstupních objektů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144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293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296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300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303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MO 01 - Mobiliář a vybavení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24</v>
      </c>
      <c r="D57" s="48"/>
      <c r="E57" s="48"/>
      <c r="F57" s="36" t="str">
        <f>F16</f>
        <v>Neštěmice</v>
      </c>
      <c r="G57" s="48"/>
      <c r="H57" s="48"/>
      <c r="I57" s="160" t="s">
        <v>26</v>
      </c>
      <c r="J57" s="161" t="str">
        <f>IF(J16="","",J16)</f>
        <v>24. 10. 2018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28</v>
      </c>
      <c r="D59" s="48"/>
      <c r="E59" s="48"/>
      <c r="F59" s="36" t="str">
        <f>E19</f>
        <v>Městské služby Ústí nad Labem - p.o.</v>
      </c>
      <c r="G59" s="48"/>
      <c r="H59" s="48"/>
      <c r="I59" s="160" t="s">
        <v>34</v>
      </c>
      <c r="J59" s="45" t="str">
        <f>E25</f>
        <v>Correct BC, s.r.o.</v>
      </c>
      <c r="K59" s="52"/>
    </row>
    <row r="60" spans="2:11" s="1" customFormat="1" ht="14.4" customHeight="1">
      <c r="B60" s="47"/>
      <c r="C60" s="41" t="s">
        <v>32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147</v>
      </c>
      <c r="D62" s="173"/>
      <c r="E62" s="173"/>
      <c r="F62" s="173"/>
      <c r="G62" s="173"/>
      <c r="H62" s="173"/>
      <c r="I62" s="187"/>
      <c r="J62" s="188" t="s">
        <v>148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149</v>
      </c>
      <c r="D64" s="48"/>
      <c r="E64" s="48"/>
      <c r="F64" s="48"/>
      <c r="G64" s="48"/>
      <c r="H64" s="48"/>
      <c r="I64" s="158"/>
      <c r="J64" s="169">
        <f>J93</f>
        <v>0</v>
      </c>
      <c r="K64" s="52"/>
      <c r="AU64" s="25" t="s">
        <v>150</v>
      </c>
    </row>
    <row r="65" spans="2:11" s="8" customFormat="1" ht="24.95" customHeight="1">
      <c r="B65" s="191"/>
      <c r="C65" s="192"/>
      <c r="D65" s="193" t="s">
        <v>313</v>
      </c>
      <c r="E65" s="194"/>
      <c r="F65" s="194"/>
      <c r="G65" s="194"/>
      <c r="H65" s="194"/>
      <c r="I65" s="195"/>
      <c r="J65" s="196">
        <f>J94</f>
        <v>0</v>
      </c>
      <c r="K65" s="197"/>
    </row>
    <row r="66" spans="2:11" s="9" customFormat="1" ht="19.9" customHeight="1">
      <c r="B66" s="198"/>
      <c r="C66" s="199"/>
      <c r="D66" s="200" t="s">
        <v>315</v>
      </c>
      <c r="E66" s="201"/>
      <c r="F66" s="201"/>
      <c r="G66" s="201"/>
      <c r="H66" s="201"/>
      <c r="I66" s="202"/>
      <c r="J66" s="203">
        <f>J95</f>
        <v>0</v>
      </c>
      <c r="K66" s="204"/>
    </row>
    <row r="67" spans="2:11" s="8" customFormat="1" ht="24.95" customHeight="1">
      <c r="B67" s="191"/>
      <c r="C67" s="192"/>
      <c r="D67" s="193" t="s">
        <v>321</v>
      </c>
      <c r="E67" s="194"/>
      <c r="F67" s="194"/>
      <c r="G67" s="194"/>
      <c r="H67" s="194"/>
      <c r="I67" s="195"/>
      <c r="J67" s="196">
        <f>J112</f>
        <v>0</v>
      </c>
      <c r="K67" s="197"/>
    </row>
    <row r="68" spans="2:11" s="8" customFormat="1" ht="24.95" customHeight="1">
      <c r="B68" s="191"/>
      <c r="C68" s="192"/>
      <c r="D68" s="193" t="s">
        <v>1345</v>
      </c>
      <c r="E68" s="194"/>
      <c r="F68" s="194"/>
      <c r="G68" s="194"/>
      <c r="H68" s="194"/>
      <c r="I68" s="195"/>
      <c r="J68" s="196">
        <f>J115</f>
        <v>0</v>
      </c>
      <c r="K68" s="197"/>
    </row>
    <row r="69" spans="2:11" s="9" customFormat="1" ht="19.9" customHeight="1">
      <c r="B69" s="198"/>
      <c r="C69" s="199"/>
      <c r="D69" s="200" t="s">
        <v>1346</v>
      </c>
      <c r="E69" s="201"/>
      <c r="F69" s="201"/>
      <c r="G69" s="201"/>
      <c r="H69" s="201"/>
      <c r="I69" s="202"/>
      <c r="J69" s="203">
        <f>J116</f>
        <v>0</v>
      </c>
      <c r="K69" s="204"/>
    </row>
    <row r="70" spans="2:11" s="1" customFormat="1" ht="21.8" customHeight="1">
      <c r="B70" s="47"/>
      <c r="C70" s="48"/>
      <c r="D70" s="48"/>
      <c r="E70" s="48"/>
      <c r="F70" s="48"/>
      <c r="G70" s="48"/>
      <c r="H70" s="48"/>
      <c r="I70" s="158"/>
      <c r="J70" s="48"/>
      <c r="K70" s="52"/>
    </row>
    <row r="71" spans="2:11" s="1" customFormat="1" ht="6.95" customHeight="1">
      <c r="B71" s="68"/>
      <c r="C71" s="69"/>
      <c r="D71" s="69"/>
      <c r="E71" s="69"/>
      <c r="F71" s="69"/>
      <c r="G71" s="69"/>
      <c r="H71" s="69"/>
      <c r="I71" s="180"/>
      <c r="J71" s="69"/>
      <c r="K71" s="70"/>
    </row>
    <row r="75" spans="2:12" s="1" customFormat="1" ht="6.95" customHeight="1">
      <c r="B75" s="71"/>
      <c r="C75" s="72"/>
      <c r="D75" s="72"/>
      <c r="E75" s="72"/>
      <c r="F75" s="72"/>
      <c r="G75" s="72"/>
      <c r="H75" s="72"/>
      <c r="I75" s="183"/>
      <c r="J75" s="72"/>
      <c r="K75" s="72"/>
      <c r="L75" s="73"/>
    </row>
    <row r="76" spans="2:12" s="1" customFormat="1" ht="36.95" customHeight="1">
      <c r="B76" s="47"/>
      <c r="C76" s="74" t="s">
        <v>158</v>
      </c>
      <c r="D76" s="75"/>
      <c r="E76" s="75"/>
      <c r="F76" s="75"/>
      <c r="G76" s="75"/>
      <c r="H76" s="75"/>
      <c r="I76" s="205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5"/>
      <c r="J77" s="75"/>
      <c r="K77" s="75"/>
      <c r="L77" s="73"/>
    </row>
    <row r="78" spans="2:12" s="1" customFormat="1" ht="14.4" customHeight="1">
      <c r="B78" s="47"/>
      <c r="C78" s="77" t="s">
        <v>18</v>
      </c>
      <c r="D78" s="75"/>
      <c r="E78" s="75"/>
      <c r="F78" s="75"/>
      <c r="G78" s="75"/>
      <c r="H78" s="75"/>
      <c r="I78" s="205"/>
      <c r="J78" s="75"/>
      <c r="K78" s="75"/>
      <c r="L78" s="73"/>
    </row>
    <row r="79" spans="2:12" s="1" customFormat="1" ht="16.5" customHeight="1">
      <c r="B79" s="47"/>
      <c r="C79" s="75"/>
      <c r="D79" s="75"/>
      <c r="E79" s="206" t="str">
        <f>E7</f>
        <v>Stavební úpravy zázemí fotbalu na hřišti v Neštěmicích vč.venkovního rozvodu vody a vstupních objektů</v>
      </c>
      <c r="F79" s="77"/>
      <c r="G79" s="77"/>
      <c r="H79" s="77"/>
      <c r="I79" s="205"/>
      <c r="J79" s="75"/>
      <c r="K79" s="75"/>
      <c r="L79" s="73"/>
    </row>
    <row r="80" spans="2:12" ht="13.5">
      <c r="B80" s="29"/>
      <c r="C80" s="77" t="s">
        <v>144</v>
      </c>
      <c r="D80" s="254"/>
      <c r="E80" s="254"/>
      <c r="F80" s="254"/>
      <c r="G80" s="254"/>
      <c r="H80" s="254"/>
      <c r="I80" s="150"/>
      <c r="J80" s="254"/>
      <c r="K80" s="254"/>
      <c r="L80" s="255"/>
    </row>
    <row r="81" spans="2:12" ht="16.5" customHeight="1">
      <c r="B81" s="29"/>
      <c r="C81" s="254"/>
      <c r="D81" s="254"/>
      <c r="E81" s="206" t="s">
        <v>293</v>
      </c>
      <c r="F81" s="254"/>
      <c r="G81" s="254"/>
      <c r="H81" s="254"/>
      <c r="I81" s="150"/>
      <c r="J81" s="254"/>
      <c r="K81" s="254"/>
      <c r="L81" s="255"/>
    </row>
    <row r="82" spans="2:12" ht="13.5">
      <c r="B82" s="29"/>
      <c r="C82" s="77" t="s">
        <v>296</v>
      </c>
      <c r="D82" s="254"/>
      <c r="E82" s="254"/>
      <c r="F82" s="254"/>
      <c r="G82" s="254"/>
      <c r="H82" s="254"/>
      <c r="I82" s="150"/>
      <c r="J82" s="254"/>
      <c r="K82" s="254"/>
      <c r="L82" s="255"/>
    </row>
    <row r="83" spans="2:12" s="1" customFormat="1" ht="16.5" customHeight="1">
      <c r="B83" s="47"/>
      <c r="C83" s="75"/>
      <c r="D83" s="75"/>
      <c r="E83" s="256" t="s">
        <v>300</v>
      </c>
      <c r="F83" s="75"/>
      <c r="G83" s="75"/>
      <c r="H83" s="75"/>
      <c r="I83" s="205"/>
      <c r="J83" s="75"/>
      <c r="K83" s="75"/>
      <c r="L83" s="73"/>
    </row>
    <row r="84" spans="2:12" s="1" customFormat="1" ht="14.4" customHeight="1">
      <c r="B84" s="47"/>
      <c r="C84" s="77" t="s">
        <v>303</v>
      </c>
      <c r="D84" s="75"/>
      <c r="E84" s="75"/>
      <c r="F84" s="75"/>
      <c r="G84" s="75"/>
      <c r="H84" s="75"/>
      <c r="I84" s="205"/>
      <c r="J84" s="75"/>
      <c r="K84" s="75"/>
      <c r="L84" s="73"/>
    </row>
    <row r="85" spans="2:12" s="1" customFormat="1" ht="17.25" customHeight="1">
      <c r="B85" s="47"/>
      <c r="C85" s="75"/>
      <c r="D85" s="75"/>
      <c r="E85" s="83" t="str">
        <f>E13</f>
        <v>MO 01 - Mobiliář a vybavení</v>
      </c>
      <c r="F85" s="75"/>
      <c r="G85" s="75"/>
      <c r="H85" s="75"/>
      <c r="I85" s="205"/>
      <c r="J85" s="75"/>
      <c r="K85" s="75"/>
      <c r="L85" s="73"/>
    </row>
    <row r="86" spans="2:12" s="1" customFormat="1" ht="6.95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12" s="1" customFormat="1" ht="18" customHeight="1">
      <c r="B87" s="47"/>
      <c r="C87" s="77" t="s">
        <v>24</v>
      </c>
      <c r="D87" s="75"/>
      <c r="E87" s="75"/>
      <c r="F87" s="207" t="str">
        <f>F16</f>
        <v>Neštěmice</v>
      </c>
      <c r="G87" s="75"/>
      <c r="H87" s="75"/>
      <c r="I87" s="208" t="s">
        <v>26</v>
      </c>
      <c r="J87" s="86" t="str">
        <f>IF(J16="","",J16)</f>
        <v>24. 10. 2018</v>
      </c>
      <c r="K87" s="75"/>
      <c r="L87" s="73"/>
    </row>
    <row r="88" spans="2:12" s="1" customFormat="1" ht="6.95" customHeight="1">
      <c r="B88" s="47"/>
      <c r="C88" s="75"/>
      <c r="D88" s="75"/>
      <c r="E88" s="75"/>
      <c r="F88" s="75"/>
      <c r="G88" s="75"/>
      <c r="H88" s="75"/>
      <c r="I88" s="205"/>
      <c r="J88" s="75"/>
      <c r="K88" s="75"/>
      <c r="L88" s="73"/>
    </row>
    <row r="89" spans="2:12" s="1" customFormat="1" ht="13.5">
      <c r="B89" s="47"/>
      <c r="C89" s="77" t="s">
        <v>28</v>
      </c>
      <c r="D89" s="75"/>
      <c r="E89" s="75"/>
      <c r="F89" s="207" t="str">
        <f>E19</f>
        <v>Městské služby Ústí nad Labem - p.o.</v>
      </c>
      <c r="G89" s="75"/>
      <c r="H89" s="75"/>
      <c r="I89" s="208" t="s">
        <v>34</v>
      </c>
      <c r="J89" s="207" t="str">
        <f>E25</f>
        <v>Correct BC, s.r.o.</v>
      </c>
      <c r="K89" s="75"/>
      <c r="L89" s="73"/>
    </row>
    <row r="90" spans="2:12" s="1" customFormat="1" ht="14.4" customHeight="1">
      <c r="B90" s="47"/>
      <c r="C90" s="77" t="s">
        <v>32</v>
      </c>
      <c r="D90" s="75"/>
      <c r="E90" s="75"/>
      <c r="F90" s="207" t="str">
        <f>IF(E22="","",E22)</f>
        <v/>
      </c>
      <c r="G90" s="75"/>
      <c r="H90" s="75"/>
      <c r="I90" s="205"/>
      <c r="J90" s="75"/>
      <c r="K90" s="75"/>
      <c r="L90" s="73"/>
    </row>
    <row r="91" spans="2:12" s="1" customFormat="1" ht="10.3" customHeight="1">
      <c r="B91" s="47"/>
      <c r="C91" s="75"/>
      <c r="D91" s="75"/>
      <c r="E91" s="75"/>
      <c r="F91" s="75"/>
      <c r="G91" s="75"/>
      <c r="H91" s="75"/>
      <c r="I91" s="205"/>
      <c r="J91" s="75"/>
      <c r="K91" s="75"/>
      <c r="L91" s="73"/>
    </row>
    <row r="92" spans="2:20" s="10" customFormat="1" ht="29.25" customHeight="1">
      <c r="B92" s="209"/>
      <c r="C92" s="210" t="s">
        <v>159</v>
      </c>
      <c r="D92" s="211" t="s">
        <v>60</v>
      </c>
      <c r="E92" s="211" t="s">
        <v>56</v>
      </c>
      <c r="F92" s="211" t="s">
        <v>160</v>
      </c>
      <c r="G92" s="211" t="s">
        <v>161</v>
      </c>
      <c r="H92" s="211" t="s">
        <v>162</v>
      </c>
      <c r="I92" s="212" t="s">
        <v>163</v>
      </c>
      <c r="J92" s="211" t="s">
        <v>148</v>
      </c>
      <c r="K92" s="213" t="s">
        <v>164</v>
      </c>
      <c r="L92" s="214"/>
      <c r="M92" s="103" t="s">
        <v>165</v>
      </c>
      <c r="N92" s="104" t="s">
        <v>45</v>
      </c>
      <c r="O92" s="104" t="s">
        <v>166</v>
      </c>
      <c r="P92" s="104" t="s">
        <v>167</v>
      </c>
      <c r="Q92" s="104" t="s">
        <v>168</v>
      </c>
      <c r="R92" s="104" t="s">
        <v>169</v>
      </c>
      <c r="S92" s="104" t="s">
        <v>170</v>
      </c>
      <c r="T92" s="105" t="s">
        <v>171</v>
      </c>
    </row>
    <row r="93" spans="2:63" s="1" customFormat="1" ht="29.25" customHeight="1">
      <c r="B93" s="47"/>
      <c r="C93" s="109" t="s">
        <v>149</v>
      </c>
      <c r="D93" s="75"/>
      <c r="E93" s="75"/>
      <c r="F93" s="75"/>
      <c r="G93" s="75"/>
      <c r="H93" s="75"/>
      <c r="I93" s="205"/>
      <c r="J93" s="215">
        <f>BK93</f>
        <v>0</v>
      </c>
      <c r="K93" s="75"/>
      <c r="L93" s="73"/>
      <c r="M93" s="106"/>
      <c r="N93" s="107"/>
      <c r="O93" s="107"/>
      <c r="P93" s="216">
        <f>P94+P112+P115</f>
        <v>0</v>
      </c>
      <c r="Q93" s="107"/>
      <c r="R93" s="216">
        <f>R94+R112+R115</f>
        <v>1.83988</v>
      </c>
      <c r="S93" s="107"/>
      <c r="T93" s="217">
        <f>T94+T112+T115</f>
        <v>0</v>
      </c>
      <c r="AT93" s="25" t="s">
        <v>74</v>
      </c>
      <c r="AU93" s="25" t="s">
        <v>150</v>
      </c>
      <c r="BK93" s="218">
        <f>BK94+BK112+BK115</f>
        <v>0</v>
      </c>
    </row>
    <row r="94" spans="2:63" s="11" customFormat="1" ht="37.4" customHeight="1">
      <c r="B94" s="219"/>
      <c r="C94" s="220"/>
      <c r="D94" s="221" t="s">
        <v>74</v>
      </c>
      <c r="E94" s="222" t="s">
        <v>590</v>
      </c>
      <c r="F94" s="222" t="s">
        <v>591</v>
      </c>
      <c r="G94" s="220"/>
      <c r="H94" s="220"/>
      <c r="I94" s="223"/>
      <c r="J94" s="224">
        <f>BK94</f>
        <v>0</v>
      </c>
      <c r="K94" s="220"/>
      <c r="L94" s="225"/>
      <c r="M94" s="226"/>
      <c r="N94" s="227"/>
      <c r="O94" s="227"/>
      <c r="P94" s="228">
        <f>P95</f>
        <v>0</v>
      </c>
      <c r="Q94" s="227"/>
      <c r="R94" s="228">
        <f>R95</f>
        <v>1.83988</v>
      </c>
      <c r="S94" s="227"/>
      <c r="T94" s="229">
        <f>T95</f>
        <v>0</v>
      </c>
      <c r="AR94" s="230" t="s">
        <v>85</v>
      </c>
      <c r="AT94" s="231" t="s">
        <v>74</v>
      </c>
      <c r="AU94" s="231" t="s">
        <v>75</v>
      </c>
      <c r="AY94" s="230" t="s">
        <v>174</v>
      </c>
      <c r="BK94" s="232">
        <f>BK95</f>
        <v>0</v>
      </c>
    </row>
    <row r="95" spans="2:63" s="11" customFormat="1" ht="19.9" customHeight="1">
      <c r="B95" s="219"/>
      <c r="C95" s="220"/>
      <c r="D95" s="221" t="s">
        <v>74</v>
      </c>
      <c r="E95" s="233" t="s">
        <v>636</v>
      </c>
      <c r="F95" s="233" t="s">
        <v>637</v>
      </c>
      <c r="G95" s="220"/>
      <c r="H95" s="220"/>
      <c r="I95" s="223"/>
      <c r="J95" s="234">
        <f>BK95</f>
        <v>0</v>
      </c>
      <c r="K95" s="220"/>
      <c r="L95" s="225"/>
      <c r="M95" s="226"/>
      <c r="N95" s="227"/>
      <c r="O95" s="227"/>
      <c r="P95" s="228">
        <f>SUM(P96:P111)</f>
        <v>0</v>
      </c>
      <c r="Q95" s="227"/>
      <c r="R95" s="228">
        <f>SUM(R96:R111)</f>
        <v>1.83988</v>
      </c>
      <c r="S95" s="227"/>
      <c r="T95" s="229">
        <f>SUM(T96:T111)</f>
        <v>0</v>
      </c>
      <c r="AR95" s="230" t="s">
        <v>85</v>
      </c>
      <c r="AT95" s="231" t="s">
        <v>74</v>
      </c>
      <c r="AU95" s="231" t="s">
        <v>83</v>
      </c>
      <c r="AY95" s="230" t="s">
        <v>174</v>
      </c>
      <c r="BK95" s="232">
        <f>SUM(BK96:BK111)</f>
        <v>0</v>
      </c>
    </row>
    <row r="96" spans="2:65" s="1" customFormat="1" ht="16.5" customHeight="1">
      <c r="B96" s="47"/>
      <c r="C96" s="300" t="s">
        <v>83</v>
      </c>
      <c r="D96" s="300" t="s">
        <v>475</v>
      </c>
      <c r="E96" s="301" t="s">
        <v>1347</v>
      </c>
      <c r="F96" s="302" t="s">
        <v>1348</v>
      </c>
      <c r="G96" s="303" t="s">
        <v>180</v>
      </c>
      <c r="H96" s="304">
        <v>37</v>
      </c>
      <c r="I96" s="305"/>
      <c r="J96" s="306">
        <f>ROUND(I96*H96,2)</f>
        <v>0</v>
      </c>
      <c r="K96" s="302" t="s">
        <v>23</v>
      </c>
      <c r="L96" s="307"/>
      <c r="M96" s="308" t="s">
        <v>23</v>
      </c>
      <c r="N96" s="309" t="s">
        <v>46</v>
      </c>
      <c r="O96" s="48"/>
      <c r="P96" s="244">
        <f>O96*H96</f>
        <v>0</v>
      </c>
      <c r="Q96" s="244">
        <v>0.028</v>
      </c>
      <c r="R96" s="244">
        <f>Q96*H96</f>
        <v>1.036</v>
      </c>
      <c r="S96" s="244">
        <v>0</v>
      </c>
      <c r="T96" s="245">
        <f>S96*H96</f>
        <v>0</v>
      </c>
      <c r="AR96" s="25" t="s">
        <v>547</v>
      </c>
      <c r="AT96" s="25" t="s">
        <v>475</v>
      </c>
      <c r="AU96" s="25" t="s">
        <v>85</v>
      </c>
      <c r="AY96" s="25" t="s">
        <v>174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5" t="s">
        <v>83</v>
      </c>
      <c r="BK96" s="246">
        <f>ROUND(I96*H96,2)</f>
        <v>0</v>
      </c>
      <c r="BL96" s="25" t="s">
        <v>258</v>
      </c>
      <c r="BM96" s="25" t="s">
        <v>1349</v>
      </c>
    </row>
    <row r="97" spans="2:47" s="1" customFormat="1" ht="13.5">
      <c r="B97" s="47"/>
      <c r="C97" s="75"/>
      <c r="D97" s="247" t="s">
        <v>187</v>
      </c>
      <c r="E97" s="75"/>
      <c r="F97" s="248" t="s">
        <v>1350</v>
      </c>
      <c r="G97" s="75"/>
      <c r="H97" s="75"/>
      <c r="I97" s="205"/>
      <c r="J97" s="75"/>
      <c r="K97" s="75"/>
      <c r="L97" s="73"/>
      <c r="M97" s="249"/>
      <c r="N97" s="48"/>
      <c r="O97" s="48"/>
      <c r="P97" s="48"/>
      <c r="Q97" s="48"/>
      <c r="R97" s="48"/>
      <c r="S97" s="48"/>
      <c r="T97" s="96"/>
      <c r="AT97" s="25" t="s">
        <v>187</v>
      </c>
      <c r="AU97" s="25" t="s">
        <v>85</v>
      </c>
    </row>
    <row r="98" spans="2:65" s="1" customFormat="1" ht="16.5" customHeight="1">
      <c r="B98" s="47"/>
      <c r="C98" s="300" t="s">
        <v>85</v>
      </c>
      <c r="D98" s="300" t="s">
        <v>475</v>
      </c>
      <c r="E98" s="301" t="s">
        <v>1351</v>
      </c>
      <c r="F98" s="302" t="s">
        <v>1352</v>
      </c>
      <c r="G98" s="303" t="s">
        <v>180</v>
      </c>
      <c r="H98" s="304">
        <v>11</v>
      </c>
      <c r="I98" s="305"/>
      <c r="J98" s="306">
        <f>ROUND(I98*H98,2)</f>
        <v>0</v>
      </c>
      <c r="K98" s="302" t="s">
        <v>23</v>
      </c>
      <c r="L98" s="307"/>
      <c r="M98" s="308" t="s">
        <v>23</v>
      </c>
      <c r="N98" s="309" t="s">
        <v>46</v>
      </c>
      <c r="O98" s="48"/>
      <c r="P98" s="244">
        <f>O98*H98</f>
        <v>0</v>
      </c>
      <c r="Q98" s="244">
        <v>0.028</v>
      </c>
      <c r="R98" s="244">
        <f>Q98*H98</f>
        <v>0.308</v>
      </c>
      <c r="S98" s="244">
        <v>0</v>
      </c>
      <c r="T98" s="245">
        <f>S98*H98</f>
        <v>0</v>
      </c>
      <c r="AR98" s="25" t="s">
        <v>547</v>
      </c>
      <c r="AT98" s="25" t="s">
        <v>475</v>
      </c>
      <c r="AU98" s="25" t="s">
        <v>85</v>
      </c>
      <c r="AY98" s="25" t="s">
        <v>174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5" t="s">
        <v>83</v>
      </c>
      <c r="BK98" s="246">
        <f>ROUND(I98*H98,2)</f>
        <v>0</v>
      </c>
      <c r="BL98" s="25" t="s">
        <v>258</v>
      </c>
      <c r="BM98" s="25" t="s">
        <v>1353</v>
      </c>
    </row>
    <row r="99" spans="2:47" s="1" customFormat="1" ht="13.5">
      <c r="B99" s="47"/>
      <c r="C99" s="75"/>
      <c r="D99" s="247" t="s">
        <v>187</v>
      </c>
      <c r="E99" s="75"/>
      <c r="F99" s="248" t="s">
        <v>1354</v>
      </c>
      <c r="G99" s="75"/>
      <c r="H99" s="75"/>
      <c r="I99" s="205"/>
      <c r="J99" s="75"/>
      <c r="K99" s="75"/>
      <c r="L99" s="73"/>
      <c r="M99" s="249"/>
      <c r="N99" s="48"/>
      <c r="O99" s="48"/>
      <c r="P99" s="48"/>
      <c r="Q99" s="48"/>
      <c r="R99" s="48"/>
      <c r="S99" s="48"/>
      <c r="T99" s="96"/>
      <c r="AT99" s="25" t="s">
        <v>187</v>
      </c>
      <c r="AU99" s="25" t="s">
        <v>85</v>
      </c>
    </row>
    <row r="100" spans="2:65" s="1" customFormat="1" ht="16.5" customHeight="1">
      <c r="B100" s="47"/>
      <c r="C100" s="300" t="s">
        <v>94</v>
      </c>
      <c r="D100" s="300" t="s">
        <v>475</v>
      </c>
      <c r="E100" s="301" t="s">
        <v>1355</v>
      </c>
      <c r="F100" s="302" t="s">
        <v>1356</v>
      </c>
      <c r="G100" s="303" t="s">
        <v>180</v>
      </c>
      <c r="H100" s="304">
        <v>5</v>
      </c>
      <c r="I100" s="305"/>
      <c r="J100" s="306">
        <f>ROUND(I100*H100,2)</f>
        <v>0</v>
      </c>
      <c r="K100" s="302" t="s">
        <v>23</v>
      </c>
      <c r="L100" s="307"/>
      <c r="M100" s="308" t="s">
        <v>23</v>
      </c>
      <c r="N100" s="309" t="s">
        <v>46</v>
      </c>
      <c r="O100" s="48"/>
      <c r="P100" s="244">
        <f>O100*H100</f>
        <v>0</v>
      </c>
      <c r="Q100" s="244">
        <v>0.028</v>
      </c>
      <c r="R100" s="244">
        <f>Q100*H100</f>
        <v>0.14</v>
      </c>
      <c r="S100" s="244">
        <v>0</v>
      </c>
      <c r="T100" s="245">
        <f>S100*H100</f>
        <v>0</v>
      </c>
      <c r="AR100" s="25" t="s">
        <v>547</v>
      </c>
      <c r="AT100" s="25" t="s">
        <v>475</v>
      </c>
      <c r="AU100" s="25" t="s">
        <v>85</v>
      </c>
      <c r="AY100" s="25" t="s">
        <v>174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5" t="s">
        <v>83</v>
      </c>
      <c r="BK100" s="246">
        <f>ROUND(I100*H100,2)</f>
        <v>0</v>
      </c>
      <c r="BL100" s="25" t="s">
        <v>258</v>
      </c>
      <c r="BM100" s="25" t="s">
        <v>1357</v>
      </c>
    </row>
    <row r="101" spans="2:47" s="1" customFormat="1" ht="13.5">
      <c r="B101" s="47"/>
      <c r="C101" s="75"/>
      <c r="D101" s="247" t="s">
        <v>187</v>
      </c>
      <c r="E101" s="75"/>
      <c r="F101" s="248" t="s">
        <v>1358</v>
      </c>
      <c r="G101" s="75"/>
      <c r="H101" s="75"/>
      <c r="I101" s="205"/>
      <c r="J101" s="75"/>
      <c r="K101" s="75"/>
      <c r="L101" s="73"/>
      <c r="M101" s="249"/>
      <c r="N101" s="48"/>
      <c r="O101" s="48"/>
      <c r="P101" s="48"/>
      <c r="Q101" s="48"/>
      <c r="R101" s="48"/>
      <c r="S101" s="48"/>
      <c r="T101" s="96"/>
      <c r="AT101" s="25" t="s">
        <v>187</v>
      </c>
      <c r="AU101" s="25" t="s">
        <v>85</v>
      </c>
    </row>
    <row r="102" spans="2:65" s="1" customFormat="1" ht="16.5" customHeight="1">
      <c r="B102" s="47"/>
      <c r="C102" s="300" t="s">
        <v>195</v>
      </c>
      <c r="D102" s="300" t="s">
        <v>475</v>
      </c>
      <c r="E102" s="301" t="s">
        <v>1359</v>
      </c>
      <c r="F102" s="302" t="s">
        <v>1360</v>
      </c>
      <c r="G102" s="303" t="s">
        <v>223</v>
      </c>
      <c r="H102" s="304">
        <v>12.71</v>
      </c>
      <c r="I102" s="305"/>
      <c r="J102" s="306">
        <f>ROUND(I102*H102,2)</f>
        <v>0</v>
      </c>
      <c r="K102" s="302" t="s">
        <v>23</v>
      </c>
      <c r="L102" s="307"/>
      <c r="M102" s="308" t="s">
        <v>23</v>
      </c>
      <c r="N102" s="309" t="s">
        <v>46</v>
      </c>
      <c r="O102" s="48"/>
      <c r="P102" s="244">
        <f>O102*H102</f>
        <v>0</v>
      </c>
      <c r="Q102" s="244">
        <v>0.028</v>
      </c>
      <c r="R102" s="244">
        <f>Q102*H102</f>
        <v>0.35588000000000003</v>
      </c>
      <c r="S102" s="244">
        <v>0</v>
      </c>
      <c r="T102" s="245">
        <f>S102*H102</f>
        <v>0</v>
      </c>
      <c r="AR102" s="25" t="s">
        <v>547</v>
      </c>
      <c r="AT102" s="25" t="s">
        <v>475</v>
      </c>
      <c r="AU102" s="25" t="s">
        <v>85</v>
      </c>
      <c r="AY102" s="25" t="s">
        <v>174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5" t="s">
        <v>83</v>
      </c>
      <c r="BK102" s="246">
        <f>ROUND(I102*H102,2)</f>
        <v>0</v>
      </c>
      <c r="BL102" s="25" t="s">
        <v>258</v>
      </c>
      <c r="BM102" s="25" t="s">
        <v>1361</v>
      </c>
    </row>
    <row r="103" spans="2:47" s="1" customFormat="1" ht="13.5">
      <c r="B103" s="47"/>
      <c r="C103" s="75"/>
      <c r="D103" s="247" t="s">
        <v>187</v>
      </c>
      <c r="E103" s="75"/>
      <c r="F103" s="248" t="s">
        <v>1362</v>
      </c>
      <c r="G103" s="75"/>
      <c r="H103" s="75"/>
      <c r="I103" s="205"/>
      <c r="J103" s="75"/>
      <c r="K103" s="75"/>
      <c r="L103" s="73"/>
      <c r="M103" s="249"/>
      <c r="N103" s="48"/>
      <c r="O103" s="48"/>
      <c r="P103" s="48"/>
      <c r="Q103" s="48"/>
      <c r="R103" s="48"/>
      <c r="S103" s="48"/>
      <c r="T103" s="96"/>
      <c r="AT103" s="25" t="s">
        <v>187</v>
      </c>
      <c r="AU103" s="25" t="s">
        <v>85</v>
      </c>
    </row>
    <row r="104" spans="2:51" s="12" customFormat="1" ht="13.5">
      <c r="B104" s="257"/>
      <c r="C104" s="258"/>
      <c r="D104" s="247" t="s">
        <v>328</v>
      </c>
      <c r="E104" s="259" t="s">
        <v>23</v>
      </c>
      <c r="F104" s="260" t="s">
        <v>1363</v>
      </c>
      <c r="G104" s="258"/>
      <c r="H104" s="261">
        <v>1.15</v>
      </c>
      <c r="I104" s="262"/>
      <c r="J104" s="258"/>
      <c r="K104" s="258"/>
      <c r="L104" s="263"/>
      <c r="M104" s="264"/>
      <c r="N104" s="265"/>
      <c r="O104" s="265"/>
      <c r="P104" s="265"/>
      <c r="Q104" s="265"/>
      <c r="R104" s="265"/>
      <c r="S104" s="265"/>
      <c r="T104" s="266"/>
      <c r="AT104" s="267" t="s">
        <v>328</v>
      </c>
      <c r="AU104" s="267" t="s">
        <v>85</v>
      </c>
      <c r="AV104" s="12" t="s">
        <v>85</v>
      </c>
      <c r="AW104" s="12" t="s">
        <v>38</v>
      </c>
      <c r="AX104" s="12" t="s">
        <v>75</v>
      </c>
      <c r="AY104" s="267" t="s">
        <v>174</v>
      </c>
    </row>
    <row r="105" spans="2:51" s="12" customFormat="1" ht="13.5">
      <c r="B105" s="257"/>
      <c r="C105" s="258"/>
      <c r="D105" s="247" t="s">
        <v>328</v>
      </c>
      <c r="E105" s="259" t="s">
        <v>23</v>
      </c>
      <c r="F105" s="260" t="s">
        <v>1364</v>
      </c>
      <c r="G105" s="258"/>
      <c r="H105" s="261">
        <v>1.16</v>
      </c>
      <c r="I105" s="262"/>
      <c r="J105" s="258"/>
      <c r="K105" s="258"/>
      <c r="L105" s="263"/>
      <c r="M105" s="264"/>
      <c r="N105" s="265"/>
      <c r="O105" s="265"/>
      <c r="P105" s="265"/>
      <c r="Q105" s="265"/>
      <c r="R105" s="265"/>
      <c r="S105" s="265"/>
      <c r="T105" s="266"/>
      <c r="AT105" s="267" t="s">
        <v>328</v>
      </c>
      <c r="AU105" s="267" t="s">
        <v>85</v>
      </c>
      <c r="AV105" s="12" t="s">
        <v>85</v>
      </c>
      <c r="AW105" s="12" t="s">
        <v>38</v>
      </c>
      <c r="AX105" s="12" t="s">
        <v>75</v>
      </c>
      <c r="AY105" s="267" t="s">
        <v>174</v>
      </c>
    </row>
    <row r="106" spans="2:51" s="12" customFormat="1" ht="13.5">
      <c r="B106" s="257"/>
      <c r="C106" s="258"/>
      <c r="D106" s="247" t="s">
        <v>328</v>
      </c>
      <c r="E106" s="259" t="s">
        <v>23</v>
      </c>
      <c r="F106" s="260" t="s">
        <v>1365</v>
      </c>
      <c r="G106" s="258"/>
      <c r="H106" s="261">
        <v>2.1</v>
      </c>
      <c r="I106" s="262"/>
      <c r="J106" s="258"/>
      <c r="K106" s="258"/>
      <c r="L106" s="263"/>
      <c r="M106" s="264"/>
      <c r="N106" s="265"/>
      <c r="O106" s="265"/>
      <c r="P106" s="265"/>
      <c r="Q106" s="265"/>
      <c r="R106" s="265"/>
      <c r="S106" s="265"/>
      <c r="T106" s="266"/>
      <c r="AT106" s="267" t="s">
        <v>328</v>
      </c>
      <c r="AU106" s="267" t="s">
        <v>85</v>
      </c>
      <c r="AV106" s="12" t="s">
        <v>85</v>
      </c>
      <c r="AW106" s="12" t="s">
        <v>38</v>
      </c>
      <c r="AX106" s="12" t="s">
        <v>75</v>
      </c>
      <c r="AY106" s="267" t="s">
        <v>174</v>
      </c>
    </row>
    <row r="107" spans="2:51" s="12" customFormat="1" ht="13.5">
      <c r="B107" s="257"/>
      <c r="C107" s="258"/>
      <c r="D107" s="247" t="s">
        <v>328</v>
      </c>
      <c r="E107" s="259" t="s">
        <v>23</v>
      </c>
      <c r="F107" s="260" t="s">
        <v>1366</v>
      </c>
      <c r="G107" s="258"/>
      <c r="H107" s="261">
        <v>2.07</v>
      </c>
      <c r="I107" s="262"/>
      <c r="J107" s="258"/>
      <c r="K107" s="258"/>
      <c r="L107" s="263"/>
      <c r="M107" s="264"/>
      <c r="N107" s="265"/>
      <c r="O107" s="265"/>
      <c r="P107" s="265"/>
      <c r="Q107" s="265"/>
      <c r="R107" s="265"/>
      <c r="S107" s="265"/>
      <c r="T107" s="266"/>
      <c r="AT107" s="267" t="s">
        <v>328</v>
      </c>
      <c r="AU107" s="267" t="s">
        <v>85</v>
      </c>
      <c r="AV107" s="12" t="s">
        <v>85</v>
      </c>
      <c r="AW107" s="12" t="s">
        <v>38</v>
      </c>
      <c r="AX107" s="12" t="s">
        <v>75</v>
      </c>
      <c r="AY107" s="267" t="s">
        <v>174</v>
      </c>
    </row>
    <row r="108" spans="2:51" s="12" customFormat="1" ht="13.5">
      <c r="B108" s="257"/>
      <c r="C108" s="258"/>
      <c r="D108" s="247" t="s">
        <v>328</v>
      </c>
      <c r="E108" s="259" t="s">
        <v>23</v>
      </c>
      <c r="F108" s="260" t="s">
        <v>1367</v>
      </c>
      <c r="G108" s="258"/>
      <c r="H108" s="261">
        <v>2.07</v>
      </c>
      <c r="I108" s="262"/>
      <c r="J108" s="258"/>
      <c r="K108" s="258"/>
      <c r="L108" s="263"/>
      <c r="M108" s="264"/>
      <c r="N108" s="265"/>
      <c r="O108" s="265"/>
      <c r="P108" s="265"/>
      <c r="Q108" s="265"/>
      <c r="R108" s="265"/>
      <c r="S108" s="265"/>
      <c r="T108" s="266"/>
      <c r="AT108" s="267" t="s">
        <v>328</v>
      </c>
      <c r="AU108" s="267" t="s">
        <v>85</v>
      </c>
      <c r="AV108" s="12" t="s">
        <v>85</v>
      </c>
      <c r="AW108" s="12" t="s">
        <v>38</v>
      </c>
      <c r="AX108" s="12" t="s">
        <v>75</v>
      </c>
      <c r="AY108" s="267" t="s">
        <v>174</v>
      </c>
    </row>
    <row r="109" spans="2:51" s="12" customFormat="1" ht="13.5">
      <c r="B109" s="257"/>
      <c r="C109" s="258"/>
      <c r="D109" s="247" t="s">
        <v>328</v>
      </c>
      <c r="E109" s="259" t="s">
        <v>23</v>
      </c>
      <c r="F109" s="260" t="s">
        <v>1368</v>
      </c>
      <c r="G109" s="258"/>
      <c r="H109" s="261">
        <v>2.08</v>
      </c>
      <c r="I109" s="262"/>
      <c r="J109" s="258"/>
      <c r="K109" s="258"/>
      <c r="L109" s="263"/>
      <c r="M109" s="264"/>
      <c r="N109" s="265"/>
      <c r="O109" s="265"/>
      <c r="P109" s="265"/>
      <c r="Q109" s="265"/>
      <c r="R109" s="265"/>
      <c r="S109" s="265"/>
      <c r="T109" s="266"/>
      <c r="AT109" s="267" t="s">
        <v>328</v>
      </c>
      <c r="AU109" s="267" t="s">
        <v>85</v>
      </c>
      <c r="AV109" s="12" t="s">
        <v>85</v>
      </c>
      <c r="AW109" s="12" t="s">
        <v>38</v>
      </c>
      <c r="AX109" s="12" t="s">
        <v>75</v>
      </c>
      <c r="AY109" s="267" t="s">
        <v>174</v>
      </c>
    </row>
    <row r="110" spans="2:51" s="12" customFormat="1" ht="13.5">
      <c r="B110" s="257"/>
      <c r="C110" s="258"/>
      <c r="D110" s="247" t="s">
        <v>328</v>
      </c>
      <c r="E110" s="259" t="s">
        <v>23</v>
      </c>
      <c r="F110" s="260" t="s">
        <v>1369</v>
      </c>
      <c r="G110" s="258"/>
      <c r="H110" s="261">
        <v>2.08</v>
      </c>
      <c r="I110" s="262"/>
      <c r="J110" s="258"/>
      <c r="K110" s="258"/>
      <c r="L110" s="263"/>
      <c r="M110" s="264"/>
      <c r="N110" s="265"/>
      <c r="O110" s="265"/>
      <c r="P110" s="265"/>
      <c r="Q110" s="265"/>
      <c r="R110" s="265"/>
      <c r="S110" s="265"/>
      <c r="T110" s="266"/>
      <c r="AT110" s="267" t="s">
        <v>328</v>
      </c>
      <c r="AU110" s="267" t="s">
        <v>85</v>
      </c>
      <c r="AV110" s="12" t="s">
        <v>85</v>
      </c>
      <c r="AW110" s="12" t="s">
        <v>38</v>
      </c>
      <c r="AX110" s="12" t="s">
        <v>75</v>
      </c>
      <c r="AY110" s="267" t="s">
        <v>174</v>
      </c>
    </row>
    <row r="111" spans="2:51" s="13" customFormat="1" ht="13.5">
      <c r="B111" s="268"/>
      <c r="C111" s="269"/>
      <c r="D111" s="247" t="s">
        <v>328</v>
      </c>
      <c r="E111" s="270" t="s">
        <v>23</v>
      </c>
      <c r="F111" s="271" t="s">
        <v>331</v>
      </c>
      <c r="G111" s="269"/>
      <c r="H111" s="272">
        <v>12.71</v>
      </c>
      <c r="I111" s="273"/>
      <c r="J111" s="269"/>
      <c r="K111" s="269"/>
      <c r="L111" s="274"/>
      <c r="M111" s="275"/>
      <c r="N111" s="276"/>
      <c r="O111" s="276"/>
      <c r="P111" s="276"/>
      <c r="Q111" s="276"/>
      <c r="R111" s="276"/>
      <c r="S111" s="276"/>
      <c r="T111" s="277"/>
      <c r="AT111" s="278" t="s">
        <v>328</v>
      </c>
      <c r="AU111" s="278" t="s">
        <v>85</v>
      </c>
      <c r="AV111" s="13" t="s">
        <v>195</v>
      </c>
      <c r="AW111" s="13" t="s">
        <v>38</v>
      </c>
      <c r="AX111" s="13" t="s">
        <v>83</v>
      </c>
      <c r="AY111" s="278" t="s">
        <v>174</v>
      </c>
    </row>
    <row r="112" spans="2:63" s="11" customFormat="1" ht="37.4" customHeight="1">
      <c r="B112" s="219"/>
      <c r="C112" s="220"/>
      <c r="D112" s="221" t="s">
        <v>74</v>
      </c>
      <c r="E112" s="222" t="s">
        <v>1305</v>
      </c>
      <c r="F112" s="222" t="s">
        <v>1306</v>
      </c>
      <c r="G112" s="220"/>
      <c r="H112" s="220"/>
      <c r="I112" s="223"/>
      <c r="J112" s="224">
        <f>BK112</f>
        <v>0</v>
      </c>
      <c r="K112" s="220"/>
      <c r="L112" s="225"/>
      <c r="M112" s="226"/>
      <c r="N112" s="227"/>
      <c r="O112" s="227"/>
      <c r="P112" s="228">
        <f>SUM(P113:P114)</f>
        <v>0</v>
      </c>
      <c r="Q112" s="227"/>
      <c r="R112" s="228">
        <f>SUM(R113:R114)</f>
        <v>0</v>
      </c>
      <c r="S112" s="227"/>
      <c r="T112" s="229">
        <f>SUM(T113:T114)</f>
        <v>0</v>
      </c>
      <c r="AR112" s="230" t="s">
        <v>195</v>
      </c>
      <c r="AT112" s="231" t="s">
        <v>74</v>
      </c>
      <c r="AU112" s="231" t="s">
        <v>75</v>
      </c>
      <c r="AY112" s="230" t="s">
        <v>174</v>
      </c>
      <c r="BK112" s="232">
        <f>SUM(BK113:BK114)</f>
        <v>0</v>
      </c>
    </row>
    <row r="113" spans="2:65" s="1" customFormat="1" ht="25.5" customHeight="1">
      <c r="B113" s="47"/>
      <c r="C113" s="235" t="s">
        <v>173</v>
      </c>
      <c r="D113" s="235" t="s">
        <v>177</v>
      </c>
      <c r="E113" s="236" t="s">
        <v>1370</v>
      </c>
      <c r="F113" s="237" t="s">
        <v>1371</v>
      </c>
      <c r="G113" s="238" t="s">
        <v>198</v>
      </c>
      <c r="H113" s="239">
        <v>32</v>
      </c>
      <c r="I113" s="240"/>
      <c r="J113" s="241">
        <f>ROUND(I113*H113,2)</f>
        <v>0</v>
      </c>
      <c r="K113" s="237" t="s">
        <v>181</v>
      </c>
      <c r="L113" s="73"/>
      <c r="M113" s="242" t="s">
        <v>23</v>
      </c>
      <c r="N113" s="243" t="s">
        <v>46</v>
      </c>
      <c r="O113" s="48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5" t="s">
        <v>1310</v>
      </c>
      <c r="AT113" s="25" t="s">
        <v>177</v>
      </c>
      <c r="AU113" s="25" t="s">
        <v>83</v>
      </c>
      <c r="AY113" s="25" t="s">
        <v>174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5" t="s">
        <v>83</v>
      </c>
      <c r="BK113" s="246">
        <f>ROUND(I113*H113,2)</f>
        <v>0</v>
      </c>
      <c r="BL113" s="25" t="s">
        <v>1310</v>
      </c>
      <c r="BM113" s="25" t="s">
        <v>1372</v>
      </c>
    </row>
    <row r="114" spans="2:51" s="12" customFormat="1" ht="13.5">
      <c r="B114" s="257"/>
      <c r="C114" s="258"/>
      <c r="D114" s="247" t="s">
        <v>328</v>
      </c>
      <c r="E114" s="259" t="s">
        <v>23</v>
      </c>
      <c r="F114" s="260" t="s">
        <v>1373</v>
      </c>
      <c r="G114" s="258"/>
      <c r="H114" s="261">
        <v>32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AT114" s="267" t="s">
        <v>328</v>
      </c>
      <c r="AU114" s="267" t="s">
        <v>83</v>
      </c>
      <c r="AV114" s="12" t="s">
        <v>85</v>
      </c>
      <c r="AW114" s="12" t="s">
        <v>38</v>
      </c>
      <c r="AX114" s="12" t="s">
        <v>83</v>
      </c>
      <c r="AY114" s="267" t="s">
        <v>174</v>
      </c>
    </row>
    <row r="115" spans="2:63" s="11" customFormat="1" ht="37.4" customHeight="1">
      <c r="B115" s="219"/>
      <c r="C115" s="220"/>
      <c r="D115" s="221" t="s">
        <v>74</v>
      </c>
      <c r="E115" s="222" t="s">
        <v>1374</v>
      </c>
      <c r="F115" s="222" t="s">
        <v>1375</v>
      </c>
      <c r="G115" s="220"/>
      <c r="H115" s="220"/>
      <c r="I115" s="223"/>
      <c r="J115" s="224">
        <f>BK115</f>
        <v>0</v>
      </c>
      <c r="K115" s="220"/>
      <c r="L115" s="225"/>
      <c r="M115" s="226"/>
      <c r="N115" s="227"/>
      <c r="O115" s="227"/>
      <c r="P115" s="228">
        <f>P116</f>
        <v>0</v>
      </c>
      <c r="Q115" s="227"/>
      <c r="R115" s="228">
        <f>R116</f>
        <v>0</v>
      </c>
      <c r="S115" s="227"/>
      <c r="T115" s="229">
        <f>T116</f>
        <v>0</v>
      </c>
      <c r="AR115" s="230" t="s">
        <v>195</v>
      </c>
      <c r="AT115" s="231" t="s">
        <v>74</v>
      </c>
      <c r="AU115" s="231" t="s">
        <v>75</v>
      </c>
      <c r="AY115" s="230" t="s">
        <v>174</v>
      </c>
      <c r="BK115" s="232">
        <f>BK116</f>
        <v>0</v>
      </c>
    </row>
    <row r="116" spans="2:63" s="11" customFormat="1" ht="19.9" customHeight="1">
      <c r="B116" s="219"/>
      <c r="C116" s="220"/>
      <c r="D116" s="221" t="s">
        <v>74</v>
      </c>
      <c r="E116" s="233" t="s">
        <v>1376</v>
      </c>
      <c r="F116" s="233" t="s">
        <v>269</v>
      </c>
      <c r="G116" s="220"/>
      <c r="H116" s="220"/>
      <c r="I116" s="223"/>
      <c r="J116" s="234">
        <f>BK116</f>
        <v>0</v>
      </c>
      <c r="K116" s="220"/>
      <c r="L116" s="225"/>
      <c r="M116" s="226"/>
      <c r="N116" s="227"/>
      <c r="O116" s="227"/>
      <c r="P116" s="228">
        <f>P117</f>
        <v>0</v>
      </c>
      <c r="Q116" s="227"/>
      <c r="R116" s="228">
        <f>R117</f>
        <v>0</v>
      </c>
      <c r="S116" s="227"/>
      <c r="T116" s="229">
        <f>T117</f>
        <v>0</v>
      </c>
      <c r="AR116" s="230" t="s">
        <v>195</v>
      </c>
      <c r="AT116" s="231" t="s">
        <v>74</v>
      </c>
      <c r="AU116" s="231" t="s">
        <v>83</v>
      </c>
      <c r="AY116" s="230" t="s">
        <v>174</v>
      </c>
      <c r="BK116" s="232">
        <f>BK117</f>
        <v>0</v>
      </c>
    </row>
    <row r="117" spans="2:65" s="1" customFormat="1" ht="16.5" customHeight="1">
      <c r="B117" s="47"/>
      <c r="C117" s="235" t="s">
        <v>207</v>
      </c>
      <c r="D117" s="235" t="s">
        <v>177</v>
      </c>
      <c r="E117" s="236" t="s">
        <v>1377</v>
      </c>
      <c r="F117" s="237" t="s">
        <v>1378</v>
      </c>
      <c r="G117" s="238" t="s">
        <v>1379</v>
      </c>
      <c r="H117" s="310"/>
      <c r="I117" s="240"/>
      <c r="J117" s="241">
        <f>ROUND(I117*H117,2)</f>
        <v>0</v>
      </c>
      <c r="K117" s="237" t="s">
        <v>23</v>
      </c>
      <c r="L117" s="73"/>
      <c r="M117" s="242" t="s">
        <v>23</v>
      </c>
      <c r="N117" s="311" t="s">
        <v>46</v>
      </c>
      <c r="O117" s="251"/>
      <c r="P117" s="312">
        <f>O117*H117</f>
        <v>0</v>
      </c>
      <c r="Q117" s="312">
        <v>0</v>
      </c>
      <c r="R117" s="312">
        <f>Q117*H117</f>
        <v>0</v>
      </c>
      <c r="S117" s="312">
        <v>0</v>
      </c>
      <c r="T117" s="313">
        <f>S117*H117</f>
        <v>0</v>
      </c>
      <c r="AR117" s="25" t="s">
        <v>1380</v>
      </c>
      <c r="AT117" s="25" t="s">
        <v>177</v>
      </c>
      <c r="AU117" s="25" t="s">
        <v>85</v>
      </c>
      <c r="AY117" s="25" t="s">
        <v>174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5" t="s">
        <v>83</v>
      </c>
      <c r="BK117" s="246">
        <f>ROUND(I117*H117,2)</f>
        <v>0</v>
      </c>
      <c r="BL117" s="25" t="s">
        <v>1380</v>
      </c>
      <c r="BM117" s="25" t="s">
        <v>1381</v>
      </c>
    </row>
    <row r="118" spans="2:12" s="1" customFormat="1" ht="6.95" customHeight="1">
      <c r="B118" s="68"/>
      <c r="C118" s="69"/>
      <c r="D118" s="69"/>
      <c r="E118" s="69"/>
      <c r="F118" s="69"/>
      <c r="G118" s="69"/>
      <c r="H118" s="69"/>
      <c r="I118" s="180"/>
      <c r="J118" s="69"/>
      <c r="K118" s="69"/>
      <c r="L118" s="73"/>
    </row>
  </sheetData>
  <sheetProtection password="CC35" sheet="1" objects="1" scenarios="1" formatColumns="0" formatRows="0" autoFilter="0"/>
  <autoFilter ref="C92:K117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9:H79"/>
    <mergeCell ref="E83:H83"/>
    <mergeCell ref="E81:H81"/>
    <mergeCell ref="E85:H85"/>
    <mergeCell ref="G1:H1"/>
    <mergeCell ref="L2:V2"/>
  </mergeCells>
  <hyperlinks>
    <hyperlink ref="F1:G1" location="C2" display="1) Krycí list soupisu"/>
    <hyperlink ref="G1:H1" location="C62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138</v>
      </c>
      <c r="G1" s="153" t="s">
        <v>139</v>
      </c>
      <c r="H1" s="153"/>
      <c r="I1" s="154"/>
      <c r="J1" s="153" t="s">
        <v>140</v>
      </c>
      <c r="K1" s="152" t="s">
        <v>141</v>
      </c>
      <c r="L1" s="153" t="s">
        <v>142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101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143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Stavební úpravy zázemí fotbalu na hřišti v Neštěmicích vč.venkovního rozvodu vody a vstupních objektů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144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293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296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300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303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1382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23</v>
      </c>
      <c r="K15" s="52"/>
    </row>
    <row r="16" spans="2:11" s="1" customFormat="1" ht="14.4" customHeight="1">
      <c r="B16" s="47"/>
      <c r="C16" s="48"/>
      <c r="D16" s="41" t="s">
        <v>24</v>
      </c>
      <c r="E16" s="48"/>
      <c r="F16" s="36" t="s">
        <v>25</v>
      </c>
      <c r="G16" s="48"/>
      <c r="H16" s="48"/>
      <c r="I16" s="160" t="s">
        <v>26</v>
      </c>
      <c r="J16" s="161" t="str">
        <f>'Rekapitulace stavby'!AN8</f>
        <v>24. 10. 2018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28</v>
      </c>
      <c r="E18" s="48"/>
      <c r="F18" s="48"/>
      <c r="G18" s="48"/>
      <c r="H18" s="48"/>
      <c r="I18" s="160" t="s">
        <v>29</v>
      </c>
      <c r="J18" s="36" t="s">
        <v>23</v>
      </c>
      <c r="K18" s="52"/>
    </row>
    <row r="19" spans="2:11" s="1" customFormat="1" ht="18" customHeight="1">
      <c r="B19" s="47"/>
      <c r="C19" s="48"/>
      <c r="D19" s="48"/>
      <c r="E19" s="36" t="s">
        <v>30</v>
      </c>
      <c r="F19" s="48"/>
      <c r="G19" s="48"/>
      <c r="H19" s="48"/>
      <c r="I19" s="160" t="s">
        <v>31</v>
      </c>
      <c r="J19" s="36" t="s">
        <v>23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32</v>
      </c>
      <c r="E21" s="48"/>
      <c r="F21" s="48"/>
      <c r="G21" s="48"/>
      <c r="H21" s="48"/>
      <c r="I21" s="160" t="s">
        <v>29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31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34</v>
      </c>
      <c r="E24" s="48"/>
      <c r="F24" s="48"/>
      <c r="G24" s="48"/>
      <c r="H24" s="48"/>
      <c r="I24" s="160" t="s">
        <v>29</v>
      </c>
      <c r="J24" s="36" t="s">
        <v>35</v>
      </c>
      <c r="K24" s="52"/>
    </row>
    <row r="25" spans="2:11" s="1" customFormat="1" ht="18" customHeight="1">
      <c r="B25" s="47"/>
      <c r="C25" s="48"/>
      <c r="D25" s="48"/>
      <c r="E25" s="36" t="s">
        <v>36</v>
      </c>
      <c r="F25" s="48"/>
      <c r="G25" s="48"/>
      <c r="H25" s="48"/>
      <c r="I25" s="160" t="s">
        <v>31</v>
      </c>
      <c r="J25" s="36" t="s">
        <v>37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39</v>
      </c>
      <c r="E27" s="48"/>
      <c r="F27" s="48"/>
      <c r="G27" s="48"/>
      <c r="H27" s="48"/>
      <c r="I27" s="158"/>
      <c r="J27" s="48"/>
      <c r="K27" s="52"/>
    </row>
    <row r="28" spans="2:11" s="7" customFormat="1" ht="16.5" customHeight="1">
      <c r="B28" s="162"/>
      <c r="C28" s="163"/>
      <c r="D28" s="163"/>
      <c r="E28" s="45" t="s">
        <v>23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41</v>
      </c>
      <c r="E31" s="48"/>
      <c r="F31" s="48"/>
      <c r="G31" s="48"/>
      <c r="H31" s="48"/>
      <c r="I31" s="158"/>
      <c r="J31" s="169">
        <f>ROUND(J97,2)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43</v>
      </c>
      <c r="G33" s="48"/>
      <c r="H33" s="48"/>
      <c r="I33" s="170" t="s">
        <v>42</v>
      </c>
      <c r="J33" s="53" t="s">
        <v>44</v>
      </c>
      <c r="K33" s="52"/>
    </row>
    <row r="34" spans="2:11" s="1" customFormat="1" ht="14.4" customHeight="1">
      <c r="B34" s="47"/>
      <c r="C34" s="48"/>
      <c r="D34" s="56" t="s">
        <v>45</v>
      </c>
      <c r="E34" s="56" t="s">
        <v>46</v>
      </c>
      <c r="F34" s="171">
        <f>ROUND(SUM(BE97:BE157),2)</f>
        <v>0</v>
      </c>
      <c r="G34" s="48"/>
      <c r="H34" s="48"/>
      <c r="I34" s="172">
        <v>0.21</v>
      </c>
      <c r="J34" s="171">
        <f>ROUND(ROUND((SUM(BE97:BE157)),2)*I34,2)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47</v>
      </c>
      <c r="F35" s="171">
        <f>ROUND(SUM(BF97:BF157),2)</f>
        <v>0</v>
      </c>
      <c r="G35" s="48"/>
      <c r="H35" s="48"/>
      <c r="I35" s="172">
        <v>0.15</v>
      </c>
      <c r="J35" s="171">
        <f>ROUND(ROUND((SUM(BF97:BF157)),2)*I35,2)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48</v>
      </c>
      <c r="F36" s="171">
        <f>ROUND(SUM(BG97:BG157),2)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49</v>
      </c>
      <c r="F37" s="171">
        <f>ROUND(SUM(BH97:BH157),2)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50</v>
      </c>
      <c r="F38" s="171">
        <f>ROUND(SUM(BI97:BI157),2)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51</v>
      </c>
      <c r="E40" s="99"/>
      <c r="F40" s="99"/>
      <c r="G40" s="175" t="s">
        <v>52</v>
      </c>
      <c r="H40" s="176" t="s">
        <v>53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146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Stavební úpravy zázemí fotbalu na hřišti v Neštěmicích vč.venkovního rozvodu vody a vstupních objektů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144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293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296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300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303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TI 01 - Vzduchotechnika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24</v>
      </c>
      <c r="D57" s="48"/>
      <c r="E57" s="48"/>
      <c r="F57" s="36" t="str">
        <f>F16</f>
        <v>Neštěmice</v>
      </c>
      <c r="G57" s="48"/>
      <c r="H57" s="48"/>
      <c r="I57" s="160" t="s">
        <v>26</v>
      </c>
      <c r="J57" s="161" t="str">
        <f>IF(J16="","",J16)</f>
        <v>24. 10. 2018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28</v>
      </c>
      <c r="D59" s="48"/>
      <c r="E59" s="48"/>
      <c r="F59" s="36" t="str">
        <f>E19</f>
        <v>Městské služby Ústí nad Labem - p.o.</v>
      </c>
      <c r="G59" s="48"/>
      <c r="H59" s="48"/>
      <c r="I59" s="160" t="s">
        <v>34</v>
      </c>
      <c r="J59" s="45" t="str">
        <f>E25</f>
        <v>Correct BC, s.r.o.</v>
      </c>
      <c r="K59" s="52"/>
    </row>
    <row r="60" spans="2:11" s="1" customFormat="1" ht="14.4" customHeight="1">
      <c r="B60" s="47"/>
      <c r="C60" s="41" t="s">
        <v>32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147</v>
      </c>
      <c r="D62" s="173"/>
      <c r="E62" s="173"/>
      <c r="F62" s="173"/>
      <c r="G62" s="173"/>
      <c r="H62" s="173"/>
      <c r="I62" s="187"/>
      <c r="J62" s="188" t="s">
        <v>148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149</v>
      </c>
      <c r="D64" s="48"/>
      <c r="E64" s="48"/>
      <c r="F64" s="48"/>
      <c r="G64" s="48"/>
      <c r="H64" s="48"/>
      <c r="I64" s="158"/>
      <c r="J64" s="169">
        <f>J97</f>
        <v>0</v>
      </c>
      <c r="K64" s="52"/>
      <c r="AU64" s="25" t="s">
        <v>150</v>
      </c>
    </row>
    <row r="65" spans="2:11" s="8" customFormat="1" ht="24.95" customHeight="1">
      <c r="B65" s="191"/>
      <c r="C65" s="192"/>
      <c r="D65" s="193" t="s">
        <v>307</v>
      </c>
      <c r="E65" s="194"/>
      <c r="F65" s="194"/>
      <c r="G65" s="194"/>
      <c r="H65" s="194"/>
      <c r="I65" s="195"/>
      <c r="J65" s="196">
        <f>J98</f>
        <v>0</v>
      </c>
      <c r="K65" s="197"/>
    </row>
    <row r="66" spans="2:11" s="9" customFormat="1" ht="19.9" customHeight="1">
      <c r="B66" s="198"/>
      <c r="C66" s="199"/>
      <c r="D66" s="200" t="s">
        <v>310</v>
      </c>
      <c r="E66" s="201"/>
      <c r="F66" s="201"/>
      <c r="G66" s="201"/>
      <c r="H66" s="201"/>
      <c r="I66" s="202"/>
      <c r="J66" s="203">
        <f>J99</f>
        <v>0</v>
      </c>
      <c r="K66" s="204"/>
    </row>
    <row r="67" spans="2:11" s="9" customFormat="1" ht="19.9" customHeight="1">
      <c r="B67" s="198"/>
      <c r="C67" s="199"/>
      <c r="D67" s="200" t="s">
        <v>311</v>
      </c>
      <c r="E67" s="201"/>
      <c r="F67" s="201"/>
      <c r="G67" s="201"/>
      <c r="H67" s="201"/>
      <c r="I67" s="202"/>
      <c r="J67" s="203">
        <f>J110</f>
        <v>0</v>
      </c>
      <c r="K67" s="204"/>
    </row>
    <row r="68" spans="2:11" s="8" customFormat="1" ht="24.95" customHeight="1">
      <c r="B68" s="191"/>
      <c r="C68" s="192"/>
      <c r="D68" s="193" t="s">
        <v>313</v>
      </c>
      <c r="E68" s="194"/>
      <c r="F68" s="194"/>
      <c r="G68" s="194"/>
      <c r="H68" s="194"/>
      <c r="I68" s="195"/>
      <c r="J68" s="196">
        <f>J125</f>
        <v>0</v>
      </c>
      <c r="K68" s="197"/>
    </row>
    <row r="69" spans="2:11" s="9" customFormat="1" ht="19.9" customHeight="1">
      <c r="B69" s="198"/>
      <c r="C69" s="199"/>
      <c r="D69" s="200" t="s">
        <v>1383</v>
      </c>
      <c r="E69" s="201"/>
      <c r="F69" s="201"/>
      <c r="G69" s="201"/>
      <c r="H69" s="201"/>
      <c r="I69" s="202"/>
      <c r="J69" s="203">
        <f>J126</f>
        <v>0</v>
      </c>
      <c r="K69" s="204"/>
    </row>
    <row r="70" spans="2:11" s="8" customFormat="1" ht="24.95" customHeight="1">
      <c r="B70" s="191"/>
      <c r="C70" s="192"/>
      <c r="D70" s="193" t="s">
        <v>321</v>
      </c>
      <c r="E70" s="194"/>
      <c r="F70" s="194"/>
      <c r="G70" s="194"/>
      <c r="H70" s="194"/>
      <c r="I70" s="195"/>
      <c r="J70" s="196">
        <f>J141</f>
        <v>0</v>
      </c>
      <c r="K70" s="197"/>
    </row>
    <row r="71" spans="2:11" s="8" customFormat="1" ht="24.95" customHeight="1">
      <c r="B71" s="191"/>
      <c r="C71" s="192"/>
      <c r="D71" s="193" t="s">
        <v>151</v>
      </c>
      <c r="E71" s="194"/>
      <c r="F71" s="194"/>
      <c r="G71" s="194"/>
      <c r="H71" s="194"/>
      <c r="I71" s="195"/>
      <c r="J71" s="196">
        <f>J149</f>
        <v>0</v>
      </c>
      <c r="K71" s="197"/>
    </row>
    <row r="72" spans="2:11" s="9" customFormat="1" ht="19.9" customHeight="1">
      <c r="B72" s="198"/>
      <c r="C72" s="199"/>
      <c r="D72" s="200" t="s">
        <v>155</v>
      </c>
      <c r="E72" s="201"/>
      <c r="F72" s="201"/>
      <c r="G72" s="201"/>
      <c r="H72" s="201"/>
      <c r="I72" s="202"/>
      <c r="J72" s="203">
        <f>J150</f>
        <v>0</v>
      </c>
      <c r="K72" s="204"/>
    </row>
    <row r="73" spans="2:11" s="9" customFormat="1" ht="19.9" customHeight="1">
      <c r="B73" s="198"/>
      <c r="C73" s="199"/>
      <c r="D73" s="200" t="s">
        <v>157</v>
      </c>
      <c r="E73" s="201"/>
      <c r="F73" s="201"/>
      <c r="G73" s="201"/>
      <c r="H73" s="201"/>
      <c r="I73" s="202"/>
      <c r="J73" s="203">
        <f>J153</f>
        <v>0</v>
      </c>
      <c r="K73" s="204"/>
    </row>
    <row r="74" spans="2:11" s="1" customFormat="1" ht="21.8" customHeight="1">
      <c r="B74" s="47"/>
      <c r="C74" s="48"/>
      <c r="D74" s="48"/>
      <c r="E74" s="48"/>
      <c r="F74" s="48"/>
      <c r="G74" s="48"/>
      <c r="H74" s="48"/>
      <c r="I74" s="158"/>
      <c r="J74" s="48"/>
      <c r="K74" s="52"/>
    </row>
    <row r="75" spans="2:11" s="1" customFormat="1" ht="6.95" customHeight="1">
      <c r="B75" s="68"/>
      <c r="C75" s="69"/>
      <c r="D75" s="69"/>
      <c r="E75" s="69"/>
      <c r="F75" s="69"/>
      <c r="G75" s="69"/>
      <c r="H75" s="69"/>
      <c r="I75" s="180"/>
      <c r="J75" s="69"/>
      <c r="K75" s="70"/>
    </row>
    <row r="79" spans="2:12" s="1" customFormat="1" ht="6.95" customHeight="1">
      <c r="B79" s="71"/>
      <c r="C79" s="72"/>
      <c r="D79" s="72"/>
      <c r="E79" s="72"/>
      <c r="F79" s="72"/>
      <c r="G79" s="72"/>
      <c r="H79" s="72"/>
      <c r="I79" s="183"/>
      <c r="J79" s="72"/>
      <c r="K79" s="72"/>
      <c r="L79" s="73"/>
    </row>
    <row r="80" spans="2:12" s="1" customFormat="1" ht="36.95" customHeight="1">
      <c r="B80" s="47"/>
      <c r="C80" s="74" t="s">
        <v>158</v>
      </c>
      <c r="D80" s="75"/>
      <c r="E80" s="75"/>
      <c r="F80" s="75"/>
      <c r="G80" s="75"/>
      <c r="H80" s="75"/>
      <c r="I80" s="205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4.4" customHeight="1">
      <c r="B82" s="47"/>
      <c r="C82" s="77" t="s">
        <v>18</v>
      </c>
      <c r="D82" s="75"/>
      <c r="E82" s="75"/>
      <c r="F82" s="75"/>
      <c r="G82" s="75"/>
      <c r="H82" s="75"/>
      <c r="I82" s="205"/>
      <c r="J82" s="75"/>
      <c r="K82" s="75"/>
      <c r="L82" s="73"/>
    </row>
    <row r="83" spans="2:12" s="1" customFormat="1" ht="16.5" customHeight="1">
      <c r="B83" s="47"/>
      <c r="C83" s="75"/>
      <c r="D83" s="75"/>
      <c r="E83" s="206" t="str">
        <f>E7</f>
        <v>Stavební úpravy zázemí fotbalu na hřišti v Neštěmicích vč.venkovního rozvodu vody a vstupních objektů</v>
      </c>
      <c r="F83" s="77"/>
      <c r="G83" s="77"/>
      <c r="H83" s="77"/>
      <c r="I83" s="205"/>
      <c r="J83" s="75"/>
      <c r="K83" s="75"/>
      <c r="L83" s="73"/>
    </row>
    <row r="84" spans="2:12" ht="13.5">
      <c r="B84" s="29"/>
      <c r="C84" s="77" t="s">
        <v>144</v>
      </c>
      <c r="D84" s="254"/>
      <c r="E84" s="254"/>
      <c r="F84" s="254"/>
      <c r="G84" s="254"/>
      <c r="H84" s="254"/>
      <c r="I84" s="150"/>
      <c r="J84" s="254"/>
      <c r="K84" s="254"/>
      <c r="L84" s="255"/>
    </row>
    <row r="85" spans="2:12" ht="16.5" customHeight="1">
      <c r="B85" s="29"/>
      <c r="C85" s="254"/>
      <c r="D85" s="254"/>
      <c r="E85" s="206" t="s">
        <v>293</v>
      </c>
      <c r="F85" s="254"/>
      <c r="G85" s="254"/>
      <c r="H85" s="254"/>
      <c r="I85" s="150"/>
      <c r="J85" s="254"/>
      <c r="K85" s="254"/>
      <c r="L85" s="255"/>
    </row>
    <row r="86" spans="2:12" ht="13.5">
      <c r="B86" s="29"/>
      <c r="C86" s="77" t="s">
        <v>296</v>
      </c>
      <c r="D86" s="254"/>
      <c r="E86" s="254"/>
      <c r="F86" s="254"/>
      <c r="G86" s="254"/>
      <c r="H86" s="254"/>
      <c r="I86" s="150"/>
      <c r="J86" s="254"/>
      <c r="K86" s="254"/>
      <c r="L86" s="255"/>
    </row>
    <row r="87" spans="2:12" s="1" customFormat="1" ht="16.5" customHeight="1">
      <c r="B87" s="47"/>
      <c r="C87" s="75"/>
      <c r="D87" s="75"/>
      <c r="E87" s="256" t="s">
        <v>300</v>
      </c>
      <c r="F87" s="75"/>
      <c r="G87" s="75"/>
      <c r="H87" s="75"/>
      <c r="I87" s="205"/>
      <c r="J87" s="75"/>
      <c r="K87" s="75"/>
      <c r="L87" s="73"/>
    </row>
    <row r="88" spans="2:12" s="1" customFormat="1" ht="14.4" customHeight="1">
      <c r="B88" s="47"/>
      <c r="C88" s="77" t="s">
        <v>303</v>
      </c>
      <c r="D88" s="75"/>
      <c r="E88" s="75"/>
      <c r="F88" s="75"/>
      <c r="G88" s="75"/>
      <c r="H88" s="75"/>
      <c r="I88" s="205"/>
      <c r="J88" s="75"/>
      <c r="K88" s="75"/>
      <c r="L88" s="73"/>
    </row>
    <row r="89" spans="2:12" s="1" customFormat="1" ht="17.25" customHeight="1">
      <c r="B89" s="47"/>
      <c r="C89" s="75"/>
      <c r="D89" s="75"/>
      <c r="E89" s="83" t="str">
        <f>E13</f>
        <v>TI 01 - Vzduchotechnika</v>
      </c>
      <c r="F89" s="75"/>
      <c r="G89" s="75"/>
      <c r="H89" s="75"/>
      <c r="I89" s="205"/>
      <c r="J89" s="75"/>
      <c r="K89" s="75"/>
      <c r="L89" s="73"/>
    </row>
    <row r="90" spans="2:12" s="1" customFormat="1" ht="6.95" customHeight="1">
      <c r="B90" s="47"/>
      <c r="C90" s="75"/>
      <c r="D90" s="75"/>
      <c r="E90" s="75"/>
      <c r="F90" s="75"/>
      <c r="G90" s="75"/>
      <c r="H90" s="75"/>
      <c r="I90" s="205"/>
      <c r="J90" s="75"/>
      <c r="K90" s="75"/>
      <c r="L90" s="73"/>
    </row>
    <row r="91" spans="2:12" s="1" customFormat="1" ht="18" customHeight="1">
      <c r="B91" s="47"/>
      <c r="C91" s="77" t="s">
        <v>24</v>
      </c>
      <c r="D91" s="75"/>
      <c r="E91" s="75"/>
      <c r="F91" s="207" t="str">
        <f>F16</f>
        <v>Neštěmice</v>
      </c>
      <c r="G91" s="75"/>
      <c r="H91" s="75"/>
      <c r="I91" s="208" t="s">
        <v>26</v>
      </c>
      <c r="J91" s="86" t="str">
        <f>IF(J16="","",J16)</f>
        <v>24. 10. 2018</v>
      </c>
      <c r="K91" s="75"/>
      <c r="L91" s="73"/>
    </row>
    <row r="92" spans="2:12" s="1" customFormat="1" ht="6.95" customHeight="1">
      <c r="B92" s="47"/>
      <c r="C92" s="75"/>
      <c r="D92" s="75"/>
      <c r="E92" s="75"/>
      <c r="F92" s="75"/>
      <c r="G92" s="75"/>
      <c r="H92" s="75"/>
      <c r="I92" s="205"/>
      <c r="J92" s="75"/>
      <c r="K92" s="75"/>
      <c r="L92" s="73"/>
    </row>
    <row r="93" spans="2:12" s="1" customFormat="1" ht="13.5">
      <c r="B93" s="47"/>
      <c r="C93" s="77" t="s">
        <v>28</v>
      </c>
      <c r="D93" s="75"/>
      <c r="E93" s="75"/>
      <c r="F93" s="207" t="str">
        <f>E19</f>
        <v>Městské služby Ústí nad Labem - p.o.</v>
      </c>
      <c r="G93" s="75"/>
      <c r="H93" s="75"/>
      <c r="I93" s="208" t="s">
        <v>34</v>
      </c>
      <c r="J93" s="207" t="str">
        <f>E25</f>
        <v>Correct BC, s.r.o.</v>
      </c>
      <c r="K93" s="75"/>
      <c r="L93" s="73"/>
    </row>
    <row r="94" spans="2:12" s="1" customFormat="1" ht="14.4" customHeight="1">
      <c r="B94" s="47"/>
      <c r="C94" s="77" t="s">
        <v>32</v>
      </c>
      <c r="D94" s="75"/>
      <c r="E94" s="75"/>
      <c r="F94" s="207" t="str">
        <f>IF(E22="","",E22)</f>
        <v/>
      </c>
      <c r="G94" s="75"/>
      <c r="H94" s="75"/>
      <c r="I94" s="205"/>
      <c r="J94" s="75"/>
      <c r="K94" s="75"/>
      <c r="L94" s="73"/>
    </row>
    <row r="95" spans="2:12" s="1" customFormat="1" ht="10.3" customHeight="1">
      <c r="B95" s="47"/>
      <c r="C95" s="75"/>
      <c r="D95" s="75"/>
      <c r="E95" s="75"/>
      <c r="F95" s="75"/>
      <c r="G95" s="75"/>
      <c r="H95" s="75"/>
      <c r="I95" s="205"/>
      <c r="J95" s="75"/>
      <c r="K95" s="75"/>
      <c r="L95" s="73"/>
    </row>
    <row r="96" spans="2:20" s="10" customFormat="1" ht="29.25" customHeight="1">
      <c r="B96" s="209"/>
      <c r="C96" s="210" t="s">
        <v>159</v>
      </c>
      <c r="D96" s="211" t="s">
        <v>60</v>
      </c>
      <c r="E96" s="211" t="s">
        <v>56</v>
      </c>
      <c r="F96" s="211" t="s">
        <v>160</v>
      </c>
      <c r="G96" s="211" t="s">
        <v>161</v>
      </c>
      <c r="H96" s="211" t="s">
        <v>162</v>
      </c>
      <c r="I96" s="212" t="s">
        <v>163</v>
      </c>
      <c r="J96" s="211" t="s">
        <v>148</v>
      </c>
      <c r="K96" s="213" t="s">
        <v>164</v>
      </c>
      <c r="L96" s="214"/>
      <c r="M96" s="103" t="s">
        <v>165</v>
      </c>
      <c r="N96" s="104" t="s">
        <v>45</v>
      </c>
      <c r="O96" s="104" t="s">
        <v>166</v>
      </c>
      <c r="P96" s="104" t="s">
        <v>167</v>
      </c>
      <c r="Q96" s="104" t="s">
        <v>168</v>
      </c>
      <c r="R96" s="104" t="s">
        <v>169</v>
      </c>
      <c r="S96" s="104" t="s">
        <v>170</v>
      </c>
      <c r="T96" s="105" t="s">
        <v>171</v>
      </c>
    </row>
    <row r="97" spans="2:63" s="1" customFormat="1" ht="29.25" customHeight="1">
      <c r="B97" s="47"/>
      <c r="C97" s="109" t="s">
        <v>149</v>
      </c>
      <c r="D97" s="75"/>
      <c r="E97" s="75"/>
      <c r="F97" s="75"/>
      <c r="G97" s="75"/>
      <c r="H97" s="75"/>
      <c r="I97" s="205"/>
      <c r="J97" s="215">
        <f>BK97</f>
        <v>0</v>
      </c>
      <c r="K97" s="75"/>
      <c r="L97" s="73"/>
      <c r="M97" s="106"/>
      <c r="N97" s="107"/>
      <c r="O97" s="107"/>
      <c r="P97" s="216">
        <f>P98+P125+P141+P149</f>
        <v>0</v>
      </c>
      <c r="Q97" s="107"/>
      <c r="R97" s="216">
        <f>R98+R125+R141+R149</f>
        <v>0.08399999999999999</v>
      </c>
      <c r="S97" s="107"/>
      <c r="T97" s="217">
        <f>T98+T125+T141+T149</f>
        <v>1.542</v>
      </c>
      <c r="AT97" s="25" t="s">
        <v>74</v>
      </c>
      <c r="AU97" s="25" t="s">
        <v>150</v>
      </c>
      <c r="BK97" s="218">
        <f>BK98+BK125+BK141+BK149</f>
        <v>0</v>
      </c>
    </row>
    <row r="98" spans="2:63" s="11" customFormat="1" ht="37.4" customHeight="1">
      <c r="B98" s="219"/>
      <c r="C98" s="220"/>
      <c r="D98" s="221" t="s">
        <v>74</v>
      </c>
      <c r="E98" s="222" t="s">
        <v>322</v>
      </c>
      <c r="F98" s="222" t="s">
        <v>323</v>
      </c>
      <c r="G98" s="220"/>
      <c r="H98" s="220"/>
      <c r="I98" s="223"/>
      <c r="J98" s="224">
        <f>BK98</f>
        <v>0</v>
      </c>
      <c r="K98" s="220"/>
      <c r="L98" s="225"/>
      <c r="M98" s="226"/>
      <c r="N98" s="227"/>
      <c r="O98" s="227"/>
      <c r="P98" s="228">
        <f>P99+P110</f>
        <v>0</v>
      </c>
      <c r="Q98" s="227"/>
      <c r="R98" s="228">
        <f>R99+R110</f>
        <v>0</v>
      </c>
      <c r="S98" s="227"/>
      <c r="T98" s="229">
        <f>T99+T110</f>
        <v>1.542</v>
      </c>
      <c r="AR98" s="230" t="s">
        <v>83</v>
      </c>
      <c r="AT98" s="231" t="s">
        <v>74</v>
      </c>
      <c r="AU98" s="231" t="s">
        <v>75</v>
      </c>
      <c r="AY98" s="230" t="s">
        <v>174</v>
      </c>
      <c r="BK98" s="232">
        <f>BK99+BK110</f>
        <v>0</v>
      </c>
    </row>
    <row r="99" spans="2:63" s="11" customFormat="1" ht="19.9" customHeight="1">
      <c r="B99" s="219"/>
      <c r="C99" s="220"/>
      <c r="D99" s="221" t="s">
        <v>74</v>
      </c>
      <c r="E99" s="233" t="s">
        <v>220</v>
      </c>
      <c r="F99" s="233" t="s">
        <v>486</v>
      </c>
      <c r="G99" s="220"/>
      <c r="H99" s="220"/>
      <c r="I99" s="223"/>
      <c r="J99" s="234">
        <f>BK99</f>
        <v>0</v>
      </c>
      <c r="K99" s="220"/>
      <c r="L99" s="225"/>
      <c r="M99" s="226"/>
      <c r="N99" s="227"/>
      <c r="O99" s="227"/>
      <c r="P99" s="228">
        <f>SUM(P100:P109)</f>
        <v>0</v>
      </c>
      <c r="Q99" s="227"/>
      <c r="R99" s="228">
        <f>SUM(R100:R109)</f>
        <v>0</v>
      </c>
      <c r="S99" s="227"/>
      <c r="T99" s="229">
        <f>SUM(T100:T109)</f>
        <v>1.542</v>
      </c>
      <c r="AR99" s="230" t="s">
        <v>83</v>
      </c>
      <c r="AT99" s="231" t="s">
        <v>74</v>
      </c>
      <c r="AU99" s="231" t="s">
        <v>83</v>
      </c>
      <c r="AY99" s="230" t="s">
        <v>174</v>
      </c>
      <c r="BK99" s="232">
        <f>SUM(BK100:BK109)</f>
        <v>0</v>
      </c>
    </row>
    <row r="100" spans="2:65" s="1" customFormat="1" ht="38.25" customHeight="1">
      <c r="B100" s="47"/>
      <c r="C100" s="235" t="s">
        <v>83</v>
      </c>
      <c r="D100" s="235" t="s">
        <v>177</v>
      </c>
      <c r="E100" s="236" t="s">
        <v>1384</v>
      </c>
      <c r="F100" s="237" t="s">
        <v>1385</v>
      </c>
      <c r="G100" s="238" t="s">
        <v>180</v>
      </c>
      <c r="H100" s="239">
        <v>6</v>
      </c>
      <c r="I100" s="240"/>
      <c r="J100" s="241">
        <f>ROUND(I100*H100,2)</f>
        <v>0</v>
      </c>
      <c r="K100" s="237" t="s">
        <v>181</v>
      </c>
      <c r="L100" s="73"/>
      <c r="M100" s="242" t="s">
        <v>23</v>
      </c>
      <c r="N100" s="243" t="s">
        <v>46</v>
      </c>
      <c r="O100" s="48"/>
      <c r="P100" s="244">
        <f>O100*H100</f>
        <v>0</v>
      </c>
      <c r="Q100" s="244">
        <v>0</v>
      </c>
      <c r="R100" s="244">
        <f>Q100*H100</f>
        <v>0</v>
      </c>
      <c r="S100" s="244">
        <v>0.138</v>
      </c>
      <c r="T100" s="245">
        <f>S100*H100</f>
        <v>0.8280000000000001</v>
      </c>
      <c r="AR100" s="25" t="s">
        <v>195</v>
      </c>
      <c r="AT100" s="25" t="s">
        <v>177</v>
      </c>
      <c r="AU100" s="25" t="s">
        <v>85</v>
      </c>
      <c r="AY100" s="25" t="s">
        <v>174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5" t="s">
        <v>83</v>
      </c>
      <c r="BK100" s="246">
        <f>ROUND(I100*H100,2)</f>
        <v>0</v>
      </c>
      <c r="BL100" s="25" t="s">
        <v>195</v>
      </c>
      <c r="BM100" s="25" t="s">
        <v>1386</v>
      </c>
    </row>
    <row r="101" spans="2:51" s="12" customFormat="1" ht="13.5">
      <c r="B101" s="257"/>
      <c r="C101" s="258"/>
      <c r="D101" s="247" t="s">
        <v>328</v>
      </c>
      <c r="E101" s="259" t="s">
        <v>23</v>
      </c>
      <c r="F101" s="260" t="s">
        <v>1387</v>
      </c>
      <c r="G101" s="258"/>
      <c r="H101" s="261">
        <v>2</v>
      </c>
      <c r="I101" s="262"/>
      <c r="J101" s="258"/>
      <c r="K101" s="258"/>
      <c r="L101" s="263"/>
      <c r="M101" s="264"/>
      <c r="N101" s="265"/>
      <c r="O101" s="265"/>
      <c r="P101" s="265"/>
      <c r="Q101" s="265"/>
      <c r="R101" s="265"/>
      <c r="S101" s="265"/>
      <c r="T101" s="266"/>
      <c r="AT101" s="267" t="s">
        <v>328</v>
      </c>
      <c r="AU101" s="267" t="s">
        <v>85</v>
      </c>
      <c r="AV101" s="12" t="s">
        <v>85</v>
      </c>
      <c r="AW101" s="12" t="s">
        <v>38</v>
      </c>
      <c r="AX101" s="12" t="s">
        <v>75</v>
      </c>
      <c r="AY101" s="267" t="s">
        <v>174</v>
      </c>
    </row>
    <row r="102" spans="2:51" s="12" customFormat="1" ht="13.5">
      <c r="B102" s="257"/>
      <c r="C102" s="258"/>
      <c r="D102" s="247" t="s">
        <v>328</v>
      </c>
      <c r="E102" s="259" t="s">
        <v>23</v>
      </c>
      <c r="F102" s="260" t="s">
        <v>1388</v>
      </c>
      <c r="G102" s="258"/>
      <c r="H102" s="261">
        <v>2</v>
      </c>
      <c r="I102" s="262"/>
      <c r="J102" s="258"/>
      <c r="K102" s="258"/>
      <c r="L102" s="263"/>
      <c r="M102" s="264"/>
      <c r="N102" s="265"/>
      <c r="O102" s="265"/>
      <c r="P102" s="265"/>
      <c r="Q102" s="265"/>
      <c r="R102" s="265"/>
      <c r="S102" s="265"/>
      <c r="T102" s="266"/>
      <c r="AT102" s="267" t="s">
        <v>328</v>
      </c>
      <c r="AU102" s="267" t="s">
        <v>85</v>
      </c>
      <c r="AV102" s="12" t="s">
        <v>85</v>
      </c>
      <c r="AW102" s="12" t="s">
        <v>38</v>
      </c>
      <c r="AX102" s="12" t="s">
        <v>75</v>
      </c>
      <c r="AY102" s="267" t="s">
        <v>174</v>
      </c>
    </row>
    <row r="103" spans="2:51" s="12" customFormat="1" ht="13.5">
      <c r="B103" s="257"/>
      <c r="C103" s="258"/>
      <c r="D103" s="247" t="s">
        <v>328</v>
      </c>
      <c r="E103" s="259" t="s">
        <v>23</v>
      </c>
      <c r="F103" s="260" t="s">
        <v>1389</v>
      </c>
      <c r="G103" s="258"/>
      <c r="H103" s="261">
        <v>2</v>
      </c>
      <c r="I103" s="262"/>
      <c r="J103" s="258"/>
      <c r="K103" s="258"/>
      <c r="L103" s="263"/>
      <c r="M103" s="264"/>
      <c r="N103" s="265"/>
      <c r="O103" s="265"/>
      <c r="P103" s="265"/>
      <c r="Q103" s="265"/>
      <c r="R103" s="265"/>
      <c r="S103" s="265"/>
      <c r="T103" s="266"/>
      <c r="AT103" s="267" t="s">
        <v>328</v>
      </c>
      <c r="AU103" s="267" t="s">
        <v>85</v>
      </c>
      <c r="AV103" s="12" t="s">
        <v>85</v>
      </c>
      <c r="AW103" s="12" t="s">
        <v>38</v>
      </c>
      <c r="AX103" s="12" t="s">
        <v>75</v>
      </c>
      <c r="AY103" s="267" t="s">
        <v>174</v>
      </c>
    </row>
    <row r="104" spans="2:51" s="13" customFormat="1" ht="13.5">
      <c r="B104" s="268"/>
      <c r="C104" s="269"/>
      <c r="D104" s="247" t="s">
        <v>328</v>
      </c>
      <c r="E104" s="270" t="s">
        <v>23</v>
      </c>
      <c r="F104" s="271" t="s">
        <v>331</v>
      </c>
      <c r="G104" s="269"/>
      <c r="H104" s="272">
        <v>6</v>
      </c>
      <c r="I104" s="273"/>
      <c r="J104" s="269"/>
      <c r="K104" s="269"/>
      <c r="L104" s="274"/>
      <c r="M104" s="275"/>
      <c r="N104" s="276"/>
      <c r="O104" s="276"/>
      <c r="P104" s="276"/>
      <c r="Q104" s="276"/>
      <c r="R104" s="276"/>
      <c r="S104" s="276"/>
      <c r="T104" s="277"/>
      <c r="AT104" s="278" t="s">
        <v>328</v>
      </c>
      <c r="AU104" s="278" t="s">
        <v>85</v>
      </c>
      <c r="AV104" s="13" t="s">
        <v>195</v>
      </c>
      <c r="AW104" s="13" t="s">
        <v>38</v>
      </c>
      <c r="AX104" s="13" t="s">
        <v>83</v>
      </c>
      <c r="AY104" s="278" t="s">
        <v>174</v>
      </c>
    </row>
    <row r="105" spans="2:65" s="1" customFormat="1" ht="25.5" customHeight="1">
      <c r="B105" s="47"/>
      <c r="C105" s="235" t="s">
        <v>85</v>
      </c>
      <c r="D105" s="235" t="s">
        <v>177</v>
      </c>
      <c r="E105" s="236" t="s">
        <v>1390</v>
      </c>
      <c r="F105" s="237" t="s">
        <v>1391</v>
      </c>
      <c r="G105" s="238" t="s">
        <v>180</v>
      </c>
      <c r="H105" s="239">
        <v>6</v>
      </c>
      <c r="I105" s="240"/>
      <c r="J105" s="241">
        <f>ROUND(I105*H105,2)</f>
        <v>0</v>
      </c>
      <c r="K105" s="237" t="s">
        <v>181</v>
      </c>
      <c r="L105" s="73"/>
      <c r="M105" s="242" t="s">
        <v>23</v>
      </c>
      <c r="N105" s="243" t="s">
        <v>46</v>
      </c>
      <c r="O105" s="48"/>
      <c r="P105" s="244">
        <f>O105*H105</f>
        <v>0</v>
      </c>
      <c r="Q105" s="244">
        <v>0</v>
      </c>
      <c r="R105" s="244">
        <f>Q105*H105</f>
        <v>0</v>
      </c>
      <c r="S105" s="244">
        <v>0.119</v>
      </c>
      <c r="T105" s="245">
        <f>S105*H105</f>
        <v>0.714</v>
      </c>
      <c r="AR105" s="25" t="s">
        <v>195</v>
      </c>
      <c r="AT105" s="25" t="s">
        <v>177</v>
      </c>
      <c r="AU105" s="25" t="s">
        <v>85</v>
      </c>
      <c r="AY105" s="25" t="s">
        <v>174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5" t="s">
        <v>83</v>
      </c>
      <c r="BK105" s="246">
        <f>ROUND(I105*H105,2)</f>
        <v>0</v>
      </c>
      <c r="BL105" s="25" t="s">
        <v>195</v>
      </c>
      <c r="BM105" s="25" t="s">
        <v>1392</v>
      </c>
    </row>
    <row r="106" spans="2:51" s="12" customFormat="1" ht="13.5">
      <c r="B106" s="257"/>
      <c r="C106" s="258"/>
      <c r="D106" s="247" t="s">
        <v>328</v>
      </c>
      <c r="E106" s="259" t="s">
        <v>23</v>
      </c>
      <c r="F106" s="260" t="s">
        <v>1393</v>
      </c>
      <c r="G106" s="258"/>
      <c r="H106" s="261">
        <v>2</v>
      </c>
      <c r="I106" s="262"/>
      <c r="J106" s="258"/>
      <c r="K106" s="258"/>
      <c r="L106" s="263"/>
      <c r="M106" s="264"/>
      <c r="N106" s="265"/>
      <c r="O106" s="265"/>
      <c r="P106" s="265"/>
      <c r="Q106" s="265"/>
      <c r="R106" s="265"/>
      <c r="S106" s="265"/>
      <c r="T106" s="266"/>
      <c r="AT106" s="267" t="s">
        <v>328</v>
      </c>
      <c r="AU106" s="267" t="s">
        <v>85</v>
      </c>
      <c r="AV106" s="12" t="s">
        <v>85</v>
      </c>
      <c r="AW106" s="12" t="s">
        <v>38</v>
      </c>
      <c r="AX106" s="12" t="s">
        <v>75</v>
      </c>
      <c r="AY106" s="267" t="s">
        <v>174</v>
      </c>
    </row>
    <row r="107" spans="2:51" s="12" customFormat="1" ht="13.5">
      <c r="B107" s="257"/>
      <c r="C107" s="258"/>
      <c r="D107" s="247" t="s">
        <v>328</v>
      </c>
      <c r="E107" s="259" t="s">
        <v>23</v>
      </c>
      <c r="F107" s="260" t="s">
        <v>1394</v>
      </c>
      <c r="G107" s="258"/>
      <c r="H107" s="261">
        <v>2</v>
      </c>
      <c r="I107" s="262"/>
      <c r="J107" s="258"/>
      <c r="K107" s="258"/>
      <c r="L107" s="263"/>
      <c r="M107" s="264"/>
      <c r="N107" s="265"/>
      <c r="O107" s="265"/>
      <c r="P107" s="265"/>
      <c r="Q107" s="265"/>
      <c r="R107" s="265"/>
      <c r="S107" s="265"/>
      <c r="T107" s="266"/>
      <c r="AT107" s="267" t="s">
        <v>328</v>
      </c>
      <c r="AU107" s="267" t="s">
        <v>85</v>
      </c>
      <c r="AV107" s="12" t="s">
        <v>85</v>
      </c>
      <c r="AW107" s="12" t="s">
        <v>38</v>
      </c>
      <c r="AX107" s="12" t="s">
        <v>75</v>
      </c>
      <c r="AY107" s="267" t="s">
        <v>174</v>
      </c>
    </row>
    <row r="108" spans="2:51" s="12" customFormat="1" ht="13.5">
      <c r="B108" s="257"/>
      <c r="C108" s="258"/>
      <c r="D108" s="247" t="s">
        <v>328</v>
      </c>
      <c r="E108" s="259" t="s">
        <v>23</v>
      </c>
      <c r="F108" s="260" t="s">
        <v>1395</v>
      </c>
      <c r="G108" s="258"/>
      <c r="H108" s="261">
        <v>2</v>
      </c>
      <c r="I108" s="262"/>
      <c r="J108" s="258"/>
      <c r="K108" s="258"/>
      <c r="L108" s="263"/>
      <c r="M108" s="264"/>
      <c r="N108" s="265"/>
      <c r="O108" s="265"/>
      <c r="P108" s="265"/>
      <c r="Q108" s="265"/>
      <c r="R108" s="265"/>
      <c r="S108" s="265"/>
      <c r="T108" s="266"/>
      <c r="AT108" s="267" t="s">
        <v>328</v>
      </c>
      <c r="AU108" s="267" t="s">
        <v>85</v>
      </c>
      <c r="AV108" s="12" t="s">
        <v>85</v>
      </c>
      <c r="AW108" s="12" t="s">
        <v>38</v>
      </c>
      <c r="AX108" s="12" t="s">
        <v>75</v>
      </c>
      <c r="AY108" s="267" t="s">
        <v>174</v>
      </c>
    </row>
    <row r="109" spans="2:51" s="13" customFormat="1" ht="13.5">
      <c r="B109" s="268"/>
      <c r="C109" s="269"/>
      <c r="D109" s="247" t="s">
        <v>328</v>
      </c>
      <c r="E109" s="270" t="s">
        <v>23</v>
      </c>
      <c r="F109" s="271" t="s">
        <v>331</v>
      </c>
      <c r="G109" s="269"/>
      <c r="H109" s="272">
        <v>6</v>
      </c>
      <c r="I109" s="273"/>
      <c r="J109" s="269"/>
      <c r="K109" s="269"/>
      <c r="L109" s="274"/>
      <c r="M109" s="275"/>
      <c r="N109" s="276"/>
      <c r="O109" s="276"/>
      <c r="P109" s="276"/>
      <c r="Q109" s="276"/>
      <c r="R109" s="276"/>
      <c r="S109" s="276"/>
      <c r="T109" s="277"/>
      <c r="AT109" s="278" t="s">
        <v>328</v>
      </c>
      <c r="AU109" s="278" t="s">
        <v>85</v>
      </c>
      <c r="AV109" s="13" t="s">
        <v>195</v>
      </c>
      <c r="AW109" s="13" t="s">
        <v>38</v>
      </c>
      <c r="AX109" s="13" t="s">
        <v>83</v>
      </c>
      <c r="AY109" s="278" t="s">
        <v>174</v>
      </c>
    </row>
    <row r="110" spans="2:63" s="11" customFormat="1" ht="29.85" customHeight="1">
      <c r="B110" s="219"/>
      <c r="C110" s="220"/>
      <c r="D110" s="221" t="s">
        <v>74</v>
      </c>
      <c r="E110" s="233" t="s">
        <v>541</v>
      </c>
      <c r="F110" s="233" t="s">
        <v>542</v>
      </c>
      <c r="G110" s="220"/>
      <c r="H110" s="220"/>
      <c r="I110" s="223"/>
      <c r="J110" s="234">
        <f>BK110</f>
        <v>0</v>
      </c>
      <c r="K110" s="220"/>
      <c r="L110" s="225"/>
      <c r="M110" s="226"/>
      <c r="N110" s="227"/>
      <c r="O110" s="227"/>
      <c r="P110" s="228">
        <f>SUM(P111:P124)</f>
        <v>0</v>
      </c>
      <c r="Q110" s="227"/>
      <c r="R110" s="228">
        <f>SUM(R111:R124)</f>
        <v>0</v>
      </c>
      <c r="S110" s="227"/>
      <c r="T110" s="229">
        <f>SUM(T111:T124)</f>
        <v>0</v>
      </c>
      <c r="AR110" s="230" t="s">
        <v>83</v>
      </c>
      <c r="AT110" s="231" t="s">
        <v>74</v>
      </c>
      <c r="AU110" s="231" t="s">
        <v>83</v>
      </c>
      <c r="AY110" s="230" t="s">
        <v>174</v>
      </c>
      <c r="BK110" s="232">
        <f>SUM(BK111:BK124)</f>
        <v>0</v>
      </c>
    </row>
    <row r="111" spans="2:65" s="1" customFormat="1" ht="25.5" customHeight="1">
      <c r="B111" s="47"/>
      <c r="C111" s="235" t="s">
        <v>94</v>
      </c>
      <c r="D111" s="235" t="s">
        <v>177</v>
      </c>
      <c r="E111" s="236" t="s">
        <v>544</v>
      </c>
      <c r="F111" s="237" t="s">
        <v>545</v>
      </c>
      <c r="G111" s="238" t="s">
        <v>464</v>
      </c>
      <c r="H111" s="239">
        <v>1.542</v>
      </c>
      <c r="I111" s="240"/>
      <c r="J111" s="241">
        <f>ROUND(I111*H111,2)</f>
        <v>0</v>
      </c>
      <c r="K111" s="237" t="s">
        <v>181</v>
      </c>
      <c r="L111" s="73"/>
      <c r="M111" s="242" t="s">
        <v>23</v>
      </c>
      <c r="N111" s="243" t="s">
        <v>46</v>
      </c>
      <c r="O111" s="48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5" t="s">
        <v>195</v>
      </c>
      <c r="AT111" s="25" t="s">
        <v>177</v>
      </c>
      <c r="AU111" s="25" t="s">
        <v>85</v>
      </c>
      <c r="AY111" s="25" t="s">
        <v>174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5" t="s">
        <v>83</v>
      </c>
      <c r="BK111" s="246">
        <f>ROUND(I111*H111,2)</f>
        <v>0</v>
      </c>
      <c r="BL111" s="25" t="s">
        <v>195</v>
      </c>
      <c r="BM111" s="25" t="s">
        <v>1396</v>
      </c>
    </row>
    <row r="112" spans="2:65" s="1" customFormat="1" ht="38.25" customHeight="1">
      <c r="B112" s="47"/>
      <c r="C112" s="235" t="s">
        <v>195</v>
      </c>
      <c r="D112" s="235" t="s">
        <v>177</v>
      </c>
      <c r="E112" s="236" t="s">
        <v>548</v>
      </c>
      <c r="F112" s="237" t="s">
        <v>549</v>
      </c>
      <c r="G112" s="238" t="s">
        <v>464</v>
      </c>
      <c r="H112" s="239">
        <v>7.71</v>
      </c>
      <c r="I112" s="240"/>
      <c r="J112" s="241">
        <f>ROUND(I112*H112,2)</f>
        <v>0</v>
      </c>
      <c r="K112" s="237" t="s">
        <v>181</v>
      </c>
      <c r="L112" s="73"/>
      <c r="M112" s="242" t="s">
        <v>23</v>
      </c>
      <c r="N112" s="243" t="s">
        <v>46</v>
      </c>
      <c r="O112" s="48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5" t="s">
        <v>195</v>
      </c>
      <c r="AT112" s="25" t="s">
        <v>177</v>
      </c>
      <c r="AU112" s="25" t="s">
        <v>85</v>
      </c>
      <c r="AY112" s="25" t="s">
        <v>174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5" t="s">
        <v>83</v>
      </c>
      <c r="BK112" s="246">
        <f>ROUND(I112*H112,2)</f>
        <v>0</v>
      </c>
      <c r="BL112" s="25" t="s">
        <v>195</v>
      </c>
      <c r="BM112" s="25" t="s">
        <v>1397</v>
      </c>
    </row>
    <row r="113" spans="2:51" s="12" customFormat="1" ht="13.5">
      <c r="B113" s="257"/>
      <c r="C113" s="258"/>
      <c r="D113" s="247" t="s">
        <v>328</v>
      </c>
      <c r="E113" s="258"/>
      <c r="F113" s="260" t="s">
        <v>1398</v>
      </c>
      <c r="G113" s="258"/>
      <c r="H113" s="261">
        <v>7.71</v>
      </c>
      <c r="I113" s="262"/>
      <c r="J113" s="258"/>
      <c r="K113" s="258"/>
      <c r="L113" s="263"/>
      <c r="M113" s="264"/>
      <c r="N113" s="265"/>
      <c r="O113" s="265"/>
      <c r="P113" s="265"/>
      <c r="Q113" s="265"/>
      <c r="R113" s="265"/>
      <c r="S113" s="265"/>
      <c r="T113" s="266"/>
      <c r="AT113" s="267" t="s">
        <v>328</v>
      </c>
      <c r="AU113" s="267" t="s">
        <v>85</v>
      </c>
      <c r="AV113" s="12" t="s">
        <v>85</v>
      </c>
      <c r="AW113" s="12" t="s">
        <v>6</v>
      </c>
      <c r="AX113" s="12" t="s">
        <v>83</v>
      </c>
      <c r="AY113" s="267" t="s">
        <v>174</v>
      </c>
    </row>
    <row r="114" spans="2:65" s="1" customFormat="1" ht="25.5" customHeight="1">
      <c r="B114" s="47"/>
      <c r="C114" s="235" t="s">
        <v>173</v>
      </c>
      <c r="D114" s="235" t="s">
        <v>177</v>
      </c>
      <c r="E114" s="236" t="s">
        <v>553</v>
      </c>
      <c r="F114" s="237" t="s">
        <v>554</v>
      </c>
      <c r="G114" s="238" t="s">
        <v>464</v>
      </c>
      <c r="H114" s="239">
        <v>1.542</v>
      </c>
      <c r="I114" s="240"/>
      <c r="J114" s="241">
        <f>ROUND(I114*H114,2)</f>
        <v>0</v>
      </c>
      <c r="K114" s="237" t="s">
        <v>181</v>
      </c>
      <c r="L114" s="73"/>
      <c r="M114" s="242" t="s">
        <v>23</v>
      </c>
      <c r="N114" s="243" t="s">
        <v>46</v>
      </c>
      <c r="O114" s="48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5" t="s">
        <v>195</v>
      </c>
      <c r="AT114" s="25" t="s">
        <v>177</v>
      </c>
      <c r="AU114" s="25" t="s">
        <v>85</v>
      </c>
      <c r="AY114" s="25" t="s">
        <v>174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5" t="s">
        <v>83</v>
      </c>
      <c r="BK114" s="246">
        <f>ROUND(I114*H114,2)</f>
        <v>0</v>
      </c>
      <c r="BL114" s="25" t="s">
        <v>195</v>
      </c>
      <c r="BM114" s="25" t="s">
        <v>1399</v>
      </c>
    </row>
    <row r="115" spans="2:65" s="1" customFormat="1" ht="25.5" customHeight="1">
      <c r="B115" s="47"/>
      <c r="C115" s="235" t="s">
        <v>207</v>
      </c>
      <c r="D115" s="235" t="s">
        <v>177</v>
      </c>
      <c r="E115" s="236" t="s">
        <v>557</v>
      </c>
      <c r="F115" s="237" t="s">
        <v>558</v>
      </c>
      <c r="G115" s="238" t="s">
        <v>464</v>
      </c>
      <c r="H115" s="239">
        <v>15.42</v>
      </c>
      <c r="I115" s="240"/>
      <c r="J115" s="241">
        <f>ROUND(I115*H115,2)</f>
        <v>0</v>
      </c>
      <c r="K115" s="237" t="s">
        <v>181</v>
      </c>
      <c r="L115" s="73"/>
      <c r="M115" s="242" t="s">
        <v>23</v>
      </c>
      <c r="N115" s="243" t="s">
        <v>46</v>
      </c>
      <c r="O115" s="48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5" t="s">
        <v>195</v>
      </c>
      <c r="AT115" s="25" t="s">
        <v>177</v>
      </c>
      <c r="AU115" s="25" t="s">
        <v>85</v>
      </c>
      <c r="AY115" s="25" t="s">
        <v>174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5" t="s">
        <v>83</v>
      </c>
      <c r="BK115" s="246">
        <f>ROUND(I115*H115,2)</f>
        <v>0</v>
      </c>
      <c r="BL115" s="25" t="s">
        <v>195</v>
      </c>
      <c r="BM115" s="25" t="s">
        <v>1400</v>
      </c>
    </row>
    <row r="116" spans="2:51" s="12" customFormat="1" ht="13.5">
      <c r="B116" s="257"/>
      <c r="C116" s="258"/>
      <c r="D116" s="247" t="s">
        <v>328</v>
      </c>
      <c r="E116" s="258"/>
      <c r="F116" s="260" t="s">
        <v>1401</v>
      </c>
      <c r="G116" s="258"/>
      <c r="H116" s="261">
        <v>15.42</v>
      </c>
      <c r="I116" s="262"/>
      <c r="J116" s="258"/>
      <c r="K116" s="258"/>
      <c r="L116" s="263"/>
      <c r="M116" s="264"/>
      <c r="N116" s="265"/>
      <c r="O116" s="265"/>
      <c r="P116" s="265"/>
      <c r="Q116" s="265"/>
      <c r="R116" s="265"/>
      <c r="S116" s="265"/>
      <c r="T116" s="266"/>
      <c r="AT116" s="267" t="s">
        <v>328</v>
      </c>
      <c r="AU116" s="267" t="s">
        <v>85</v>
      </c>
      <c r="AV116" s="12" t="s">
        <v>85</v>
      </c>
      <c r="AW116" s="12" t="s">
        <v>6</v>
      </c>
      <c r="AX116" s="12" t="s">
        <v>83</v>
      </c>
      <c r="AY116" s="267" t="s">
        <v>174</v>
      </c>
    </row>
    <row r="117" spans="2:65" s="1" customFormat="1" ht="16.5" customHeight="1">
      <c r="B117" s="47"/>
      <c r="C117" s="235" t="s">
        <v>212</v>
      </c>
      <c r="D117" s="235" t="s">
        <v>177</v>
      </c>
      <c r="E117" s="236" t="s">
        <v>1402</v>
      </c>
      <c r="F117" s="237" t="s">
        <v>1403</v>
      </c>
      <c r="G117" s="238" t="s">
        <v>464</v>
      </c>
      <c r="H117" s="239">
        <v>0.617</v>
      </c>
      <c r="I117" s="240"/>
      <c r="J117" s="241">
        <f>ROUND(I117*H117,2)</f>
        <v>0</v>
      </c>
      <c r="K117" s="237" t="s">
        <v>181</v>
      </c>
      <c r="L117" s="73"/>
      <c r="M117" s="242" t="s">
        <v>23</v>
      </c>
      <c r="N117" s="243" t="s">
        <v>46</v>
      </c>
      <c r="O117" s="48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5" t="s">
        <v>195</v>
      </c>
      <c r="AT117" s="25" t="s">
        <v>177</v>
      </c>
      <c r="AU117" s="25" t="s">
        <v>85</v>
      </c>
      <c r="AY117" s="25" t="s">
        <v>174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5" t="s">
        <v>83</v>
      </c>
      <c r="BK117" s="246">
        <f>ROUND(I117*H117,2)</f>
        <v>0</v>
      </c>
      <c r="BL117" s="25" t="s">
        <v>195</v>
      </c>
      <c r="BM117" s="25" t="s">
        <v>1404</v>
      </c>
    </row>
    <row r="118" spans="2:51" s="12" customFormat="1" ht="13.5">
      <c r="B118" s="257"/>
      <c r="C118" s="258"/>
      <c r="D118" s="247" t="s">
        <v>328</v>
      </c>
      <c r="E118" s="258"/>
      <c r="F118" s="260" t="s">
        <v>1405</v>
      </c>
      <c r="G118" s="258"/>
      <c r="H118" s="261">
        <v>0.617</v>
      </c>
      <c r="I118" s="262"/>
      <c r="J118" s="258"/>
      <c r="K118" s="258"/>
      <c r="L118" s="263"/>
      <c r="M118" s="264"/>
      <c r="N118" s="265"/>
      <c r="O118" s="265"/>
      <c r="P118" s="265"/>
      <c r="Q118" s="265"/>
      <c r="R118" s="265"/>
      <c r="S118" s="265"/>
      <c r="T118" s="266"/>
      <c r="AT118" s="267" t="s">
        <v>328</v>
      </c>
      <c r="AU118" s="267" t="s">
        <v>85</v>
      </c>
      <c r="AV118" s="12" t="s">
        <v>85</v>
      </c>
      <c r="AW118" s="12" t="s">
        <v>6</v>
      </c>
      <c r="AX118" s="12" t="s">
        <v>83</v>
      </c>
      <c r="AY118" s="267" t="s">
        <v>174</v>
      </c>
    </row>
    <row r="119" spans="2:65" s="1" customFormat="1" ht="25.5" customHeight="1">
      <c r="B119" s="47"/>
      <c r="C119" s="235" t="s">
        <v>216</v>
      </c>
      <c r="D119" s="235" t="s">
        <v>177</v>
      </c>
      <c r="E119" s="236" t="s">
        <v>1406</v>
      </c>
      <c r="F119" s="237" t="s">
        <v>1407</v>
      </c>
      <c r="G119" s="238" t="s">
        <v>464</v>
      </c>
      <c r="H119" s="239">
        <v>0.154</v>
      </c>
      <c r="I119" s="240"/>
      <c r="J119" s="241">
        <f>ROUND(I119*H119,2)</f>
        <v>0</v>
      </c>
      <c r="K119" s="237" t="s">
        <v>181</v>
      </c>
      <c r="L119" s="73"/>
      <c r="M119" s="242" t="s">
        <v>23</v>
      </c>
      <c r="N119" s="243" t="s">
        <v>46</v>
      </c>
      <c r="O119" s="48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5" t="s">
        <v>195</v>
      </c>
      <c r="AT119" s="25" t="s">
        <v>177</v>
      </c>
      <c r="AU119" s="25" t="s">
        <v>85</v>
      </c>
      <c r="AY119" s="25" t="s">
        <v>174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5" t="s">
        <v>83</v>
      </c>
      <c r="BK119" s="246">
        <f>ROUND(I119*H119,2)</f>
        <v>0</v>
      </c>
      <c r="BL119" s="25" t="s">
        <v>195</v>
      </c>
      <c r="BM119" s="25" t="s">
        <v>1408</v>
      </c>
    </row>
    <row r="120" spans="2:51" s="12" customFormat="1" ht="13.5">
      <c r="B120" s="257"/>
      <c r="C120" s="258"/>
      <c r="D120" s="247" t="s">
        <v>328</v>
      </c>
      <c r="E120" s="258"/>
      <c r="F120" s="260" t="s">
        <v>1409</v>
      </c>
      <c r="G120" s="258"/>
      <c r="H120" s="261">
        <v>0.154</v>
      </c>
      <c r="I120" s="262"/>
      <c r="J120" s="258"/>
      <c r="K120" s="258"/>
      <c r="L120" s="263"/>
      <c r="M120" s="264"/>
      <c r="N120" s="265"/>
      <c r="O120" s="265"/>
      <c r="P120" s="265"/>
      <c r="Q120" s="265"/>
      <c r="R120" s="265"/>
      <c r="S120" s="265"/>
      <c r="T120" s="266"/>
      <c r="AT120" s="267" t="s">
        <v>328</v>
      </c>
      <c r="AU120" s="267" t="s">
        <v>85</v>
      </c>
      <c r="AV120" s="12" t="s">
        <v>85</v>
      </c>
      <c r="AW120" s="12" t="s">
        <v>6</v>
      </c>
      <c r="AX120" s="12" t="s">
        <v>83</v>
      </c>
      <c r="AY120" s="267" t="s">
        <v>174</v>
      </c>
    </row>
    <row r="121" spans="2:65" s="1" customFormat="1" ht="16.5" customHeight="1">
      <c r="B121" s="47"/>
      <c r="C121" s="235" t="s">
        <v>220</v>
      </c>
      <c r="D121" s="235" t="s">
        <v>177</v>
      </c>
      <c r="E121" s="236" t="s">
        <v>562</v>
      </c>
      <c r="F121" s="237" t="s">
        <v>563</v>
      </c>
      <c r="G121" s="238" t="s">
        <v>464</v>
      </c>
      <c r="H121" s="239">
        <v>0.617</v>
      </c>
      <c r="I121" s="240"/>
      <c r="J121" s="241">
        <f>ROUND(I121*H121,2)</f>
        <v>0</v>
      </c>
      <c r="K121" s="237" t="s">
        <v>181</v>
      </c>
      <c r="L121" s="73"/>
      <c r="M121" s="242" t="s">
        <v>23</v>
      </c>
      <c r="N121" s="243" t="s">
        <v>46</v>
      </c>
      <c r="O121" s="48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5" t="s">
        <v>195</v>
      </c>
      <c r="AT121" s="25" t="s">
        <v>177</v>
      </c>
      <c r="AU121" s="25" t="s">
        <v>85</v>
      </c>
      <c r="AY121" s="25" t="s">
        <v>174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5" t="s">
        <v>83</v>
      </c>
      <c r="BK121" s="246">
        <f>ROUND(I121*H121,2)</f>
        <v>0</v>
      </c>
      <c r="BL121" s="25" t="s">
        <v>195</v>
      </c>
      <c r="BM121" s="25" t="s">
        <v>1410</v>
      </c>
    </row>
    <row r="122" spans="2:51" s="12" customFormat="1" ht="13.5">
      <c r="B122" s="257"/>
      <c r="C122" s="258"/>
      <c r="D122" s="247" t="s">
        <v>328</v>
      </c>
      <c r="E122" s="258"/>
      <c r="F122" s="260" t="s">
        <v>1405</v>
      </c>
      <c r="G122" s="258"/>
      <c r="H122" s="261">
        <v>0.617</v>
      </c>
      <c r="I122" s="262"/>
      <c r="J122" s="258"/>
      <c r="K122" s="258"/>
      <c r="L122" s="263"/>
      <c r="M122" s="264"/>
      <c r="N122" s="265"/>
      <c r="O122" s="265"/>
      <c r="P122" s="265"/>
      <c r="Q122" s="265"/>
      <c r="R122" s="265"/>
      <c r="S122" s="265"/>
      <c r="T122" s="266"/>
      <c r="AT122" s="267" t="s">
        <v>328</v>
      </c>
      <c r="AU122" s="267" t="s">
        <v>85</v>
      </c>
      <c r="AV122" s="12" t="s">
        <v>85</v>
      </c>
      <c r="AW122" s="12" t="s">
        <v>6</v>
      </c>
      <c r="AX122" s="12" t="s">
        <v>83</v>
      </c>
      <c r="AY122" s="267" t="s">
        <v>174</v>
      </c>
    </row>
    <row r="123" spans="2:65" s="1" customFormat="1" ht="16.5" customHeight="1">
      <c r="B123" s="47"/>
      <c r="C123" s="235" t="s">
        <v>226</v>
      </c>
      <c r="D123" s="235" t="s">
        <v>177</v>
      </c>
      <c r="E123" s="236" t="s">
        <v>581</v>
      </c>
      <c r="F123" s="237" t="s">
        <v>582</v>
      </c>
      <c r="G123" s="238" t="s">
        <v>464</v>
      </c>
      <c r="H123" s="239">
        <v>0.154</v>
      </c>
      <c r="I123" s="240"/>
      <c r="J123" s="241">
        <f>ROUND(I123*H123,2)</f>
        <v>0</v>
      </c>
      <c r="K123" s="237" t="s">
        <v>181</v>
      </c>
      <c r="L123" s="73"/>
      <c r="M123" s="242" t="s">
        <v>23</v>
      </c>
      <c r="N123" s="243" t="s">
        <v>46</v>
      </c>
      <c r="O123" s="48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5" t="s">
        <v>195</v>
      </c>
      <c r="AT123" s="25" t="s">
        <v>177</v>
      </c>
      <c r="AU123" s="25" t="s">
        <v>85</v>
      </c>
      <c r="AY123" s="25" t="s">
        <v>174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5" t="s">
        <v>83</v>
      </c>
      <c r="BK123" s="246">
        <f>ROUND(I123*H123,2)</f>
        <v>0</v>
      </c>
      <c r="BL123" s="25" t="s">
        <v>195</v>
      </c>
      <c r="BM123" s="25" t="s">
        <v>1411</v>
      </c>
    </row>
    <row r="124" spans="2:51" s="12" customFormat="1" ht="13.5">
      <c r="B124" s="257"/>
      <c r="C124" s="258"/>
      <c r="D124" s="247" t="s">
        <v>328</v>
      </c>
      <c r="E124" s="258"/>
      <c r="F124" s="260" t="s">
        <v>1409</v>
      </c>
      <c r="G124" s="258"/>
      <c r="H124" s="261">
        <v>0.154</v>
      </c>
      <c r="I124" s="262"/>
      <c r="J124" s="258"/>
      <c r="K124" s="258"/>
      <c r="L124" s="263"/>
      <c r="M124" s="264"/>
      <c r="N124" s="265"/>
      <c r="O124" s="265"/>
      <c r="P124" s="265"/>
      <c r="Q124" s="265"/>
      <c r="R124" s="265"/>
      <c r="S124" s="265"/>
      <c r="T124" s="266"/>
      <c r="AT124" s="267" t="s">
        <v>328</v>
      </c>
      <c r="AU124" s="267" t="s">
        <v>85</v>
      </c>
      <c r="AV124" s="12" t="s">
        <v>85</v>
      </c>
      <c r="AW124" s="12" t="s">
        <v>6</v>
      </c>
      <c r="AX124" s="12" t="s">
        <v>83</v>
      </c>
      <c r="AY124" s="267" t="s">
        <v>174</v>
      </c>
    </row>
    <row r="125" spans="2:63" s="11" customFormat="1" ht="37.4" customHeight="1">
      <c r="B125" s="219"/>
      <c r="C125" s="220"/>
      <c r="D125" s="221" t="s">
        <v>74</v>
      </c>
      <c r="E125" s="222" t="s">
        <v>590</v>
      </c>
      <c r="F125" s="222" t="s">
        <v>591</v>
      </c>
      <c r="G125" s="220"/>
      <c r="H125" s="220"/>
      <c r="I125" s="223"/>
      <c r="J125" s="224">
        <f>BK125</f>
        <v>0</v>
      </c>
      <c r="K125" s="220"/>
      <c r="L125" s="225"/>
      <c r="M125" s="226"/>
      <c r="N125" s="227"/>
      <c r="O125" s="227"/>
      <c r="P125" s="228">
        <f>P126</f>
        <v>0</v>
      </c>
      <c r="Q125" s="227"/>
      <c r="R125" s="228">
        <f>R126</f>
        <v>0.08399999999999999</v>
      </c>
      <c r="S125" s="227"/>
      <c r="T125" s="229">
        <f>T126</f>
        <v>0</v>
      </c>
      <c r="AR125" s="230" t="s">
        <v>85</v>
      </c>
      <c r="AT125" s="231" t="s">
        <v>74</v>
      </c>
      <c r="AU125" s="231" t="s">
        <v>75</v>
      </c>
      <c r="AY125" s="230" t="s">
        <v>174</v>
      </c>
      <c r="BK125" s="232">
        <f>BK126</f>
        <v>0</v>
      </c>
    </row>
    <row r="126" spans="2:63" s="11" customFormat="1" ht="19.9" customHeight="1">
      <c r="B126" s="219"/>
      <c r="C126" s="220"/>
      <c r="D126" s="221" t="s">
        <v>74</v>
      </c>
      <c r="E126" s="233" t="s">
        <v>1412</v>
      </c>
      <c r="F126" s="233" t="s">
        <v>100</v>
      </c>
      <c r="G126" s="220"/>
      <c r="H126" s="220"/>
      <c r="I126" s="223"/>
      <c r="J126" s="234">
        <f>BK126</f>
        <v>0</v>
      </c>
      <c r="K126" s="220"/>
      <c r="L126" s="225"/>
      <c r="M126" s="226"/>
      <c r="N126" s="227"/>
      <c r="O126" s="227"/>
      <c r="P126" s="228">
        <f>SUM(P127:P140)</f>
        <v>0</v>
      </c>
      <c r="Q126" s="227"/>
      <c r="R126" s="228">
        <f>SUM(R127:R140)</f>
        <v>0.08399999999999999</v>
      </c>
      <c r="S126" s="227"/>
      <c r="T126" s="229">
        <f>SUM(T127:T140)</f>
        <v>0</v>
      </c>
      <c r="AR126" s="230" t="s">
        <v>85</v>
      </c>
      <c r="AT126" s="231" t="s">
        <v>74</v>
      </c>
      <c r="AU126" s="231" t="s">
        <v>83</v>
      </c>
      <c r="AY126" s="230" t="s">
        <v>174</v>
      </c>
      <c r="BK126" s="232">
        <f>SUM(BK127:BK140)</f>
        <v>0</v>
      </c>
    </row>
    <row r="127" spans="2:65" s="1" customFormat="1" ht="25.5" customHeight="1">
      <c r="B127" s="47"/>
      <c r="C127" s="235" t="s">
        <v>231</v>
      </c>
      <c r="D127" s="235" t="s">
        <v>177</v>
      </c>
      <c r="E127" s="236" t="s">
        <v>1413</v>
      </c>
      <c r="F127" s="237" t="s">
        <v>1414</v>
      </c>
      <c r="G127" s="238" t="s">
        <v>180</v>
      </c>
      <c r="H127" s="239">
        <v>6</v>
      </c>
      <c r="I127" s="240"/>
      <c r="J127" s="241">
        <f>ROUND(I127*H127,2)</f>
        <v>0</v>
      </c>
      <c r="K127" s="237" t="s">
        <v>181</v>
      </c>
      <c r="L127" s="73"/>
      <c r="M127" s="242" t="s">
        <v>23</v>
      </c>
      <c r="N127" s="243" t="s">
        <v>46</v>
      </c>
      <c r="O127" s="48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5" t="s">
        <v>258</v>
      </c>
      <c r="AT127" s="25" t="s">
        <v>177</v>
      </c>
      <c r="AU127" s="25" t="s">
        <v>85</v>
      </c>
      <c r="AY127" s="25" t="s">
        <v>174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5" t="s">
        <v>83</v>
      </c>
      <c r="BK127" s="246">
        <f>ROUND(I127*H127,2)</f>
        <v>0</v>
      </c>
      <c r="BL127" s="25" t="s">
        <v>258</v>
      </c>
      <c r="BM127" s="25" t="s">
        <v>1415</v>
      </c>
    </row>
    <row r="128" spans="2:51" s="12" customFormat="1" ht="13.5">
      <c r="B128" s="257"/>
      <c r="C128" s="258"/>
      <c r="D128" s="247" t="s">
        <v>328</v>
      </c>
      <c r="E128" s="259" t="s">
        <v>23</v>
      </c>
      <c r="F128" s="260" t="s">
        <v>1416</v>
      </c>
      <c r="G128" s="258"/>
      <c r="H128" s="261">
        <v>6</v>
      </c>
      <c r="I128" s="262"/>
      <c r="J128" s="258"/>
      <c r="K128" s="258"/>
      <c r="L128" s="263"/>
      <c r="M128" s="264"/>
      <c r="N128" s="265"/>
      <c r="O128" s="265"/>
      <c r="P128" s="265"/>
      <c r="Q128" s="265"/>
      <c r="R128" s="265"/>
      <c r="S128" s="265"/>
      <c r="T128" s="266"/>
      <c r="AT128" s="267" t="s">
        <v>328</v>
      </c>
      <c r="AU128" s="267" t="s">
        <v>85</v>
      </c>
      <c r="AV128" s="12" t="s">
        <v>85</v>
      </c>
      <c r="AW128" s="12" t="s">
        <v>38</v>
      </c>
      <c r="AX128" s="12" t="s">
        <v>83</v>
      </c>
      <c r="AY128" s="267" t="s">
        <v>174</v>
      </c>
    </row>
    <row r="129" spans="2:65" s="1" customFormat="1" ht="16.5" customHeight="1">
      <c r="B129" s="47"/>
      <c r="C129" s="300" t="s">
        <v>235</v>
      </c>
      <c r="D129" s="300" t="s">
        <v>475</v>
      </c>
      <c r="E129" s="301" t="s">
        <v>1417</v>
      </c>
      <c r="F129" s="302" t="s">
        <v>1418</v>
      </c>
      <c r="G129" s="303" t="s">
        <v>180</v>
      </c>
      <c r="H129" s="304">
        <v>6</v>
      </c>
      <c r="I129" s="305"/>
      <c r="J129" s="306">
        <f>ROUND(I129*H129,2)</f>
        <v>0</v>
      </c>
      <c r="K129" s="302" t="s">
        <v>23</v>
      </c>
      <c r="L129" s="307"/>
      <c r="M129" s="308" t="s">
        <v>23</v>
      </c>
      <c r="N129" s="309" t="s">
        <v>46</v>
      </c>
      <c r="O129" s="48"/>
      <c r="P129" s="244">
        <f>O129*H129</f>
        <v>0</v>
      </c>
      <c r="Q129" s="244">
        <v>0.01</v>
      </c>
      <c r="R129" s="244">
        <f>Q129*H129</f>
        <v>0.06</v>
      </c>
      <c r="S129" s="244">
        <v>0</v>
      </c>
      <c r="T129" s="245">
        <f>S129*H129</f>
        <v>0</v>
      </c>
      <c r="AR129" s="25" t="s">
        <v>547</v>
      </c>
      <c r="AT129" s="25" t="s">
        <v>475</v>
      </c>
      <c r="AU129" s="25" t="s">
        <v>85</v>
      </c>
      <c r="AY129" s="25" t="s">
        <v>174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5" t="s">
        <v>83</v>
      </c>
      <c r="BK129" s="246">
        <f>ROUND(I129*H129,2)</f>
        <v>0</v>
      </c>
      <c r="BL129" s="25" t="s">
        <v>258</v>
      </c>
      <c r="BM129" s="25" t="s">
        <v>1419</v>
      </c>
    </row>
    <row r="130" spans="2:47" s="1" customFormat="1" ht="13.5">
      <c r="B130" s="47"/>
      <c r="C130" s="75"/>
      <c r="D130" s="247" t="s">
        <v>187</v>
      </c>
      <c r="E130" s="75"/>
      <c r="F130" s="248" t="s">
        <v>1420</v>
      </c>
      <c r="G130" s="75"/>
      <c r="H130" s="75"/>
      <c r="I130" s="205"/>
      <c r="J130" s="75"/>
      <c r="K130" s="75"/>
      <c r="L130" s="73"/>
      <c r="M130" s="249"/>
      <c r="N130" s="48"/>
      <c r="O130" s="48"/>
      <c r="P130" s="48"/>
      <c r="Q130" s="48"/>
      <c r="R130" s="48"/>
      <c r="S130" s="48"/>
      <c r="T130" s="96"/>
      <c r="AT130" s="25" t="s">
        <v>187</v>
      </c>
      <c r="AU130" s="25" t="s">
        <v>85</v>
      </c>
    </row>
    <row r="131" spans="2:65" s="1" customFormat="1" ht="25.5" customHeight="1">
      <c r="B131" s="47"/>
      <c r="C131" s="235" t="s">
        <v>241</v>
      </c>
      <c r="D131" s="235" t="s">
        <v>177</v>
      </c>
      <c r="E131" s="236" t="s">
        <v>1421</v>
      </c>
      <c r="F131" s="237" t="s">
        <v>1422</v>
      </c>
      <c r="G131" s="238" t="s">
        <v>180</v>
      </c>
      <c r="H131" s="239">
        <v>12</v>
      </c>
      <c r="I131" s="240"/>
      <c r="J131" s="241">
        <f>ROUND(I131*H131,2)</f>
        <v>0</v>
      </c>
      <c r="K131" s="237" t="s">
        <v>181</v>
      </c>
      <c r="L131" s="73"/>
      <c r="M131" s="242" t="s">
        <v>23</v>
      </c>
      <c r="N131" s="243" t="s">
        <v>46</v>
      </c>
      <c r="O131" s="48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5" t="s">
        <v>258</v>
      </c>
      <c r="AT131" s="25" t="s">
        <v>177</v>
      </c>
      <c r="AU131" s="25" t="s">
        <v>85</v>
      </c>
      <c r="AY131" s="25" t="s">
        <v>174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5" t="s">
        <v>83</v>
      </c>
      <c r="BK131" s="246">
        <f>ROUND(I131*H131,2)</f>
        <v>0</v>
      </c>
      <c r="BL131" s="25" t="s">
        <v>258</v>
      </c>
      <c r="BM131" s="25" t="s">
        <v>1423</v>
      </c>
    </row>
    <row r="132" spans="2:51" s="12" customFormat="1" ht="13.5">
      <c r="B132" s="257"/>
      <c r="C132" s="258"/>
      <c r="D132" s="247" t="s">
        <v>328</v>
      </c>
      <c r="E132" s="259" t="s">
        <v>23</v>
      </c>
      <c r="F132" s="260" t="s">
        <v>1424</v>
      </c>
      <c r="G132" s="258"/>
      <c r="H132" s="261">
        <v>12</v>
      </c>
      <c r="I132" s="262"/>
      <c r="J132" s="258"/>
      <c r="K132" s="258"/>
      <c r="L132" s="263"/>
      <c r="M132" s="264"/>
      <c r="N132" s="265"/>
      <c r="O132" s="265"/>
      <c r="P132" s="265"/>
      <c r="Q132" s="265"/>
      <c r="R132" s="265"/>
      <c r="S132" s="265"/>
      <c r="T132" s="266"/>
      <c r="AT132" s="267" t="s">
        <v>328</v>
      </c>
      <c r="AU132" s="267" t="s">
        <v>85</v>
      </c>
      <c r="AV132" s="12" t="s">
        <v>85</v>
      </c>
      <c r="AW132" s="12" t="s">
        <v>38</v>
      </c>
      <c r="AX132" s="12" t="s">
        <v>83</v>
      </c>
      <c r="AY132" s="267" t="s">
        <v>174</v>
      </c>
    </row>
    <row r="133" spans="2:65" s="1" customFormat="1" ht="16.5" customHeight="1">
      <c r="B133" s="47"/>
      <c r="C133" s="300" t="s">
        <v>246</v>
      </c>
      <c r="D133" s="300" t="s">
        <v>475</v>
      </c>
      <c r="E133" s="301" t="s">
        <v>1425</v>
      </c>
      <c r="F133" s="302" t="s">
        <v>1426</v>
      </c>
      <c r="G133" s="303" t="s">
        <v>180</v>
      </c>
      <c r="H133" s="304">
        <v>12</v>
      </c>
      <c r="I133" s="305"/>
      <c r="J133" s="306">
        <f>ROUND(I133*H133,2)</f>
        <v>0</v>
      </c>
      <c r="K133" s="302" t="s">
        <v>23</v>
      </c>
      <c r="L133" s="307"/>
      <c r="M133" s="308" t="s">
        <v>23</v>
      </c>
      <c r="N133" s="309" t="s">
        <v>46</v>
      </c>
      <c r="O133" s="48"/>
      <c r="P133" s="244">
        <f>O133*H133</f>
        <v>0</v>
      </c>
      <c r="Q133" s="244">
        <v>0.001</v>
      </c>
      <c r="R133" s="244">
        <f>Q133*H133</f>
        <v>0.012</v>
      </c>
      <c r="S133" s="244">
        <v>0</v>
      </c>
      <c r="T133" s="245">
        <f>S133*H133</f>
        <v>0</v>
      </c>
      <c r="AR133" s="25" t="s">
        <v>547</v>
      </c>
      <c r="AT133" s="25" t="s">
        <v>475</v>
      </c>
      <c r="AU133" s="25" t="s">
        <v>85</v>
      </c>
      <c r="AY133" s="25" t="s">
        <v>174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5" t="s">
        <v>83</v>
      </c>
      <c r="BK133" s="246">
        <f>ROUND(I133*H133,2)</f>
        <v>0</v>
      </c>
      <c r="BL133" s="25" t="s">
        <v>258</v>
      </c>
      <c r="BM133" s="25" t="s">
        <v>1427</v>
      </c>
    </row>
    <row r="134" spans="2:47" s="1" customFormat="1" ht="13.5">
      <c r="B134" s="47"/>
      <c r="C134" s="75"/>
      <c r="D134" s="247" t="s">
        <v>187</v>
      </c>
      <c r="E134" s="75"/>
      <c r="F134" s="248" t="s">
        <v>1428</v>
      </c>
      <c r="G134" s="75"/>
      <c r="H134" s="75"/>
      <c r="I134" s="205"/>
      <c r="J134" s="75"/>
      <c r="K134" s="75"/>
      <c r="L134" s="73"/>
      <c r="M134" s="249"/>
      <c r="N134" s="48"/>
      <c r="O134" s="48"/>
      <c r="P134" s="48"/>
      <c r="Q134" s="48"/>
      <c r="R134" s="48"/>
      <c r="S134" s="48"/>
      <c r="T134" s="96"/>
      <c r="AT134" s="25" t="s">
        <v>187</v>
      </c>
      <c r="AU134" s="25" t="s">
        <v>85</v>
      </c>
    </row>
    <row r="135" spans="2:65" s="1" customFormat="1" ht="25.5" customHeight="1">
      <c r="B135" s="47"/>
      <c r="C135" s="235" t="s">
        <v>10</v>
      </c>
      <c r="D135" s="235" t="s">
        <v>177</v>
      </c>
      <c r="E135" s="236" t="s">
        <v>1429</v>
      </c>
      <c r="F135" s="237" t="s">
        <v>1430</v>
      </c>
      <c r="G135" s="238" t="s">
        <v>180</v>
      </c>
      <c r="H135" s="239">
        <v>6</v>
      </c>
      <c r="I135" s="240"/>
      <c r="J135" s="241">
        <f>ROUND(I135*H135,2)</f>
        <v>0</v>
      </c>
      <c r="K135" s="237" t="s">
        <v>181</v>
      </c>
      <c r="L135" s="73"/>
      <c r="M135" s="242" t="s">
        <v>23</v>
      </c>
      <c r="N135" s="243" t="s">
        <v>46</v>
      </c>
      <c r="O135" s="48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5" t="s">
        <v>258</v>
      </c>
      <c r="AT135" s="25" t="s">
        <v>177</v>
      </c>
      <c r="AU135" s="25" t="s">
        <v>85</v>
      </c>
      <c r="AY135" s="25" t="s">
        <v>174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5" t="s">
        <v>83</v>
      </c>
      <c r="BK135" s="246">
        <f>ROUND(I135*H135,2)</f>
        <v>0</v>
      </c>
      <c r="BL135" s="25" t="s">
        <v>258</v>
      </c>
      <c r="BM135" s="25" t="s">
        <v>1431</v>
      </c>
    </row>
    <row r="136" spans="2:51" s="12" customFormat="1" ht="13.5">
      <c r="B136" s="257"/>
      <c r="C136" s="258"/>
      <c r="D136" s="247" t="s">
        <v>328</v>
      </c>
      <c r="E136" s="259" t="s">
        <v>23</v>
      </c>
      <c r="F136" s="260" t="s">
        <v>1432</v>
      </c>
      <c r="G136" s="258"/>
      <c r="H136" s="261">
        <v>6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AT136" s="267" t="s">
        <v>328</v>
      </c>
      <c r="AU136" s="267" t="s">
        <v>85</v>
      </c>
      <c r="AV136" s="12" t="s">
        <v>85</v>
      </c>
      <c r="AW136" s="12" t="s">
        <v>38</v>
      </c>
      <c r="AX136" s="12" t="s">
        <v>83</v>
      </c>
      <c r="AY136" s="267" t="s">
        <v>174</v>
      </c>
    </row>
    <row r="137" spans="2:65" s="1" customFormat="1" ht="16.5" customHeight="1">
      <c r="B137" s="47"/>
      <c r="C137" s="300" t="s">
        <v>258</v>
      </c>
      <c r="D137" s="300" t="s">
        <v>475</v>
      </c>
      <c r="E137" s="301" t="s">
        <v>1433</v>
      </c>
      <c r="F137" s="302" t="s">
        <v>1434</v>
      </c>
      <c r="G137" s="303" t="s">
        <v>180</v>
      </c>
      <c r="H137" s="304">
        <v>6</v>
      </c>
      <c r="I137" s="305"/>
      <c r="J137" s="306">
        <f>ROUND(I137*H137,2)</f>
        <v>0</v>
      </c>
      <c r="K137" s="302" t="s">
        <v>23</v>
      </c>
      <c r="L137" s="307"/>
      <c r="M137" s="308" t="s">
        <v>23</v>
      </c>
      <c r="N137" s="309" t="s">
        <v>46</v>
      </c>
      <c r="O137" s="48"/>
      <c r="P137" s="244">
        <f>O137*H137</f>
        <v>0</v>
      </c>
      <c r="Q137" s="244">
        <v>0.002</v>
      </c>
      <c r="R137" s="244">
        <f>Q137*H137</f>
        <v>0.012</v>
      </c>
      <c r="S137" s="244">
        <v>0</v>
      </c>
      <c r="T137" s="245">
        <f>S137*H137</f>
        <v>0</v>
      </c>
      <c r="AR137" s="25" t="s">
        <v>547</v>
      </c>
      <c r="AT137" s="25" t="s">
        <v>475</v>
      </c>
      <c r="AU137" s="25" t="s">
        <v>85</v>
      </c>
      <c r="AY137" s="25" t="s">
        <v>174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5" t="s">
        <v>83</v>
      </c>
      <c r="BK137" s="246">
        <f>ROUND(I137*H137,2)</f>
        <v>0</v>
      </c>
      <c r="BL137" s="25" t="s">
        <v>258</v>
      </c>
      <c r="BM137" s="25" t="s">
        <v>1435</v>
      </c>
    </row>
    <row r="138" spans="2:47" s="1" customFormat="1" ht="13.5">
      <c r="B138" s="47"/>
      <c r="C138" s="75"/>
      <c r="D138" s="247" t="s">
        <v>187</v>
      </c>
      <c r="E138" s="75"/>
      <c r="F138" s="248" t="s">
        <v>1436</v>
      </c>
      <c r="G138" s="75"/>
      <c r="H138" s="75"/>
      <c r="I138" s="205"/>
      <c r="J138" s="75"/>
      <c r="K138" s="75"/>
      <c r="L138" s="73"/>
      <c r="M138" s="249"/>
      <c r="N138" s="48"/>
      <c r="O138" s="48"/>
      <c r="P138" s="48"/>
      <c r="Q138" s="48"/>
      <c r="R138" s="48"/>
      <c r="S138" s="48"/>
      <c r="T138" s="96"/>
      <c r="AT138" s="25" t="s">
        <v>187</v>
      </c>
      <c r="AU138" s="25" t="s">
        <v>85</v>
      </c>
    </row>
    <row r="139" spans="2:65" s="1" customFormat="1" ht="38.25" customHeight="1">
      <c r="B139" s="47"/>
      <c r="C139" s="235" t="s">
        <v>263</v>
      </c>
      <c r="D139" s="235" t="s">
        <v>177</v>
      </c>
      <c r="E139" s="236" t="s">
        <v>1437</v>
      </c>
      <c r="F139" s="237" t="s">
        <v>1438</v>
      </c>
      <c r="G139" s="238" t="s">
        <v>464</v>
      </c>
      <c r="H139" s="239">
        <v>0.084</v>
      </c>
      <c r="I139" s="240"/>
      <c r="J139" s="241">
        <f>ROUND(I139*H139,2)</f>
        <v>0</v>
      </c>
      <c r="K139" s="237" t="s">
        <v>181</v>
      </c>
      <c r="L139" s="73"/>
      <c r="M139" s="242" t="s">
        <v>23</v>
      </c>
      <c r="N139" s="243" t="s">
        <v>46</v>
      </c>
      <c r="O139" s="48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5" t="s">
        <v>258</v>
      </c>
      <c r="AT139" s="25" t="s">
        <v>177</v>
      </c>
      <c r="AU139" s="25" t="s">
        <v>85</v>
      </c>
      <c r="AY139" s="25" t="s">
        <v>174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5" t="s">
        <v>83</v>
      </c>
      <c r="BK139" s="246">
        <f>ROUND(I139*H139,2)</f>
        <v>0</v>
      </c>
      <c r="BL139" s="25" t="s">
        <v>258</v>
      </c>
      <c r="BM139" s="25" t="s">
        <v>1439</v>
      </c>
    </row>
    <row r="140" spans="2:65" s="1" customFormat="1" ht="38.25" customHeight="1">
      <c r="B140" s="47"/>
      <c r="C140" s="235" t="s">
        <v>270</v>
      </c>
      <c r="D140" s="235" t="s">
        <v>177</v>
      </c>
      <c r="E140" s="236" t="s">
        <v>1440</v>
      </c>
      <c r="F140" s="237" t="s">
        <v>1441</v>
      </c>
      <c r="G140" s="238" t="s">
        <v>464</v>
      </c>
      <c r="H140" s="239">
        <v>0.084</v>
      </c>
      <c r="I140" s="240"/>
      <c r="J140" s="241">
        <f>ROUND(I140*H140,2)</f>
        <v>0</v>
      </c>
      <c r="K140" s="237" t="s">
        <v>181</v>
      </c>
      <c r="L140" s="73"/>
      <c r="M140" s="242" t="s">
        <v>23</v>
      </c>
      <c r="N140" s="243" t="s">
        <v>46</v>
      </c>
      <c r="O140" s="48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5" t="s">
        <v>258</v>
      </c>
      <c r="AT140" s="25" t="s">
        <v>177</v>
      </c>
      <c r="AU140" s="25" t="s">
        <v>85</v>
      </c>
      <c r="AY140" s="25" t="s">
        <v>174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5" t="s">
        <v>83</v>
      </c>
      <c r="BK140" s="246">
        <f>ROUND(I140*H140,2)</f>
        <v>0</v>
      </c>
      <c r="BL140" s="25" t="s">
        <v>258</v>
      </c>
      <c r="BM140" s="25" t="s">
        <v>1442</v>
      </c>
    </row>
    <row r="141" spans="2:63" s="11" customFormat="1" ht="37.4" customHeight="1">
      <c r="B141" s="219"/>
      <c r="C141" s="220"/>
      <c r="D141" s="221" t="s">
        <v>74</v>
      </c>
      <c r="E141" s="222" t="s">
        <v>1305</v>
      </c>
      <c r="F141" s="222" t="s">
        <v>1306</v>
      </c>
      <c r="G141" s="220"/>
      <c r="H141" s="220"/>
      <c r="I141" s="223"/>
      <c r="J141" s="224">
        <f>BK141</f>
        <v>0</v>
      </c>
      <c r="K141" s="220"/>
      <c r="L141" s="225"/>
      <c r="M141" s="226"/>
      <c r="N141" s="227"/>
      <c r="O141" s="227"/>
      <c r="P141" s="228">
        <f>SUM(P142:P148)</f>
        <v>0</v>
      </c>
      <c r="Q141" s="227"/>
      <c r="R141" s="228">
        <f>SUM(R142:R148)</f>
        <v>0</v>
      </c>
      <c r="S141" s="227"/>
      <c r="T141" s="229">
        <f>SUM(T142:T148)</f>
        <v>0</v>
      </c>
      <c r="AR141" s="230" t="s">
        <v>195</v>
      </c>
      <c r="AT141" s="231" t="s">
        <v>74</v>
      </c>
      <c r="AU141" s="231" t="s">
        <v>75</v>
      </c>
      <c r="AY141" s="230" t="s">
        <v>174</v>
      </c>
      <c r="BK141" s="232">
        <f>SUM(BK142:BK148)</f>
        <v>0</v>
      </c>
    </row>
    <row r="142" spans="2:65" s="1" customFormat="1" ht="25.5" customHeight="1">
      <c r="B142" s="47"/>
      <c r="C142" s="235" t="s">
        <v>482</v>
      </c>
      <c r="D142" s="235" t="s">
        <v>177</v>
      </c>
      <c r="E142" s="236" t="s">
        <v>1337</v>
      </c>
      <c r="F142" s="237" t="s">
        <v>1338</v>
      </c>
      <c r="G142" s="238" t="s">
        <v>198</v>
      </c>
      <c r="H142" s="239">
        <v>8</v>
      </c>
      <c r="I142" s="240"/>
      <c r="J142" s="241">
        <f>ROUND(I142*H142,2)</f>
        <v>0</v>
      </c>
      <c r="K142" s="237" t="s">
        <v>181</v>
      </c>
      <c r="L142" s="73"/>
      <c r="M142" s="242" t="s">
        <v>23</v>
      </c>
      <c r="N142" s="243" t="s">
        <v>46</v>
      </c>
      <c r="O142" s="48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5" t="s">
        <v>1310</v>
      </c>
      <c r="AT142" s="25" t="s">
        <v>177</v>
      </c>
      <c r="AU142" s="25" t="s">
        <v>83</v>
      </c>
      <c r="AY142" s="25" t="s">
        <v>174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5" t="s">
        <v>83</v>
      </c>
      <c r="BK142" s="246">
        <f>ROUND(I142*H142,2)</f>
        <v>0</v>
      </c>
      <c r="BL142" s="25" t="s">
        <v>1310</v>
      </c>
      <c r="BM142" s="25" t="s">
        <v>1443</v>
      </c>
    </row>
    <row r="143" spans="2:47" s="1" customFormat="1" ht="13.5">
      <c r="B143" s="47"/>
      <c r="C143" s="75"/>
      <c r="D143" s="247" t="s">
        <v>187</v>
      </c>
      <c r="E143" s="75"/>
      <c r="F143" s="248" t="s">
        <v>200</v>
      </c>
      <c r="G143" s="75"/>
      <c r="H143" s="75"/>
      <c r="I143" s="205"/>
      <c r="J143" s="75"/>
      <c r="K143" s="75"/>
      <c r="L143" s="73"/>
      <c r="M143" s="249"/>
      <c r="N143" s="48"/>
      <c r="O143" s="48"/>
      <c r="P143" s="48"/>
      <c r="Q143" s="48"/>
      <c r="R143" s="48"/>
      <c r="S143" s="48"/>
      <c r="T143" s="96"/>
      <c r="AT143" s="25" t="s">
        <v>187</v>
      </c>
      <c r="AU143" s="25" t="s">
        <v>83</v>
      </c>
    </row>
    <row r="144" spans="2:65" s="1" customFormat="1" ht="25.5" customHeight="1">
      <c r="B144" s="47"/>
      <c r="C144" s="235" t="s">
        <v>487</v>
      </c>
      <c r="D144" s="235" t="s">
        <v>177</v>
      </c>
      <c r="E144" s="236" t="s">
        <v>1341</v>
      </c>
      <c r="F144" s="237" t="s">
        <v>1342</v>
      </c>
      <c r="G144" s="238" t="s">
        <v>198</v>
      </c>
      <c r="H144" s="239">
        <v>4</v>
      </c>
      <c r="I144" s="240"/>
      <c r="J144" s="241">
        <f>ROUND(I144*H144,2)</f>
        <v>0</v>
      </c>
      <c r="K144" s="237" t="s">
        <v>181</v>
      </c>
      <c r="L144" s="73"/>
      <c r="M144" s="242" t="s">
        <v>23</v>
      </c>
      <c r="N144" s="243" t="s">
        <v>46</v>
      </c>
      <c r="O144" s="48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5" t="s">
        <v>1310</v>
      </c>
      <c r="AT144" s="25" t="s">
        <v>177</v>
      </c>
      <c r="AU144" s="25" t="s">
        <v>83</v>
      </c>
      <c r="AY144" s="25" t="s">
        <v>174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5" t="s">
        <v>83</v>
      </c>
      <c r="BK144" s="246">
        <f>ROUND(I144*H144,2)</f>
        <v>0</v>
      </c>
      <c r="BL144" s="25" t="s">
        <v>1310</v>
      </c>
      <c r="BM144" s="25" t="s">
        <v>1444</v>
      </c>
    </row>
    <row r="145" spans="2:47" s="1" customFormat="1" ht="13.5">
      <c r="B145" s="47"/>
      <c r="C145" s="75"/>
      <c r="D145" s="247" t="s">
        <v>187</v>
      </c>
      <c r="E145" s="75"/>
      <c r="F145" s="248" t="s">
        <v>200</v>
      </c>
      <c r="G145" s="75"/>
      <c r="H145" s="75"/>
      <c r="I145" s="205"/>
      <c r="J145" s="75"/>
      <c r="K145" s="75"/>
      <c r="L145" s="73"/>
      <c r="M145" s="249"/>
      <c r="N145" s="48"/>
      <c r="O145" s="48"/>
      <c r="P145" s="48"/>
      <c r="Q145" s="48"/>
      <c r="R145" s="48"/>
      <c r="S145" s="48"/>
      <c r="T145" s="96"/>
      <c r="AT145" s="25" t="s">
        <v>187</v>
      </c>
      <c r="AU145" s="25" t="s">
        <v>83</v>
      </c>
    </row>
    <row r="146" spans="2:65" s="1" customFormat="1" ht="25.5" customHeight="1">
      <c r="B146" s="47"/>
      <c r="C146" s="235" t="s">
        <v>9</v>
      </c>
      <c r="D146" s="235" t="s">
        <v>177</v>
      </c>
      <c r="E146" s="236" t="s">
        <v>1445</v>
      </c>
      <c r="F146" s="237" t="s">
        <v>1446</v>
      </c>
      <c r="G146" s="238" t="s">
        <v>198</v>
      </c>
      <c r="H146" s="239">
        <v>1</v>
      </c>
      <c r="I146" s="240"/>
      <c r="J146" s="241">
        <f>ROUND(I146*H146,2)</f>
        <v>0</v>
      </c>
      <c r="K146" s="237" t="s">
        <v>181</v>
      </c>
      <c r="L146" s="73"/>
      <c r="M146" s="242" t="s">
        <v>23</v>
      </c>
      <c r="N146" s="243" t="s">
        <v>46</v>
      </c>
      <c r="O146" s="48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5" t="s">
        <v>1310</v>
      </c>
      <c r="AT146" s="25" t="s">
        <v>177</v>
      </c>
      <c r="AU146" s="25" t="s">
        <v>83</v>
      </c>
      <c r="AY146" s="25" t="s">
        <v>174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5" t="s">
        <v>83</v>
      </c>
      <c r="BK146" s="246">
        <f>ROUND(I146*H146,2)</f>
        <v>0</v>
      </c>
      <c r="BL146" s="25" t="s">
        <v>1310</v>
      </c>
      <c r="BM146" s="25" t="s">
        <v>1447</v>
      </c>
    </row>
    <row r="147" spans="2:51" s="12" customFormat="1" ht="13.5">
      <c r="B147" s="257"/>
      <c r="C147" s="258"/>
      <c r="D147" s="247" t="s">
        <v>328</v>
      </c>
      <c r="E147" s="259" t="s">
        <v>23</v>
      </c>
      <c r="F147" s="260" t="s">
        <v>1448</v>
      </c>
      <c r="G147" s="258"/>
      <c r="H147" s="261">
        <v>1</v>
      </c>
      <c r="I147" s="262"/>
      <c r="J147" s="258"/>
      <c r="K147" s="258"/>
      <c r="L147" s="263"/>
      <c r="M147" s="264"/>
      <c r="N147" s="265"/>
      <c r="O147" s="265"/>
      <c r="P147" s="265"/>
      <c r="Q147" s="265"/>
      <c r="R147" s="265"/>
      <c r="S147" s="265"/>
      <c r="T147" s="266"/>
      <c r="AT147" s="267" t="s">
        <v>328</v>
      </c>
      <c r="AU147" s="267" t="s">
        <v>83</v>
      </c>
      <c r="AV147" s="12" t="s">
        <v>85</v>
      </c>
      <c r="AW147" s="12" t="s">
        <v>38</v>
      </c>
      <c r="AX147" s="12" t="s">
        <v>75</v>
      </c>
      <c r="AY147" s="267" t="s">
        <v>174</v>
      </c>
    </row>
    <row r="148" spans="2:51" s="13" customFormat="1" ht="13.5">
      <c r="B148" s="268"/>
      <c r="C148" s="269"/>
      <c r="D148" s="247" t="s">
        <v>328</v>
      </c>
      <c r="E148" s="270" t="s">
        <v>23</v>
      </c>
      <c r="F148" s="271" t="s">
        <v>331</v>
      </c>
      <c r="G148" s="269"/>
      <c r="H148" s="272">
        <v>1</v>
      </c>
      <c r="I148" s="273"/>
      <c r="J148" s="269"/>
      <c r="K148" s="269"/>
      <c r="L148" s="274"/>
      <c r="M148" s="275"/>
      <c r="N148" s="276"/>
      <c r="O148" s="276"/>
      <c r="P148" s="276"/>
      <c r="Q148" s="276"/>
      <c r="R148" s="276"/>
      <c r="S148" s="276"/>
      <c r="T148" s="277"/>
      <c r="AT148" s="278" t="s">
        <v>328</v>
      </c>
      <c r="AU148" s="278" t="s">
        <v>83</v>
      </c>
      <c r="AV148" s="13" t="s">
        <v>195</v>
      </c>
      <c r="AW148" s="13" t="s">
        <v>38</v>
      </c>
      <c r="AX148" s="13" t="s">
        <v>83</v>
      </c>
      <c r="AY148" s="278" t="s">
        <v>174</v>
      </c>
    </row>
    <row r="149" spans="2:63" s="11" customFormat="1" ht="37.4" customHeight="1">
      <c r="B149" s="219"/>
      <c r="C149" s="220"/>
      <c r="D149" s="221" t="s">
        <v>74</v>
      </c>
      <c r="E149" s="222" t="s">
        <v>81</v>
      </c>
      <c r="F149" s="222" t="s">
        <v>172</v>
      </c>
      <c r="G149" s="220"/>
      <c r="H149" s="220"/>
      <c r="I149" s="223"/>
      <c r="J149" s="224">
        <f>BK149</f>
        <v>0</v>
      </c>
      <c r="K149" s="220"/>
      <c r="L149" s="225"/>
      <c r="M149" s="226"/>
      <c r="N149" s="227"/>
      <c r="O149" s="227"/>
      <c r="P149" s="228">
        <f>P150+P153</f>
        <v>0</v>
      </c>
      <c r="Q149" s="227"/>
      <c r="R149" s="228">
        <f>R150+R153</f>
        <v>0</v>
      </c>
      <c r="S149" s="227"/>
      <c r="T149" s="229">
        <f>T150+T153</f>
        <v>0</v>
      </c>
      <c r="AR149" s="230" t="s">
        <v>173</v>
      </c>
      <c r="AT149" s="231" t="s">
        <v>74</v>
      </c>
      <c r="AU149" s="231" t="s">
        <v>75</v>
      </c>
      <c r="AY149" s="230" t="s">
        <v>174</v>
      </c>
      <c r="BK149" s="232">
        <f>BK150+BK153</f>
        <v>0</v>
      </c>
    </row>
    <row r="150" spans="2:63" s="11" customFormat="1" ht="19.9" customHeight="1">
      <c r="B150" s="219"/>
      <c r="C150" s="220"/>
      <c r="D150" s="221" t="s">
        <v>74</v>
      </c>
      <c r="E150" s="233" t="s">
        <v>239</v>
      </c>
      <c r="F150" s="233" t="s">
        <v>240</v>
      </c>
      <c r="G150" s="220"/>
      <c r="H150" s="220"/>
      <c r="I150" s="223"/>
      <c r="J150" s="234">
        <f>BK150</f>
        <v>0</v>
      </c>
      <c r="K150" s="220"/>
      <c r="L150" s="225"/>
      <c r="M150" s="226"/>
      <c r="N150" s="227"/>
      <c r="O150" s="227"/>
      <c r="P150" s="228">
        <f>SUM(P151:P152)</f>
        <v>0</v>
      </c>
      <c r="Q150" s="227"/>
      <c r="R150" s="228">
        <f>SUM(R151:R152)</f>
        <v>0</v>
      </c>
      <c r="S150" s="227"/>
      <c r="T150" s="229">
        <f>SUM(T151:T152)</f>
        <v>0</v>
      </c>
      <c r="AR150" s="230" t="s">
        <v>173</v>
      </c>
      <c r="AT150" s="231" t="s">
        <v>74</v>
      </c>
      <c r="AU150" s="231" t="s">
        <v>83</v>
      </c>
      <c r="AY150" s="230" t="s">
        <v>174</v>
      </c>
      <c r="BK150" s="232">
        <f>SUM(BK151:BK152)</f>
        <v>0</v>
      </c>
    </row>
    <row r="151" spans="2:65" s="1" customFormat="1" ht="16.5" customHeight="1">
      <c r="B151" s="47"/>
      <c r="C151" s="235" t="s">
        <v>495</v>
      </c>
      <c r="D151" s="235" t="s">
        <v>177</v>
      </c>
      <c r="E151" s="236" t="s">
        <v>247</v>
      </c>
      <c r="F151" s="237" t="s">
        <v>248</v>
      </c>
      <c r="G151" s="238" t="s">
        <v>180</v>
      </c>
      <c r="H151" s="239">
        <v>1</v>
      </c>
      <c r="I151" s="240"/>
      <c r="J151" s="241">
        <f>ROUND(I151*H151,2)</f>
        <v>0</v>
      </c>
      <c r="K151" s="237" t="s">
        <v>181</v>
      </c>
      <c r="L151" s="73"/>
      <c r="M151" s="242" t="s">
        <v>23</v>
      </c>
      <c r="N151" s="243" t="s">
        <v>46</v>
      </c>
      <c r="O151" s="48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5" t="s">
        <v>182</v>
      </c>
      <c r="AT151" s="25" t="s">
        <v>177</v>
      </c>
      <c r="AU151" s="25" t="s">
        <v>85</v>
      </c>
      <c r="AY151" s="25" t="s">
        <v>174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5" t="s">
        <v>83</v>
      </c>
      <c r="BK151" s="246">
        <f>ROUND(I151*H151,2)</f>
        <v>0</v>
      </c>
      <c r="BL151" s="25" t="s">
        <v>182</v>
      </c>
      <c r="BM151" s="25" t="s">
        <v>1449</v>
      </c>
    </row>
    <row r="152" spans="2:47" s="1" customFormat="1" ht="13.5">
      <c r="B152" s="47"/>
      <c r="C152" s="75"/>
      <c r="D152" s="247" t="s">
        <v>187</v>
      </c>
      <c r="E152" s="75"/>
      <c r="F152" s="248" t="s">
        <v>1450</v>
      </c>
      <c r="G152" s="75"/>
      <c r="H152" s="75"/>
      <c r="I152" s="205"/>
      <c r="J152" s="75"/>
      <c r="K152" s="75"/>
      <c r="L152" s="73"/>
      <c r="M152" s="249"/>
      <c r="N152" s="48"/>
      <c r="O152" s="48"/>
      <c r="P152" s="48"/>
      <c r="Q152" s="48"/>
      <c r="R152" s="48"/>
      <c r="S152" s="48"/>
      <c r="T152" s="96"/>
      <c r="AT152" s="25" t="s">
        <v>187</v>
      </c>
      <c r="AU152" s="25" t="s">
        <v>85</v>
      </c>
    </row>
    <row r="153" spans="2:63" s="11" customFormat="1" ht="29.85" customHeight="1">
      <c r="B153" s="219"/>
      <c r="C153" s="220"/>
      <c r="D153" s="221" t="s">
        <v>74</v>
      </c>
      <c r="E153" s="233" t="s">
        <v>268</v>
      </c>
      <c r="F153" s="233" t="s">
        <v>269</v>
      </c>
      <c r="G153" s="220"/>
      <c r="H153" s="220"/>
      <c r="I153" s="223"/>
      <c r="J153" s="234">
        <f>BK153</f>
        <v>0</v>
      </c>
      <c r="K153" s="220"/>
      <c r="L153" s="225"/>
      <c r="M153" s="226"/>
      <c r="N153" s="227"/>
      <c r="O153" s="227"/>
      <c r="P153" s="228">
        <f>SUM(P154:P157)</f>
        <v>0</v>
      </c>
      <c r="Q153" s="227"/>
      <c r="R153" s="228">
        <f>SUM(R154:R157)</f>
        <v>0</v>
      </c>
      <c r="S153" s="227"/>
      <c r="T153" s="229">
        <f>SUM(T154:T157)</f>
        <v>0</v>
      </c>
      <c r="AR153" s="230" t="s">
        <v>173</v>
      </c>
      <c r="AT153" s="231" t="s">
        <v>74</v>
      </c>
      <c r="AU153" s="231" t="s">
        <v>83</v>
      </c>
      <c r="AY153" s="230" t="s">
        <v>174</v>
      </c>
      <c r="BK153" s="232">
        <f>SUM(BK154:BK157)</f>
        <v>0</v>
      </c>
    </row>
    <row r="154" spans="2:65" s="1" customFormat="1" ht="16.5" customHeight="1">
      <c r="B154" s="47"/>
      <c r="C154" s="235" t="s">
        <v>499</v>
      </c>
      <c r="D154" s="235" t="s">
        <v>177</v>
      </c>
      <c r="E154" s="236" t="s">
        <v>1451</v>
      </c>
      <c r="F154" s="237" t="s">
        <v>1452</v>
      </c>
      <c r="G154" s="238" t="s">
        <v>1379</v>
      </c>
      <c r="H154" s="310"/>
      <c r="I154" s="240"/>
      <c r="J154" s="241">
        <f>ROUND(I154*H154,2)</f>
        <v>0</v>
      </c>
      <c r="K154" s="237" t="s">
        <v>23</v>
      </c>
      <c r="L154" s="73"/>
      <c r="M154" s="242" t="s">
        <v>23</v>
      </c>
      <c r="N154" s="243" t="s">
        <v>46</v>
      </c>
      <c r="O154" s="48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5" t="s">
        <v>1380</v>
      </c>
      <c r="AT154" s="25" t="s">
        <v>177</v>
      </c>
      <c r="AU154" s="25" t="s">
        <v>85</v>
      </c>
      <c r="AY154" s="25" t="s">
        <v>174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5" t="s">
        <v>83</v>
      </c>
      <c r="BK154" s="246">
        <f>ROUND(I154*H154,2)</f>
        <v>0</v>
      </c>
      <c r="BL154" s="25" t="s">
        <v>1380</v>
      </c>
      <c r="BM154" s="25" t="s">
        <v>1453</v>
      </c>
    </row>
    <row r="155" spans="2:65" s="1" customFormat="1" ht="16.5" customHeight="1">
      <c r="B155" s="47"/>
      <c r="C155" s="235" t="s">
        <v>503</v>
      </c>
      <c r="D155" s="235" t="s">
        <v>177</v>
      </c>
      <c r="E155" s="236" t="s">
        <v>1454</v>
      </c>
      <c r="F155" s="237" t="s">
        <v>1455</v>
      </c>
      <c r="G155" s="238" t="s">
        <v>1379</v>
      </c>
      <c r="H155" s="310"/>
      <c r="I155" s="240"/>
      <c r="J155" s="241">
        <f>ROUND(I155*H155,2)</f>
        <v>0</v>
      </c>
      <c r="K155" s="237" t="s">
        <v>23</v>
      </c>
      <c r="L155" s="73"/>
      <c r="M155" s="242" t="s">
        <v>23</v>
      </c>
      <c r="N155" s="243" t="s">
        <v>46</v>
      </c>
      <c r="O155" s="48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5" t="s">
        <v>1380</v>
      </c>
      <c r="AT155" s="25" t="s">
        <v>177</v>
      </c>
      <c r="AU155" s="25" t="s">
        <v>85</v>
      </c>
      <c r="AY155" s="25" t="s">
        <v>174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5" t="s">
        <v>83</v>
      </c>
      <c r="BK155" s="246">
        <f>ROUND(I155*H155,2)</f>
        <v>0</v>
      </c>
      <c r="BL155" s="25" t="s">
        <v>1380</v>
      </c>
      <c r="BM155" s="25" t="s">
        <v>1456</v>
      </c>
    </row>
    <row r="156" spans="2:65" s="1" customFormat="1" ht="16.5" customHeight="1">
      <c r="B156" s="47"/>
      <c r="C156" s="235" t="s">
        <v>508</v>
      </c>
      <c r="D156" s="235" t="s">
        <v>177</v>
      </c>
      <c r="E156" s="236" t="s">
        <v>1457</v>
      </c>
      <c r="F156" s="237" t="s">
        <v>1458</v>
      </c>
      <c r="G156" s="238" t="s">
        <v>1379</v>
      </c>
      <c r="H156" s="310"/>
      <c r="I156" s="240"/>
      <c r="J156" s="241">
        <f>ROUND(I156*H156,2)</f>
        <v>0</v>
      </c>
      <c r="K156" s="237" t="s">
        <v>23</v>
      </c>
      <c r="L156" s="73"/>
      <c r="M156" s="242" t="s">
        <v>23</v>
      </c>
      <c r="N156" s="243" t="s">
        <v>46</v>
      </c>
      <c r="O156" s="48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5" t="s">
        <v>1380</v>
      </c>
      <c r="AT156" s="25" t="s">
        <v>177</v>
      </c>
      <c r="AU156" s="25" t="s">
        <v>85</v>
      </c>
      <c r="AY156" s="25" t="s">
        <v>174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5" t="s">
        <v>83</v>
      </c>
      <c r="BK156" s="246">
        <f>ROUND(I156*H156,2)</f>
        <v>0</v>
      </c>
      <c r="BL156" s="25" t="s">
        <v>1380</v>
      </c>
      <c r="BM156" s="25" t="s">
        <v>1459</v>
      </c>
    </row>
    <row r="157" spans="2:47" s="1" customFormat="1" ht="13.5">
      <c r="B157" s="47"/>
      <c r="C157" s="75"/>
      <c r="D157" s="247" t="s">
        <v>187</v>
      </c>
      <c r="E157" s="75"/>
      <c r="F157" s="248" t="s">
        <v>1460</v>
      </c>
      <c r="G157" s="75"/>
      <c r="H157" s="75"/>
      <c r="I157" s="205"/>
      <c r="J157" s="75"/>
      <c r="K157" s="75"/>
      <c r="L157" s="73"/>
      <c r="M157" s="250"/>
      <c r="N157" s="251"/>
      <c r="O157" s="251"/>
      <c r="P157" s="251"/>
      <c r="Q157" s="251"/>
      <c r="R157" s="251"/>
      <c r="S157" s="251"/>
      <c r="T157" s="252"/>
      <c r="AT157" s="25" t="s">
        <v>187</v>
      </c>
      <c r="AU157" s="25" t="s">
        <v>85</v>
      </c>
    </row>
    <row r="158" spans="2:12" s="1" customFormat="1" ht="6.95" customHeight="1">
      <c r="B158" s="68"/>
      <c r="C158" s="69"/>
      <c r="D158" s="69"/>
      <c r="E158" s="69"/>
      <c r="F158" s="69"/>
      <c r="G158" s="69"/>
      <c r="H158" s="69"/>
      <c r="I158" s="180"/>
      <c r="J158" s="69"/>
      <c r="K158" s="69"/>
      <c r="L158" s="73"/>
    </row>
  </sheetData>
  <sheetProtection password="CC35" sheet="1" objects="1" scenarios="1" formatColumns="0" formatRows="0" autoFilter="0"/>
  <autoFilter ref="C96:K157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83:H83"/>
    <mergeCell ref="E87:H87"/>
    <mergeCell ref="E85:H85"/>
    <mergeCell ref="E89:H89"/>
    <mergeCell ref="G1:H1"/>
    <mergeCell ref="L2:V2"/>
  </mergeCells>
  <hyperlinks>
    <hyperlink ref="F1:G1" location="C2" display="1) Krycí list soupisu"/>
    <hyperlink ref="G1:H1" location="C62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138</v>
      </c>
      <c r="G1" s="153" t="s">
        <v>139</v>
      </c>
      <c r="H1" s="153"/>
      <c r="I1" s="154"/>
      <c r="J1" s="153" t="s">
        <v>140</v>
      </c>
      <c r="K1" s="152" t="s">
        <v>141</v>
      </c>
      <c r="L1" s="153" t="s">
        <v>142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104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143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Stavební úpravy zázemí fotbalu na hřišti v Neštěmicích vč.venkovního rozvodu vody a vstupních objektů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144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293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296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300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303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1461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23</v>
      </c>
      <c r="K15" s="52"/>
    </row>
    <row r="16" spans="2:11" s="1" customFormat="1" ht="14.4" customHeight="1">
      <c r="B16" s="47"/>
      <c r="C16" s="48"/>
      <c r="D16" s="41" t="s">
        <v>24</v>
      </c>
      <c r="E16" s="48"/>
      <c r="F16" s="36" t="s">
        <v>25</v>
      </c>
      <c r="G16" s="48"/>
      <c r="H16" s="48"/>
      <c r="I16" s="160" t="s">
        <v>26</v>
      </c>
      <c r="J16" s="161" t="str">
        <f>'Rekapitulace stavby'!AN8</f>
        <v>24. 10. 2018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28</v>
      </c>
      <c r="E18" s="48"/>
      <c r="F18" s="48"/>
      <c r="G18" s="48"/>
      <c r="H18" s="48"/>
      <c r="I18" s="160" t="s">
        <v>29</v>
      </c>
      <c r="J18" s="36" t="s">
        <v>23</v>
      </c>
      <c r="K18" s="52"/>
    </row>
    <row r="19" spans="2:11" s="1" customFormat="1" ht="18" customHeight="1">
      <c r="B19" s="47"/>
      <c r="C19" s="48"/>
      <c r="D19" s="48"/>
      <c r="E19" s="36" t="s">
        <v>30</v>
      </c>
      <c r="F19" s="48"/>
      <c r="G19" s="48"/>
      <c r="H19" s="48"/>
      <c r="I19" s="160" t="s">
        <v>31</v>
      </c>
      <c r="J19" s="36" t="s">
        <v>23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32</v>
      </c>
      <c r="E21" s="48"/>
      <c r="F21" s="48"/>
      <c r="G21" s="48"/>
      <c r="H21" s="48"/>
      <c r="I21" s="160" t="s">
        <v>29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31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34</v>
      </c>
      <c r="E24" s="48"/>
      <c r="F24" s="48"/>
      <c r="G24" s="48"/>
      <c r="H24" s="48"/>
      <c r="I24" s="160" t="s">
        <v>29</v>
      </c>
      <c r="J24" s="36" t="s">
        <v>35</v>
      </c>
      <c r="K24" s="52"/>
    </row>
    <row r="25" spans="2:11" s="1" customFormat="1" ht="18" customHeight="1">
      <c r="B25" s="47"/>
      <c r="C25" s="48"/>
      <c r="D25" s="48"/>
      <c r="E25" s="36" t="s">
        <v>36</v>
      </c>
      <c r="F25" s="48"/>
      <c r="G25" s="48"/>
      <c r="H25" s="48"/>
      <c r="I25" s="160" t="s">
        <v>31</v>
      </c>
      <c r="J25" s="36" t="s">
        <v>37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39</v>
      </c>
      <c r="E27" s="48"/>
      <c r="F27" s="48"/>
      <c r="G27" s="48"/>
      <c r="H27" s="48"/>
      <c r="I27" s="158"/>
      <c r="J27" s="48"/>
      <c r="K27" s="52"/>
    </row>
    <row r="28" spans="2:11" s="7" customFormat="1" ht="16.5" customHeight="1">
      <c r="B28" s="162"/>
      <c r="C28" s="163"/>
      <c r="D28" s="163"/>
      <c r="E28" s="45" t="s">
        <v>23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41</v>
      </c>
      <c r="E31" s="48"/>
      <c r="F31" s="48"/>
      <c r="G31" s="48"/>
      <c r="H31" s="48"/>
      <c r="I31" s="158"/>
      <c r="J31" s="169">
        <f>ROUND(J106,2)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43</v>
      </c>
      <c r="G33" s="48"/>
      <c r="H33" s="48"/>
      <c r="I33" s="170" t="s">
        <v>42</v>
      </c>
      <c r="J33" s="53" t="s">
        <v>44</v>
      </c>
      <c r="K33" s="52"/>
    </row>
    <row r="34" spans="2:11" s="1" customFormat="1" ht="14.4" customHeight="1">
      <c r="B34" s="47"/>
      <c r="C34" s="48"/>
      <c r="D34" s="56" t="s">
        <v>45</v>
      </c>
      <c r="E34" s="56" t="s">
        <v>46</v>
      </c>
      <c r="F34" s="171">
        <f>ROUND(SUM(BE106:BE430),2)</f>
        <v>0</v>
      </c>
      <c r="G34" s="48"/>
      <c r="H34" s="48"/>
      <c r="I34" s="172">
        <v>0.21</v>
      </c>
      <c r="J34" s="171">
        <f>ROUND(ROUND((SUM(BE106:BE430)),2)*I34,2)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47</v>
      </c>
      <c r="F35" s="171">
        <f>ROUND(SUM(BF106:BF430),2)</f>
        <v>0</v>
      </c>
      <c r="G35" s="48"/>
      <c r="H35" s="48"/>
      <c r="I35" s="172">
        <v>0.15</v>
      </c>
      <c r="J35" s="171">
        <f>ROUND(ROUND((SUM(BF106:BF430)),2)*I35,2)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48</v>
      </c>
      <c r="F36" s="171">
        <f>ROUND(SUM(BG106:BG430),2)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49</v>
      </c>
      <c r="F37" s="171">
        <f>ROUND(SUM(BH106:BH430),2)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50</v>
      </c>
      <c r="F38" s="171">
        <f>ROUND(SUM(BI106:BI430),2)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51</v>
      </c>
      <c r="E40" s="99"/>
      <c r="F40" s="99"/>
      <c r="G40" s="175" t="s">
        <v>52</v>
      </c>
      <c r="H40" s="176" t="s">
        <v>53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146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Stavební úpravy zázemí fotbalu na hřišti v Neštěmicích vč.venkovního rozvodu vody a vstupních objektů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144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293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296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300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303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TI 02.1 - Zdravotechnické instalace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24</v>
      </c>
      <c r="D57" s="48"/>
      <c r="E57" s="48"/>
      <c r="F57" s="36" t="str">
        <f>F16</f>
        <v>Neštěmice</v>
      </c>
      <c r="G57" s="48"/>
      <c r="H57" s="48"/>
      <c r="I57" s="160" t="s">
        <v>26</v>
      </c>
      <c r="J57" s="161" t="str">
        <f>IF(J16="","",J16)</f>
        <v>24. 10. 2018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28</v>
      </c>
      <c r="D59" s="48"/>
      <c r="E59" s="48"/>
      <c r="F59" s="36" t="str">
        <f>E19</f>
        <v>Městské služby Ústí nad Labem - p.o.</v>
      </c>
      <c r="G59" s="48"/>
      <c r="H59" s="48"/>
      <c r="I59" s="160" t="s">
        <v>34</v>
      </c>
      <c r="J59" s="45" t="str">
        <f>E25</f>
        <v>Correct BC, s.r.o.</v>
      </c>
      <c r="K59" s="52"/>
    </row>
    <row r="60" spans="2:11" s="1" customFormat="1" ht="14.4" customHeight="1">
      <c r="B60" s="47"/>
      <c r="C60" s="41" t="s">
        <v>32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147</v>
      </c>
      <c r="D62" s="173"/>
      <c r="E62" s="173"/>
      <c r="F62" s="173"/>
      <c r="G62" s="173"/>
      <c r="H62" s="173"/>
      <c r="I62" s="187"/>
      <c r="J62" s="188" t="s">
        <v>148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149</v>
      </c>
      <c r="D64" s="48"/>
      <c r="E64" s="48"/>
      <c r="F64" s="48"/>
      <c r="G64" s="48"/>
      <c r="H64" s="48"/>
      <c r="I64" s="158"/>
      <c r="J64" s="169">
        <f>J106</f>
        <v>0</v>
      </c>
      <c r="K64" s="52"/>
      <c r="AU64" s="25" t="s">
        <v>150</v>
      </c>
    </row>
    <row r="65" spans="2:11" s="8" customFormat="1" ht="24.95" customHeight="1">
      <c r="B65" s="191"/>
      <c r="C65" s="192"/>
      <c r="D65" s="193" t="s">
        <v>307</v>
      </c>
      <c r="E65" s="194"/>
      <c r="F65" s="194"/>
      <c r="G65" s="194"/>
      <c r="H65" s="194"/>
      <c r="I65" s="195"/>
      <c r="J65" s="196">
        <f>J107</f>
        <v>0</v>
      </c>
      <c r="K65" s="197"/>
    </row>
    <row r="66" spans="2:11" s="9" customFormat="1" ht="19.9" customHeight="1">
      <c r="B66" s="198"/>
      <c r="C66" s="199"/>
      <c r="D66" s="200" t="s">
        <v>1462</v>
      </c>
      <c r="E66" s="201"/>
      <c r="F66" s="201"/>
      <c r="G66" s="201"/>
      <c r="H66" s="201"/>
      <c r="I66" s="202"/>
      <c r="J66" s="203">
        <f>J108</f>
        <v>0</v>
      </c>
      <c r="K66" s="204"/>
    </row>
    <row r="67" spans="2:11" s="9" customFormat="1" ht="19.9" customHeight="1">
      <c r="B67" s="198"/>
      <c r="C67" s="199"/>
      <c r="D67" s="200" t="s">
        <v>1463</v>
      </c>
      <c r="E67" s="201"/>
      <c r="F67" s="201"/>
      <c r="G67" s="201"/>
      <c r="H67" s="201"/>
      <c r="I67" s="202"/>
      <c r="J67" s="203">
        <f>J184</f>
        <v>0</v>
      </c>
      <c r="K67" s="204"/>
    </row>
    <row r="68" spans="2:11" s="9" customFormat="1" ht="19.9" customHeight="1">
      <c r="B68" s="198"/>
      <c r="C68" s="199"/>
      <c r="D68" s="200" t="s">
        <v>310</v>
      </c>
      <c r="E68" s="201"/>
      <c r="F68" s="201"/>
      <c r="G68" s="201"/>
      <c r="H68" s="201"/>
      <c r="I68" s="202"/>
      <c r="J68" s="203">
        <f>J196</f>
        <v>0</v>
      </c>
      <c r="K68" s="204"/>
    </row>
    <row r="69" spans="2:11" s="9" customFormat="1" ht="19.9" customHeight="1">
      <c r="B69" s="198"/>
      <c r="C69" s="199"/>
      <c r="D69" s="200" t="s">
        <v>311</v>
      </c>
      <c r="E69" s="201"/>
      <c r="F69" s="201"/>
      <c r="G69" s="201"/>
      <c r="H69" s="201"/>
      <c r="I69" s="202"/>
      <c r="J69" s="203">
        <f>J211</f>
        <v>0</v>
      </c>
      <c r="K69" s="204"/>
    </row>
    <row r="70" spans="2:11" s="8" customFormat="1" ht="24.95" customHeight="1">
      <c r="B70" s="191"/>
      <c r="C70" s="192"/>
      <c r="D70" s="193" t="s">
        <v>313</v>
      </c>
      <c r="E70" s="194"/>
      <c r="F70" s="194"/>
      <c r="G70" s="194"/>
      <c r="H70" s="194"/>
      <c r="I70" s="195"/>
      <c r="J70" s="196">
        <f>J217</f>
        <v>0</v>
      </c>
      <c r="K70" s="197"/>
    </row>
    <row r="71" spans="2:11" s="9" customFormat="1" ht="19.9" customHeight="1">
      <c r="B71" s="198"/>
      <c r="C71" s="199"/>
      <c r="D71" s="200" t="s">
        <v>1464</v>
      </c>
      <c r="E71" s="201"/>
      <c r="F71" s="201"/>
      <c r="G71" s="201"/>
      <c r="H71" s="201"/>
      <c r="I71" s="202"/>
      <c r="J71" s="203">
        <f>J218</f>
        <v>0</v>
      </c>
      <c r="K71" s="204"/>
    </row>
    <row r="72" spans="2:11" s="9" customFormat="1" ht="19.9" customHeight="1">
      <c r="B72" s="198"/>
      <c r="C72" s="199"/>
      <c r="D72" s="200" t="s">
        <v>1465</v>
      </c>
      <c r="E72" s="201"/>
      <c r="F72" s="201"/>
      <c r="G72" s="201"/>
      <c r="H72" s="201"/>
      <c r="I72" s="202"/>
      <c r="J72" s="203">
        <f>J243</f>
        <v>0</v>
      </c>
      <c r="K72" s="204"/>
    </row>
    <row r="73" spans="2:11" s="9" customFormat="1" ht="19.9" customHeight="1">
      <c r="B73" s="198"/>
      <c r="C73" s="199"/>
      <c r="D73" s="200" t="s">
        <v>1466</v>
      </c>
      <c r="E73" s="201"/>
      <c r="F73" s="201"/>
      <c r="G73" s="201"/>
      <c r="H73" s="201"/>
      <c r="I73" s="202"/>
      <c r="J73" s="203">
        <f>J272</f>
        <v>0</v>
      </c>
      <c r="K73" s="204"/>
    </row>
    <row r="74" spans="2:11" s="9" customFormat="1" ht="19.9" customHeight="1">
      <c r="B74" s="198"/>
      <c r="C74" s="199"/>
      <c r="D74" s="200" t="s">
        <v>1467</v>
      </c>
      <c r="E74" s="201"/>
      <c r="F74" s="201"/>
      <c r="G74" s="201"/>
      <c r="H74" s="201"/>
      <c r="I74" s="202"/>
      <c r="J74" s="203">
        <f>J339</f>
        <v>0</v>
      </c>
      <c r="K74" s="204"/>
    </row>
    <row r="75" spans="2:11" s="9" customFormat="1" ht="19.9" customHeight="1">
      <c r="B75" s="198"/>
      <c r="C75" s="199"/>
      <c r="D75" s="200" t="s">
        <v>1468</v>
      </c>
      <c r="E75" s="201"/>
      <c r="F75" s="201"/>
      <c r="G75" s="201"/>
      <c r="H75" s="201"/>
      <c r="I75" s="202"/>
      <c r="J75" s="203">
        <f>J387</f>
        <v>0</v>
      </c>
      <c r="K75" s="204"/>
    </row>
    <row r="76" spans="2:11" s="9" customFormat="1" ht="19.9" customHeight="1">
      <c r="B76" s="198"/>
      <c r="C76" s="199"/>
      <c r="D76" s="200" t="s">
        <v>1469</v>
      </c>
      <c r="E76" s="201"/>
      <c r="F76" s="201"/>
      <c r="G76" s="201"/>
      <c r="H76" s="201"/>
      <c r="I76" s="202"/>
      <c r="J76" s="203">
        <f>J397</f>
        <v>0</v>
      </c>
      <c r="K76" s="204"/>
    </row>
    <row r="77" spans="2:11" s="9" customFormat="1" ht="19.9" customHeight="1">
      <c r="B77" s="198"/>
      <c r="C77" s="199"/>
      <c r="D77" s="200" t="s">
        <v>1470</v>
      </c>
      <c r="E77" s="201"/>
      <c r="F77" s="201"/>
      <c r="G77" s="201"/>
      <c r="H77" s="201"/>
      <c r="I77" s="202"/>
      <c r="J77" s="203">
        <f>J401</f>
        <v>0</v>
      </c>
      <c r="K77" s="204"/>
    </row>
    <row r="78" spans="2:11" s="9" customFormat="1" ht="19.9" customHeight="1">
      <c r="B78" s="198"/>
      <c r="C78" s="199"/>
      <c r="D78" s="200" t="s">
        <v>1471</v>
      </c>
      <c r="E78" s="201"/>
      <c r="F78" s="201"/>
      <c r="G78" s="201"/>
      <c r="H78" s="201"/>
      <c r="I78" s="202"/>
      <c r="J78" s="203">
        <f>J408</f>
        <v>0</v>
      </c>
      <c r="K78" s="204"/>
    </row>
    <row r="79" spans="2:11" s="8" customFormat="1" ht="24.95" customHeight="1">
      <c r="B79" s="191"/>
      <c r="C79" s="192"/>
      <c r="D79" s="193" t="s">
        <v>321</v>
      </c>
      <c r="E79" s="194"/>
      <c r="F79" s="194"/>
      <c r="G79" s="194"/>
      <c r="H79" s="194"/>
      <c r="I79" s="195"/>
      <c r="J79" s="196">
        <f>J412</f>
        <v>0</v>
      </c>
      <c r="K79" s="197"/>
    </row>
    <row r="80" spans="2:11" s="8" customFormat="1" ht="24.95" customHeight="1">
      <c r="B80" s="191"/>
      <c r="C80" s="192"/>
      <c r="D80" s="193" t="s">
        <v>151</v>
      </c>
      <c r="E80" s="194"/>
      <c r="F80" s="194"/>
      <c r="G80" s="194"/>
      <c r="H80" s="194"/>
      <c r="I80" s="195"/>
      <c r="J80" s="196">
        <f>J421</f>
        <v>0</v>
      </c>
      <c r="K80" s="197"/>
    </row>
    <row r="81" spans="2:11" s="9" customFormat="1" ht="19.9" customHeight="1">
      <c r="B81" s="198"/>
      <c r="C81" s="199"/>
      <c r="D81" s="200" t="s">
        <v>155</v>
      </c>
      <c r="E81" s="201"/>
      <c r="F81" s="201"/>
      <c r="G81" s="201"/>
      <c r="H81" s="201"/>
      <c r="I81" s="202"/>
      <c r="J81" s="203">
        <f>J422</f>
        <v>0</v>
      </c>
      <c r="K81" s="204"/>
    </row>
    <row r="82" spans="2:11" s="9" customFormat="1" ht="19.9" customHeight="1">
      <c r="B82" s="198"/>
      <c r="C82" s="199"/>
      <c r="D82" s="200" t="s">
        <v>157</v>
      </c>
      <c r="E82" s="201"/>
      <c r="F82" s="201"/>
      <c r="G82" s="201"/>
      <c r="H82" s="201"/>
      <c r="I82" s="202"/>
      <c r="J82" s="203">
        <f>J426</f>
        <v>0</v>
      </c>
      <c r="K82" s="204"/>
    </row>
    <row r="83" spans="2:11" s="1" customFormat="1" ht="21.8" customHeight="1">
      <c r="B83" s="47"/>
      <c r="C83" s="48"/>
      <c r="D83" s="48"/>
      <c r="E83" s="48"/>
      <c r="F83" s="48"/>
      <c r="G83" s="48"/>
      <c r="H83" s="48"/>
      <c r="I83" s="158"/>
      <c r="J83" s="48"/>
      <c r="K83" s="52"/>
    </row>
    <row r="84" spans="2:11" s="1" customFormat="1" ht="6.95" customHeight="1">
      <c r="B84" s="68"/>
      <c r="C84" s="69"/>
      <c r="D84" s="69"/>
      <c r="E84" s="69"/>
      <c r="F84" s="69"/>
      <c r="G84" s="69"/>
      <c r="H84" s="69"/>
      <c r="I84" s="180"/>
      <c r="J84" s="69"/>
      <c r="K84" s="70"/>
    </row>
    <row r="88" spans="2:12" s="1" customFormat="1" ht="6.95" customHeight="1">
      <c r="B88" s="71"/>
      <c r="C88" s="72"/>
      <c r="D88" s="72"/>
      <c r="E88" s="72"/>
      <c r="F88" s="72"/>
      <c r="G88" s="72"/>
      <c r="H88" s="72"/>
      <c r="I88" s="183"/>
      <c r="J88" s="72"/>
      <c r="K88" s="72"/>
      <c r="L88" s="73"/>
    </row>
    <row r="89" spans="2:12" s="1" customFormat="1" ht="36.95" customHeight="1">
      <c r="B89" s="47"/>
      <c r="C89" s="74" t="s">
        <v>158</v>
      </c>
      <c r="D89" s="75"/>
      <c r="E89" s="75"/>
      <c r="F89" s="75"/>
      <c r="G89" s="75"/>
      <c r="H89" s="75"/>
      <c r="I89" s="205"/>
      <c r="J89" s="75"/>
      <c r="K89" s="75"/>
      <c r="L89" s="73"/>
    </row>
    <row r="90" spans="2:12" s="1" customFormat="1" ht="6.95" customHeight="1">
      <c r="B90" s="47"/>
      <c r="C90" s="75"/>
      <c r="D90" s="75"/>
      <c r="E90" s="75"/>
      <c r="F90" s="75"/>
      <c r="G90" s="75"/>
      <c r="H90" s="75"/>
      <c r="I90" s="205"/>
      <c r="J90" s="75"/>
      <c r="K90" s="75"/>
      <c r="L90" s="73"/>
    </row>
    <row r="91" spans="2:12" s="1" customFormat="1" ht="14.4" customHeight="1">
      <c r="B91" s="47"/>
      <c r="C91" s="77" t="s">
        <v>18</v>
      </c>
      <c r="D91" s="75"/>
      <c r="E91" s="75"/>
      <c r="F91" s="75"/>
      <c r="G91" s="75"/>
      <c r="H91" s="75"/>
      <c r="I91" s="205"/>
      <c r="J91" s="75"/>
      <c r="K91" s="75"/>
      <c r="L91" s="73"/>
    </row>
    <row r="92" spans="2:12" s="1" customFormat="1" ht="16.5" customHeight="1">
      <c r="B92" s="47"/>
      <c r="C92" s="75"/>
      <c r="D92" s="75"/>
      <c r="E92" s="206" t="str">
        <f>E7</f>
        <v>Stavební úpravy zázemí fotbalu na hřišti v Neštěmicích vč.venkovního rozvodu vody a vstupních objektů</v>
      </c>
      <c r="F92" s="77"/>
      <c r="G92" s="77"/>
      <c r="H92" s="77"/>
      <c r="I92" s="205"/>
      <c r="J92" s="75"/>
      <c r="K92" s="75"/>
      <c r="L92" s="73"/>
    </row>
    <row r="93" spans="2:12" ht="13.5">
      <c r="B93" s="29"/>
      <c r="C93" s="77" t="s">
        <v>144</v>
      </c>
      <c r="D93" s="254"/>
      <c r="E93" s="254"/>
      <c r="F93" s="254"/>
      <c r="G93" s="254"/>
      <c r="H93" s="254"/>
      <c r="I93" s="150"/>
      <c r="J93" s="254"/>
      <c r="K93" s="254"/>
      <c r="L93" s="255"/>
    </row>
    <row r="94" spans="2:12" ht="16.5" customHeight="1">
      <c r="B94" s="29"/>
      <c r="C94" s="254"/>
      <c r="D94" s="254"/>
      <c r="E94" s="206" t="s">
        <v>293</v>
      </c>
      <c r="F94" s="254"/>
      <c r="G94" s="254"/>
      <c r="H94" s="254"/>
      <c r="I94" s="150"/>
      <c r="J94" s="254"/>
      <c r="K94" s="254"/>
      <c r="L94" s="255"/>
    </row>
    <row r="95" spans="2:12" ht="13.5">
      <c r="B95" s="29"/>
      <c r="C95" s="77" t="s">
        <v>296</v>
      </c>
      <c r="D95" s="254"/>
      <c r="E95" s="254"/>
      <c r="F95" s="254"/>
      <c r="G95" s="254"/>
      <c r="H95" s="254"/>
      <c r="I95" s="150"/>
      <c r="J95" s="254"/>
      <c r="K95" s="254"/>
      <c r="L95" s="255"/>
    </row>
    <row r="96" spans="2:12" s="1" customFormat="1" ht="16.5" customHeight="1">
      <c r="B96" s="47"/>
      <c r="C96" s="75"/>
      <c r="D96" s="75"/>
      <c r="E96" s="256" t="s">
        <v>300</v>
      </c>
      <c r="F96" s="75"/>
      <c r="G96" s="75"/>
      <c r="H96" s="75"/>
      <c r="I96" s="205"/>
      <c r="J96" s="75"/>
      <c r="K96" s="75"/>
      <c r="L96" s="73"/>
    </row>
    <row r="97" spans="2:12" s="1" customFormat="1" ht="14.4" customHeight="1">
      <c r="B97" s="47"/>
      <c r="C97" s="77" t="s">
        <v>303</v>
      </c>
      <c r="D97" s="75"/>
      <c r="E97" s="75"/>
      <c r="F97" s="75"/>
      <c r="G97" s="75"/>
      <c r="H97" s="75"/>
      <c r="I97" s="205"/>
      <c r="J97" s="75"/>
      <c r="K97" s="75"/>
      <c r="L97" s="73"/>
    </row>
    <row r="98" spans="2:12" s="1" customFormat="1" ht="17.25" customHeight="1">
      <c r="B98" s="47"/>
      <c r="C98" s="75"/>
      <c r="D98" s="75"/>
      <c r="E98" s="83" t="str">
        <f>E13</f>
        <v>TI 02.1 - Zdravotechnické instalace</v>
      </c>
      <c r="F98" s="75"/>
      <c r="G98" s="75"/>
      <c r="H98" s="75"/>
      <c r="I98" s="205"/>
      <c r="J98" s="75"/>
      <c r="K98" s="75"/>
      <c r="L98" s="73"/>
    </row>
    <row r="99" spans="2:12" s="1" customFormat="1" ht="6.95" customHeight="1">
      <c r="B99" s="47"/>
      <c r="C99" s="75"/>
      <c r="D99" s="75"/>
      <c r="E99" s="75"/>
      <c r="F99" s="75"/>
      <c r="G99" s="75"/>
      <c r="H99" s="75"/>
      <c r="I99" s="205"/>
      <c r="J99" s="75"/>
      <c r="K99" s="75"/>
      <c r="L99" s="73"/>
    </row>
    <row r="100" spans="2:12" s="1" customFormat="1" ht="18" customHeight="1">
      <c r="B100" s="47"/>
      <c r="C100" s="77" t="s">
        <v>24</v>
      </c>
      <c r="D100" s="75"/>
      <c r="E100" s="75"/>
      <c r="F100" s="207" t="str">
        <f>F16</f>
        <v>Neštěmice</v>
      </c>
      <c r="G100" s="75"/>
      <c r="H100" s="75"/>
      <c r="I100" s="208" t="s">
        <v>26</v>
      </c>
      <c r="J100" s="86" t="str">
        <f>IF(J16="","",J16)</f>
        <v>24. 10. 2018</v>
      </c>
      <c r="K100" s="75"/>
      <c r="L100" s="73"/>
    </row>
    <row r="101" spans="2:12" s="1" customFormat="1" ht="6.95" customHeight="1">
      <c r="B101" s="47"/>
      <c r="C101" s="75"/>
      <c r="D101" s="75"/>
      <c r="E101" s="75"/>
      <c r="F101" s="75"/>
      <c r="G101" s="75"/>
      <c r="H101" s="75"/>
      <c r="I101" s="205"/>
      <c r="J101" s="75"/>
      <c r="K101" s="75"/>
      <c r="L101" s="73"/>
    </row>
    <row r="102" spans="2:12" s="1" customFormat="1" ht="13.5">
      <c r="B102" s="47"/>
      <c r="C102" s="77" t="s">
        <v>28</v>
      </c>
      <c r="D102" s="75"/>
      <c r="E102" s="75"/>
      <c r="F102" s="207" t="str">
        <f>E19</f>
        <v>Městské služby Ústí nad Labem - p.o.</v>
      </c>
      <c r="G102" s="75"/>
      <c r="H102" s="75"/>
      <c r="I102" s="208" t="s">
        <v>34</v>
      </c>
      <c r="J102" s="207" t="str">
        <f>E25</f>
        <v>Correct BC, s.r.o.</v>
      </c>
      <c r="K102" s="75"/>
      <c r="L102" s="73"/>
    </row>
    <row r="103" spans="2:12" s="1" customFormat="1" ht="14.4" customHeight="1">
      <c r="B103" s="47"/>
      <c r="C103" s="77" t="s">
        <v>32</v>
      </c>
      <c r="D103" s="75"/>
      <c r="E103" s="75"/>
      <c r="F103" s="207" t="str">
        <f>IF(E22="","",E22)</f>
        <v/>
      </c>
      <c r="G103" s="75"/>
      <c r="H103" s="75"/>
      <c r="I103" s="205"/>
      <c r="J103" s="75"/>
      <c r="K103" s="75"/>
      <c r="L103" s="73"/>
    </row>
    <row r="104" spans="2:12" s="1" customFormat="1" ht="10.3" customHeight="1">
      <c r="B104" s="47"/>
      <c r="C104" s="75"/>
      <c r="D104" s="75"/>
      <c r="E104" s="75"/>
      <c r="F104" s="75"/>
      <c r="G104" s="75"/>
      <c r="H104" s="75"/>
      <c r="I104" s="205"/>
      <c r="J104" s="75"/>
      <c r="K104" s="75"/>
      <c r="L104" s="73"/>
    </row>
    <row r="105" spans="2:20" s="10" customFormat="1" ht="29.25" customHeight="1">
      <c r="B105" s="209"/>
      <c r="C105" s="210" t="s">
        <v>159</v>
      </c>
      <c r="D105" s="211" t="s">
        <v>60</v>
      </c>
      <c r="E105" s="211" t="s">
        <v>56</v>
      </c>
      <c r="F105" s="211" t="s">
        <v>160</v>
      </c>
      <c r="G105" s="211" t="s">
        <v>161</v>
      </c>
      <c r="H105" s="211" t="s">
        <v>162</v>
      </c>
      <c r="I105" s="212" t="s">
        <v>163</v>
      </c>
      <c r="J105" s="211" t="s">
        <v>148</v>
      </c>
      <c r="K105" s="213" t="s">
        <v>164</v>
      </c>
      <c r="L105" s="214"/>
      <c r="M105" s="103" t="s">
        <v>165</v>
      </c>
      <c r="N105" s="104" t="s">
        <v>45</v>
      </c>
      <c r="O105" s="104" t="s">
        <v>166</v>
      </c>
      <c r="P105" s="104" t="s">
        <v>167</v>
      </c>
      <c r="Q105" s="104" t="s">
        <v>168</v>
      </c>
      <c r="R105" s="104" t="s">
        <v>169</v>
      </c>
      <c r="S105" s="104" t="s">
        <v>170</v>
      </c>
      <c r="T105" s="105" t="s">
        <v>171</v>
      </c>
    </row>
    <row r="106" spans="2:63" s="1" customFormat="1" ht="29.25" customHeight="1">
      <c r="B106" s="47"/>
      <c r="C106" s="109" t="s">
        <v>149</v>
      </c>
      <c r="D106" s="75"/>
      <c r="E106" s="75"/>
      <c r="F106" s="75"/>
      <c r="G106" s="75"/>
      <c r="H106" s="75"/>
      <c r="I106" s="205"/>
      <c r="J106" s="215">
        <f>BK106</f>
        <v>0</v>
      </c>
      <c r="K106" s="75"/>
      <c r="L106" s="73"/>
      <c r="M106" s="106"/>
      <c r="N106" s="107"/>
      <c r="O106" s="107"/>
      <c r="P106" s="216">
        <f>P107+P217+P412+P421</f>
        <v>0</v>
      </c>
      <c r="Q106" s="107"/>
      <c r="R106" s="216">
        <f>R107+R217+R412+R421</f>
        <v>17.81206462</v>
      </c>
      <c r="S106" s="107"/>
      <c r="T106" s="217">
        <f>T107+T217+T412+T421</f>
        <v>7.6274999999999995</v>
      </c>
      <c r="AT106" s="25" t="s">
        <v>74</v>
      </c>
      <c r="AU106" s="25" t="s">
        <v>150</v>
      </c>
      <c r="BK106" s="218">
        <f>BK107+BK217+BK412+BK421</f>
        <v>0</v>
      </c>
    </row>
    <row r="107" spans="2:63" s="11" customFormat="1" ht="37.4" customHeight="1">
      <c r="B107" s="219"/>
      <c r="C107" s="220"/>
      <c r="D107" s="221" t="s">
        <v>74</v>
      </c>
      <c r="E107" s="222" t="s">
        <v>322</v>
      </c>
      <c r="F107" s="222" t="s">
        <v>323</v>
      </c>
      <c r="G107" s="220"/>
      <c r="H107" s="220"/>
      <c r="I107" s="223"/>
      <c r="J107" s="224">
        <f>BK107</f>
        <v>0</v>
      </c>
      <c r="K107" s="220"/>
      <c r="L107" s="225"/>
      <c r="M107" s="226"/>
      <c r="N107" s="227"/>
      <c r="O107" s="227"/>
      <c r="P107" s="228">
        <f>P108+P184+P196+P211</f>
        <v>0</v>
      </c>
      <c r="Q107" s="227"/>
      <c r="R107" s="228">
        <f>R108+R184+R196+R211</f>
        <v>15.32658162</v>
      </c>
      <c r="S107" s="227"/>
      <c r="T107" s="229">
        <f>T108+T184+T196+T211</f>
        <v>7.6274999999999995</v>
      </c>
      <c r="AR107" s="230" t="s">
        <v>83</v>
      </c>
      <c r="AT107" s="231" t="s">
        <v>74</v>
      </c>
      <c r="AU107" s="231" t="s">
        <v>75</v>
      </c>
      <c r="AY107" s="230" t="s">
        <v>174</v>
      </c>
      <c r="BK107" s="232">
        <f>BK108+BK184+BK196+BK211</f>
        <v>0</v>
      </c>
    </row>
    <row r="108" spans="2:63" s="11" customFormat="1" ht="19.9" customHeight="1">
      <c r="B108" s="219"/>
      <c r="C108" s="220"/>
      <c r="D108" s="221" t="s">
        <v>74</v>
      </c>
      <c r="E108" s="233" t="s">
        <v>83</v>
      </c>
      <c r="F108" s="233" t="s">
        <v>1472</v>
      </c>
      <c r="G108" s="220"/>
      <c r="H108" s="220"/>
      <c r="I108" s="223"/>
      <c r="J108" s="234">
        <f>BK108</f>
        <v>0</v>
      </c>
      <c r="K108" s="220"/>
      <c r="L108" s="225"/>
      <c r="M108" s="226"/>
      <c r="N108" s="227"/>
      <c r="O108" s="227"/>
      <c r="P108" s="228">
        <f>SUM(P109:P183)</f>
        <v>0</v>
      </c>
      <c r="Q108" s="227"/>
      <c r="R108" s="228">
        <f>SUM(R109:R183)</f>
        <v>0</v>
      </c>
      <c r="S108" s="227"/>
      <c r="T108" s="229">
        <f>SUM(T109:T183)</f>
        <v>0</v>
      </c>
      <c r="AR108" s="230" t="s">
        <v>83</v>
      </c>
      <c r="AT108" s="231" t="s">
        <v>74</v>
      </c>
      <c r="AU108" s="231" t="s">
        <v>83</v>
      </c>
      <c r="AY108" s="230" t="s">
        <v>174</v>
      </c>
      <c r="BK108" s="232">
        <f>SUM(BK109:BK183)</f>
        <v>0</v>
      </c>
    </row>
    <row r="109" spans="2:65" s="1" customFormat="1" ht="25.5" customHeight="1">
      <c r="B109" s="47"/>
      <c r="C109" s="235" t="s">
        <v>83</v>
      </c>
      <c r="D109" s="235" t="s">
        <v>177</v>
      </c>
      <c r="E109" s="236" t="s">
        <v>1473</v>
      </c>
      <c r="F109" s="237" t="s">
        <v>1474</v>
      </c>
      <c r="G109" s="238" t="s">
        <v>453</v>
      </c>
      <c r="H109" s="239">
        <v>55.401</v>
      </c>
      <c r="I109" s="240"/>
      <c r="J109" s="241">
        <f>ROUND(I109*H109,2)</f>
        <v>0</v>
      </c>
      <c r="K109" s="237" t="s">
        <v>181</v>
      </c>
      <c r="L109" s="73"/>
      <c r="M109" s="242" t="s">
        <v>23</v>
      </c>
      <c r="N109" s="243" t="s">
        <v>46</v>
      </c>
      <c r="O109" s="48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5" t="s">
        <v>195</v>
      </c>
      <c r="AT109" s="25" t="s">
        <v>177</v>
      </c>
      <c r="AU109" s="25" t="s">
        <v>85</v>
      </c>
      <c r="AY109" s="25" t="s">
        <v>174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5" t="s">
        <v>83</v>
      </c>
      <c r="BK109" s="246">
        <f>ROUND(I109*H109,2)</f>
        <v>0</v>
      </c>
      <c r="BL109" s="25" t="s">
        <v>195</v>
      </c>
      <c r="BM109" s="25" t="s">
        <v>1475</v>
      </c>
    </row>
    <row r="110" spans="2:51" s="12" customFormat="1" ht="13.5">
      <c r="B110" s="257"/>
      <c r="C110" s="258"/>
      <c r="D110" s="247" t="s">
        <v>328</v>
      </c>
      <c r="E110" s="259" t="s">
        <v>23</v>
      </c>
      <c r="F110" s="260" t="s">
        <v>1476</v>
      </c>
      <c r="G110" s="258"/>
      <c r="H110" s="261">
        <v>18.819</v>
      </c>
      <c r="I110" s="262"/>
      <c r="J110" s="258"/>
      <c r="K110" s="258"/>
      <c r="L110" s="263"/>
      <c r="M110" s="264"/>
      <c r="N110" s="265"/>
      <c r="O110" s="265"/>
      <c r="P110" s="265"/>
      <c r="Q110" s="265"/>
      <c r="R110" s="265"/>
      <c r="S110" s="265"/>
      <c r="T110" s="266"/>
      <c r="AT110" s="267" t="s">
        <v>328</v>
      </c>
      <c r="AU110" s="267" t="s">
        <v>85</v>
      </c>
      <c r="AV110" s="12" t="s">
        <v>85</v>
      </c>
      <c r="AW110" s="12" t="s">
        <v>38</v>
      </c>
      <c r="AX110" s="12" t="s">
        <v>75</v>
      </c>
      <c r="AY110" s="267" t="s">
        <v>174</v>
      </c>
    </row>
    <row r="111" spans="2:51" s="12" customFormat="1" ht="13.5">
      <c r="B111" s="257"/>
      <c r="C111" s="258"/>
      <c r="D111" s="247" t="s">
        <v>328</v>
      </c>
      <c r="E111" s="259" t="s">
        <v>23</v>
      </c>
      <c r="F111" s="260" t="s">
        <v>1477</v>
      </c>
      <c r="G111" s="258"/>
      <c r="H111" s="261">
        <v>0.864</v>
      </c>
      <c r="I111" s="262"/>
      <c r="J111" s="258"/>
      <c r="K111" s="258"/>
      <c r="L111" s="263"/>
      <c r="M111" s="264"/>
      <c r="N111" s="265"/>
      <c r="O111" s="265"/>
      <c r="P111" s="265"/>
      <c r="Q111" s="265"/>
      <c r="R111" s="265"/>
      <c r="S111" s="265"/>
      <c r="T111" s="266"/>
      <c r="AT111" s="267" t="s">
        <v>328</v>
      </c>
      <c r="AU111" s="267" t="s">
        <v>85</v>
      </c>
      <c r="AV111" s="12" t="s">
        <v>85</v>
      </c>
      <c r="AW111" s="12" t="s">
        <v>38</v>
      </c>
      <c r="AX111" s="12" t="s">
        <v>75</v>
      </c>
      <c r="AY111" s="267" t="s">
        <v>174</v>
      </c>
    </row>
    <row r="112" spans="2:51" s="12" customFormat="1" ht="13.5">
      <c r="B112" s="257"/>
      <c r="C112" s="258"/>
      <c r="D112" s="247" t="s">
        <v>328</v>
      </c>
      <c r="E112" s="259" t="s">
        <v>23</v>
      </c>
      <c r="F112" s="260" t="s">
        <v>1478</v>
      </c>
      <c r="G112" s="258"/>
      <c r="H112" s="261">
        <v>4.68</v>
      </c>
      <c r="I112" s="262"/>
      <c r="J112" s="258"/>
      <c r="K112" s="258"/>
      <c r="L112" s="263"/>
      <c r="M112" s="264"/>
      <c r="N112" s="265"/>
      <c r="O112" s="265"/>
      <c r="P112" s="265"/>
      <c r="Q112" s="265"/>
      <c r="R112" s="265"/>
      <c r="S112" s="265"/>
      <c r="T112" s="266"/>
      <c r="AT112" s="267" t="s">
        <v>328</v>
      </c>
      <c r="AU112" s="267" t="s">
        <v>85</v>
      </c>
      <c r="AV112" s="12" t="s">
        <v>85</v>
      </c>
      <c r="AW112" s="12" t="s">
        <v>38</v>
      </c>
      <c r="AX112" s="12" t="s">
        <v>75</v>
      </c>
      <c r="AY112" s="267" t="s">
        <v>174</v>
      </c>
    </row>
    <row r="113" spans="2:51" s="12" customFormat="1" ht="13.5">
      <c r="B113" s="257"/>
      <c r="C113" s="258"/>
      <c r="D113" s="247" t="s">
        <v>328</v>
      </c>
      <c r="E113" s="259" t="s">
        <v>23</v>
      </c>
      <c r="F113" s="260" t="s">
        <v>1479</v>
      </c>
      <c r="G113" s="258"/>
      <c r="H113" s="261">
        <v>10.53</v>
      </c>
      <c r="I113" s="262"/>
      <c r="J113" s="258"/>
      <c r="K113" s="258"/>
      <c r="L113" s="263"/>
      <c r="M113" s="264"/>
      <c r="N113" s="265"/>
      <c r="O113" s="265"/>
      <c r="P113" s="265"/>
      <c r="Q113" s="265"/>
      <c r="R113" s="265"/>
      <c r="S113" s="265"/>
      <c r="T113" s="266"/>
      <c r="AT113" s="267" t="s">
        <v>328</v>
      </c>
      <c r="AU113" s="267" t="s">
        <v>85</v>
      </c>
      <c r="AV113" s="12" t="s">
        <v>85</v>
      </c>
      <c r="AW113" s="12" t="s">
        <v>38</v>
      </c>
      <c r="AX113" s="12" t="s">
        <v>75</v>
      </c>
      <c r="AY113" s="267" t="s">
        <v>174</v>
      </c>
    </row>
    <row r="114" spans="2:51" s="12" customFormat="1" ht="13.5">
      <c r="B114" s="257"/>
      <c r="C114" s="258"/>
      <c r="D114" s="247" t="s">
        <v>328</v>
      </c>
      <c r="E114" s="259" t="s">
        <v>23</v>
      </c>
      <c r="F114" s="260" t="s">
        <v>1480</v>
      </c>
      <c r="G114" s="258"/>
      <c r="H114" s="261">
        <v>3.78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AT114" s="267" t="s">
        <v>328</v>
      </c>
      <c r="AU114" s="267" t="s">
        <v>85</v>
      </c>
      <c r="AV114" s="12" t="s">
        <v>85</v>
      </c>
      <c r="AW114" s="12" t="s">
        <v>38</v>
      </c>
      <c r="AX114" s="12" t="s">
        <v>75</v>
      </c>
      <c r="AY114" s="267" t="s">
        <v>174</v>
      </c>
    </row>
    <row r="115" spans="2:51" s="12" customFormat="1" ht="13.5">
      <c r="B115" s="257"/>
      <c r="C115" s="258"/>
      <c r="D115" s="247" t="s">
        <v>328</v>
      </c>
      <c r="E115" s="259" t="s">
        <v>23</v>
      </c>
      <c r="F115" s="260" t="s">
        <v>1481</v>
      </c>
      <c r="G115" s="258"/>
      <c r="H115" s="261">
        <v>4.68</v>
      </c>
      <c r="I115" s="262"/>
      <c r="J115" s="258"/>
      <c r="K115" s="258"/>
      <c r="L115" s="263"/>
      <c r="M115" s="264"/>
      <c r="N115" s="265"/>
      <c r="O115" s="265"/>
      <c r="P115" s="265"/>
      <c r="Q115" s="265"/>
      <c r="R115" s="265"/>
      <c r="S115" s="265"/>
      <c r="T115" s="266"/>
      <c r="AT115" s="267" t="s">
        <v>328</v>
      </c>
      <c r="AU115" s="267" t="s">
        <v>85</v>
      </c>
      <c r="AV115" s="12" t="s">
        <v>85</v>
      </c>
      <c r="AW115" s="12" t="s">
        <v>38</v>
      </c>
      <c r="AX115" s="12" t="s">
        <v>75</v>
      </c>
      <c r="AY115" s="267" t="s">
        <v>174</v>
      </c>
    </row>
    <row r="116" spans="2:51" s="12" customFormat="1" ht="13.5">
      <c r="B116" s="257"/>
      <c r="C116" s="258"/>
      <c r="D116" s="247" t="s">
        <v>328</v>
      </c>
      <c r="E116" s="259" t="s">
        <v>23</v>
      </c>
      <c r="F116" s="260" t="s">
        <v>1482</v>
      </c>
      <c r="G116" s="258"/>
      <c r="H116" s="261">
        <v>4.956</v>
      </c>
      <c r="I116" s="262"/>
      <c r="J116" s="258"/>
      <c r="K116" s="258"/>
      <c r="L116" s="263"/>
      <c r="M116" s="264"/>
      <c r="N116" s="265"/>
      <c r="O116" s="265"/>
      <c r="P116" s="265"/>
      <c r="Q116" s="265"/>
      <c r="R116" s="265"/>
      <c r="S116" s="265"/>
      <c r="T116" s="266"/>
      <c r="AT116" s="267" t="s">
        <v>328</v>
      </c>
      <c r="AU116" s="267" t="s">
        <v>85</v>
      </c>
      <c r="AV116" s="12" t="s">
        <v>85</v>
      </c>
      <c r="AW116" s="12" t="s">
        <v>38</v>
      </c>
      <c r="AX116" s="12" t="s">
        <v>75</v>
      </c>
      <c r="AY116" s="267" t="s">
        <v>174</v>
      </c>
    </row>
    <row r="117" spans="2:51" s="12" customFormat="1" ht="13.5">
      <c r="B117" s="257"/>
      <c r="C117" s="258"/>
      <c r="D117" s="247" t="s">
        <v>328</v>
      </c>
      <c r="E117" s="259" t="s">
        <v>23</v>
      </c>
      <c r="F117" s="260" t="s">
        <v>1483</v>
      </c>
      <c r="G117" s="258"/>
      <c r="H117" s="261">
        <v>2.412</v>
      </c>
      <c r="I117" s="262"/>
      <c r="J117" s="258"/>
      <c r="K117" s="258"/>
      <c r="L117" s="263"/>
      <c r="M117" s="264"/>
      <c r="N117" s="265"/>
      <c r="O117" s="265"/>
      <c r="P117" s="265"/>
      <c r="Q117" s="265"/>
      <c r="R117" s="265"/>
      <c r="S117" s="265"/>
      <c r="T117" s="266"/>
      <c r="AT117" s="267" t="s">
        <v>328</v>
      </c>
      <c r="AU117" s="267" t="s">
        <v>85</v>
      </c>
      <c r="AV117" s="12" t="s">
        <v>85</v>
      </c>
      <c r="AW117" s="12" t="s">
        <v>38</v>
      </c>
      <c r="AX117" s="12" t="s">
        <v>75</v>
      </c>
      <c r="AY117" s="267" t="s">
        <v>174</v>
      </c>
    </row>
    <row r="118" spans="2:51" s="12" customFormat="1" ht="13.5">
      <c r="B118" s="257"/>
      <c r="C118" s="258"/>
      <c r="D118" s="247" t="s">
        <v>328</v>
      </c>
      <c r="E118" s="259" t="s">
        <v>23</v>
      </c>
      <c r="F118" s="260" t="s">
        <v>1484</v>
      </c>
      <c r="G118" s="258"/>
      <c r="H118" s="261">
        <v>4.68</v>
      </c>
      <c r="I118" s="262"/>
      <c r="J118" s="258"/>
      <c r="K118" s="258"/>
      <c r="L118" s="263"/>
      <c r="M118" s="264"/>
      <c r="N118" s="265"/>
      <c r="O118" s="265"/>
      <c r="P118" s="265"/>
      <c r="Q118" s="265"/>
      <c r="R118" s="265"/>
      <c r="S118" s="265"/>
      <c r="T118" s="266"/>
      <c r="AT118" s="267" t="s">
        <v>328</v>
      </c>
      <c r="AU118" s="267" t="s">
        <v>85</v>
      </c>
      <c r="AV118" s="12" t="s">
        <v>85</v>
      </c>
      <c r="AW118" s="12" t="s">
        <v>38</v>
      </c>
      <c r="AX118" s="12" t="s">
        <v>75</v>
      </c>
      <c r="AY118" s="267" t="s">
        <v>174</v>
      </c>
    </row>
    <row r="119" spans="2:51" s="13" customFormat="1" ht="13.5">
      <c r="B119" s="268"/>
      <c r="C119" s="269"/>
      <c r="D119" s="247" t="s">
        <v>328</v>
      </c>
      <c r="E119" s="270" t="s">
        <v>23</v>
      </c>
      <c r="F119" s="271" t="s">
        <v>331</v>
      </c>
      <c r="G119" s="269"/>
      <c r="H119" s="272">
        <v>55.401</v>
      </c>
      <c r="I119" s="273"/>
      <c r="J119" s="269"/>
      <c r="K119" s="269"/>
      <c r="L119" s="274"/>
      <c r="M119" s="275"/>
      <c r="N119" s="276"/>
      <c r="O119" s="276"/>
      <c r="P119" s="276"/>
      <c r="Q119" s="276"/>
      <c r="R119" s="276"/>
      <c r="S119" s="276"/>
      <c r="T119" s="277"/>
      <c r="AT119" s="278" t="s">
        <v>328</v>
      </c>
      <c r="AU119" s="278" t="s">
        <v>85</v>
      </c>
      <c r="AV119" s="13" t="s">
        <v>195</v>
      </c>
      <c r="AW119" s="13" t="s">
        <v>38</v>
      </c>
      <c r="AX119" s="13" t="s">
        <v>83</v>
      </c>
      <c r="AY119" s="278" t="s">
        <v>174</v>
      </c>
    </row>
    <row r="120" spans="2:65" s="1" customFormat="1" ht="38.25" customHeight="1">
      <c r="B120" s="47"/>
      <c r="C120" s="235" t="s">
        <v>85</v>
      </c>
      <c r="D120" s="235" t="s">
        <v>177</v>
      </c>
      <c r="E120" s="236" t="s">
        <v>1485</v>
      </c>
      <c r="F120" s="237" t="s">
        <v>1486</v>
      </c>
      <c r="G120" s="238" t="s">
        <v>453</v>
      </c>
      <c r="H120" s="239">
        <v>55.401</v>
      </c>
      <c r="I120" s="240"/>
      <c r="J120" s="241">
        <f>ROUND(I120*H120,2)</f>
        <v>0</v>
      </c>
      <c r="K120" s="237" t="s">
        <v>181</v>
      </c>
      <c r="L120" s="73"/>
      <c r="M120" s="242" t="s">
        <v>23</v>
      </c>
      <c r="N120" s="243" t="s">
        <v>46</v>
      </c>
      <c r="O120" s="48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5" t="s">
        <v>195</v>
      </c>
      <c r="AT120" s="25" t="s">
        <v>177</v>
      </c>
      <c r="AU120" s="25" t="s">
        <v>85</v>
      </c>
      <c r="AY120" s="25" t="s">
        <v>174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5" t="s">
        <v>83</v>
      </c>
      <c r="BK120" s="246">
        <f>ROUND(I120*H120,2)</f>
        <v>0</v>
      </c>
      <c r="BL120" s="25" t="s">
        <v>195</v>
      </c>
      <c r="BM120" s="25" t="s">
        <v>1487</v>
      </c>
    </row>
    <row r="121" spans="2:51" s="12" customFormat="1" ht="13.5">
      <c r="B121" s="257"/>
      <c r="C121" s="258"/>
      <c r="D121" s="247" t="s">
        <v>328</v>
      </c>
      <c r="E121" s="259" t="s">
        <v>23</v>
      </c>
      <c r="F121" s="260" t="s">
        <v>1476</v>
      </c>
      <c r="G121" s="258"/>
      <c r="H121" s="261">
        <v>18.819</v>
      </c>
      <c r="I121" s="262"/>
      <c r="J121" s="258"/>
      <c r="K121" s="258"/>
      <c r="L121" s="263"/>
      <c r="M121" s="264"/>
      <c r="N121" s="265"/>
      <c r="O121" s="265"/>
      <c r="P121" s="265"/>
      <c r="Q121" s="265"/>
      <c r="R121" s="265"/>
      <c r="S121" s="265"/>
      <c r="T121" s="266"/>
      <c r="AT121" s="267" t="s">
        <v>328</v>
      </c>
      <c r="AU121" s="267" t="s">
        <v>85</v>
      </c>
      <c r="AV121" s="12" t="s">
        <v>85</v>
      </c>
      <c r="AW121" s="12" t="s">
        <v>38</v>
      </c>
      <c r="AX121" s="12" t="s">
        <v>75</v>
      </c>
      <c r="AY121" s="267" t="s">
        <v>174</v>
      </c>
    </row>
    <row r="122" spans="2:51" s="12" customFormat="1" ht="13.5">
      <c r="B122" s="257"/>
      <c r="C122" s="258"/>
      <c r="D122" s="247" t="s">
        <v>328</v>
      </c>
      <c r="E122" s="259" t="s">
        <v>23</v>
      </c>
      <c r="F122" s="260" t="s">
        <v>1477</v>
      </c>
      <c r="G122" s="258"/>
      <c r="H122" s="261">
        <v>0.864</v>
      </c>
      <c r="I122" s="262"/>
      <c r="J122" s="258"/>
      <c r="K122" s="258"/>
      <c r="L122" s="263"/>
      <c r="M122" s="264"/>
      <c r="N122" s="265"/>
      <c r="O122" s="265"/>
      <c r="P122" s="265"/>
      <c r="Q122" s="265"/>
      <c r="R122" s="265"/>
      <c r="S122" s="265"/>
      <c r="T122" s="266"/>
      <c r="AT122" s="267" t="s">
        <v>328</v>
      </c>
      <c r="AU122" s="267" t="s">
        <v>85</v>
      </c>
      <c r="AV122" s="12" t="s">
        <v>85</v>
      </c>
      <c r="AW122" s="12" t="s">
        <v>38</v>
      </c>
      <c r="AX122" s="12" t="s">
        <v>75</v>
      </c>
      <c r="AY122" s="267" t="s">
        <v>174</v>
      </c>
    </row>
    <row r="123" spans="2:51" s="12" customFormat="1" ht="13.5">
      <c r="B123" s="257"/>
      <c r="C123" s="258"/>
      <c r="D123" s="247" t="s">
        <v>328</v>
      </c>
      <c r="E123" s="259" t="s">
        <v>23</v>
      </c>
      <c r="F123" s="260" t="s">
        <v>1478</v>
      </c>
      <c r="G123" s="258"/>
      <c r="H123" s="261">
        <v>4.68</v>
      </c>
      <c r="I123" s="262"/>
      <c r="J123" s="258"/>
      <c r="K123" s="258"/>
      <c r="L123" s="263"/>
      <c r="M123" s="264"/>
      <c r="N123" s="265"/>
      <c r="O123" s="265"/>
      <c r="P123" s="265"/>
      <c r="Q123" s="265"/>
      <c r="R123" s="265"/>
      <c r="S123" s="265"/>
      <c r="T123" s="266"/>
      <c r="AT123" s="267" t="s">
        <v>328</v>
      </c>
      <c r="AU123" s="267" t="s">
        <v>85</v>
      </c>
      <c r="AV123" s="12" t="s">
        <v>85</v>
      </c>
      <c r="AW123" s="12" t="s">
        <v>38</v>
      </c>
      <c r="AX123" s="12" t="s">
        <v>75</v>
      </c>
      <c r="AY123" s="267" t="s">
        <v>174</v>
      </c>
    </row>
    <row r="124" spans="2:51" s="12" customFormat="1" ht="13.5">
      <c r="B124" s="257"/>
      <c r="C124" s="258"/>
      <c r="D124" s="247" t="s">
        <v>328</v>
      </c>
      <c r="E124" s="259" t="s">
        <v>23</v>
      </c>
      <c r="F124" s="260" t="s">
        <v>1479</v>
      </c>
      <c r="G124" s="258"/>
      <c r="H124" s="261">
        <v>10.53</v>
      </c>
      <c r="I124" s="262"/>
      <c r="J124" s="258"/>
      <c r="K124" s="258"/>
      <c r="L124" s="263"/>
      <c r="M124" s="264"/>
      <c r="N124" s="265"/>
      <c r="O124" s="265"/>
      <c r="P124" s="265"/>
      <c r="Q124" s="265"/>
      <c r="R124" s="265"/>
      <c r="S124" s="265"/>
      <c r="T124" s="266"/>
      <c r="AT124" s="267" t="s">
        <v>328</v>
      </c>
      <c r="AU124" s="267" t="s">
        <v>85</v>
      </c>
      <c r="AV124" s="12" t="s">
        <v>85</v>
      </c>
      <c r="AW124" s="12" t="s">
        <v>38</v>
      </c>
      <c r="AX124" s="12" t="s">
        <v>75</v>
      </c>
      <c r="AY124" s="267" t="s">
        <v>174</v>
      </c>
    </row>
    <row r="125" spans="2:51" s="12" customFormat="1" ht="13.5">
      <c r="B125" s="257"/>
      <c r="C125" s="258"/>
      <c r="D125" s="247" t="s">
        <v>328</v>
      </c>
      <c r="E125" s="259" t="s">
        <v>23</v>
      </c>
      <c r="F125" s="260" t="s">
        <v>1480</v>
      </c>
      <c r="G125" s="258"/>
      <c r="H125" s="261">
        <v>3.78</v>
      </c>
      <c r="I125" s="262"/>
      <c r="J125" s="258"/>
      <c r="K125" s="258"/>
      <c r="L125" s="263"/>
      <c r="M125" s="264"/>
      <c r="N125" s="265"/>
      <c r="O125" s="265"/>
      <c r="P125" s="265"/>
      <c r="Q125" s="265"/>
      <c r="R125" s="265"/>
      <c r="S125" s="265"/>
      <c r="T125" s="266"/>
      <c r="AT125" s="267" t="s">
        <v>328</v>
      </c>
      <c r="AU125" s="267" t="s">
        <v>85</v>
      </c>
      <c r="AV125" s="12" t="s">
        <v>85</v>
      </c>
      <c r="AW125" s="12" t="s">
        <v>38</v>
      </c>
      <c r="AX125" s="12" t="s">
        <v>75</v>
      </c>
      <c r="AY125" s="267" t="s">
        <v>174</v>
      </c>
    </row>
    <row r="126" spans="2:51" s="12" customFormat="1" ht="13.5">
      <c r="B126" s="257"/>
      <c r="C126" s="258"/>
      <c r="D126" s="247" t="s">
        <v>328</v>
      </c>
      <c r="E126" s="259" t="s">
        <v>23</v>
      </c>
      <c r="F126" s="260" t="s">
        <v>1481</v>
      </c>
      <c r="G126" s="258"/>
      <c r="H126" s="261">
        <v>4.68</v>
      </c>
      <c r="I126" s="262"/>
      <c r="J126" s="258"/>
      <c r="K126" s="258"/>
      <c r="L126" s="263"/>
      <c r="M126" s="264"/>
      <c r="N126" s="265"/>
      <c r="O126" s="265"/>
      <c r="P126" s="265"/>
      <c r="Q126" s="265"/>
      <c r="R126" s="265"/>
      <c r="S126" s="265"/>
      <c r="T126" s="266"/>
      <c r="AT126" s="267" t="s">
        <v>328</v>
      </c>
      <c r="AU126" s="267" t="s">
        <v>85</v>
      </c>
      <c r="AV126" s="12" t="s">
        <v>85</v>
      </c>
      <c r="AW126" s="12" t="s">
        <v>38</v>
      </c>
      <c r="AX126" s="12" t="s">
        <v>75</v>
      </c>
      <c r="AY126" s="267" t="s">
        <v>174</v>
      </c>
    </row>
    <row r="127" spans="2:51" s="12" customFormat="1" ht="13.5">
      <c r="B127" s="257"/>
      <c r="C127" s="258"/>
      <c r="D127" s="247" t="s">
        <v>328</v>
      </c>
      <c r="E127" s="259" t="s">
        <v>23</v>
      </c>
      <c r="F127" s="260" t="s">
        <v>1482</v>
      </c>
      <c r="G127" s="258"/>
      <c r="H127" s="261">
        <v>4.956</v>
      </c>
      <c r="I127" s="262"/>
      <c r="J127" s="258"/>
      <c r="K127" s="258"/>
      <c r="L127" s="263"/>
      <c r="M127" s="264"/>
      <c r="N127" s="265"/>
      <c r="O127" s="265"/>
      <c r="P127" s="265"/>
      <c r="Q127" s="265"/>
      <c r="R127" s="265"/>
      <c r="S127" s="265"/>
      <c r="T127" s="266"/>
      <c r="AT127" s="267" t="s">
        <v>328</v>
      </c>
      <c r="AU127" s="267" t="s">
        <v>85</v>
      </c>
      <c r="AV127" s="12" t="s">
        <v>85</v>
      </c>
      <c r="AW127" s="12" t="s">
        <v>38</v>
      </c>
      <c r="AX127" s="12" t="s">
        <v>75</v>
      </c>
      <c r="AY127" s="267" t="s">
        <v>174</v>
      </c>
    </row>
    <row r="128" spans="2:51" s="12" customFormat="1" ht="13.5">
      <c r="B128" s="257"/>
      <c r="C128" s="258"/>
      <c r="D128" s="247" t="s">
        <v>328</v>
      </c>
      <c r="E128" s="259" t="s">
        <v>23</v>
      </c>
      <c r="F128" s="260" t="s">
        <v>1483</v>
      </c>
      <c r="G128" s="258"/>
      <c r="H128" s="261">
        <v>2.412</v>
      </c>
      <c r="I128" s="262"/>
      <c r="J128" s="258"/>
      <c r="K128" s="258"/>
      <c r="L128" s="263"/>
      <c r="M128" s="264"/>
      <c r="N128" s="265"/>
      <c r="O128" s="265"/>
      <c r="P128" s="265"/>
      <c r="Q128" s="265"/>
      <c r="R128" s="265"/>
      <c r="S128" s="265"/>
      <c r="T128" s="266"/>
      <c r="AT128" s="267" t="s">
        <v>328</v>
      </c>
      <c r="AU128" s="267" t="s">
        <v>85</v>
      </c>
      <c r="AV128" s="12" t="s">
        <v>85</v>
      </c>
      <c r="AW128" s="12" t="s">
        <v>38</v>
      </c>
      <c r="AX128" s="12" t="s">
        <v>75</v>
      </c>
      <c r="AY128" s="267" t="s">
        <v>174</v>
      </c>
    </row>
    <row r="129" spans="2:51" s="12" customFormat="1" ht="13.5">
      <c r="B129" s="257"/>
      <c r="C129" s="258"/>
      <c r="D129" s="247" t="s">
        <v>328</v>
      </c>
      <c r="E129" s="259" t="s">
        <v>23</v>
      </c>
      <c r="F129" s="260" t="s">
        <v>1484</v>
      </c>
      <c r="G129" s="258"/>
      <c r="H129" s="261">
        <v>4.68</v>
      </c>
      <c r="I129" s="262"/>
      <c r="J129" s="258"/>
      <c r="K129" s="258"/>
      <c r="L129" s="263"/>
      <c r="M129" s="264"/>
      <c r="N129" s="265"/>
      <c r="O129" s="265"/>
      <c r="P129" s="265"/>
      <c r="Q129" s="265"/>
      <c r="R129" s="265"/>
      <c r="S129" s="265"/>
      <c r="T129" s="266"/>
      <c r="AT129" s="267" t="s">
        <v>328</v>
      </c>
      <c r="AU129" s="267" t="s">
        <v>85</v>
      </c>
      <c r="AV129" s="12" t="s">
        <v>85</v>
      </c>
      <c r="AW129" s="12" t="s">
        <v>38</v>
      </c>
      <c r="AX129" s="12" t="s">
        <v>75</v>
      </c>
      <c r="AY129" s="267" t="s">
        <v>174</v>
      </c>
    </row>
    <row r="130" spans="2:51" s="13" customFormat="1" ht="13.5">
      <c r="B130" s="268"/>
      <c r="C130" s="269"/>
      <c r="D130" s="247" t="s">
        <v>328</v>
      </c>
      <c r="E130" s="270" t="s">
        <v>23</v>
      </c>
      <c r="F130" s="271" t="s">
        <v>331</v>
      </c>
      <c r="G130" s="269"/>
      <c r="H130" s="272">
        <v>55.401</v>
      </c>
      <c r="I130" s="273"/>
      <c r="J130" s="269"/>
      <c r="K130" s="269"/>
      <c r="L130" s="274"/>
      <c r="M130" s="275"/>
      <c r="N130" s="276"/>
      <c r="O130" s="276"/>
      <c r="P130" s="276"/>
      <c r="Q130" s="276"/>
      <c r="R130" s="276"/>
      <c r="S130" s="276"/>
      <c r="T130" s="277"/>
      <c r="AT130" s="278" t="s">
        <v>328</v>
      </c>
      <c r="AU130" s="278" t="s">
        <v>85</v>
      </c>
      <c r="AV130" s="13" t="s">
        <v>195</v>
      </c>
      <c r="AW130" s="13" t="s">
        <v>38</v>
      </c>
      <c r="AX130" s="13" t="s">
        <v>83</v>
      </c>
      <c r="AY130" s="278" t="s">
        <v>174</v>
      </c>
    </row>
    <row r="131" spans="2:65" s="1" customFormat="1" ht="38.25" customHeight="1">
      <c r="B131" s="47"/>
      <c r="C131" s="235" t="s">
        <v>94</v>
      </c>
      <c r="D131" s="235" t="s">
        <v>177</v>
      </c>
      <c r="E131" s="236" t="s">
        <v>1488</v>
      </c>
      <c r="F131" s="237" t="s">
        <v>1489</v>
      </c>
      <c r="G131" s="238" t="s">
        <v>453</v>
      </c>
      <c r="H131" s="239">
        <v>277.005</v>
      </c>
      <c r="I131" s="240"/>
      <c r="J131" s="241">
        <f>ROUND(I131*H131,2)</f>
        <v>0</v>
      </c>
      <c r="K131" s="237" t="s">
        <v>181</v>
      </c>
      <c r="L131" s="73"/>
      <c r="M131" s="242" t="s">
        <v>23</v>
      </c>
      <c r="N131" s="243" t="s">
        <v>46</v>
      </c>
      <c r="O131" s="48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5" t="s">
        <v>195</v>
      </c>
      <c r="AT131" s="25" t="s">
        <v>177</v>
      </c>
      <c r="AU131" s="25" t="s">
        <v>85</v>
      </c>
      <c r="AY131" s="25" t="s">
        <v>174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5" t="s">
        <v>83</v>
      </c>
      <c r="BK131" s="246">
        <f>ROUND(I131*H131,2)</f>
        <v>0</v>
      </c>
      <c r="BL131" s="25" t="s">
        <v>195</v>
      </c>
      <c r="BM131" s="25" t="s">
        <v>1490</v>
      </c>
    </row>
    <row r="132" spans="2:51" s="12" customFormat="1" ht="13.5">
      <c r="B132" s="257"/>
      <c r="C132" s="258"/>
      <c r="D132" s="247" t="s">
        <v>328</v>
      </c>
      <c r="E132" s="258"/>
      <c r="F132" s="260" t="s">
        <v>1491</v>
      </c>
      <c r="G132" s="258"/>
      <c r="H132" s="261">
        <v>277.005</v>
      </c>
      <c r="I132" s="262"/>
      <c r="J132" s="258"/>
      <c r="K132" s="258"/>
      <c r="L132" s="263"/>
      <c r="M132" s="264"/>
      <c r="N132" s="265"/>
      <c r="O132" s="265"/>
      <c r="P132" s="265"/>
      <c r="Q132" s="265"/>
      <c r="R132" s="265"/>
      <c r="S132" s="265"/>
      <c r="T132" s="266"/>
      <c r="AT132" s="267" t="s">
        <v>328</v>
      </c>
      <c r="AU132" s="267" t="s">
        <v>85</v>
      </c>
      <c r="AV132" s="12" t="s">
        <v>85</v>
      </c>
      <c r="AW132" s="12" t="s">
        <v>6</v>
      </c>
      <c r="AX132" s="12" t="s">
        <v>83</v>
      </c>
      <c r="AY132" s="267" t="s">
        <v>174</v>
      </c>
    </row>
    <row r="133" spans="2:65" s="1" customFormat="1" ht="38.25" customHeight="1">
      <c r="B133" s="47"/>
      <c r="C133" s="235" t="s">
        <v>195</v>
      </c>
      <c r="D133" s="235" t="s">
        <v>177</v>
      </c>
      <c r="E133" s="236" t="s">
        <v>1492</v>
      </c>
      <c r="F133" s="237" t="s">
        <v>1493</v>
      </c>
      <c r="G133" s="238" t="s">
        <v>453</v>
      </c>
      <c r="H133" s="239">
        <v>32.424</v>
      </c>
      <c r="I133" s="240"/>
      <c r="J133" s="241">
        <f>ROUND(I133*H133,2)</f>
        <v>0</v>
      </c>
      <c r="K133" s="237" t="s">
        <v>181</v>
      </c>
      <c r="L133" s="73"/>
      <c r="M133" s="242" t="s">
        <v>23</v>
      </c>
      <c r="N133" s="243" t="s">
        <v>46</v>
      </c>
      <c r="O133" s="48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5" t="s">
        <v>195</v>
      </c>
      <c r="AT133" s="25" t="s">
        <v>177</v>
      </c>
      <c r="AU133" s="25" t="s">
        <v>85</v>
      </c>
      <c r="AY133" s="25" t="s">
        <v>174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5" t="s">
        <v>83</v>
      </c>
      <c r="BK133" s="246">
        <f>ROUND(I133*H133,2)</f>
        <v>0</v>
      </c>
      <c r="BL133" s="25" t="s">
        <v>195</v>
      </c>
      <c r="BM133" s="25" t="s">
        <v>1494</v>
      </c>
    </row>
    <row r="134" spans="2:51" s="12" customFormat="1" ht="13.5">
      <c r="B134" s="257"/>
      <c r="C134" s="258"/>
      <c r="D134" s="247" t="s">
        <v>328</v>
      </c>
      <c r="E134" s="259" t="s">
        <v>23</v>
      </c>
      <c r="F134" s="260" t="s">
        <v>1495</v>
      </c>
      <c r="G134" s="258"/>
      <c r="H134" s="261">
        <v>8.856</v>
      </c>
      <c r="I134" s="262"/>
      <c r="J134" s="258"/>
      <c r="K134" s="258"/>
      <c r="L134" s="263"/>
      <c r="M134" s="264"/>
      <c r="N134" s="265"/>
      <c r="O134" s="265"/>
      <c r="P134" s="265"/>
      <c r="Q134" s="265"/>
      <c r="R134" s="265"/>
      <c r="S134" s="265"/>
      <c r="T134" s="266"/>
      <c r="AT134" s="267" t="s">
        <v>328</v>
      </c>
      <c r="AU134" s="267" t="s">
        <v>85</v>
      </c>
      <c r="AV134" s="12" t="s">
        <v>85</v>
      </c>
      <c r="AW134" s="12" t="s">
        <v>38</v>
      </c>
      <c r="AX134" s="12" t="s">
        <v>75</v>
      </c>
      <c r="AY134" s="267" t="s">
        <v>174</v>
      </c>
    </row>
    <row r="135" spans="2:51" s="12" customFormat="1" ht="13.5">
      <c r="B135" s="257"/>
      <c r="C135" s="258"/>
      <c r="D135" s="247" t="s">
        <v>328</v>
      </c>
      <c r="E135" s="259" t="s">
        <v>23</v>
      </c>
      <c r="F135" s="260" t="s">
        <v>1496</v>
      </c>
      <c r="G135" s="258"/>
      <c r="H135" s="261">
        <v>0.768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AT135" s="267" t="s">
        <v>328</v>
      </c>
      <c r="AU135" s="267" t="s">
        <v>85</v>
      </c>
      <c r="AV135" s="12" t="s">
        <v>85</v>
      </c>
      <c r="AW135" s="12" t="s">
        <v>38</v>
      </c>
      <c r="AX135" s="12" t="s">
        <v>75</v>
      </c>
      <c r="AY135" s="267" t="s">
        <v>174</v>
      </c>
    </row>
    <row r="136" spans="2:51" s="12" customFormat="1" ht="13.5">
      <c r="B136" s="257"/>
      <c r="C136" s="258"/>
      <c r="D136" s="247" t="s">
        <v>328</v>
      </c>
      <c r="E136" s="259" t="s">
        <v>23</v>
      </c>
      <c r="F136" s="260" t="s">
        <v>1497</v>
      </c>
      <c r="G136" s="258"/>
      <c r="H136" s="261">
        <v>3.12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AT136" s="267" t="s">
        <v>328</v>
      </c>
      <c r="AU136" s="267" t="s">
        <v>85</v>
      </c>
      <c r="AV136" s="12" t="s">
        <v>85</v>
      </c>
      <c r="AW136" s="12" t="s">
        <v>38</v>
      </c>
      <c r="AX136" s="12" t="s">
        <v>75</v>
      </c>
      <c r="AY136" s="267" t="s">
        <v>174</v>
      </c>
    </row>
    <row r="137" spans="2:51" s="12" customFormat="1" ht="13.5">
      <c r="B137" s="257"/>
      <c r="C137" s="258"/>
      <c r="D137" s="247" t="s">
        <v>328</v>
      </c>
      <c r="E137" s="259" t="s">
        <v>23</v>
      </c>
      <c r="F137" s="260" t="s">
        <v>1498</v>
      </c>
      <c r="G137" s="258"/>
      <c r="H137" s="261">
        <v>6.48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6"/>
      <c r="AT137" s="267" t="s">
        <v>328</v>
      </c>
      <c r="AU137" s="267" t="s">
        <v>85</v>
      </c>
      <c r="AV137" s="12" t="s">
        <v>85</v>
      </c>
      <c r="AW137" s="12" t="s">
        <v>38</v>
      </c>
      <c r="AX137" s="12" t="s">
        <v>75</v>
      </c>
      <c r="AY137" s="267" t="s">
        <v>174</v>
      </c>
    </row>
    <row r="138" spans="2:51" s="12" customFormat="1" ht="13.5">
      <c r="B138" s="257"/>
      <c r="C138" s="258"/>
      <c r="D138" s="247" t="s">
        <v>328</v>
      </c>
      <c r="E138" s="259" t="s">
        <v>23</v>
      </c>
      <c r="F138" s="260" t="s">
        <v>1499</v>
      </c>
      <c r="G138" s="258"/>
      <c r="H138" s="261">
        <v>2.52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AT138" s="267" t="s">
        <v>328</v>
      </c>
      <c r="AU138" s="267" t="s">
        <v>85</v>
      </c>
      <c r="AV138" s="12" t="s">
        <v>85</v>
      </c>
      <c r="AW138" s="12" t="s">
        <v>38</v>
      </c>
      <c r="AX138" s="12" t="s">
        <v>75</v>
      </c>
      <c r="AY138" s="267" t="s">
        <v>174</v>
      </c>
    </row>
    <row r="139" spans="2:51" s="12" customFormat="1" ht="13.5">
      <c r="B139" s="257"/>
      <c r="C139" s="258"/>
      <c r="D139" s="247" t="s">
        <v>328</v>
      </c>
      <c r="E139" s="259" t="s">
        <v>23</v>
      </c>
      <c r="F139" s="260" t="s">
        <v>1500</v>
      </c>
      <c r="G139" s="258"/>
      <c r="H139" s="261">
        <v>3.12</v>
      </c>
      <c r="I139" s="262"/>
      <c r="J139" s="258"/>
      <c r="K139" s="258"/>
      <c r="L139" s="263"/>
      <c r="M139" s="264"/>
      <c r="N139" s="265"/>
      <c r="O139" s="265"/>
      <c r="P139" s="265"/>
      <c r="Q139" s="265"/>
      <c r="R139" s="265"/>
      <c r="S139" s="265"/>
      <c r="T139" s="266"/>
      <c r="AT139" s="267" t="s">
        <v>328</v>
      </c>
      <c r="AU139" s="267" t="s">
        <v>85</v>
      </c>
      <c r="AV139" s="12" t="s">
        <v>85</v>
      </c>
      <c r="AW139" s="12" t="s">
        <v>38</v>
      </c>
      <c r="AX139" s="12" t="s">
        <v>75</v>
      </c>
      <c r="AY139" s="267" t="s">
        <v>174</v>
      </c>
    </row>
    <row r="140" spans="2:51" s="12" customFormat="1" ht="13.5">
      <c r="B140" s="257"/>
      <c r="C140" s="258"/>
      <c r="D140" s="247" t="s">
        <v>328</v>
      </c>
      <c r="E140" s="259" t="s">
        <v>23</v>
      </c>
      <c r="F140" s="260" t="s">
        <v>1501</v>
      </c>
      <c r="G140" s="258"/>
      <c r="H140" s="261">
        <v>2.832</v>
      </c>
      <c r="I140" s="262"/>
      <c r="J140" s="258"/>
      <c r="K140" s="258"/>
      <c r="L140" s="263"/>
      <c r="M140" s="264"/>
      <c r="N140" s="265"/>
      <c r="O140" s="265"/>
      <c r="P140" s="265"/>
      <c r="Q140" s="265"/>
      <c r="R140" s="265"/>
      <c r="S140" s="265"/>
      <c r="T140" s="266"/>
      <c r="AT140" s="267" t="s">
        <v>328</v>
      </c>
      <c r="AU140" s="267" t="s">
        <v>85</v>
      </c>
      <c r="AV140" s="12" t="s">
        <v>85</v>
      </c>
      <c r="AW140" s="12" t="s">
        <v>38</v>
      </c>
      <c r="AX140" s="12" t="s">
        <v>75</v>
      </c>
      <c r="AY140" s="267" t="s">
        <v>174</v>
      </c>
    </row>
    <row r="141" spans="2:51" s="12" customFormat="1" ht="13.5">
      <c r="B141" s="257"/>
      <c r="C141" s="258"/>
      <c r="D141" s="247" t="s">
        <v>328</v>
      </c>
      <c r="E141" s="259" t="s">
        <v>23</v>
      </c>
      <c r="F141" s="260" t="s">
        <v>1502</v>
      </c>
      <c r="G141" s="258"/>
      <c r="H141" s="261">
        <v>1.608</v>
      </c>
      <c r="I141" s="262"/>
      <c r="J141" s="258"/>
      <c r="K141" s="258"/>
      <c r="L141" s="263"/>
      <c r="M141" s="264"/>
      <c r="N141" s="265"/>
      <c r="O141" s="265"/>
      <c r="P141" s="265"/>
      <c r="Q141" s="265"/>
      <c r="R141" s="265"/>
      <c r="S141" s="265"/>
      <c r="T141" s="266"/>
      <c r="AT141" s="267" t="s">
        <v>328</v>
      </c>
      <c r="AU141" s="267" t="s">
        <v>85</v>
      </c>
      <c r="AV141" s="12" t="s">
        <v>85</v>
      </c>
      <c r="AW141" s="12" t="s">
        <v>38</v>
      </c>
      <c r="AX141" s="12" t="s">
        <v>75</v>
      </c>
      <c r="AY141" s="267" t="s">
        <v>174</v>
      </c>
    </row>
    <row r="142" spans="2:51" s="12" customFormat="1" ht="13.5">
      <c r="B142" s="257"/>
      <c r="C142" s="258"/>
      <c r="D142" s="247" t="s">
        <v>328</v>
      </c>
      <c r="E142" s="259" t="s">
        <v>23</v>
      </c>
      <c r="F142" s="260" t="s">
        <v>1503</v>
      </c>
      <c r="G142" s="258"/>
      <c r="H142" s="261">
        <v>3.12</v>
      </c>
      <c r="I142" s="262"/>
      <c r="J142" s="258"/>
      <c r="K142" s="258"/>
      <c r="L142" s="263"/>
      <c r="M142" s="264"/>
      <c r="N142" s="265"/>
      <c r="O142" s="265"/>
      <c r="P142" s="265"/>
      <c r="Q142" s="265"/>
      <c r="R142" s="265"/>
      <c r="S142" s="265"/>
      <c r="T142" s="266"/>
      <c r="AT142" s="267" t="s">
        <v>328</v>
      </c>
      <c r="AU142" s="267" t="s">
        <v>85</v>
      </c>
      <c r="AV142" s="12" t="s">
        <v>85</v>
      </c>
      <c r="AW142" s="12" t="s">
        <v>38</v>
      </c>
      <c r="AX142" s="12" t="s">
        <v>75</v>
      </c>
      <c r="AY142" s="267" t="s">
        <v>174</v>
      </c>
    </row>
    <row r="143" spans="2:51" s="13" customFormat="1" ht="13.5">
      <c r="B143" s="268"/>
      <c r="C143" s="269"/>
      <c r="D143" s="247" t="s">
        <v>328</v>
      </c>
      <c r="E143" s="270" t="s">
        <v>23</v>
      </c>
      <c r="F143" s="271" t="s">
        <v>331</v>
      </c>
      <c r="G143" s="269"/>
      <c r="H143" s="272">
        <v>32.424</v>
      </c>
      <c r="I143" s="273"/>
      <c r="J143" s="269"/>
      <c r="K143" s="269"/>
      <c r="L143" s="274"/>
      <c r="M143" s="275"/>
      <c r="N143" s="276"/>
      <c r="O143" s="276"/>
      <c r="P143" s="276"/>
      <c r="Q143" s="276"/>
      <c r="R143" s="276"/>
      <c r="S143" s="276"/>
      <c r="T143" s="277"/>
      <c r="AT143" s="278" t="s">
        <v>328</v>
      </c>
      <c r="AU143" s="278" t="s">
        <v>85</v>
      </c>
      <c r="AV143" s="13" t="s">
        <v>195</v>
      </c>
      <c r="AW143" s="13" t="s">
        <v>38</v>
      </c>
      <c r="AX143" s="13" t="s">
        <v>83</v>
      </c>
      <c r="AY143" s="278" t="s">
        <v>174</v>
      </c>
    </row>
    <row r="144" spans="2:65" s="1" customFormat="1" ht="25.5" customHeight="1">
      <c r="B144" s="47"/>
      <c r="C144" s="235" t="s">
        <v>173</v>
      </c>
      <c r="D144" s="235" t="s">
        <v>177</v>
      </c>
      <c r="E144" s="236" t="s">
        <v>1504</v>
      </c>
      <c r="F144" s="237" t="s">
        <v>1505</v>
      </c>
      <c r="G144" s="238" t="s">
        <v>453</v>
      </c>
      <c r="H144" s="239">
        <v>55.401</v>
      </c>
      <c r="I144" s="240"/>
      <c r="J144" s="241">
        <f>ROUND(I144*H144,2)</f>
        <v>0</v>
      </c>
      <c r="K144" s="237" t="s">
        <v>181</v>
      </c>
      <c r="L144" s="73"/>
      <c r="M144" s="242" t="s">
        <v>23</v>
      </c>
      <c r="N144" s="243" t="s">
        <v>46</v>
      </c>
      <c r="O144" s="48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5" t="s">
        <v>195</v>
      </c>
      <c r="AT144" s="25" t="s">
        <v>177</v>
      </c>
      <c r="AU144" s="25" t="s">
        <v>85</v>
      </c>
      <c r="AY144" s="25" t="s">
        <v>174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5" t="s">
        <v>83</v>
      </c>
      <c r="BK144" s="246">
        <f>ROUND(I144*H144,2)</f>
        <v>0</v>
      </c>
      <c r="BL144" s="25" t="s">
        <v>195</v>
      </c>
      <c r="BM144" s="25" t="s">
        <v>1506</v>
      </c>
    </row>
    <row r="145" spans="2:51" s="12" customFormat="1" ht="13.5">
      <c r="B145" s="257"/>
      <c r="C145" s="258"/>
      <c r="D145" s="247" t="s">
        <v>328</v>
      </c>
      <c r="E145" s="259" t="s">
        <v>23</v>
      </c>
      <c r="F145" s="260" t="s">
        <v>1476</v>
      </c>
      <c r="G145" s="258"/>
      <c r="H145" s="261">
        <v>18.819</v>
      </c>
      <c r="I145" s="262"/>
      <c r="J145" s="258"/>
      <c r="K145" s="258"/>
      <c r="L145" s="263"/>
      <c r="M145" s="264"/>
      <c r="N145" s="265"/>
      <c r="O145" s="265"/>
      <c r="P145" s="265"/>
      <c r="Q145" s="265"/>
      <c r="R145" s="265"/>
      <c r="S145" s="265"/>
      <c r="T145" s="266"/>
      <c r="AT145" s="267" t="s">
        <v>328</v>
      </c>
      <c r="AU145" s="267" t="s">
        <v>85</v>
      </c>
      <c r="AV145" s="12" t="s">
        <v>85</v>
      </c>
      <c r="AW145" s="12" t="s">
        <v>38</v>
      </c>
      <c r="AX145" s="12" t="s">
        <v>75</v>
      </c>
      <c r="AY145" s="267" t="s">
        <v>174</v>
      </c>
    </row>
    <row r="146" spans="2:51" s="12" customFormat="1" ht="13.5">
      <c r="B146" s="257"/>
      <c r="C146" s="258"/>
      <c r="D146" s="247" t="s">
        <v>328</v>
      </c>
      <c r="E146" s="259" t="s">
        <v>23</v>
      </c>
      <c r="F146" s="260" t="s">
        <v>1477</v>
      </c>
      <c r="G146" s="258"/>
      <c r="H146" s="261">
        <v>0.864</v>
      </c>
      <c r="I146" s="262"/>
      <c r="J146" s="258"/>
      <c r="K146" s="258"/>
      <c r="L146" s="263"/>
      <c r="M146" s="264"/>
      <c r="N146" s="265"/>
      <c r="O146" s="265"/>
      <c r="P146" s="265"/>
      <c r="Q146" s="265"/>
      <c r="R146" s="265"/>
      <c r="S146" s="265"/>
      <c r="T146" s="266"/>
      <c r="AT146" s="267" t="s">
        <v>328</v>
      </c>
      <c r="AU146" s="267" t="s">
        <v>85</v>
      </c>
      <c r="AV146" s="12" t="s">
        <v>85</v>
      </c>
      <c r="AW146" s="12" t="s">
        <v>38</v>
      </c>
      <c r="AX146" s="12" t="s">
        <v>75</v>
      </c>
      <c r="AY146" s="267" t="s">
        <v>174</v>
      </c>
    </row>
    <row r="147" spans="2:51" s="12" customFormat="1" ht="13.5">
      <c r="B147" s="257"/>
      <c r="C147" s="258"/>
      <c r="D147" s="247" t="s">
        <v>328</v>
      </c>
      <c r="E147" s="259" t="s">
        <v>23</v>
      </c>
      <c r="F147" s="260" t="s">
        <v>1478</v>
      </c>
      <c r="G147" s="258"/>
      <c r="H147" s="261">
        <v>4.68</v>
      </c>
      <c r="I147" s="262"/>
      <c r="J147" s="258"/>
      <c r="K147" s="258"/>
      <c r="L147" s="263"/>
      <c r="M147" s="264"/>
      <c r="N147" s="265"/>
      <c r="O147" s="265"/>
      <c r="P147" s="265"/>
      <c r="Q147" s="265"/>
      <c r="R147" s="265"/>
      <c r="S147" s="265"/>
      <c r="T147" s="266"/>
      <c r="AT147" s="267" t="s">
        <v>328</v>
      </c>
      <c r="AU147" s="267" t="s">
        <v>85</v>
      </c>
      <c r="AV147" s="12" t="s">
        <v>85</v>
      </c>
      <c r="AW147" s="12" t="s">
        <v>38</v>
      </c>
      <c r="AX147" s="12" t="s">
        <v>75</v>
      </c>
      <c r="AY147" s="267" t="s">
        <v>174</v>
      </c>
    </row>
    <row r="148" spans="2:51" s="12" customFormat="1" ht="13.5">
      <c r="B148" s="257"/>
      <c r="C148" s="258"/>
      <c r="D148" s="247" t="s">
        <v>328</v>
      </c>
      <c r="E148" s="259" t="s">
        <v>23</v>
      </c>
      <c r="F148" s="260" t="s">
        <v>1479</v>
      </c>
      <c r="G148" s="258"/>
      <c r="H148" s="261">
        <v>10.53</v>
      </c>
      <c r="I148" s="262"/>
      <c r="J148" s="258"/>
      <c r="K148" s="258"/>
      <c r="L148" s="263"/>
      <c r="M148" s="264"/>
      <c r="N148" s="265"/>
      <c r="O148" s="265"/>
      <c r="P148" s="265"/>
      <c r="Q148" s="265"/>
      <c r="R148" s="265"/>
      <c r="S148" s="265"/>
      <c r="T148" s="266"/>
      <c r="AT148" s="267" t="s">
        <v>328</v>
      </c>
      <c r="AU148" s="267" t="s">
        <v>85</v>
      </c>
      <c r="AV148" s="12" t="s">
        <v>85</v>
      </c>
      <c r="AW148" s="12" t="s">
        <v>38</v>
      </c>
      <c r="AX148" s="12" t="s">
        <v>75</v>
      </c>
      <c r="AY148" s="267" t="s">
        <v>174</v>
      </c>
    </row>
    <row r="149" spans="2:51" s="12" customFormat="1" ht="13.5">
      <c r="B149" s="257"/>
      <c r="C149" s="258"/>
      <c r="D149" s="247" t="s">
        <v>328</v>
      </c>
      <c r="E149" s="259" t="s">
        <v>23</v>
      </c>
      <c r="F149" s="260" t="s">
        <v>1480</v>
      </c>
      <c r="G149" s="258"/>
      <c r="H149" s="261">
        <v>3.78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AT149" s="267" t="s">
        <v>328</v>
      </c>
      <c r="AU149" s="267" t="s">
        <v>85</v>
      </c>
      <c r="AV149" s="12" t="s">
        <v>85</v>
      </c>
      <c r="AW149" s="12" t="s">
        <v>38</v>
      </c>
      <c r="AX149" s="12" t="s">
        <v>75</v>
      </c>
      <c r="AY149" s="267" t="s">
        <v>174</v>
      </c>
    </row>
    <row r="150" spans="2:51" s="12" customFormat="1" ht="13.5">
      <c r="B150" s="257"/>
      <c r="C150" s="258"/>
      <c r="D150" s="247" t="s">
        <v>328</v>
      </c>
      <c r="E150" s="259" t="s">
        <v>23</v>
      </c>
      <c r="F150" s="260" t="s">
        <v>1481</v>
      </c>
      <c r="G150" s="258"/>
      <c r="H150" s="261">
        <v>4.68</v>
      </c>
      <c r="I150" s="262"/>
      <c r="J150" s="258"/>
      <c r="K150" s="258"/>
      <c r="L150" s="263"/>
      <c r="M150" s="264"/>
      <c r="N150" s="265"/>
      <c r="O150" s="265"/>
      <c r="P150" s="265"/>
      <c r="Q150" s="265"/>
      <c r="R150" s="265"/>
      <c r="S150" s="265"/>
      <c r="T150" s="266"/>
      <c r="AT150" s="267" t="s">
        <v>328</v>
      </c>
      <c r="AU150" s="267" t="s">
        <v>85</v>
      </c>
      <c r="AV150" s="12" t="s">
        <v>85</v>
      </c>
      <c r="AW150" s="12" t="s">
        <v>38</v>
      </c>
      <c r="AX150" s="12" t="s">
        <v>75</v>
      </c>
      <c r="AY150" s="267" t="s">
        <v>174</v>
      </c>
    </row>
    <row r="151" spans="2:51" s="12" customFormat="1" ht="13.5">
      <c r="B151" s="257"/>
      <c r="C151" s="258"/>
      <c r="D151" s="247" t="s">
        <v>328</v>
      </c>
      <c r="E151" s="259" t="s">
        <v>23</v>
      </c>
      <c r="F151" s="260" t="s">
        <v>1482</v>
      </c>
      <c r="G151" s="258"/>
      <c r="H151" s="261">
        <v>4.956</v>
      </c>
      <c r="I151" s="262"/>
      <c r="J151" s="258"/>
      <c r="K151" s="258"/>
      <c r="L151" s="263"/>
      <c r="M151" s="264"/>
      <c r="N151" s="265"/>
      <c r="O151" s="265"/>
      <c r="P151" s="265"/>
      <c r="Q151" s="265"/>
      <c r="R151" s="265"/>
      <c r="S151" s="265"/>
      <c r="T151" s="266"/>
      <c r="AT151" s="267" t="s">
        <v>328</v>
      </c>
      <c r="AU151" s="267" t="s">
        <v>85</v>
      </c>
      <c r="AV151" s="12" t="s">
        <v>85</v>
      </c>
      <c r="AW151" s="12" t="s">
        <v>38</v>
      </c>
      <c r="AX151" s="12" t="s">
        <v>75</v>
      </c>
      <c r="AY151" s="267" t="s">
        <v>174</v>
      </c>
    </row>
    <row r="152" spans="2:51" s="12" customFormat="1" ht="13.5">
      <c r="B152" s="257"/>
      <c r="C152" s="258"/>
      <c r="D152" s="247" t="s">
        <v>328</v>
      </c>
      <c r="E152" s="259" t="s">
        <v>23</v>
      </c>
      <c r="F152" s="260" t="s">
        <v>1483</v>
      </c>
      <c r="G152" s="258"/>
      <c r="H152" s="261">
        <v>2.412</v>
      </c>
      <c r="I152" s="262"/>
      <c r="J152" s="258"/>
      <c r="K152" s="258"/>
      <c r="L152" s="263"/>
      <c r="M152" s="264"/>
      <c r="N152" s="265"/>
      <c r="O152" s="265"/>
      <c r="P152" s="265"/>
      <c r="Q152" s="265"/>
      <c r="R152" s="265"/>
      <c r="S152" s="265"/>
      <c r="T152" s="266"/>
      <c r="AT152" s="267" t="s">
        <v>328</v>
      </c>
      <c r="AU152" s="267" t="s">
        <v>85</v>
      </c>
      <c r="AV152" s="12" t="s">
        <v>85</v>
      </c>
      <c r="AW152" s="12" t="s">
        <v>38</v>
      </c>
      <c r="AX152" s="12" t="s">
        <v>75</v>
      </c>
      <c r="AY152" s="267" t="s">
        <v>174</v>
      </c>
    </row>
    <row r="153" spans="2:51" s="12" customFormat="1" ht="13.5">
      <c r="B153" s="257"/>
      <c r="C153" s="258"/>
      <c r="D153" s="247" t="s">
        <v>328</v>
      </c>
      <c r="E153" s="259" t="s">
        <v>23</v>
      </c>
      <c r="F153" s="260" t="s">
        <v>1484</v>
      </c>
      <c r="G153" s="258"/>
      <c r="H153" s="261">
        <v>4.68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AT153" s="267" t="s">
        <v>328</v>
      </c>
      <c r="AU153" s="267" t="s">
        <v>85</v>
      </c>
      <c r="AV153" s="12" t="s">
        <v>85</v>
      </c>
      <c r="AW153" s="12" t="s">
        <v>38</v>
      </c>
      <c r="AX153" s="12" t="s">
        <v>75</v>
      </c>
      <c r="AY153" s="267" t="s">
        <v>174</v>
      </c>
    </row>
    <row r="154" spans="2:51" s="13" customFormat="1" ht="13.5">
      <c r="B154" s="268"/>
      <c r="C154" s="269"/>
      <c r="D154" s="247" t="s">
        <v>328</v>
      </c>
      <c r="E154" s="270" t="s">
        <v>23</v>
      </c>
      <c r="F154" s="271" t="s">
        <v>331</v>
      </c>
      <c r="G154" s="269"/>
      <c r="H154" s="272">
        <v>55.401</v>
      </c>
      <c r="I154" s="273"/>
      <c r="J154" s="269"/>
      <c r="K154" s="269"/>
      <c r="L154" s="274"/>
      <c r="M154" s="275"/>
      <c r="N154" s="276"/>
      <c r="O154" s="276"/>
      <c r="P154" s="276"/>
      <c r="Q154" s="276"/>
      <c r="R154" s="276"/>
      <c r="S154" s="276"/>
      <c r="T154" s="277"/>
      <c r="AT154" s="278" t="s">
        <v>328</v>
      </c>
      <c r="AU154" s="278" t="s">
        <v>85</v>
      </c>
      <c r="AV154" s="13" t="s">
        <v>195</v>
      </c>
      <c r="AW154" s="13" t="s">
        <v>38</v>
      </c>
      <c r="AX154" s="13" t="s">
        <v>83</v>
      </c>
      <c r="AY154" s="278" t="s">
        <v>174</v>
      </c>
    </row>
    <row r="155" spans="2:65" s="1" customFormat="1" ht="16.5" customHeight="1">
      <c r="B155" s="47"/>
      <c r="C155" s="235" t="s">
        <v>207</v>
      </c>
      <c r="D155" s="235" t="s">
        <v>177</v>
      </c>
      <c r="E155" s="236" t="s">
        <v>1507</v>
      </c>
      <c r="F155" s="237" t="s">
        <v>1508</v>
      </c>
      <c r="G155" s="238" t="s">
        <v>453</v>
      </c>
      <c r="H155" s="239">
        <v>32.424</v>
      </c>
      <c r="I155" s="240"/>
      <c r="J155" s="241">
        <f>ROUND(I155*H155,2)</f>
        <v>0</v>
      </c>
      <c r="K155" s="237" t="s">
        <v>181</v>
      </c>
      <c r="L155" s="73"/>
      <c r="M155" s="242" t="s">
        <v>23</v>
      </c>
      <c r="N155" s="243" t="s">
        <v>46</v>
      </c>
      <c r="O155" s="48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5" t="s">
        <v>195</v>
      </c>
      <c r="AT155" s="25" t="s">
        <v>177</v>
      </c>
      <c r="AU155" s="25" t="s">
        <v>85</v>
      </c>
      <c r="AY155" s="25" t="s">
        <v>174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5" t="s">
        <v>83</v>
      </c>
      <c r="BK155" s="246">
        <f>ROUND(I155*H155,2)</f>
        <v>0</v>
      </c>
      <c r="BL155" s="25" t="s">
        <v>195</v>
      </c>
      <c r="BM155" s="25" t="s">
        <v>1509</v>
      </c>
    </row>
    <row r="156" spans="2:65" s="1" customFormat="1" ht="16.5" customHeight="1">
      <c r="B156" s="47"/>
      <c r="C156" s="235" t="s">
        <v>212</v>
      </c>
      <c r="D156" s="235" t="s">
        <v>177</v>
      </c>
      <c r="E156" s="236" t="s">
        <v>1510</v>
      </c>
      <c r="F156" s="237" t="s">
        <v>1511</v>
      </c>
      <c r="G156" s="238" t="s">
        <v>464</v>
      </c>
      <c r="H156" s="239">
        <v>64.848</v>
      </c>
      <c r="I156" s="240"/>
      <c r="J156" s="241">
        <f>ROUND(I156*H156,2)</f>
        <v>0</v>
      </c>
      <c r="K156" s="237" t="s">
        <v>181</v>
      </c>
      <c r="L156" s="73"/>
      <c r="M156" s="242" t="s">
        <v>23</v>
      </c>
      <c r="N156" s="243" t="s">
        <v>46</v>
      </c>
      <c r="O156" s="48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5" t="s">
        <v>195</v>
      </c>
      <c r="AT156" s="25" t="s">
        <v>177</v>
      </c>
      <c r="AU156" s="25" t="s">
        <v>85</v>
      </c>
      <c r="AY156" s="25" t="s">
        <v>174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5" t="s">
        <v>83</v>
      </c>
      <c r="BK156" s="246">
        <f>ROUND(I156*H156,2)</f>
        <v>0</v>
      </c>
      <c r="BL156" s="25" t="s">
        <v>195</v>
      </c>
      <c r="BM156" s="25" t="s">
        <v>1512</v>
      </c>
    </row>
    <row r="157" spans="2:51" s="12" customFormat="1" ht="13.5">
      <c r="B157" s="257"/>
      <c r="C157" s="258"/>
      <c r="D157" s="247" t="s">
        <v>328</v>
      </c>
      <c r="E157" s="259" t="s">
        <v>23</v>
      </c>
      <c r="F157" s="260" t="s">
        <v>1513</v>
      </c>
      <c r="G157" s="258"/>
      <c r="H157" s="261">
        <v>64.848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AT157" s="267" t="s">
        <v>328</v>
      </c>
      <c r="AU157" s="267" t="s">
        <v>85</v>
      </c>
      <c r="AV157" s="12" t="s">
        <v>85</v>
      </c>
      <c r="AW157" s="12" t="s">
        <v>38</v>
      </c>
      <c r="AX157" s="12" t="s">
        <v>75</v>
      </c>
      <c r="AY157" s="267" t="s">
        <v>174</v>
      </c>
    </row>
    <row r="158" spans="2:51" s="13" customFormat="1" ht="13.5">
      <c r="B158" s="268"/>
      <c r="C158" s="269"/>
      <c r="D158" s="247" t="s">
        <v>328</v>
      </c>
      <c r="E158" s="270" t="s">
        <v>23</v>
      </c>
      <c r="F158" s="271" t="s">
        <v>331</v>
      </c>
      <c r="G158" s="269"/>
      <c r="H158" s="272">
        <v>64.848</v>
      </c>
      <c r="I158" s="273"/>
      <c r="J158" s="269"/>
      <c r="K158" s="269"/>
      <c r="L158" s="274"/>
      <c r="M158" s="275"/>
      <c r="N158" s="276"/>
      <c r="O158" s="276"/>
      <c r="P158" s="276"/>
      <c r="Q158" s="276"/>
      <c r="R158" s="276"/>
      <c r="S158" s="276"/>
      <c r="T158" s="277"/>
      <c r="AT158" s="278" t="s">
        <v>328</v>
      </c>
      <c r="AU158" s="278" t="s">
        <v>85</v>
      </c>
      <c r="AV158" s="13" t="s">
        <v>195</v>
      </c>
      <c r="AW158" s="13" t="s">
        <v>38</v>
      </c>
      <c r="AX158" s="13" t="s">
        <v>83</v>
      </c>
      <c r="AY158" s="278" t="s">
        <v>174</v>
      </c>
    </row>
    <row r="159" spans="2:65" s="1" customFormat="1" ht="25.5" customHeight="1">
      <c r="B159" s="47"/>
      <c r="C159" s="235" t="s">
        <v>216</v>
      </c>
      <c r="D159" s="235" t="s">
        <v>177</v>
      </c>
      <c r="E159" s="236" t="s">
        <v>1514</v>
      </c>
      <c r="F159" s="237" t="s">
        <v>1515</v>
      </c>
      <c r="G159" s="238" t="s">
        <v>453</v>
      </c>
      <c r="H159" s="239">
        <v>22.977</v>
      </c>
      <c r="I159" s="240"/>
      <c r="J159" s="241">
        <f>ROUND(I159*H159,2)</f>
        <v>0</v>
      </c>
      <c r="K159" s="237" t="s">
        <v>181</v>
      </c>
      <c r="L159" s="73"/>
      <c r="M159" s="242" t="s">
        <v>23</v>
      </c>
      <c r="N159" s="243" t="s">
        <v>46</v>
      </c>
      <c r="O159" s="48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5" t="s">
        <v>195</v>
      </c>
      <c r="AT159" s="25" t="s">
        <v>177</v>
      </c>
      <c r="AU159" s="25" t="s">
        <v>85</v>
      </c>
      <c r="AY159" s="25" t="s">
        <v>174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5" t="s">
        <v>83</v>
      </c>
      <c r="BK159" s="246">
        <f>ROUND(I159*H159,2)</f>
        <v>0</v>
      </c>
      <c r="BL159" s="25" t="s">
        <v>195</v>
      </c>
      <c r="BM159" s="25" t="s">
        <v>1516</v>
      </c>
    </row>
    <row r="160" spans="2:51" s="12" customFormat="1" ht="13.5">
      <c r="B160" s="257"/>
      <c r="C160" s="258"/>
      <c r="D160" s="247" t="s">
        <v>328</v>
      </c>
      <c r="E160" s="259" t="s">
        <v>23</v>
      </c>
      <c r="F160" s="260" t="s">
        <v>1517</v>
      </c>
      <c r="G160" s="258"/>
      <c r="H160" s="261">
        <v>9.963</v>
      </c>
      <c r="I160" s="262"/>
      <c r="J160" s="258"/>
      <c r="K160" s="258"/>
      <c r="L160" s="263"/>
      <c r="M160" s="264"/>
      <c r="N160" s="265"/>
      <c r="O160" s="265"/>
      <c r="P160" s="265"/>
      <c r="Q160" s="265"/>
      <c r="R160" s="265"/>
      <c r="S160" s="265"/>
      <c r="T160" s="266"/>
      <c r="AT160" s="267" t="s">
        <v>328</v>
      </c>
      <c r="AU160" s="267" t="s">
        <v>85</v>
      </c>
      <c r="AV160" s="12" t="s">
        <v>85</v>
      </c>
      <c r="AW160" s="12" t="s">
        <v>38</v>
      </c>
      <c r="AX160" s="12" t="s">
        <v>75</v>
      </c>
      <c r="AY160" s="267" t="s">
        <v>174</v>
      </c>
    </row>
    <row r="161" spans="2:51" s="12" customFormat="1" ht="13.5">
      <c r="B161" s="257"/>
      <c r="C161" s="258"/>
      <c r="D161" s="247" t="s">
        <v>328</v>
      </c>
      <c r="E161" s="259" t="s">
        <v>23</v>
      </c>
      <c r="F161" s="260" t="s">
        <v>1518</v>
      </c>
      <c r="G161" s="258"/>
      <c r="H161" s="261">
        <v>0.096</v>
      </c>
      <c r="I161" s="262"/>
      <c r="J161" s="258"/>
      <c r="K161" s="258"/>
      <c r="L161" s="263"/>
      <c r="M161" s="264"/>
      <c r="N161" s="265"/>
      <c r="O161" s="265"/>
      <c r="P161" s="265"/>
      <c r="Q161" s="265"/>
      <c r="R161" s="265"/>
      <c r="S161" s="265"/>
      <c r="T161" s="266"/>
      <c r="AT161" s="267" t="s">
        <v>328</v>
      </c>
      <c r="AU161" s="267" t="s">
        <v>85</v>
      </c>
      <c r="AV161" s="12" t="s">
        <v>85</v>
      </c>
      <c r="AW161" s="12" t="s">
        <v>38</v>
      </c>
      <c r="AX161" s="12" t="s">
        <v>75</v>
      </c>
      <c r="AY161" s="267" t="s">
        <v>174</v>
      </c>
    </row>
    <row r="162" spans="2:51" s="12" customFormat="1" ht="13.5">
      <c r="B162" s="257"/>
      <c r="C162" s="258"/>
      <c r="D162" s="247" t="s">
        <v>328</v>
      </c>
      <c r="E162" s="259" t="s">
        <v>23</v>
      </c>
      <c r="F162" s="260" t="s">
        <v>1519</v>
      </c>
      <c r="G162" s="258"/>
      <c r="H162" s="261">
        <v>1.56</v>
      </c>
      <c r="I162" s="262"/>
      <c r="J162" s="258"/>
      <c r="K162" s="258"/>
      <c r="L162" s="263"/>
      <c r="M162" s="264"/>
      <c r="N162" s="265"/>
      <c r="O162" s="265"/>
      <c r="P162" s="265"/>
      <c r="Q162" s="265"/>
      <c r="R162" s="265"/>
      <c r="S162" s="265"/>
      <c r="T162" s="266"/>
      <c r="AT162" s="267" t="s">
        <v>328</v>
      </c>
      <c r="AU162" s="267" t="s">
        <v>85</v>
      </c>
      <c r="AV162" s="12" t="s">
        <v>85</v>
      </c>
      <c r="AW162" s="12" t="s">
        <v>38</v>
      </c>
      <c r="AX162" s="12" t="s">
        <v>75</v>
      </c>
      <c r="AY162" s="267" t="s">
        <v>174</v>
      </c>
    </row>
    <row r="163" spans="2:51" s="12" customFormat="1" ht="13.5">
      <c r="B163" s="257"/>
      <c r="C163" s="258"/>
      <c r="D163" s="247" t="s">
        <v>328</v>
      </c>
      <c r="E163" s="259" t="s">
        <v>23</v>
      </c>
      <c r="F163" s="260" t="s">
        <v>1520</v>
      </c>
      <c r="G163" s="258"/>
      <c r="H163" s="261">
        <v>4.05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AT163" s="267" t="s">
        <v>328</v>
      </c>
      <c r="AU163" s="267" t="s">
        <v>85</v>
      </c>
      <c r="AV163" s="12" t="s">
        <v>85</v>
      </c>
      <c r="AW163" s="12" t="s">
        <v>38</v>
      </c>
      <c r="AX163" s="12" t="s">
        <v>75</v>
      </c>
      <c r="AY163" s="267" t="s">
        <v>174</v>
      </c>
    </row>
    <row r="164" spans="2:51" s="12" customFormat="1" ht="13.5">
      <c r="B164" s="257"/>
      <c r="C164" s="258"/>
      <c r="D164" s="247" t="s">
        <v>328</v>
      </c>
      <c r="E164" s="259" t="s">
        <v>23</v>
      </c>
      <c r="F164" s="260" t="s">
        <v>1521</v>
      </c>
      <c r="G164" s="258"/>
      <c r="H164" s="261">
        <v>1.26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AT164" s="267" t="s">
        <v>328</v>
      </c>
      <c r="AU164" s="267" t="s">
        <v>85</v>
      </c>
      <c r="AV164" s="12" t="s">
        <v>85</v>
      </c>
      <c r="AW164" s="12" t="s">
        <v>38</v>
      </c>
      <c r="AX164" s="12" t="s">
        <v>75</v>
      </c>
      <c r="AY164" s="267" t="s">
        <v>174</v>
      </c>
    </row>
    <row r="165" spans="2:51" s="12" customFormat="1" ht="13.5">
      <c r="B165" s="257"/>
      <c r="C165" s="258"/>
      <c r="D165" s="247" t="s">
        <v>328</v>
      </c>
      <c r="E165" s="259" t="s">
        <v>23</v>
      </c>
      <c r="F165" s="260" t="s">
        <v>1522</v>
      </c>
      <c r="G165" s="258"/>
      <c r="H165" s="261">
        <v>1.56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AT165" s="267" t="s">
        <v>328</v>
      </c>
      <c r="AU165" s="267" t="s">
        <v>85</v>
      </c>
      <c r="AV165" s="12" t="s">
        <v>85</v>
      </c>
      <c r="AW165" s="12" t="s">
        <v>38</v>
      </c>
      <c r="AX165" s="12" t="s">
        <v>75</v>
      </c>
      <c r="AY165" s="267" t="s">
        <v>174</v>
      </c>
    </row>
    <row r="166" spans="2:51" s="12" customFormat="1" ht="13.5">
      <c r="B166" s="257"/>
      <c r="C166" s="258"/>
      <c r="D166" s="247" t="s">
        <v>328</v>
      </c>
      <c r="E166" s="259" t="s">
        <v>23</v>
      </c>
      <c r="F166" s="260" t="s">
        <v>1523</v>
      </c>
      <c r="G166" s="258"/>
      <c r="H166" s="261">
        <v>2.124</v>
      </c>
      <c r="I166" s="262"/>
      <c r="J166" s="258"/>
      <c r="K166" s="258"/>
      <c r="L166" s="263"/>
      <c r="M166" s="264"/>
      <c r="N166" s="265"/>
      <c r="O166" s="265"/>
      <c r="P166" s="265"/>
      <c r="Q166" s="265"/>
      <c r="R166" s="265"/>
      <c r="S166" s="265"/>
      <c r="T166" s="266"/>
      <c r="AT166" s="267" t="s">
        <v>328</v>
      </c>
      <c r="AU166" s="267" t="s">
        <v>85</v>
      </c>
      <c r="AV166" s="12" t="s">
        <v>85</v>
      </c>
      <c r="AW166" s="12" t="s">
        <v>38</v>
      </c>
      <c r="AX166" s="12" t="s">
        <v>75</v>
      </c>
      <c r="AY166" s="267" t="s">
        <v>174</v>
      </c>
    </row>
    <row r="167" spans="2:51" s="12" customFormat="1" ht="13.5">
      <c r="B167" s="257"/>
      <c r="C167" s="258"/>
      <c r="D167" s="247" t="s">
        <v>328</v>
      </c>
      <c r="E167" s="259" t="s">
        <v>23</v>
      </c>
      <c r="F167" s="260" t="s">
        <v>1524</v>
      </c>
      <c r="G167" s="258"/>
      <c r="H167" s="261">
        <v>0.804</v>
      </c>
      <c r="I167" s="262"/>
      <c r="J167" s="258"/>
      <c r="K167" s="258"/>
      <c r="L167" s="263"/>
      <c r="M167" s="264"/>
      <c r="N167" s="265"/>
      <c r="O167" s="265"/>
      <c r="P167" s="265"/>
      <c r="Q167" s="265"/>
      <c r="R167" s="265"/>
      <c r="S167" s="265"/>
      <c r="T167" s="266"/>
      <c r="AT167" s="267" t="s">
        <v>328</v>
      </c>
      <c r="AU167" s="267" t="s">
        <v>85</v>
      </c>
      <c r="AV167" s="12" t="s">
        <v>85</v>
      </c>
      <c r="AW167" s="12" t="s">
        <v>38</v>
      </c>
      <c r="AX167" s="12" t="s">
        <v>75</v>
      </c>
      <c r="AY167" s="267" t="s">
        <v>174</v>
      </c>
    </row>
    <row r="168" spans="2:51" s="12" customFormat="1" ht="13.5">
      <c r="B168" s="257"/>
      <c r="C168" s="258"/>
      <c r="D168" s="247" t="s">
        <v>328</v>
      </c>
      <c r="E168" s="259" t="s">
        <v>23</v>
      </c>
      <c r="F168" s="260" t="s">
        <v>1525</v>
      </c>
      <c r="G168" s="258"/>
      <c r="H168" s="261">
        <v>1.56</v>
      </c>
      <c r="I168" s="262"/>
      <c r="J168" s="258"/>
      <c r="K168" s="258"/>
      <c r="L168" s="263"/>
      <c r="M168" s="264"/>
      <c r="N168" s="265"/>
      <c r="O168" s="265"/>
      <c r="P168" s="265"/>
      <c r="Q168" s="265"/>
      <c r="R168" s="265"/>
      <c r="S168" s="265"/>
      <c r="T168" s="266"/>
      <c r="AT168" s="267" t="s">
        <v>328</v>
      </c>
      <c r="AU168" s="267" t="s">
        <v>85</v>
      </c>
      <c r="AV168" s="12" t="s">
        <v>85</v>
      </c>
      <c r="AW168" s="12" t="s">
        <v>38</v>
      </c>
      <c r="AX168" s="12" t="s">
        <v>75</v>
      </c>
      <c r="AY168" s="267" t="s">
        <v>174</v>
      </c>
    </row>
    <row r="169" spans="2:51" s="13" customFormat="1" ht="13.5">
      <c r="B169" s="268"/>
      <c r="C169" s="269"/>
      <c r="D169" s="247" t="s">
        <v>328</v>
      </c>
      <c r="E169" s="270" t="s">
        <v>23</v>
      </c>
      <c r="F169" s="271" t="s">
        <v>331</v>
      </c>
      <c r="G169" s="269"/>
      <c r="H169" s="272">
        <v>22.977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AT169" s="278" t="s">
        <v>328</v>
      </c>
      <c r="AU169" s="278" t="s">
        <v>85</v>
      </c>
      <c r="AV169" s="13" t="s">
        <v>195</v>
      </c>
      <c r="AW169" s="13" t="s">
        <v>38</v>
      </c>
      <c r="AX169" s="13" t="s">
        <v>83</v>
      </c>
      <c r="AY169" s="278" t="s">
        <v>174</v>
      </c>
    </row>
    <row r="170" spans="2:65" s="1" customFormat="1" ht="38.25" customHeight="1">
      <c r="B170" s="47"/>
      <c r="C170" s="235" t="s">
        <v>220</v>
      </c>
      <c r="D170" s="235" t="s">
        <v>177</v>
      </c>
      <c r="E170" s="236" t="s">
        <v>1526</v>
      </c>
      <c r="F170" s="237" t="s">
        <v>1527</v>
      </c>
      <c r="G170" s="238" t="s">
        <v>453</v>
      </c>
      <c r="H170" s="239">
        <v>24.318</v>
      </c>
      <c r="I170" s="240"/>
      <c r="J170" s="241">
        <f>ROUND(I170*H170,2)</f>
        <v>0</v>
      </c>
      <c r="K170" s="237" t="s">
        <v>181</v>
      </c>
      <c r="L170" s="73"/>
      <c r="M170" s="242" t="s">
        <v>23</v>
      </c>
      <c r="N170" s="243" t="s">
        <v>46</v>
      </c>
      <c r="O170" s="48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5" t="s">
        <v>195</v>
      </c>
      <c r="AT170" s="25" t="s">
        <v>177</v>
      </c>
      <c r="AU170" s="25" t="s">
        <v>85</v>
      </c>
      <c r="AY170" s="25" t="s">
        <v>174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5" t="s">
        <v>83</v>
      </c>
      <c r="BK170" s="246">
        <f>ROUND(I170*H170,2)</f>
        <v>0</v>
      </c>
      <c r="BL170" s="25" t="s">
        <v>195</v>
      </c>
      <c r="BM170" s="25" t="s">
        <v>1528</v>
      </c>
    </row>
    <row r="171" spans="2:51" s="12" customFormat="1" ht="13.5">
      <c r="B171" s="257"/>
      <c r="C171" s="258"/>
      <c r="D171" s="247" t="s">
        <v>328</v>
      </c>
      <c r="E171" s="259" t="s">
        <v>23</v>
      </c>
      <c r="F171" s="260" t="s">
        <v>1529</v>
      </c>
      <c r="G171" s="258"/>
      <c r="H171" s="261">
        <v>6.642</v>
      </c>
      <c r="I171" s="262"/>
      <c r="J171" s="258"/>
      <c r="K171" s="258"/>
      <c r="L171" s="263"/>
      <c r="M171" s="264"/>
      <c r="N171" s="265"/>
      <c r="O171" s="265"/>
      <c r="P171" s="265"/>
      <c r="Q171" s="265"/>
      <c r="R171" s="265"/>
      <c r="S171" s="265"/>
      <c r="T171" s="266"/>
      <c r="AT171" s="267" t="s">
        <v>328</v>
      </c>
      <c r="AU171" s="267" t="s">
        <v>85</v>
      </c>
      <c r="AV171" s="12" t="s">
        <v>85</v>
      </c>
      <c r="AW171" s="12" t="s">
        <v>38</v>
      </c>
      <c r="AX171" s="12" t="s">
        <v>75</v>
      </c>
      <c r="AY171" s="267" t="s">
        <v>174</v>
      </c>
    </row>
    <row r="172" spans="2:51" s="12" customFormat="1" ht="13.5">
      <c r="B172" s="257"/>
      <c r="C172" s="258"/>
      <c r="D172" s="247" t="s">
        <v>328</v>
      </c>
      <c r="E172" s="259" t="s">
        <v>23</v>
      </c>
      <c r="F172" s="260" t="s">
        <v>1530</v>
      </c>
      <c r="G172" s="258"/>
      <c r="H172" s="261">
        <v>0.576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6"/>
      <c r="AT172" s="267" t="s">
        <v>328</v>
      </c>
      <c r="AU172" s="267" t="s">
        <v>85</v>
      </c>
      <c r="AV172" s="12" t="s">
        <v>85</v>
      </c>
      <c r="AW172" s="12" t="s">
        <v>38</v>
      </c>
      <c r="AX172" s="12" t="s">
        <v>75</v>
      </c>
      <c r="AY172" s="267" t="s">
        <v>174</v>
      </c>
    </row>
    <row r="173" spans="2:51" s="12" customFormat="1" ht="13.5">
      <c r="B173" s="257"/>
      <c r="C173" s="258"/>
      <c r="D173" s="247" t="s">
        <v>328</v>
      </c>
      <c r="E173" s="259" t="s">
        <v>23</v>
      </c>
      <c r="F173" s="260" t="s">
        <v>1531</v>
      </c>
      <c r="G173" s="258"/>
      <c r="H173" s="261">
        <v>2.34</v>
      </c>
      <c r="I173" s="262"/>
      <c r="J173" s="258"/>
      <c r="K173" s="258"/>
      <c r="L173" s="263"/>
      <c r="M173" s="264"/>
      <c r="N173" s="265"/>
      <c r="O173" s="265"/>
      <c r="P173" s="265"/>
      <c r="Q173" s="265"/>
      <c r="R173" s="265"/>
      <c r="S173" s="265"/>
      <c r="T173" s="266"/>
      <c r="AT173" s="267" t="s">
        <v>328</v>
      </c>
      <c r="AU173" s="267" t="s">
        <v>85</v>
      </c>
      <c r="AV173" s="12" t="s">
        <v>85</v>
      </c>
      <c r="AW173" s="12" t="s">
        <v>38</v>
      </c>
      <c r="AX173" s="12" t="s">
        <v>75</v>
      </c>
      <c r="AY173" s="267" t="s">
        <v>174</v>
      </c>
    </row>
    <row r="174" spans="2:51" s="12" customFormat="1" ht="13.5">
      <c r="B174" s="257"/>
      <c r="C174" s="258"/>
      <c r="D174" s="247" t="s">
        <v>328</v>
      </c>
      <c r="E174" s="259" t="s">
        <v>23</v>
      </c>
      <c r="F174" s="260" t="s">
        <v>1532</v>
      </c>
      <c r="G174" s="258"/>
      <c r="H174" s="261">
        <v>4.86</v>
      </c>
      <c r="I174" s="262"/>
      <c r="J174" s="258"/>
      <c r="K174" s="258"/>
      <c r="L174" s="263"/>
      <c r="M174" s="264"/>
      <c r="N174" s="265"/>
      <c r="O174" s="265"/>
      <c r="P174" s="265"/>
      <c r="Q174" s="265"/>
      <c r="R174" s="265"/>
      <c r="S174" s="265"/>
      <c r="T174" s="266"/>
      <c r="AT174" s="267" t="s">
        <v>328</v>
      </c>
      <c r="AU174" s="267" t="s">
        <v>85</v>
      </c>
      <c r="AV174" s="12" t="s">
        <v>85</v>
      </c>
      <c r="AW174" s="12" t="s">
        <v>38</v>
      </c>
      <c r="AX174" s="12" t="s">
        <v>75</v>
      </c>
      <c r="AY174" s="267" t="s">
        <v>174</v>
      </c>
    </row>
    <row r="175" spans="2:51" s="12" customFormat="1" ht="13.5">
      <c r="B175" s="257"/>
      <c r="C175" s="258"/>
      <c r="D175" s="247" t="s">
        <v>328</v>
      </c>
      <c r="E175" s="259" t="s">
        <v>23</v>
      </c>
      <c r="F175" s="260" t="s">
        <v>1533</v>
      </c>
      <c r="G175" s="258"/>
      <c r="H175" s="261">
        <v>1.89</v>
      </c>
      <c r="I175" s="262"/>
      <c r="J175" s="258"/>
      <c r="K175" s="258"/>
      <c r="L175" s="263"/>
      <c r="M175" s="264"/>
      <c r="N175" s="265"/>
      <c r="O175" s="265"/>
      <c r="P175" s="265"/>
      <c r="Q175" s="265"/>
      <c r="R175" s="265"/>
      <c r="S175" s="265"/>
      <c r="T175" s="266"/>
      <c r="AT175" s="267" t="s">
        <v>328</v>
      </c>
      <c r="AU175" s="267" t="s">
        <v>85</v>
      </c>
      <c r="AV175" s="12" t="s">
        <v>85</v>
      </c>
      <c r="AW175" s="12" t="s">
        <v>38</v>
      </c>
      <c r="AX175" s="12" t="s">
        <v>75</v>
      </c>
      <c r="AY175" s="267" t="s">
        <v>174</v>
      </c>
    </row>
    <row r="176" spans="2:51" s="12" customFormat="1" ht="13.5">
      <c r="B176" s="257"/>
      <c r="C176" s="258"/>
      <c r="D176" s="247" t="s">
        <v>328</v>
      </c>
      <c r="E176" s="259" t="s">
        <v>23</v>
      </c>
      <c r="F176" s="260" t="s">
        <v>1534</v>
      </c>
      <c r="G176" s="258"/>
      <c r="H176" s="261">
        <v>2.34</v>
      </c>
      <c r="I176" s="262"/>
      <c r="J176" s="258"/>
      <c r="K176" s="258"/>
      <c r="L176" s="263"/>
      <c r="M176" s="264"/>
      <c r="N176" s="265"/>
      <c r="O176" s="265"/>
      <c r="P176" s="265"/>
      <c r="Q176" s="265"/>
      <c r="R176" s="265"/>
      <c r="S176" s="265"/>
      <c r="T176" s="266"/>
      <c r="AT176" s="267" t="s">
        <v>328</v>
      </c>
      <c r="AU176" s="267" t="s">
        <v>85</v>
      </c>
      <c r="AV176" s="12" t="s">
        <v>85</v>
      </c>
      <c r="AW176" s="12" t="s">
        <v>38</v>
      </c>
      <c r="AX176" s="12" t="s">
        <v>75</v>
      </c>
      <c r="AY176" s="267" t="s">
        <v>174</v>
      </c>
    </row>
    <row r="177" spans="2:51" s="12" customFormat="1" ht="13.5">
      <c r="B177" s="257"/>
      <c r="C177" s="258"/>
      <c r="D177" s="247" t="s">
        <v>328</v>
      </c>
      <c r="E177" s="259" t="s">
        <v>23</v>
      </c>
      <c r="F177" s="260" t="s">
        <v>1535</v>
      </c>
      <c r="G177" s="258"/>
      <c r="H177" s="261">
        <v>2.124</v>
      </c>
      <c r="I177" s="262"/>
      <c r="J177" s="258"/>
      <c r="K177" s="258"/>
      <c r="L177" s="263"/>
      <c r="M177" s="264"/>
      <c r="N177" s="265"/>
      <c r="O177" s="265"/>
      <c r="P177" s="265"/>
      <c r="Q177" s="265"/>
      <c r="R177" s="265"/>
      <c r="S177" s="265"/>
      <c r="T177" s="266"/>
      <c r="AT177" s="267" t="s">
        <v>328</v>
      </c>
      <c r="AU177" s="267" t="s">
        <v>85</v>
      </c>
      <c r="AV177" s="12" t="s">
        <v>85</v>
      </c>
      <c r="AW177" s="12" t="s">
        <v>38</v>
      </c>
      <c r="AX177" s="12" t="s">
        <v>75</v>
      </c>
      <c r="AY177" s="267" t="s">
        <v>174</v>
      </c>
    </row>
    <row r="178" spans="2:51" s="12" customFormat="1" ht="13.5">
      <c r="B178" s="257"/>
      <c r="C178" s="258"/>
      <c r="D178" s="247" t="s">
        <v>328</v>
      </c>
      <c r="E178" s="259" t="s">
        <v>23</v>
      </c>
      <c r="F178" s="260" t="s">
        <v>1536</v>
      </c>
      <c r="G178" s="258"/>
      <c r="H178" s="261">
        <v>1.206</v>
      </c>
      <c r="I178" s="262"/>
      <c r="J178" s="258"/>
      <c r="K178" s="258"/>
      <c r="L178" s="263"/>
      <c r="M178" s="264"/>
      <c r="N178" s="265"/>
      <c r="O178" s="265"/>
      <c r="P178" s="265"/>
      <c r="Q178" s="265"/>
      <c r="R178" s="265"/>
      <c r="S178" s="265"/>
      <c r="T178" s="266"/>
      <c r="AT178" s="267" t="s">
        <v>328</v>
      </c>
      <c r="AU178" s="267" t="s">
        <v>85</v>
      </c>
      <c r="AV178" s="12" t="s">
        <v>85</v>
      </c>
      <c r="AW178" s="12" t="s">
        <v>38</v>
      </c>
      <c r="AX178" s="12" t="s">
        <v>75</v>
      </c>
      <c r="AY178" s="267" t="s">
        <v>174</v>
      </c>
    </row>
    <row r="179" spans="2:51" s="12" customFormat="1" ht="13.5">
      <c r="B179" s="257"/>
      <c r="C179" s="258"/>
      <c r="D179" s="247" t="s">
        <v>328</v>
      </c>
      <c r="E179" s="259" t="s">
        <v>23</v>
      </c>
      <c r="F179" s="260" t="s">
        <v>1537</v>
      </c>
      <c r="G179" s="258"/>
      <c r="H179" s="261">
        <v>2.34</v>
      </c>
      <c r="I179" s="262"/>
      <c r="J179" s="258"/>
      <c r="K179" s="258"/>
      <c r="L179" s="263"/>
      <c r="M179" s="264"/>
      <c r="N179" s="265"/>
      <c r="O179" s="265"/>
      <c r="P179" s="265"/>
      <c r="Q179" s="265"/>
      <c r="R179" s="265"/>
      <c r="S179" s="265"/>
      <c r="T179" s="266"/>
      <c r="AT179" s="267" t="s">
        <v>328</v>
      </c>
      <c r="AU179" s="267" t="s">
        <v>85</v>
      </c>
      <c r="AV179" s="12" t="s">
        <v>85</v>
      </c>
      <c r="AW179" s="12" t="s">
        <v>38</v>
      </c>
      <c r="AX179" s="12" t="s">
        <v>75</v>
      </c>
      <c r="AY179" s="267" t="s">
        <v>174</v>
      </c>
    </row>
    <row r="180" spans="2:51" s="13" customFormat="1" ht="13.5">
      <c r="B180" s="268"/>
      <c r="C180" s="269"/>
      <c r="D180" s="247" t="s">
        <v>328</v>
      </c>
      <c r="E180" s="270" t="s">
        <v>23</v>
      </c>
      <c r="F180" s="271" t="s">
        <v>331</v>
      </c>
      <c r="G180" s="269"/>
      <c r="H180" s="272">
        <v>24.318</v>
      </c>
      <c r="I180" s="273"/>
      <c r="J180" s="269"/>
      <c r="K180" s="269"/>
      <c r="L180" s="274"/>
      <c r="M180" s="275"/>
      <c r="N180" s="276"/>
      <c r="O180" s="276"/>
      <c r="P180" s="276"/>
      <c r="Q180" s="276"/>
      <c r="R180" s="276"/>
      <c r="S180" s="276"/>
      <c r="T180" s="277"/>
      <c r="AT180" s="278" t="s">
        <v>328</v>
      </c>
      <c r="AU180" s="278" t="s">
        <v>85</v>
      </c>
      <c r="AV180" s="13" t="s">
        <v>195</v>
      </c>
      <c r="AW180" s="13" t="s">
        <v>38</v>
      </c>
      <c r="AX180" s="13" t="s">
        <v>83</v>
      </c>
      <c r="AY180" s="278" t="s">
        <v>174</v>
      </c>
    </row>
    <row r="181" spans="2:65" s="1" customFormat="1" ht="16.5" customHeight="1">
      <c r="B181" s="47"/>
      <c r="C181" s="300" t="s">
        <v>226</v>
      </c>
      <c r="D181" s="300" t="s">
        <v>475</v>
      </c>
      <c r="E181" s="301" t="s">
        <v>1538</v>
      </c>
      <c r="F181" s="302" t="s">
        <v>1539</v>
      </c>
      <c r="G181" s="303" t="s">
        <v>464</v>
      </c>
      <c r="H181" s="304">
        <v>48.636</v>
      </c>
      <c r="I181" s="305"/>
      <c r="J181" s="306">
        <f>ROUND(I181*H181,2)</f>
        <v>0</v>
      </c>
      <c r="K181" s="302" t="s">
        <v>23</v>
      </c>
      <c r="L181" s="307"/>
      <c r="M181" s="308" t="s">
        <v>23</v>
      </c>
      <c r="N181" s="309" t="s">
        <v>46</v>
      </c>
      <c r="O181" s="48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AR181" s="25" t="s">
        <v>216</v>
      </c>
      <c r="AT181" s="25" t="s">
        <v>475</v>
      </c>
      <c r="AU181" s="25" t="s">
        <v>85</v>
      </c>
      <c r="AY181" s="25" t="s">
        <v>174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5" t="s">
        <v>83</v>
      </c>
      <c r="BK181" s="246">
        <f>ROUND(I181*H181,2)</f>
        <v>0</v>
      </c>
      <c r="BL181" s="25" t="s">
        <v>195</v>
      </c>
      <c r="BM181" s="25" t="s">
        <v>1540</v>
      </c>
    </row>
    <row r="182" spans="2:51" s="12" customFormat="1" ht="13.5">
      <c r="B182" s="257"/>
      <c r="C182" s="258"/>
      <c r="D182" s="247" t="s">
        <v>328</v>
      </c>
      <c r="E182" s="259" t="s">
        <v>23</v>
      </c>
      <c r="F182" s="260" t="s">
        <v>1541</v>
      </c>
      <c r="G182" s="258"/>
      <c r="H182" s="261">
        <v>48.636</v>
      </c>
      <c r="I182" s="262"/>
      <c r="J182" s="258"/>
      <c r="K182" s="258"/>
      <c r="L182" s="263"/>
      <c r="M182" s="264"/>
      <c r="N182" s="265"/>
      <c r="O182" s="265"/>
      <c r="P182" s="265"/>
      <c r="Q182" s="265"/>
      <c r="R182" s="265"/>
      <c r="S182" s="265"/>
      <c r="T182" s="266"/>
      <c r="AT182" s="267" t="s">
        <v>328</v>
      </c>
      <c r="AU182" s="267" t="s">
        <v>85</v>
      </c>
      <c r="AV182" s="12" t="s">
        <v>85</v>
      </c>
      <c r="AW182" s="12" t="s">
        <v>38</v>
      </c>
      <c r="AX182" s="12" t="s">
        <v>75</v>
      </c>
      <c r="AY182" s="267" t="s">
        <v>174</v>
      </c>
    </row>
    <row r="183" spans="2:51" s="13" customFormat="1" ht="13.5">
      <c r="B183" s="268"/>
      <c r="C183" s="269"/>
      <c r="D183" s="247" t="s">
        <v>328</v>
      </c>
      <c r="E183" s="270" t="s">
        <v>23</v>
      </c>
      <c r="F183" s="271" t="s">
        <v>331</v>
      </c>
      <c r="G183" s="269"/>
      <c r="H183" s="272">
        <v>48.636</v>
      </c>
      <c r="I183" s="273"/>
      <c r="J183" s="269"/>
      <c r="K183" s="269"/>
      <c r="L183" s="274"/>
      <c r="M183" s="275"/>
      <c r="N183" s="276"/>
      <c r="O183" s="276"/>
      <c r="P183" s="276"/>
      <c r="Q183" s="276"/>
      <c r="R183" s="276"/>
      <c r="S183" s="276"/>
      <c r="T183" s="277"/>
      <c r="AT183" s="278" t="s">
        <v>328</v>
      </c>
      <c r="AU183" s="278" t="s">
        <v>85</v>
      </c>
      <c r="AV183" s="13" t="s">
        <v>195</v>
      </c>
      <c r="AW183" s="13" t="s">
        <v>38</v>
      </c>
      <c r="AX183" s="13" t="s">
        <v>83</v>
      </c>
      <c r="AY183" s="278" t="s">
        <v>174</v>
      </c>
    </row>
    <row r="184" spans="2:63" s="11" customFormat="1" ht="29.85" customHeight="1">
      <c r="B184" s="219"/>
      <c r="C184" s="220"/>
      <c r="D184" s="221" t="s">
        <v>74</v>
      </c>
      <c r="E184" s="233" t="s">
        <v>195</v>
      </c>
      <c r="F184" s="233" t="s">
        <v>1542</v>
      </c>
      <c r="G184" s="220"/>
      <c r="H184" s="220"/>
      <c r="I184" s="223"/>
      <c r="J184" s="234">
        <f>BK184</f>
        <v>0</v>
      </c>
      <c r="K184" s="220"/>
      <c r="L184" s="225"/>
      <c r="M184" s="226"/>
      <c r="N184" s="227"/>
      <c r="O184" s="227"/>
      <c r="P184" s="228">
        <f>SUM(P185:P195)</f>
        <v>0</v>
      </c>
      <c r="Q184" s="227"/>
      <c r="R184" s="228">
        <f>SUM(R185:R195)</f>
        <v>15.32658162</v>
      </c>
      <c r="S184" s="227"/>
      <c r="T184" s="229">
        <f>SUM(T185:T195)</f>
        <v>0</v>
      </c>
      <c r="AR184" s="230" t="s">
        <v>83</v>
      </c>
      <c r="AT184" s="231" t="s">
        <v>74</v>
      </c>
      <c r="AU184" s="231" t="s">
        <v>83</v>
      </c>
      <c r="AY184" s="230" t="s">
        <v>174</v>
      </c>
      <c r="BK184" s="232">
        <f>SUM(BK185:BK195)</f>
        <v>0</v>
      </c>
    </row>
    <row r="185" spans="2:65" s="1" customFormat="1" ht="25.5" customHeight="1">
      <c r="B185" s="47"/>
      <c r="C185" s="235" t="s">
        <v>231</v>
      </c>
      <c r="D185" s="235" t="s">
        <v>177</v>
      </c>
      <c r="E185" s="236" t="s">
        <v>1543</v>
      </c>
      <c r="F185" s="237" t="s">
        <v>1544</v>
      </c>
      <c r="G185" s="238" t="s">
        <v>453</v>
      </c>
      <c r="H185" s="239">
        <v>8.106</v>
      </c>
      <c r="I185" s="240"/>
      <c r="J185" s="241">
        <f>ROUND(I185*H185,2)</f>
        <v>0</v>
      </c>
      <c r="K185" s="237" t="s">
        <v>181</v>
      </c>
      <c r="L185" s="73"/>
      <c r="M185" s="242" t="s">
        <v>23</v>
      </c>
      <c r="N185" s="243" t="s">
        <v>46</v>
      </c>
      <c r="O185" s="48"/>
      <c r="P185" s="244">
        <f>O185*H185</f>
        <v>0</v>
      </c>
      <c r="Q185" s="244">
        <v>1.89077</v>
      </c>
      <c r="R185" s="244">
        <f>Q185*H185</f>
        <v>15.32658162</v>
      </c>
      <c r="S185" s="244">
        <v>0</v>
      </c>
      <c r="T185" s="245">
        <f>S185*H185</f>
        <v>0</v>
      </c>
      <c r="AR185" s="25" t="s">
        <v>195</v>
      </c>
      <c r="AT185" s="25" t="s">
        <v>177</v>
      </c>
      <c r="AU185" s="25" t="s">
        <v>85</v>
      </c>
      <c r="AY185" s="25" t="s">
        <v>174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5" t="s">
        <v>83</v>
      </c>
      <c r="BK185" s="246">
        <f>ROUND(I185*H185,2)</f>
        <v>0</v>
      </c>
      <c r="BL185" s="25" t="s">
        <v>195</v>
      </c>
      <c r="BM185" s="25" t="s">
        <v>1545</v>
      </c>
    </row>
    <row r="186" spans="2:51" s="12" customFormat="1" ht="13.5">
      <c r="B186" s="257"/>
      <c r="C186" s="258"/>
      <c r="D186" s="247" t="s">
        <v>328</v>
      </c>
      <c r="E186" s="259" t="s">
        <v>23</v>
      </c>
      <c r="F186" s="260" t="s">
        <v>1546</v>
      </c>
      <c r="G186" s="258"/>
      <c r="H186" s="261">
        <v>2.214</v>
      </c>
      <c r="I186" s="262"/>
      <c r="J186" s="258"/>
      <c r="K186" s="258"/>
      <c r="L186" s="263"/>
      <c r="M186" s="264"/>
      <c r="N186" s="265"/>
      <c r="O186" s="265"/>
      <c r="P186" s="265"/>
      <c r="Q186" s="265"/>
      <c r="R186" s="265"/>
      <c r="S186" s="265"/>
      <c r="T186" s="266"/>
      <c r="AT186" s="267" t="s">
        <v>328</v>
      </c>
      <c r="AU186" s="267" t="s">
        <v>85</v>
      </c>
      <c r="AV186" s="12" t="s">
        <v>85</v>
      </c>
      <c r="AW186" s="12" t="s">
        <v>38</v>
      </c>
      <c r="AX186" s="12" t="s">
        <v>75</v>
      </c>
      <c r="AY186" s="267" t="s">
        <v>174</v>
      </c>
    </row>
    <row r="187" spans="2:51" s="12" customFormat="1" ht="13.5">
      <c r="B187" s="257"/>
      <c r="C187" s="258"/>
      <c r="D187" s="247" t="s">
        <v>328</v>
      </c>
      <c r="E187" s="259" t="s">
        <v>23</v>
      </c>
      <c r="F187" s="260" t="s">
        <v>1547</v>
      </c>
      <c r="G187" s="258"/>
      <c r="H187" s="261">
        <v>0.192</v>
      </c>
      <c r="I187" s="262"/>
      <c r="J187" s="258"/>
      <c r="K187" s="258"/>
      <c r="L187" s="263"/>
      <c r="M187" s="264"/>
      <c r="N187" s="265"/>
      <c r="O187" s="265"/>
      <c r="P187" s="265"/>
      <c r="Q187" s="265"/>
      <c r="R187" s="265"/>
      <c r="S187" s="265"/>
      <c r="T187" s="266"/>
      <c r="AT187" s="267" t="s">
        <v>328</v>
      </c>
      <c r="AU187" s="267" t="s">
        <v>85</v>
      </c>
      <c r="AV187" s="12" t="s">
        <v>85</v>
      </c>
      <c r="AW187" s="12" t="s">
        <v>38</v>
      </c>
      <c r="AX187" s="12" t="s">
        <v>75</v>
      </c>
      <c r="AY187" s="267" t="s">
        <v>174</v>
      </c>
    </row>
    <row r="188" spans="2:51" s="12" customFormat="1" ht="13.5">
      <c r="B188" s="257"/>
      <c r="C188" s="258"/>
      <c r="D188" s="247" t="s">
        <v>328</v>
      </c>
      <c r="E188" s="259" t="s">
        <v>23</v>
      </c>
      <c r="F188" s="260" t="s">
        <v>1548</v>
      </c>
      <c r="G188" s="258"/>
      <c r="H188" s="261">
        <v>0.78</v>
      </c>
      <c r="I188" s="262"/>
      <c r="J188" s="258"/>
      <c r="K188" s="258"/>
      <c r="L188" s="263"/>
      <c r="M188" s="264"/>
      <c r="N188" s="265"/>
      <c r="O188" s="265"/>
      <c r="P188" s="265"/>
      <c r="Q188" s="265"/>
      <c r="R188" s="265"/>
      <c r="S188" s="265"/>
      <c r="T188" s="266"/>
      <c r="AT188" s="267" t="s">
        <v>328</v>
      </c>
      <c r="AU188" s="267" t="s">
        <v>85</v>
      </c>
      <c r="AV188" s="12" t="s">
        <v>85</v>
      </c>
      <c r="AW188" s="12" t="s">
        <v>38</v>
      </c>
      <c r="AX188" s="12" t="s">
        <v>75</v>
      </c>
      <c r="AY188" s="267" t="s">
        <v>174</v>
      </c>
    </row>
    <row r="189" spans="2:51" s="12" customFormat="1" ht="13.5">
      <c r="B189" s="257"/>
      <c r="C189" s="258"/>
      <c r="D189" s="247" t="s">
        <v>328</v>
      </c>
      <c r="E189" s="259" t="s">
        <v>23</v>
      </c>
      <c r="F189" s="260" t="s">
        <v>1549</v>
      </c>
      <c r="G189" s="258"/>
      <c r="H189" s="261">
        <v>1.62</v>
      </c>
      <c r="I189" s="262"/>
      <c r="J189" s="258"/>
      <c r="K189" s="258"/>
      <c r="L189" s="263"/>
      <c r="M189" s="264"/>
      <c r="N189" s="265"/>
      <c r="O189" s="265"/>
      <c r="P189" s="265"/>
      <c r="Q189" s="265"/>
      <c r="R189" s="265"/>
      <c r="S189" s="265"/>
      <c r="T189" s="266"/>
      <c r="AT189" s="267" t="s">
        <v>328</v>
      </c>
      <c r="AU189" s="267" t="s">
        <v>85</v>
      </c>
      <c r="AV189" s="12" t="s">
        <v>85</v>
      </c>
      <c r="AW189" s="12" t="s">
        <v>38</v>
      </c>
      <c r="AX189" s="12" t="s">
        <v>75</v>
      </c>
      <c r="AY189" s="267" t="s">
        <v>174</v>
      </c>
    </row>
    <row r="190" spans="2:51" s="12" customFormat="1" ht="13.5">
      <c r="B190" s="257"/>
      <c r="C190" s="258"/>
      <c r="D190" s="247" t="s">
        <v>328</v>
      </c>
      <c r="E190" s="259" t="s">
        <v>23</v>
      </c>
      <c r="F190" s="260" t="s">
        <v>1550</v>
      </c>
      <c r="G190" s="258"/>
      <c r="H190" s="261">
        <v>0.63</v>
      </c>
      <c r="I190" s="262"/>
      <c r="J190" s="258"/>
      <c r="K190" s="258"/>
      <c r="L190" s="263"/>
      <c r="M190" s="264"/>
      <c r="N190" s="265"/>
      <c r="O190" s="265"/>
      <c r="P190" s="265"/>
      <c r="Q190" s="265"/>
      <c r="R190" s="265"/>
      <c r="S190" s="265"/>
      <c r="T190" s="266"/>
      <c r="AT190" s="267" t="s">
        <v>328</v>
      </c>
      <c r="AU190" s="267" t="s">
        <v>85</v>
      </c>
      <c r="AV190" s="12" t="s">
        <v>85</v>
      </c>
      <c r="AW190" s="12" t="s">
        <v>38</v>
      </c>
      <c r="AX190" s="12" t="s">
        <v>75</v>
      </c>
      <c r="AY190" s="267" t="s">
        <v>174</v>
      </c>
    </row>
    <row r="191" spans="2:51" s="12" customFormat="1" ht="13.5">
      <c r="B191" s="257"/>
      <c r="C191" s="258"/>
      <c r="D191" s="247" t="s">
        <v>328</v>
      </c>
      <c r="E191" s="259" t="s">
        <v>23</v>
      </c>
      <c r="F191" s="260" t="s">
        <v>1551</v>
      </c>
      <c r="G191" s="258"/>
      <c r="H191" s="261">
        <v>0.78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AT191" s="267" t="s">
        <v>328</v>
      </c>
      <c r="AU191" s="267" t="s">
        <v>85</v>
      </c>
      <c r="AV191" s="12" t="s">
        <v>85</v>
      </c>
      <c r="AW191" s="12" t="s">
        <v>38</v>
      </c>
      <c r="AX191" s="12" t="s">
        <v>75</v>
      </c>
      <c r="AY191" s="267" t="s">
        <v>174</v>
      </c>
    </row>
    <row r="192" spans="2:51" s="12" customFormat="1" ht="13.5">
      <c r="B192" s="257"/>
      <c r="C192" s="258"/>
      <c r="D192" s="247" t="s">
        <v>328</v>
      </c>
      <c r="E192" s="259" t="s">
        <v>23</v>
      </c>
      <c r="F192" s="260" t="s">
        <v>1552</v>
      </c>
      <c r="G192" s="258"/>
      <c r="H192" s="261">
        <v>0.708</v>
      </c>
      <c r="I192" s="262"/>
      <c r="J192" s="258"/>
      <c r="K192" s="258"/>
      <c r="L192" s="263"/>
      <c r="M192" s="264"/>
      <c r="N192" s="265"/>
      <c r="O192" s="265"/>
      <c r="P192" s="265"/>
      <c r="Q192" s="265"/>
      <c r="R192" s="265"/>
      <c r="S192" s="265"/>
      <c r="T192" s="266"/>
      <c r="AT192" s="267" t="s">
        <v>328</v>
      </c>
      <c r="AU192" s="267" t="s">
        <v>85</v>
      </c>
      <c r="AV192" s="12" t="s">
        <v>85</v>
      </c>
      <c r="AW192" s="12" t="s">
        <v>38</v>
      </c>
      <c r="AX192" s="12" t="s">
        <v>75</v>
      </c>
      <c r="AY192" s="267" t="s">
        <v>174</v>
      </c>
    </row>
    <row r="193" spans="2:51" s="12" customFormat="1" ht="13.5">
      <c r="B193" s="257"/>
      <c r="C193" s="258"/>
      <c r="D193" s="247" t="s">
        <v>328</v>
      </c>
      <c r="E193" s="259" t="s">
        <v>23</v>
      </c>
      <c r="F193" s="260" t="s">
        <v>1553</v>
      </c>
      <c r="G193" s="258"/>
      <c r="H193" s="261">
        <v>0.402</v>
      </c>
      <c r="I193" s="262"/>
      <c r="J193" s="258"/>
      <c r="K193" s="258"/>
      <c r="L193" s="263"/>
      <c r="M193" s="264"/>
      <c r="N193" s="265"/>
      <c r="O193" s="265"/>
      <c r="P193" s="265"/>
      <c r="Q193" s="265"/>
      <c r="R193" s="265"/>
      <c r="S193" s="265"/>
      <c r="T193" s="266"/>
      <c r="AT193" s="267" t="s">
        <v>328</v>
      </c>
      <c r="AU193" s="267" t="s">
        <v>85</v>
      </c>
      <c r="AV193" s="12" t="s">
        <v>85</v>
      </c>
      <c r="AW193" s="12" t="s">
        <v>38</v>
      </c>
      <c r="AX193" s="12" t="s">
        <v>75</v>
      </c>
      <c r="AY193" s="267" t="s">
        <v>174</v>
      </c>
    </row>
    <row r="194" spans="2:51" s="12" customFormat="1" ht="13.5">
      <c r="B194" s="257"/>
      <c r="C194" s="258"/>
      <c r="D194" s="247" t="s">
        <v>328</v>
      </c>
      <c r="E194" s="259" t="s">
        <v>23</v>
      </c>
      <c r="F194" s="260" t="s">
        <v>1554</v>
      </c>
      <c r="G194" s="258"/>
      <c r="H194" s="261">
        <v>0.78</v>
      </c>
      <c r="I194" s="262"/>
      <c r="J194" s="258"/>
      <c r="K194" s="258"/>
      <c r="L194" s="263"/>
      <c r="M194" s="264"/>
      <c r="N194" s="265"/>
      <c r="O194" s="265"/>
      <c r="P194" s="265"/>
      <c r="Q194" s="265"/>
      <c r="R194" s="265"/>
      <c r="S194" s="265"/>
      <c r="T194" s="266"/>
      <c r="AT194" s="267" t="s">
        <v>328</v>
      </c>
      <c r="AU194" s="267" t="s">
        <v>85</v>
      </c>
      <c r="AV194" s="12" t="s">
        <v>85</v>
      </c>
      <c r="AW194" s="12" t="s">
        <v>38</v>
      </c>
      <c r="AX194" s="12" t="s">
        <v>75</v>
      </c>
      <c r="AY194" s="267" t="s">
        <v>174</v>
      </c>
    </row>
    <row r="195" spans="2:51" s="13" customFormat="1" ht="13.5">
      <c r="B195" s="268"/>
      <c r="C195" s="269"/>
      <c r="D195" s="247" t="s">
        <v>328</v>
      </c>
      <c r="E195" s="270" t="s">
        <v>23</v>
      </c>
      <c r="F195" s="271" t="s">
        <v>331</v>
      </c>
      <c r="G195" s="269"/>
      <c r="H195" s="272">
        <v>8.106</v>
      </c>
      <c r="I195" s="273"/>
      <c r="J195" s="269"/>
      <c r="K195" s="269"/>
      <c r="L195" s="274"/>
      <c r="M195" s="275"/>
      <c r="N195" s="276"/>
      <c r="O195" s="276"/>
      <c r="P195" s="276"/>
      <c r="Q195" s="276"/>
      <c r="R195" s="276"/>
      <c r="S195" s="276"/>
      <c r="T195" s="277"/>
      <c r="AT195" s="278" t="s">
        <v>328</v>
      </c>
      <c r="AU195" s="278" t="s">
        <v>85</v>
      </c>
      <c r="AV195" s="13" t="s">
        <v>195</v>
      </c>
      <c r="AW195" s="13" t="s">
        <v>38</v>
      </c>
      <c r="AX195" s="13" t="s">
        <v>83</v>
      </c>
      <c r="AY195" s="278" t="s">
        <v>174</v>
      </c>
    </row>
    <row r="196" spans="2:63" s="11" customFormat="1" ht="29.85" customHeight="1">
      <c r="B196" s="219"/>
      <c r="C196" s="220"/>
      <c r="D196" s="221" t="s">
        <v>74</v>
      </c>
      <c r="E196" s="233" t="s">
        <v>220</v>
      </c>
      <c r="F196" s="233" t="s">
        <v>486</v>
      </c>
      <c r="G196" s="220"/>
      <c r="H196" s="220"/>
      <c r="I196" s="223"/>
      <c r="J196" s="234">
        <f>BK196</f>
        <v>0</v>
      </c>
      <c r="K196" s="220"/>
      <c r="L196" s="225"/>
      <c r="M196" s="226"/>
      <c r="N196" s="227"/>
      <c r="O196" s="227"/>
      <c r="P196" s="228">
        <f>SUM(P197:P210)</f>
        <v>0</v>
      </c>
      <c r="Q196" s="227"/>
      <c r="R196" s="228">
        <f>SUM(R197:R210)</f>
        <v>0</v>
      </c>
      <c r="S196" s="227"/>
      <c r="T196" s="229">
        <f>SUM(T197:T210)</f>
        <v>7.6274999999999995</v>
      </c>
      <c r="AR196" s="230" t="s">
        <v>83</v>
      </c>
      <c r="AT196" s="231" t="s">
        <v>74</v>
      </c>
      <c r="AU196" s="231" t="s">
        <v>83</v>
      </c>
      <c r="AY196" s="230" t="s">
        <v>174</v>
      </c>
      <c r="BK196" s="232">
        <f>SUM(BK197:BK210)</f>
        <v>0</v>
      </c>
    </row>
    <row r="197" spans="2:65" s="1" customFormat="1" ht="38.25" customHeight="1">
      <c r="B197" s="47"/>
      <c r="C197" s="235" t="s">
        <v>235</v>
      </c>
      <c r="D197" s="235" t="s">
        <v>177</v>
      </c>
      <c r="E197" s="236" t="s">
        <v>1555</v>
      </c>
      <c r="F197" s="237" t="s">
        <v>1556</v>
      </c>
      <c r="G197" s="238" t="s">
        <v>180</v>
      </c>
      <c r="H197" s="239">
        <v>3</v>
      </c>
      <c r="I197" s="240"/>
      <c r="J197" s="241">
        <f>ROUND(I197*H197,2)</f>
        <v>0</v>
      </c>
      <c r="K197" s="237" t="s">
        <v>181</v>
      </c>
      <c r="L197" s="73"/>
      <c r="M197" s="242" t="s">
        <v>23</v>
      </c>
      <c r="N197" s="243" t="s">
        <v>46</v>
      </c>
      <c r="O197" s="48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AR197" s="25" t="s">
        <v>195</v>
      </c>
      <c r="AT197" s="25" t="s">
        <v>177</v>
      </c>
      <c r="AU197" s="25" t="s">
        <v>85</v>
      </c>
      <c r="AY197" s="25" t="s">
        <v>174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5" t="s">
        <v>83</v>
      </c>
      <c r="BK197" s="246">
        <f>ROUND(I197*H197,2)</f>
        <v>0</v>
      </c>
      <c r="BL197" s="25" t="s">
        <v>195</v>
      </c>
      <c r="BM197" s="25" t="s">
        <v>1557</v>
      </c>
    </row>
    <row r="198" spans="2:65" s="1" customFormat="1" ht="25.5" customHeight="1">
      <c r="B198" s="47"/>
      <c r="C198" s="300" t="s">
        <v>241</v>
      </c>
      <c r="D198" s="300" t="s">
        <v>475</v>
      </c>
      <c r="E198" s="301" t="s">
        <v>1558</v>
      </c>
      <c r="F198" s="302" t="s">
        <v>1559</v>
      </c>
      <c r="G198" s="303" t="s">
        <v>180</v>
      </c>
      <c r="H198" s="304">
        <v>90</v>
      </c>
      <c r="I198" s="305"/>
      <c r="J198" s="306">
        <f>ROUND(I198*H198,2)</f>
        <v>0</v>
      </c>
      <c r="K198" s="302" t="s">
        <v>181</v>
      </c>
      <c r="L198" s="307"/>
      <c r="M198" s="308" t="s">
        <v>23</v>
      </c>
      <c r="N198" s="309" t="s">
        <v>46</v>
      </c>
      <c r="O198" s="48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5" t="s">
        <v>216</v>
      </c>
      <c r="AT198" s="25" t="s">
        <v>475</v>
      </c>
      <c r="AU198" s="25" t="s">
        <v>85</v>
      </c>
      <c r="AY198" s="25" t="s">
        <v>174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5" t="s">
        <v>83</v>
      </c>
      <c r="BK198" s="246">
        <f>ROUND(I198*H198,2)</f>
        <v>0</v>
      </c>
      <c r="BL198" s="25" t="s">
        <v>195</v>
      </c>
      <c r="BM198" s="25" t="s">
        <v>1560</v>
      </c>
    </row>
    <row r="199" spans="2:51" s="12" customFormat="1" ht="13.5">
      <c r="B199" s="257"/>
      <c r="C199" s="258"/>
      <c r="D199" s="247" t="s">
        <v>328</v>
      </c>
      <c r="E199" s="259" t="s">
        <v>23</v>
      </c>
      <c r="F199" s="260" t="s">
        <v>1561</v>
      </c>
      <c r="G199" s="258"/>
      <c r="H199" s="261">
        <v>90</v>
      </c>
      <c r="I199" s="262"/>
      <c r="J199" s="258"/>
      <c r="K199" s="258"/>
      <c r="L199" s="263"/>
      <c r="M199" s="264"/>
      <c r="N199" s="265"/>
      <c r="O199" s="265"/>
      <c r="P199" s="265"/>
      <c r="Q199" s="265"/>
      <c r="R199" s="265"/>
      <c r="S199" s="265"/>
      <c r="T199" s="266"/>
      <c r="AT199" s="267" t="s">
        <v>328</v>
      </c>
      <c r="AU199" s="267" t="s">
        <v>85</v>
      </c>
      <c r="AV199" s="12" t="s">
        <v>85</v>
      </c>
      <c r="AW199" s="12" t="s">
        <v>38</v>
      </c>
      <c r="AX199" s="12" t="s">
        <v>75</v>
      </c>
      <c r="AY199" s="267" t="s">
        <v>174</v>
      </c>
    </row>
    <row r="200" spans="2:51" s="13" customFormat="1" ht="13.5">
      <c r="B200" s="268"/>
      <c r="C200" s="269"/>
      <c r="D200" s="247" t="s">
        <v>328</v>
      </c>
      <c r="E200" s="270" t="s">
        <v>23</v>
      </c>
      <c r="F200" s="271" t="s">
        <v>331</v>
      </c>
      <c r="G200" s="269"/>
      <c r="H200" s="272">
        <v>90</v>
      </c>
      <c r="I200" s="273"/>
      <c r="J200" s="269"/>
      <c r="K200" s="269"/>
      <c r="L200" s="274"/>
      <c r="M200" s="275"/>
      <c r="N200" s="276"/>
      <c r="O200" s="276"/>
      <c r="P200" s="276"/>
      <c r="Q200" s="276"/>
      <c r="R200" s="276"/>
      <c r="S200" s="276"/>
      <c r="T200" s="277"/>
      <c r="AT200" s="278" t="s">
        <v>328</v>
      </c>
      <c r="AU200" s="278" t="s">
        <v>85</v>
      </c>
      <c r="AV200" s="13" t="s">
        <v>195</v>
      </c>
      <c r="AW200" s="13" t="s">
        <v>38</v>
      </c>
      <c r="AX200" s="13" t="s">
        <v>83</v>
      </c>
      <c r="AY200" s="278" t="s">
        <v>174</v>
      </c>
    </row>
    <row r="201" spans="2:65" s="1" customFormat="1" ht="38.25" customHeight="1">
      <c r="B201" s="47"/>
      <c r="C201" s="235" t="s">
        <v>246</v>
      </c>
      <c r="D201" s="235" t="s">
        <v>177</v>
      </c>
      <c r="E201" s="236" t="s">
        <v>1562</v>
      </c>
      <c r="F201" s="237" t="s">
        <v>1563</v>
      </c>
      <c r="G201" s="238" t="s">
        <v>180</v>
      </c>
      <c r="H201" s="239">
        <v>3</v>
      </c>
      <c r="I201" s="240"/>
      <c r="J201" s="241">
        <f>ROUND(I201*H201,2)</f>
        <v>0</v>
      </c>
      <c r="K201" s="237" t="s">
        <v>181</v>
      </c>
      <c r="L201" s="73"/>
      <c r="M201" s="242" t="s">
        <v>23</v>
      </c>
      <c r="N201" s="243" t="s">
        <v>46</v>
      </c>
      <c r="O201" s="48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AR201" s="25" t="s">
        <v>195</v>
      </c>
      <c r="AT201" s="25" t="s">
        <v>177</v>
      </c>
      <c r="AU201" s="25" t="s">
        <v>85</v>
      </c>
      <c r="AY201" s="25" t="s">
        <v>174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5" t="s">
        <v>83</v>
      </c>
      <c r="BK201" s="246">
        <f>ROUND(I201*H201,2)</f>
        <v>0</v>
      </c>
      <c r="BL201" s="25" t="s">
        <v>195</v>
      </c>
      <c r="BM201" s="25" t="s">
        <v>1564</v>
      </c>
    </row>
    <row r="202" spans="2:65" s="1" customFormat="1" ht="38.25" customHeight="1">
      <c r="B202" s="47"/>
      <c r="C202" s="235" t="s">
        <v>10</v>
      </c>
      <c r="D202" s="235" t="s">
        <v>177</v>
      </c>
      <c r="E202" s="236" t="s">
        <v>1565</v>
      </c>
      <c r="F202" s="237" t="s">
        <v>1566</v>
      </c>
      <c r="G202" s="238" t="s">
        <v>180</v>
      </c>
      <c r="H202" s="239">
        <v>19</v>
      </c>
      <c r="I202" s="240"/>
      <c r="J202" s="241">
        <f>ROUND(I202*H202,2)</f>
        <v>0</v>
      </c>
      <c r="K202" s="237" t="s">
        <v>181</v>
      </c>
      <c r="L202" s="73"/>
      <c r="M202" s="242" t="s">
        <v>23</v>
      </c>
      <c r="N202" s="243" t="s">
        <v>46</v>
      </c>
      <c r="O202" s="48"/>
      <c r="P202" s="244">
        <f>O202*H202</f>
        <v>0</v>
      </c>
      <c r="Q202" s="244">
        <v>0</v>
      </c>
      <c r="R202" s="244">
        <f>Q202*H202</f>
        <v>0</v>
      </c>
      <c r="S202" s="244">
        <v>0.004</v>
      </c>
      <c r="T202" s="245">
        <f>S202*H202</f>
        <v>0.076</v>
      </c>
      <c r="AR202" s="25" t="s">
        <v>195</v>
      </c>
      <c r="AT202" s="25" t="s">
        <v>177</v>
      </c>
      <c r="AU202" s="25" t="s">
        <v>85</v>
      </c>
      <c r="AY202" s="25" t="s">
        <v>174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5" t="s">
        <v>83</v>
      </c>
      <c r="BK202" s="246">
        <f>ROUND(I202*H202,2)</f>
        <v>0</v>
      </c>
      <c r="BL202" s="25" t="s">
        <v>195</v>
      </c>
      <c r="BM202" s="25" t="s">
        <v>1567</v>
      </c>
    </row>
    <row r="203" spans="2:65" s="1" customFormat="1" ht="38.25" customHeight="1">
      <c r="B203" s="47"/>
      <c r="C203" s="235" t="s">
        <v>258</v>
      </c>
      <c r="D203" s="235" t="s">
        <v>177</v>
      </c>
      <c r="E203" s="236" t="s">
        <v>1568</v>
      </c>
      <c r="F203" s="237" t="s">
        <v>1569</v>
      </c>
      <c r="G203" s="238" t="s">
        <v>180</v>
      </c>
      <c r="H203" s="239">
        <v>12</v>
      </c>
      <c r="I203" s="240"/>
      <c r="J203" s="241">
        <f>ROUND(I203*H203,2)</f>
        <v>0</v>
      </c>
      <c r="K203" s="237" t="s">
        <v>181</v>
      </c>
      <c r="L203" s="73"/>
      <c r="M203" s="242" t="s">
        <v>23</v>
      </c>
      <c r="N203" s="243" t="s">
        <v>46</v>
      </c>
      <c r="O203" s="48"/>
      <c r="P203" s="244">
        <f>O203*H203</f>
        <v>0</v>
      </c>
      <c r="Q203" s="244">
        <v>0</v>
      </c>
      <c r="R203" s="244">
        <f>Q203*H203</f>
        <v>0</v>
      </c>
      <c r="S203" s="244">
        <v>0.008</v>
      </c>
      <c r="T203" s="245">
        <f>S203*H203</f>
        <v>0.096</v>
      </c>
      <c r="AR203" s="25" t="s">
        <v>195</v>
      </c>
      <c r="AT203" s="25" t="s">
        <v>177</v>
      </c>
      <c r="AU203" s="25" t="s">
        <v>85</v>
      </c>
      <c r="AY203" s="25" t="s">
        <v>174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5" t="s">
        <v>83</v>
      </c>
      <c r="BK203" s="246">
        <f>ROUND(I203*H203,2)</f>
        <v>0</v>
      </c>
      <c r="BL203" s="25" t="s">
        <v>195</v>
      </c>
      <c r="BM203" s="25" t="s">
        <v>1570</v>
      </c>
    </row>
    <row r="204" spans="2:65" s="1" customFormat="1" ht="38.25" customHeight="1">
      <c r="B204" s="47"/>
      <c r="C204" s="235" t="s">
        <v>263</v>
      </c>
      <c r="D204" s="235" t="s">
        <v>177</v>
      </c>
      <c r="E204" s="236" t="s">
        <v>1571</v>
      </c>
      <c r="F204" s="237" t="s">
        <v>1572</v>
      </c>
      <c r="G204" s="238" t="s">
        <v>180</v>
      </c>
      <c r="H204" s="239">
        <v>22</v>
      </c>
      <c r="I204" s="240"/>
      <c r="J204" s="241">
        <f>ROUND(I204*H204,2)</f>
        <v>0</v>
      </c>
      <c r="K204" s="237" t="s">
        <v>181</v>
      </c>
      <c r="L204" s="73"/>
      <c r="M204" s="242" t="s">
        <v>23</v>
      </c>
      <c r="N204" s="243" t="s">
        <v>46</v>
      </c>
      <c r="O204" s="48"/>
      <c r="P204" s="244">
        <f>O204*H204</f>
        <v>0</v>
      </c>
      <c r="Q204" s="244">
        <v>0</v>
      </c>
      <c r="R204" s="244">
        <f>Q204*H204</f>
        <v>0</v>
      </c>
      <c r="S204" s="244">
        <v>0.074</v>
      </c>
      <c r="T204" s="245">
        <f>S204*H204</f>
        <v>1.628</v>
      </c>
      <c r="AR204" s="25" t="s">
        <v>195</v>
      </c>
      <c r="AT204" s="25" t="s">
        <v>177</v>
      </c>
      <c r="AU204" s="25" t="s">
        <v>85</v>
      </c>
      <c r="AY204" s="25" t="s">
        <v>174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5" t="s">
        <v>83</v>
      </c>
      <c r="BK204" s="246">
        <f>ROUND(I204*H204,2)</f>
        <v>0</v>
      </c>
      <c r="BL204" s="25" t="s">
        <v>195</v>
      </c>
      <c r="BM204" s="25" t="s">
        <v>1573</v>
      </c>
    </row>
    <row r="205" spans="2:65" s="1" customFormat="1" ht="25.5" customHeight="1">
      <c r="B205" s="47"/>
      <c r="C205" s="235" t="s">
        <v>270</v>
      </c>
      <c r="D205" s="235" t="s">
        <v>177</v>
      </c>
      <c r="E205" s="236" t="s">
        <v>527</v>
      </c>
      <c r="F205" s="237" t="s">
        <v>528</v>
      </c>
      <c r="G205" s="238" t="s">
        <v>180</v>
      </c>
      <c r="H205" s="239">
        <v>12</v>
      </c>
      <c r="I205" s="240"/>
      <c r="J205" s="241">
        <f>ROUND(I205*H205,2)</f>
        <v>0</v>
      </c>
      <c r="K205" s="237" t="s">
        <v>181</v>
      </c>
      <c r="L205" s="73"/>
      <c r="M205" s="242" t="s">
        <v>23</v>
      </c>
      <c r="N205" s="243" t="s">
        <v>46</v>
      </c>
      <c r="O205" s="48"/>
      <c r="P205" s="244">
        <f>O205*H205</f>
        <v>0</v>
      </c>
      <c r="Q205" s="244">
        <v>0</v>
      </c>
      <c r="R205" s="244">
        <f>Q205*H205</f>
        <v>0</v>
      </c>
      <c r="S205" s="244">
        <v>0.015</v>
      </c>
      <c r="T205" s="245">
        <f>S205*H205</f>
        <v>0.18</v>
      </c>
      <c r="AR205" s="25" t="s">
        <v>195</v>
      </c>
      <c r="AT205" s="25" t="s">
        <v>177</v>
      </c>
      <c r="AU205" s="25" t="s">
        <v>85</v>
      </c>
      <c r="AY205" s="25" t="s">
        <v>174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5" t="s">
        <v>83</v>
      </c>
      <c r="BK205" s="246">
        <f>ROUND(I205*H205,2)</f>
        <v>0</v>
      </c>
      <c r="BL205" s="25" t="s">
        <v>195</v>
      </c>
      <c r="BM205" s="25" t="s">
        <v>1574</v>
      </c>
    </row>
    <row r="206" spans="2:65" s="1" customFormat="1" ht="25.5" customHeight="1">
      <c r="B206" s="47"/>
      <c r="C206" s="235" t="s">
        <v>482</v>
      </c>
      <c r="D206" s="235" t="s">
        <v>177</v>
      </c>
      <c r="E206" s="236" t="s">
        <v>1575</v>
      </c>
      <c r="F206" s="237" t="s">
        <v>1576</v>
      </c>
      <c r="G206" s="238" t="s">
        <v>223</v>
      </c>
      <c r="H206" s="239">
        <v>163.5</v>
      </c>
      <c r="I206" s="240"/>
      <c r="J206" s="241">
        <f>ROUND(I206*H206,2)</f>
        <v>0</v>
      </c>
      <c r="K206" s="237" t="s">
        <v>181</v>
      </c>
      <c r="L206" s="73"/>
      <c r="M206" s="242" t="s">
        <v>23</v>
      </c>
      <c r="N206" s="243" t="s">
        <v>46</v>
      </c>
      <c r="O206" s="48"/>
      <c r="P206" s="244">
        <f>O206*H206</f>
        <v>0</v>
      </c>
      <c r="Q206" s="244">
        <v>0</v>
      </c>
      <c r="R206" s="244">
        <f>Q206*H206</f>
        <v>0</v>
      </c>
      <c r="S206" s="244">
        <v>0.027</v>
      </c>
      <c r="T206" s="245">
        <f>S206*H206</f>
        <v>4.4145</v>
      </c>
      <c r="AR206" s="25" t="s">
        <v>195</v>
      </c>
      <c r="AT206" s="25" t="s">
        <v>177</v>
      </c>
      <c r="AU206" s="25" t="s">
        <v>85</v>
      </c>
      <c r="AY206" s="25" t="s">
        <v>174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5" t="s">
        <v>83</v>
      </c>
      <c r="BK206" s="246">
        <f>ROUND(I206*H206,2)</f>
        <v>0</v>
      </c>
      <c r="BL206" s="25" t="s">
        <v>195</v>
      </c>
      <c r="BM206" s="25" t="s">
        <v>1577</v>
      </c>
    </row>
    <row r="207" spans="2:51" s="12" customFormat="1" ht="13.5">
      <c r="B207" s="257"/>
      <c r="C207" s="258"/>
      <c r="D207" s="247" t="s">
        <v>328</v>
      </c>
      <c r="E207" s="259" t="s">
        <v>23</v>
      </c>
      <c r="F207" s="260" t="s">
        <v>1578</v>
      </c>
      <c r="G207" s="258"/>
      <c r="H207" s="261">
        <v>163.5</v>
      </c>
      <c r="I207" s="262"/>
      <c r="J207" s="258"/>
      <c r="K207" s="258"/>
      <c r="L207" s="263"/>
      <c r="M207" s="264"/>
      <c r="N207" s="265"/>
      <c r="O207" s="265"/>
      <c r="P207" s="265"/>
      <c r="Q207" s="265"/>
      <c r="R207" s="265"/>
      <c r="S207" s="265"/>
      <c r="T207" s="266"/>
      <c r="AT207" s="267" t="s">
        <v>328</v>
      </c>
      <c r="AU207" s="267" t="s">
        <v>85</v>
      </c>
      <c r="AV207" s="12" t="s">
        <v>85</v>
      </c>
      <c r="AW207" s="12" t="s">
        <v>38</v>
      </c>
      <c r="AX207" s="12" t="s">
        <v>75</v>
      </c>
      <c r="AY207" s="267" t="s">
        <v>174</v>
      </c>
    </row>
    <row r="208" spans="2:51" s="13" customFormat="1" ht="13.5">
      <c r="B208" s="268"/>
      <c r="C208" s="269"/>
      <c r="D208" s="247" t="s">
        <v>328</v>
      </c>
      <c r="E208" s="270" t="s">
        <v>23</v>
      </c>
      <c r="F208" s="271" t="s">
        <v>331</v>
      </c>
      <c r="G208" s="269"/>
      <c r="H208" s="272">
        <v>163.5</v>
      </c>
      <c r="I208" s="273"/>
      <c r="J208" s="269"/>
      <c r="K208" s="269"/>
      <c r="L208" s="274"/>
      <c r="M208" s="275"/>
      <c r="N208" s="276"/>
      <c r="O208" s="276"/>
      <c r="P208" s="276"/>
      <c r="Q208" s="276"/>
      <c r="R208" s="276"/>
      <c r="S208" s="276"/>
      <c r="T208" s="277"/>
      <c r="AT208" s="278" t="s">
        <v>328</v>
      </c>
      <c r="AU208" s="278" t="s">
        <v>85</v>
      </c>
      <c r="AV208" s="13" t="s">
        <v>195</v>
      </c>
      <c r="AW208" s="13" t="s">
        <v>38</v>
      </c>
      <c r="AX208" s="13" t="s">
        <v>83</v>
      </c>
      <c r="AY208" s="278" t="s">
        <v>174</v>
      </c>
    </row>
    <row r="209" spans="2:65" s="1" customFormat="1" ht="25.5" customHeight="1">
      <c r="B209" s="47"/>
      <c r="C209" s="235" t="s">
        <v>487</v>
      </c>
      <c r="D209" s="235" t="s">
        <v>177</v>
      </c>
      <c r="E209" s="236" t="s">
        <v>1579</v>
      </c>
      <c r="F209" s="237" t="s">
        <v>1580</v>
      </c>
      <c r="G209" s="238" t="s">
        <v>223</v>
      </c>
      <c r="H209" s="239">
        <v>9</v>
      </c>
      <c r="I209" s="240"/>
      <c r="J209" s="241">
        <f>ROUND(I209*H209,2)</f>
        <v>0</v>
      </c>
      <c r="K209" s="237" t="s">
        <v>181</v>
      </c>
      <c r="L209" s="73"/>
      <c r="M209" s="242" t="s">
        <v>23</v>
      </c>
      <c r="N209" s="243" t="s">
        <v>46</v>
      </c>
      <c r="O209" s="48"/>
      <c r="P209" s="244">
        <f>O209*H209</f>
        <v>0</v>
      </c>
      <c r="Q209" s="244">
        <v>0</v>
      </c>
      <c r="R209" s="244">
        <f>Q209*H209</f>
        <v>0</v>
      </c>
      <c r="S209" s="244">
        <v>0.038</v>
      </c>
      <c r="T209" s="245">
        <f>S209*H209</f>
        <v>0.34199999999999997</v>
      </c>
      <c r="AR209" s="25" t="s">
        <v>195</v>
      </c>
      <c r="AT209" s="25" t="s">
        <v>177</v>
      </c>
      <c r="AU209" s="25" t="s">
        <v>85</v>
      </c>
      <c r="AY209" s="25" t="s">
        <v>174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5" t="s">
        <v>83</v>
      </c>
      <c r="BK209" s="246">
        <f>ROUND(I209*H209,2)</f>
        <v>0</v>
      </c>
      <c r="BL209" s="25" t="s">
        <v>195</v>
      </c>
      <c r="BM209" s="25" t="s">
        <v>1581</v>
      </c>
    </row>
    <row r="210" spans="2:65" s="1" customFormat="1" ht="25.5" customHeight="1">
      <c r="B210" s="47"/>
      <c r="C210" s="235" t="s">
        <v>9</v>
      </c>
      <c r="D210" s="235" t="s">
        <v>177</v>
      </c>
      <c r="E210" s="236" t="s">
        <v>1582</v>
      </c>
      <c r="F210" s="237" t="s">
        <v>1583</v>
      </c>
      <c r="G210" s="238" t="s">
        <v>223</v>
      </c>
      <c r="H210" s="239">
        <v>16.5</v>
      </c>
      <c r="I210" s="240"/>
      <c r="J210" s="241">
        <f>ROUND(I210*H210,2)</f>
        <v>0</v>
      </c>
      <c r="K210" s="237" t="s">
        <v>181</v>
      </c>
      <c r="L210" s="73"/>
      <c r="M210" s="242" t="s">
        <v>23</v>
      </c>
      <c r="N210" s="243" t="s">
        <v>46</v>
      </c>
      <c r="O210" s="48"/>
      <c r="P210" s="244">
        <f>O210*H210</f>
        <v>0</v>
      </c>
      <c r="Q210" s="244">
        <v>0</v>
      </c>
      <c r="R210" s="244">
        <f>Q210*H210</f>
        <v>0</v>
      </c>
      <c r="S210" s="244">
        <v>0.054</v>
      </c>
      <c r="T210" s="245">
        <f>S210*H210</f>
        <v>0.891</v>
      </c>
      <c r="AR210" s="25" t="s">
        <v>195</v>
      </c>
      <c r="AT210" s="25" t="s">
        <v>177</v>
      </c>
      <c r="AU210" s="25" t="s">
        <v>85</v>
      </c>
      <c r="AY210" s="25" t="s">
        <v>174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5" t="s">
        <v>83</v>
      </c>
      <c r="BK210" s="246">
        <f>ROUND(I210*H210,2)</f>
        <v>0</v>
      </c>
      <c r="BL210" s="25" t="s">
        <v>195</v>
      </c>
      <c r="BM210" s="25" t="s">
        <v>1584</v>
      </c>
    </row>
    <row r="211" spans="2:63" s="11" customFormat="1" ht="29.85" customHeight="1">
      <c r="B211" s="219"/>
      <c r="C211" s="220"/>
      <c r="D211" s="221" t="s">
        <v>74</v>
      </c>
      <c r="E211" s="233" t="s">
        <v>541</v>
      </c>
      <c r="F211" s="233" t="s">
        <v>542</v>
      </c>
      <c r="G211" s="220"/>
      <c r="H211" s="220"/>
      <c r="I211" s="223"/>
      <c r="J211" s="234">
        <f>BK211</f>
        <v>0</v>
      </c>
      <c r="K211" s="220"/>
      <c r="L211" s="225"/>
      <c r="M211" s="226"/>
      <c r="N211" s="227"/>
      <c r="O211" s="227"/>
      <c r="P211" s="228">
        <f>SUM(P212:P216)</f>
        <v>0</v>
      </c>
      <c r="Q211" s="227"/>
      <c r="R211" s="228">
        <f>SUM(R212:R216)</f>
        <v>0</v>
      </c>
      <c r="S211" s="227"/>
      <c r="T211" s="229">
        <f>SUM(T212:T216)</f>
        <v>0</v>
      </c>
      <c r="AR211" s="230" t="s">
        <v>83</v>
      </c>
      <c r="AT211" s="231" t="s">
        <v>74</v>
      </c>
      <c r="AU211" s="231" t="s">
        <v>83</v>
      </c>
      <c r="AY211" s="230" t="s">
        <v>174</v>
      </c>
      <c r="BK211" s="232">
        <f>SUM(BK212:BK216)</f>
        <v>0</v>
      </c>
    </row>
    <row r="212" spans="2:65" s="1" customFormat="1" ht="25.5" customHeight="1">
      <c r="B212" s="47"/>
      <c r="C212" s="235" t="s">
        <v>495</v>
      </c>
      <c r="D212" s="235" t="s">
        <v>177</v>
      </c>
      <c r="E212" s="236" t="s">
        <v>553</v>
      </c>
      <c r="F212" s="237" t="s">
        <v>554</v>
      </c>
      <c r="G212" s="238" t="s">
        <v>464</v>
      </c>
      <c r="H212" s="239">
        <v>7.628</v>
      </c>
      <c r="I212" s="240"/>
      <c r="J212" s="241">
        <f>ROUND(I212*H212,2)</f>
        <v>0</v>
      </c>
      <c r="K212" s="237" t="s">
        <v>181</v>
      </c>
      <c r="L212" s="73"/>
      <c r="M212" s="242" t="s">
        <v>23</v>
      </c>
      <c r="N212" s="243" t="s">
        <v>46</v>
      </c>
      <c r="O212" s="48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AR212" s="25" t="s">
        <v>195</v>
      </c>
      <c r="AT212" s="25" t="s">
        <v>177</v>
      </c>
      <c r="AU212" s="25" t="s">
        <v>85</v>
      </c>
      <c r="AY212" s="25" t="s">
        <v>174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5" t="s">
        <v>83</v>
      </c>
      <c r="BK212" s="246">
        <f>ROUND(I212*H212,2)</f>
        <v>0</v>
      </c>
      <c r="BL212" s="25" t="s">
        <v>195</v>
      </c>
      <c r="BM212" s="25" t="s">
        <v>1585</v>
      </c>
    </row>
    <row r="213" spans="2:65" s="1" customFormat="1" ht="25.5" customHeight="1">
      <c r="B213" s="47"/>
      <c r="C213" s="235" t="s">
        <v>499</v>
      </c>
      <c r="D213" s="235" t="s">
        <v>177</v>
      </c>
      <c r="E213" s="236" t="s">
        <v>557</v>
      </c>
      <c r="F213" s="237" t="s">
        <v>558</v>
      </c>
      <c r="G213" s="238" t="s">
        <v>464</v>
      </c>
      <c r="H213" s="239">
        <v>68.652</v>
      </c>
      <c r="I213" s="240"/>
      <c r="J213" s="241">
        <f>ROUND(I213*H213,2)</f>
        <v>0</v>
      </c>
      <c r="K213" s="237" t="s">
        <v>181</v>
      </c>
      <c r="L213" s="73"/>
      <c r="M213" s="242" t="s">
        <v>23</v>
      </c>
      <c r="N213" s="243" t="s">
        <v>46</v>
      </c>
      <c r="O213" s="48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AR213" s="25" t="s">
        <v>195</v>
      </c>
      <c r="AT213" s="25" t="s">
        <v>177</v>
      </c>
      <c r="AU213" s="25" t="s">
        <v>85</v>
      </c>
      <c r="AY213" s="25" t="s">
        <v>174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5" t="s">
        <v>83</v>
      </c>
      <c r="BK213" s="246">
        <f>ROUND(I213*H213,2)</f>
        <v>0</v>
      </c>
      <c r="BL213" s="25" t="s">
        <v>195</v>
      </c>
      <c r="BM213" s="25" t="s">
        <v>1586</v>
      </c>
    </row>
    <row r="214" spans="2:51" s="12" customFormat="1" ht="13.5">
      <c r="B214" s="257"/>
      <c r="C214" s="258"/>
      <c r="D214" s="247" t="s">
        <v>328</v>
      </c>
      <c r="E214" s="259" t="s">
        <v>23</v>
      </c>
      <c r="F214" s="260" t="s">
        <v>1587</v>
      </c>
      <c r="G214" s="258"/>
      <c r="H214" s="261">
        <v>68.652</v>
      </c>
      <c r="I214" s="262"/>
      <c r="J214" s="258"/>
      <c r="K214" s="258"/>
      <c r="L214" s="263"/>
      <c r="M214" s="264"/>
      <c r="N214" s="265"/>
      <c r="O214" s="265"/>
      <c r="P214" s="265"/>
      <c r="Q214" s="265"/>
      <c r="R214" s="265"/>
      <c r="S214" s="265"/>
      <c r="T214" s="266"/>
      <c r="AT214" s="267" t="s">
        <v>328</v>
      </c>
      <c r="AU214" s="267" t="s">
        <v>85</v>
      </c>
      <c r="AV214" s="12" t="s">
        <v>85</v>
      </c>
      <c r="AW214" s="12" t="s">
        <v>38</v>
      </c>
      <c r="AX214" s="12" t="s">
        <v>75</v>
      </c>
      <c r="AY214" s="267" t="s">
        <v>174</v>
      </c>
    </row>
    <row r="215" spans="2:51" s="13" customFormat="1" ht="13.5">
      <c r="B215" s="268"/>
      <c r="C215" s="269"/>
      <c r="D215" s="247" t="s">
        <v>328</v>
      </c>
      <c r="E215" s="270" t="s">
        <v>23</v>
      </c>
      <c r="F215" s="271" t="s">
        <v>331</v>
      </c>
      <c r="G215" s="269"/>
      <c r="H215" s="272">
        <v>68.652</v>
      </c>
      <c r="I215" s="273"/>
      <c r="J215" s="269"/>
      <c r="K215" s="269"/>
      <c r="L215" s="274"/>
      <c r="M215" s="275"/>
      <c r="N215" s="276"/>
      <c r="O215" s="276"/>
      <c r="P215" s="276"/>
      <c r="Q215" s="276"/>
      <c r="R215" s="276"/>
      <c r="S215" s="276"/>
      <c r="T215" s="277"/>
      <c r="AT215" s="278" t="s">
        <v>328</v>
      </c>
      <c r="AU215" s="278" t="s">
        <v>85</v>
      </c>
      <c r="AV215" s="13" t="s">
        <v>195</v>
      </c>
      <c r="AW215" s="13" t="s">
        <v>38</v>
      </c>
      <c r="AX215" s="13" t="s">
        <v>83</v>
      </c>
      <c r="AY215" s="278" t="s">
        <v>174</v>
      </c>
    </row>
    <row r="216" spans="2:65" s="1" customFormat="1" ht="16.5" customHeight="1">
      <c r="B216" s="47"/>
      <c r="C216" s="235" t="s">
        <v>503</v>
      </c>
      <c r="D216" s="235" t="s">
        <v>177</v>
      </c>
      <c r="E216" s="236" t="s">
        <v>581</v>
      </c>
      <c r="F216" s="237" t="s">
        <v>582</v>
      </c>
      <c r="G216" s="238" t="s">
        <v>464</v>
      </c>
      <c r="H216" s="239">
        <v>7.628</v>
      </c>
      <c r="I216" s="240"/>
      <c r="J216" s="241">
        <f>ROUND(I216*H216,2)</f>
        <v>0</v>
      </c>
      <c r="K216" s="237" t="s">
        <v>181</v>
      </c>
      <c r="L216" s="73"/>
      <c r="M216" s="242" t="s">
        <v>23</v>
      </c>
      <c r="N216" s="243" t="s">
        <v>46</v>
      </c>
      <c r="O216" s="48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AR216" s="25" t="s">
        <v>195</v>
      </c>
      <c r="AT216" s="25" t="s">
        <v>177</v>
      </c>
      <c r="AU216" s="25" t="s">
        <v>85</v>
      </c>
      <c r="AY216" s="25" t="s">
        <v>174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5" t="s">
        <v>83</v>
      </c>
      <c r="BK216" s="246">
        <f>ROUND(I216*H216,2)</f>
        <v>0</v>
      </c>
      <c r="BL216" s="25" t="s">
        <v>195</v>
      </c>
      <c r="BM216" s="25" t="s">
        <v>1588</v>
      </c>
    </row>
    <row r="217" spans="2:63" s="11" customFormat="1" ht="37.4" customHeight="1">
      <c r="B217" s="219"/>
      <c r="C217" s="220"/>
      <c r="D217" s="221" t="s">
        <v>74</v>
      </c>
      <c r="E217" s="222" t="s">
        <v>590</v>
      </c>
      <c r="F217" s="222" t="s">
        <v>591</v>
      </c>
      <c r="G217" s="220"/>
      <c r="H217" s="220"/>
      <c r="I217" s="223"/>
      <c r="J217" s="224">
        <f>BK217</f>
        <v>0</v>
      </c>
      <c r="K217" s="220"/>
      <c r="L217" s="225"/>
      <c r="M217" s="226"/>
      <c r="N217" s="227"/>
      <c r="O217" s="227"/>
      <c r="P217" s="228">
        <f>P218+P243+P272+P339+P387+P397+P401+P408</f>
        <v>0</v>
      </c>
      <c r="Q217" s="227"/>
      <c r="R217" s="228">
        <f>R218+R243+R272+R339+R387+R397+R401+R408</f>
        <v>2.4854830000000003</v>
      </c>
      <c r="S217" s="227"/>
      <c r="T217" s="229">
        <f>T218+T243+T272+T339+T387+T397+T401+T408</f>
        <v>0</v>
      </c>
      <c r="AR217" s="230" t="s">
        <v>85</v>
      </c>
      <c r="AT217" s="231" t="s">
        <v>74</v>
      </c>
      <c r="AU217" s="231" t="s">
        <v>75</v>
      </c>
      <c r="AY217" s="230" t="s">
        <v>174</v>
      </c>
      <c r="BK217" s="232">
        <f>BK218+BK243+BK272+BK339+BK387+BK397+BK401+BK408</f>
        <v>0</v>
      </c>
    </row>
    <row r="218" spans="2:63" s="11" customFormat="1" ht="19.9" customHeight="1">
      <c r="B218" s="219"/>
      <c r="C218" s="220"/>
      <c r="D218" s="221" t="s">
        <v>74</v>
      </c>
      <c r="E218" s="233" t="s">
        <v>1589</v>
      </c>
      <c r="F218" s="233" t="s">
        <v>1590</v>
      </c>
      <c r="G218" s="220"/>
      <c r="H218" s="220"/>
      <c r="I218" s="223"/>
      <c r="J218" s="234">
        <f>BK218</f>
        <v>0</v>
      </c>
      <c r="K218" s="220"/>
      <c r="L218" s="225"/>
      <c r="M218" s="226"/>
      <c r="N218" s="227"/>
      <c r="O218" s="227"/>
      <c r="P218" s="228">
        <f>SUM(P219:P242)</f>
        <v>0</v>
      </c>
      <c r="Q218" s="227"/>
      <c r="R218" s="228">
        <f>SUM(R219:R242)</f>
        <v>0.11452</v>
      </c>
      <c r="S218" s="227"/>
      <c r="T218" s="229">
        <f>SUM(T219:T242)</f>
        <v>0</v>
      </c>
      <c r="AR218" s="230" t="s">
        <v>85</v>
      </c>
      <c r="AT218" s="231" t="s">
        <v>74</v>
      </c>
      <c r="AU218" s="231" t="s">
        <v>83</v>
      </c>
      <c r="AY218" s="230" t="s">
        <v>174</v>
      </c>
      <c r="BK218" s="232">
        <f>SUM(BK219:BK242)</f>
        <v>0</v>
      </c>
    </row>
    <row r="219" spans="2:65" s="1" customFormat="1" ht="51" customHeight="1">
      <c r="B219" s="47"/>
      <c r="C219" s="235" t="s">
        <v>508</v>
      </c>
      <c r="D219" s="235" t="s">
        <v>177</v>
      </c>
      <c r="E219" s="236" t="s">
        <v>1591</v>
      </c>
      <c r="F219" s="237" t="s">
        <v>1592</v>
      </c>
      <c r="G219" s="238" t="s">
        <v>223</v>
      </c>
      <c r="H219" s="239">
        <v>108</v>
      </c>
      <c r="I219" s="240"/>
      <c r="J219" s="241">
        <f>ROUND(I219*H219,2)</f>
        <v>0</v>
      </c>
      <c r="K219" s="237" t="s">
        <v>181</v>
      </c>
      <c r="L219" s="73"/>
      <c r="M219" s="242" t="s">
        <v>23</v>
      </c>
      <c r="N219" s="243" t="s">
        <v>46</v>
      </c>
      <c r="O219" s="48"/>
      <c r="P219" s="244">
        <f>O219*H219</f>
        <v>0</v>
      </c>
      <c r="Q219" s="244">
        <v>9E-05</v>
      </c>
      <c r="R219" s="244">
        <f>Q219*H219</f>
        <v>0.009720000000000001</v>
      </c>
      <c r="S219" s="244">
        <v>0</v>
      </c>
      <c r="T219" s="245">
        <f>S219*H219</f>
        <v>0</v>
      </c>
      <c r="AR219" s="25" t="s">
        <v>258</v>
      </c>
      <c r="AT219" s="25" t="s">
        <v>177</v>
      </c>
      <c r="AU219" s="25" t="s">
        <v>85</v>
      </c>
      <c r="AY219" s="25" t="s">
        <v>174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5" t="s">
        <v>83</v>
      </c>
      <c r="BK219" s="246">
        <f>ROUND(I219*H219,2)</f>
        <v>0</v>
      </c>
      <c r="BL219" s="25" t="s">
        <v>258</v>
      </c>
      <c r="BM219" s="25" t="s">
        <v>1593</v>
      </c>
    </row>
    <row r="220" spans="2:51" s="12" customFormat="1" ht="13.5">
      <c r="B220" s="257"/>
      <c r="C220" s="258"/>
      <c r="D220" s="247" t="s">
        <v>328</v>
      </c>
      <c r="E220" s="259" t="s">
        <v>23</v>
      </c>
      <c r="F220" s="260" t="s">
        <v>1594</v>
      </c>
      <c r="G220" s="258"/>
      <c r="H220" s="261">
        <v>108</v>
      </c>
      <c r="I220" s="262"/>
      <c r="J220" s="258"/>
      <c r="K220" s="258"/>
      <c r="L220" s="263"/>
      <c r="M220" s="264"/>
      <c r="N220" s="265"/>
      <c r="O220" s="265"/>
      <c r="P220" s="265"/>
      <c r="Q220" s="265"/>
      <c r="R220" s="265"/>
      <c r="S220" s="265"/>
      <c r="T220" s="266"/>
      <c r="AT220" s="267" t="s">
        <v>328</v>
      </c>
      <c r="AU220" s="267" t="s">
        <v>85</v>
      </c>
      <c r="AV220" s="12" t="s">
        <v>85</v>
      </c>
      <c r="AW220" s="12" t="s">
        <v>38</v>
      </c>
      <c r="AX220" s="12" t="s">
        <v>75</v>
      </c>
      <c r="AY220" s="267" t="s">
        <v>174</v>
      </c>
    </row>
    <row r="221" spans="2:51" s="13" customFormat="1" ht="13.5">
      <c r="B221" s="268"/>
      <c r="C221" s="269"/>
      <c r="D221" s="247" t="s">
        <v>328</v>
      </c>
      <c r="E221" s="270" t="s">
        <v>23</v>
      </c>
      <c r="F221" s="271" t="s">
        <v>331</v>
      </c>
      <c r="G221" s="269"/>
      <c r="H221" s="272">
        <v>108</v>
      </c>
      <c r="I221" s="273"/>
      <c r="J221" s="269"/>
      <c r="K221" s="269"/>
      <c r="L221" s="274"/>
      <c r="M221" s="275"/>
      <c r="N221" s="276"/>
      <c r="O221" s="276"/>
      <c r="P221" s="276"/>
      <c r="Q221" s="276"/>
      <c r="R221" s="276"/>
      <c r="S221" s="276"/>
      <c r="T221" s="277"/>
      <c r="AT221" s="278" t="s">
        <v>328</v>
      </c>
      <c r="AU221" s="278" t="s">
        <v>85</v>
      </c>
      <c r="AV221" s="13" t="s">
        <v>195</v>
      </c>
      <c r="AW221" s="13" t="s">
        <v>38</v>
      </c>
      <c r="AX221" s="13" t="s">
        <v>83</v>
      </c>
      <c r="AY221" s="278" t="s">
        <v>174</v>
      </c>
    </row>
    <row r="222" spans="2:65" s="1" customFormat="1" ht="25.5" customHeight="1">
      <c r="B222" s="47"/>
      <c r="C222" s="300" t="s">
        <v>513</v>
      </c>
      <c r="D222" s="300" t="s">
        <v>475</v>
      </c>
      <c r="E222" s="301" t="s">
        <v>1595</v>
      </c>
      <c r="F222" s="302" t="s">
        <v>1596</v>
      </c>
      <c r="G222" s="303" t="s">
        <v>223</v>
      </c>
      <c r="H222" s="304">
        <v>40</v>
      </c>
      <c r="I222" s="305"/>
      <c r="J222" s="306">
        <f>ROUND(I222*H222,2)</f>
        <v>0</v>
      </c>
      <c r="K222" s="302" t="s">
        <v>181</v>
      </c>
      <c r="L222" s="307"/>
      <c r="M222" s="308" t="s">
        <v>23</v>
      </c>
      <c r="N222" s="309" t="s">
        <v>46</v>
      </c>
      <c r="O222" s="48"/>
      <c r="P222" s="244">
        <f>O222*H222</f>
        <v>0</v>
      </c>
      <c r="Q222" s="244">
        <v>0.00027</v>
      </c>
      <c r="R222" s="244">
        <f>Q222*H222</f>
        <v>0.0108</v>
      </c>
      <c r="S222" s="244">
        <v>0</v>
      </c>
      <c r="T222" s="245">
        <f>S222*H222</f>
        <v>0</v>
      </c>
      <c r="AR222" s="25" t="s">
        <v>547</v>
      </c>
      <c r="AT222" s="25" t="s">
        <v>475</v>
      </c>
      <c r="AU222" s="25" t="s">
        <v>85</v>
      </c>
      <c r="AY222" s="25" t="s">
        <v>174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25" t="s">
        <v>83</v>
      </c>
      <c r="BK222" s="246">
        <f>ROUND(I222*H222,2)</f>
        <v>0</v>
      </c>
      <c r="BL222" s="25" t="s">
        <v>258</v>
      </c>
      <c r="BM222" s="25" t="s">
        <v>1597</v>
      </c>
    </row>
    <row r="223" spans="2:65" s="1" customFormat="1" ht="25.5" customHeight="1">
      <c r="B223" s="47"/>
      <c r="C223" s="300" t="s">
        <v>518</v>
      </c>
      <c r="D223" s="300" t="s">
        <v>475</v>
      </c>
      <c r="E223" s="301" t="s">
        <v>1598</v>
      </c>
      <c r="F223" s="302" t="s">
        <v>1599</v>
      </c>
      <c r="G223" s="303" t="s">
        <v>223</v>
      </c>
      <c r="H223" s="304">
        <v>25</v>
      </c>
      <c r="I223" s="305"/>
      <c r="J223" s="306">
        <f>ROUND(I223*H223,2)</f>
        <v>0</v>
      </c>
      <c r="K223" s="302" t="s">
        <v>181</v>
      </c>
      <c r="L223" s="307"/>
      <c r="M223" s="308" t="s">
        <v>23</v>
      </c>
      <c r="N223" s="309" t="s">
        <v>46</v>
      </c>
      <c r="O223" s="48"/>
      <c r="P223" s="244">
        <f>O223*H223</f>
        <v>0</v>
      </c>
      <c r="Q223" s="244">
        <v>0.00029</v>
      </c>
      <c r="R223" s="244">
        <f>Q223*H223</f>
        <v>0.00725</v>
      </c>
      <c r="S223" s="244">
        <v>0</v>
      </c>
      <c r="T223" s="245">
        <f>S223*H223</f>
        <v>0</v>
      </c>
      <c r="AR223" s="25" t="s">
        <v>547</v>
      </c>
      <c r="AT223" s="25" t="s">
        <v>475</v>
      </c>
      <c r="AU223" s="25" t="s">
        <v>85</v>
      </c>
      <c r="AY223" s="25" t="s">
        <v>174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5" t="s">
        <v>83</v>
      </c>
      <c r="BK223" s="246">
        <f>ROUND(I223*H223,2)</f>
        <v>0</v>
      </c>
      <c r="BL223" s="25" t="s">
        <v>258</v>
      </c>
      <c r="BM223" s="25" t="s">
        <v>1600</v>
      </c>
    </row>
    <row r="224" spans="2:65" s="1" customFormat="1" ht="25.5" customHeight="1">
      <c r="B224" s="47"/>
      <c r="C224" s="300" t="s">
        <v>526</v>
      </c>
      <c r="D224" s="300" t="s">
        <v>475</v>
      </c>
      <c r="E224" s="301" t="s">
        <v>1601</v>
      </c>
      <c r="F224" s="302" t="s">
        <v>1602</v>
      </c>
      <c r="G224" s="303" t="s">
        <v>223</v>
      </c>
      <c r="H224" s="304">
        <v>12</v>
      </c>
      <c r="I224" s="305"/>
      <c r="J224" s="306">
        <f>ROUND(I224*H224,2)</f>
        <v>0</v>
      </c>
      <c r="K224" s="302" t="s">
        <v>181</v>
      </c>
      <c r="L224" s="307"/>
      <c r="M224" s="308" t="s">
        <v>23</v>
      </c>
      <c r="N224" s="309" t="s">
        <v>46</v>
      </c>
      <c r="O224" s="48"/>
      <c r="P224" s="244">
        <f>O224*H224</f>
        <v>0</v>
      </c>
      <c r="Q224" s="244">
        <v>0.00037</v>
      </c>
      <c r="R224" s="244">
        <f>Q224*H224</f>
        <v>0.0044399999999999995</v>
      </c>
      <c r="S224" s="244">
        <v>0</v>
      </c>
      <c r="T224" s="245">
        <f>S224*H224</f>
        <v>0</v>
      </c>
      <c r="AR224" s="25" t="s">
        <v>547</v>
      </c>
      <c r="AT224" s="25" t="s">
        <v>475</v>
      </c>
      <c r="AU224" s="25" t="s">
        <v>85</v>
      </c>
      <c r="AY224" s="25" t="s">
        <v>174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25" t="s">
        <v>83</v>
      </c>
      <c r="BK224" s="246">
        <f>ROUND(I224*H224,2)</f>
        <v>0</v>
      </c>
      <c r="BL224" s="25" t="s">
        <v>258</v>
      </c>
      <c r="BM224" s="25" t="s">
        <v>1603</v>
      </c>
    </row>
    <row r="225" spans="2:65" s="1" customFormat="1" ht="25.5" customHeight="1">
      <c r="B225" s="47"/>
      <c r="C225" s="300" t="s">
        <v>533</v>
      </c>
      <c r="D225" s="300" t="s">
        <v>475</v>
      </c>
      <c r="E225" s="301" t="s">
        <v>1604</v>
      </c>
      <c r="F225" s="302" t="s">
        <v>1605</v>
      </c>
      <c r="G225" s="303" t="s">
        <v>223</v>
      </c>
      <c r="H225" s="304">
        <v>31</v>
      </c>
      <c r="I225" s="305"/>
      <c r="J225" s="306">
        <f>ROUND(I225*H225,2)</f>
        <v>0</v>
      </c>
      <c r="K225" s="302" t="s">
        <v>181</v>
      </c>
      <c r="L225" s="307"/>
      <c r="M225" s="308" t="s">
        <v>23</v>
      </c>
      <c r="N225" s="309" t="s">
        <v>46</v>
      </c>
      <c r="O225" s="48"/>
      <c r="P225" s="244">
        <f>O225*H225</f>
        <v>0</v>
      </c>
      <c r="Q225" s="244">
        <v>0.00078</v>
      </c>
      <c r="R225" s="244">
        <f>Q225*H225</f>
        <v>0.02418</v>
      </c>
      <c r="S225" s="244">
        <v>0</v>
      </c>
      <c r="T225" s="245">
        <f>S225*H225</f>
        <v>0</v>
      </c>
      <c r="AR225" s="25" t="s">
        <v>547</v>
      </c>
      <c r="AT225" s="25" t="s">
        <v>475</v>
      </c>
      <c r="AU225" s="25" t="s">
        <v>85</v>
      </c>
      <c r="AY225" s="25" t="s">
        <v>174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5" t="s">
        <v>83</v>
      </c>
      <c r="BK225" s="246">
        <f>ROUND(I225*H225,2)</f>
        <v>0</v>
      </c>
      <c r="BL225" s="25" t="s">
        <v>258</v>
      </c>
      <c r="BM225" s="25" t="s">
        <v>1606</v>
      </c>
    </row>
    <row r="226" spans="2:65" s="1" customFormat="1" ht="16.5" customHeight="1">
      <c r="B226" s="47"/>
      <c r="C226" s="300" t="s">
        <v>537</v>
      </c>
      <c r="D226" s="300" t="s">
        <v>475</v>
      </c>
      <c r="E226" s="301" t="s">
        <v>1607</v>
      </c>
      <c r="F226" s="302" t="s">
        <v>1608</v>
      </c>
      <c r="G226" s="303" t="s">
        <v>180</v>
      </c>
      <c r="H226" s="304">
        <v>3</v>
      </c>
      <c r="I226" s="305"/>
      <c r="J226" s="306">
        <f>ROUND(I226*H226,2)</f>
        <v>0</v>
      </c>
      <c r="K226" s="302" t="s">
        <v>181</v>
      </c>
      <c r="L226" s="307"/>
      <c r="M226" s="308" t="s">
        <v>23</v>
      </c>
      <c r="N226" s="309" t="s">
        <v>46</v>
      </c>
      <c r="O226" s="48"/>
      <c r="P226" s="244">
        <f>O226*H226</f>
        <v>0</v>
      </c>
      <c r="Q226" s="244">
        <v>0.0045</v>
      </c>
      <c r="R226" s="244">
        <f>Q226*H226</f>
        <v>0.013499999999999998</v>
      </c>
      <c r="S226" s="244">
        <v>0</v>
      </c>
      <c r="T226" s="245">
        <f>S226*H226</f>
        <v>0</v>
      </c>
      <c r="AR226" s="25" t="s">
        <v>547</v>
      </c>
      <c r="AT226" s="25" t="s">
        <v>475</v>
      </c>
      <c r="AU226" s="25" t="s">
        <v>85</v>
      </c>
      <c r="AY226" s="25" t="s">
        <v>174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25" t="s">
        <v>83</v>
      </c>
      <c r="BK226" s="246">
        <f>ROUND(I226*H226,2)</f>
        <v>0</v>
      </c>
      <c r="BL226" s="25" t="s">
        <v>258</v>
      </c>
      <c r="BM226" s="25" t="s">
        <v>1609</v>
      </c>
    </row>
    <row r="227" spans="2:65" s="1" customFormat="1" ht="51" customHeight="1">
      <c r="B227" s="47"/>
      <c r="C227" s="235" t="s">
        <v>543</v>
      </c>
      <c r="D227" s="235" t="s">
        <v>177</v>
      </c>
      <c r="E227" s="236" t="s">
        <v>1610</v>
      </c>
      <c r="F227" s="237" t="s">
        <v>1611</v>
      </c>
      <c r="G227" s="238" t="s">
        <v>223</v>
      </c>
      <c r="H227" s="239">
        <v>14</v>
      </c>
      <c r="I227" s="240"/>
      <c r="J227" s="241">
        <f>ROUND(I227*H227,2)</f>
        <v>0</v>
      </c>
      <c r="K227" s="237" t="s">
        <v>181</v>
      </c>
      <c r="L227" s="73"/>
      <c r="M227" s="242" t="s">
        <v>23</v>
      </c>
      <c r="N227" s="243" t="s">
        <v>46</v>
      </c>
      <c r="O227" s="48"/>
      <c r="P227" s="244">
        <f>O227*H227</f>
        <v>0</v>
      </c>
      <c r="Q227" s="244">
        <v>0.00017</v>
      </c>
      <c r="R227" s="244">
        <f>Q227*H227</f>
        <v>0.00238</v>
      </c>
      <c r="S227" s="244">
        <v>0</v>
      </c>
      <c r="T227" s="245">
        <f>S227*H227</f>
        <v>0</v>
      </c>
      <c r="AR227" s="25" t="s">
        <v>258</v>
      </c>
      <c r="AT227" s="25" t="s">
        <v>177</v>
      </c>
      <c r="AU227" s="25" t="s">
        <v>85</v>
      </c>
      <c r="AY227" s="25" t="s">
        <v>174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5" t="s">
        <v>83</v>
      </c>
      <c r="BK227" s="246">
        <f>ROUND(I227*H227,2)</f>
        <v>0</v>
      </c>
      <c r="BL227" s="25" t="s">
        <v>258</v>
      </c>
      <c r="BM227" s="25" t="s">
        <v>1612</v>
      </c>
    </row>
    <row r="228" spans="2:65" s="1" customFormat="1" ht="25.5" customHeight="1">
      <c r="B228" s="47"/>
      <c r="C228" s="300" t="s">
        <v>547</v>
      </c>
      <c r="D228" s="300" t="s">
        <v>475</v>
      </c>
      <c r="E228" s="301" t="s">
        <v>1613</v>
      </c>
      <c r="F228" s="302" t="s">
        <v>1614</v>
      </c>
      <c r="G228" s="303" t="s">
        <v>223</v>
      </c>
      <c r="H228" s="304">
        <v>14</v>
      </c>
      <c r="I228" s="305"/>
      <c r="J228" s="306">
        <f>ROUND(I228*H228,2)</f>
        <v>0</v>
      </c>
      <c r="K228" s="302" t="s">
        <v>181</v>
      </c>
      <c r="L228" s="307"/>
      <c r="M228" s="308" t="s">
        <v>23</v>
      </c>
      <c r="N228" s="309" t="s">
        <v>46</v>
      </c>
      <c r="O228" s="48"/>
      <c r="P228" s="244">
        <f>O228*H228</f>
        <v>0</v>
      </c>
      <c r="Q228" s="244">
        <v>0.00139</v>
      </c>
      <c r="R228" s="244">
        <f>Q228*H228</f>
        <v>0.019459999999999998</v>
      </c>
      <c r="S228" s="244">
        <v>0</v>
      </c>
      <c r="T228" s="245">
        <f>S228*H228</f>
        <v>0</v>
      </c>
      <c r="AR228" s="25" t="s">
        <v>547</v>
      </c>
      <c r="AT228" s="25" t="s">
        <v>475</v>
      </c>
      <c r="AU228" s="25" t="s">
        <v>85</v>
      </c>
      <c r="AY228" s="25" t="s">
        <v>174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25" t="s">
        <v>83</v>
      </c>
      <c r="BK228" s="246">
        <f>ROUND(I228*H228,2)</f>
        <v>0</v>
      </c>
      <c r="BL228" s="25" t="s">
        <v>258</v>
      </c>
      <c r="BM228" s="25" t="s">
        <v>1615</v>
      </c>
    </row>
    <row r="229" spans="2:65" s="1" customFormat="1" ht="25.5" customHeight="1">
      <c r="B229" s="47"/>
      <c r="C229" s="235" t="s">
        <v>552</v>
      </c>
      <c r="D229" s="235" t="s">
        <v>177</v>
      </c>
      <c r="E229" s="236" t="s">
        <v>1616</v>
      </c>
      <c r="F229" s="237" t="s">
        <v>1617</v>
      </c>
      <c r="G229" s="238" t="s">
        <v>223</v>
      </c>
      <c r="H229" s="239">
        <v>374</v>
      </c>
      <c r="I229" s="240"/>
      <c r="J229" s="241">
        <f>ROUND(I229*H229,2)</f>
        <v>0</v>
      </c>
      <c r="K229" s="237" t="s">
        <v>181</v>
      </c>
      <c r="L229" s="73"/>
      <c r="M229" s="242" t="s">
        <v>23</v>
      </c>
      <c r="N229" s="243" t="s">
        <v>46</v>
      </c>
      <c r="O229" s="48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AR229" s="25" t="s">
        <v>258</v>
      </c>
      <c r="AT229" s="25" t="s">
        <v>177</v>
      </c>
      <c r="AU229" s="25" t="s">
        <v>85</v>
      </c>
      <c r="AY229" s="25" t="s">
        <v>174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5" t="s">
        <v>83</v>
      </c>
      <c r="BK229" s="246">
        <f>ROUND(I229*H229,2)</f>
        <v>0</v>
      </c>
      <c r="BL229" s="25" t="s">
        <v>258</v>
      </c>
      <c r="BM229" s="25" t="s">
        <v>1618</v>
      </c>
    </row>
    <row r="230" spans="2:51" s="12" customFormat="1" ht="13.5">
      <c r="B230" s="257"/>
      <c r="C230" s="258"/>
      <c r="D230" s="247" t="s">
        <v>328</v>
      </c>
      <c r="E230" s="259" t="s">
        <v>23</v>
      </c>
      <c r="F230" s="260" t="s">
        <v>1619</v>
      </c>
      <c r="G230" s="258"/>
      <c r="H230" s="261">
        <v>374</v>
      </c>
      <c r="I230" s="262"/>
      <c r="J230" s="258"/>
      <c r="K230" s="258"/>
      <c r="L230" s="263"/>
      <c r="M230" s="264"/>
      <c r="N230" s="265"/>
      <c r="O230" s="265"/>
      <c r="P230" s="265"/>
      <c r="Q230" s="265"/>
      <c r="R230" s="265"/>
      <c r="S230" s="265"/>
      <c r="T230" s="266"/>
      <c r="AT230" s="267" t="s">
        <v>328</v>
      </c>
      <c r="AU230" s="267" t="s">
        <v>85</v>
      </c>
      <c r="AV230" s="12" t="s">
        <v>85</v>
      </c>
      <c r="AW230" s="12" t="s">
        <v>38</v>
      </c>
      <c r="AX230" s="12" t="s">
        <v>75</v>
      </c>
      <c r="AY230" s="267" t="s">
        <v>174</v>
      </c>
    </row>
    <row r="231" spans="2:51" s="13" customFormat="1" ht="13.5">
      <c r="B231" s="268"/>
      <c r="C231" s="269"/>
      <c r="D231" s="247" t="s">
        <v>328</v>
      </c>
      <c r="E231" s="270" t="s">
        <v>23</v>
      </c>
      <c r="F231" s="271" t="s">
        <v>331</v>
      </c>
      <c r="G231" s="269"/>
      <c r="H231" s="272">
        <v>374</v>
      </c>
      <c r="I231" s="273"/>
      <c r="J231" s="269"/>
      <c r="K231" s="269"/>
      <c r="L231" s="274"/>
      <c r="M231" s="275"/>
      <c r="N231" s="276"/>
      <c r="O231" s="276"/>
      <c r="P231" s="276"/>
      <c r="Q231" s="276"/>
      <c r="R231" s="276"/>
      <c r="S231" s="276"/>
      <c r="T231" s="277"/>
      <c r="AT231" s="278" t="s">
        <v>328</v>
      </c>
      <c r="AU231" s="278" t="s">
        <v>85</v>
      </c>
      <c r="AV231" s="13" t="s">
        <v>195</v>
      </c>
      <c r="AW231" s="13" t="s">
        <v>38</v>
      </c>
      <c r="AX231" s="13" t="s">
        <v>83</v>
      </c>
      <c r="AY231" s="278" t="s">
        <v>174</v>
      </c>
    </row>
    <row r="232" spans="2:65" s="1" customFormat="1" ht="16.5" customHeight="1">
      <c r="B232" s="47"/>
      <c r="C232" s="300" t="s">
        <v>556</v>
      </c>
      <c r="D232" s="300" t="s">
        <v>475</v>
      </c>
      <c r="E232" s="301" t="s">
        <v>1620</v>
      </c>
      <c r="F232" s="302" t="s">
        <v>1621</v>
      </c>
      <c r="G232" s="303" t="s">
        <v>223</v>
      </c>
      <c r="H232" s="304">
        <v>61</v>
      </c>
      <c r="I232" s="305"/>
      <c r="J232" s="306">
        <f>ROUND(I232*H232,2)</f>
        <v>0</v>
      </c>
      <c r="K232" s="302" t="s">
        <v>181</v>
      </c>
      <c r="L232" s="307"/>
      <c r="M232" s="308" t="s">
        <v>23</v>
      </c>
      <c r="N232" s="309" t="s">
        <v>46</v>
      </c>
      <c r="O232" s="48"/>
      <c r="P232" s="244">
        <f>O232*H232</f>
        <v>0</v>
      </c>
      <c r="Q232" s="244">
        <v>3E-05</v>
      </c>
      <c r="R232" s="244">
        <f>Q232*H232</f>
        <v>0.00183</v>
      </c>
      <c r="S232" s="244">
        <v>0</v>
      </c>
      <c r="T232" s="245">
        <f>S232*H232</f>
        <v>0</v>
      </c>
      <c r="AR232" s="25" t="s">
        <v>547</v>
      </c>
      <c r="AT232" s="25" t="s">
        <v>475</v>
      </c>
      <c r="AU232" s="25" t="s">
        <v>85</v>
      </c>
      <c r="AY232" s="25" t="s">
        <v>174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5" t="s">
        <v>83</v>
      </c>
      <c r="BK232" s="246">
        <f>ROUND(I232*H232,2)</f>
        <v>0</v>
      </c>
      <c r="BL232" s="25" t="s">
        <v>258</v>
      </c>
      <c r="BM232" s="25" t="s">
        <v>1622</v>
      </c>
    </row>
    <row r="233" spans="2:65" s="1" customFormat="1" ht="16.5" customHeight="1">
      <c r="B233" s="47"/>
      <c r="C233" s="300" t="s">
        <v>561</v>
      </c>
      <c r="D233" s="300" t="s">
        <v>475</v>
      </c>
      <c r="E233" s="301" t="s">
        <v>1623</v>
      </c>
      <c r="F233" s="302" t="s">
        <v>1624</v>
      </c>
      <c r="G233" s="303" t="s">
        <v>223</v>
      </c>
      <c r="H233" s="304">
        <v>68</v>
      </c>
      <c r="I233" s="305"/>
      <c r="J233" s="306">
        <f>ROUND(I233*H233,2)</f>
        <v>0</v>
      </c>
      <c r="K233" s="302" t="s">
        <v>181</v>
      </c>
      <c r="L233" s="307"/>
      <c r="M233" s="308" t="s">
        <v>23</v>
      </c>
      <c r="N233" s="309" t="s">
        <v>46</v>
      </c>
      <c r="O233" s="48"/>
      <c r="P233" s="244">
        <f>O233*H233</f>
        <v>0</v>
      </c>
      <c r="Q233" s="244">
        <v>3E-05</v>
      </c>
      <c r="R233" s="244">
        <f>Q233*H233</f>
        <v>0.00204</v>
      </c>
      <c r="S233" s="244">
        <v>0</v>
      </c>
      <c r="T233" s="245">
        <f>S233*H233</f>
        <v>0</v>
      </c>
      <c r="AR233" s="25" t="s">
        <v>547</v>
      </c>
      <c r="AT233" s="25" t="s">
        <v>475</v>
      </c>
      <c r="AU233" s="25" t="s">
        <v>85</v>
      </c>
      <c r="AY233" s="25" t="s">
        <v>174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25" t="s">
        <v>83</v>
      </c>
      <c r="BK233" s="246">
        <f>ROUND(I233*H233,2)</f>
        <v>0</v>
      </c>
      <c r="BL233" s="25" t="s">
        <v>258</v>
      </c>
      <c r="BM233" s="25" t="s">
        <v>1625</v>
      </c>
    </row>
    <row r="234" spans="2:65" s="1" customFormat="1" ht="16.5" customHeight="1">
      <c r="B234" s="47"/>
      <c r="C234" s="300" t="s">
        <v>566</v>
      </c>
      <c r="D234" s="300" t="s">
        <v>475</v>
      </c>
      <c r="E234" s="301" t="s">
        <v>1626</v>
      </c>
      <c r="F234" s="302" t="s">
        <v>1627</v>
      </c>
      <c r="G234" s="303" t="s">
        <v>223</v>
      </c>
      <c r="H234" s="304">
        <v>19</v>
      </c>
      <c r="I234" s="305"/>
      <c r="J234" s="306">
        <f>ROUND(I234*H234,2)</f>
        <v>0</v>
      </c>
      <c r="K234" s="302" t="s">
        <v>181</v>
      </c>
      <c r="L234" s="307"/>
      <c r="M234" s="308" t="s">
        <v>23</v>
      </c>
      <c r="N234" s="309" t="s">
        <v>46</v>
      </c>
      <c r="O234" s="48"/>
      <c r="P234" s="244">
        <f>O234*H234</f>
        <v>0</v>
      </c>
      <c r="Q234" s="244">
        <v>4E-05</v>
      </c>
      <c r="R234" s="244">
        <f>Q234*H234</f>
        <v>0.00076</v>
      </c>
      <c r="S234" s="244">
        <v>0</v>
      </c>
      <c r="T234" s="245">
        <f>S234*H234</f>
        <v>0</v>
      </c>
      <c r="AR234" s="25" t="s">
        <v>547</v>
      </c>
      <c r="AT234" s="25" t="s">
        <v>475</v>
      </c>
      <c r="AU234" s="25" t="s">
        <v>85</v>
      </c>
      <c r="AY234" s="25" t="s">
        <v>174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25" t="s">
        <v>83</v>
      </c>
      <c r="BK234" s="246">
        <f>ROUND(I234*H234,2)</f>
        <v>0</v>
      </c>
      <c r="BL234" s="25" t="s">
        <v>258</v>
      </c>
      <c r="BM234" s="25" t="s">
        <v>1628</v>
      </c>
    </row>
    <row r="235" spans="2:65" s="1" customFormat="1" ht="16.5" customHeight="1">
      <c r="B235" s="47"/>
      <c r="C235" s="300" t="s">
        <v>571</v>
      </c>
      <c r="D235" s="300" t="s">
        <v>475</v>
      </c>
      <c r="E235" s="301" t="s">
        <v>1629</v>
      </c>
      <c r="F235" s="302" t="s">
        <v>1630</v>
      </c>
      <c r="G235" s="303" t="s">
        <v>223</v>
      </c>
      <c r="H235" s="304">
        <v>12</v>
      </c>
      <c r="I235" s="305"/>
      <c r="J235" s="306">
        <f>ROUND(I235*H235,2)</f>
        <v>0</v>
      </c>
      <c r="K235" s="302" t="s">
        <v>181</v>
      </c>
      <c r="L235" s="307"/>
      <c r="M235" s="308" t="s">
        <v>23</v>
      </c>
      <c r="N235" s="309" t="s">
        <v>46</v>
      </c>
      <c r="O235" s="48"/>
      <c r="P235" s="244">
        <f>O235*H235</f>
        <v>0</v>
      </c>
      <c r="Q235" s="244">
        <v>4E-05</v>
      </c>
      <c r="R235" s="244">
        <f>Q235*H235</f>
        <v>0.00048000000000000007</v>
      </c>
      <c r="S235" s="244">
        <v>0</v>
      </c>
      <c r="T235" s="245">
        <f>S235*H235</f>
        <v>0</v>
      </c>
      <c r="AR235" s="25" t="s">
        <v>547</v>
      </c>
      <c r="AT235" s="25" t="s">
        <v>475</v>
      </c>
      <c r="AU235" s="25" t="s">
        <v>85</v>
      </c>
      <c r="AY235" s="25" t="s">
        <v>174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25" t="s">
        <v>83</v>
      </c>
      <c r="BK235" s="246">
        <f>ROUND(I235*H235,2)</f>
        <v>0</v>
      </c>
      <c r="BL235" s="25" t="s">
        <v>258</v>
      </c>
      <c r="BM235" s="25" t="s">
        <v>1631</v>
      </c>
    </row>
    <row r="236" spans="2:65" s="1" customFormat="1" ht="16.5" customHeight="1">
      <c r="B236" s="47"/>
      <c r="C236" s="300" t="s">
        <v>576</v>
      </c>
      <c r="D236" s="300" t="s">
        <v>475</v>
      </c>
      <c r="E236" s="301" t="s">
        <v>1632</v>
      </c>
      <c r="F236" s="302" t="s">
        <v>1633</v>
      </c>
      <c r="G236" s="303" t="s">
        <v>223</v>
      </c>
      <c r="H236" s="304">
        <v>24</v>
      </c>
      <c r="I236" s="305"/>
      <c r="J236" s="306">
        <f>ROUND(I236*H236,2)</f>
        <v>0</v>
      </c>
      <c r="K236" s="302" t="s">
        <v>181</v>
      </c>
      <c r="L236" s="307"/>
      <c r="M236" s="308" t="s">
        <v>23</v>
      </c>
      <c r="N236" s="309" t="s">
        <v>46</v>
      </c>
      <c r="O236" s="48"/>
      <c r="P236" s="244">
        <f>O236*H236</f>
        <v>0</v>
      </c>
      <c r="Q236" s="244">
        <v>5E-05</v>
      </c>
      <c r="R236" s="244">
        <f>Q236*H236</f>
        <v>0.0012000000000000001</v>
      </c>
      <c r="S236" s="244">
        <v>0</v>
      </c>
      <c r="T236" s="245">
        <f>S236*H236</f>
        <v>0</v>
      </c>
      <c r="AR236" s="25" t="s">
        <v>547</v>
      </c>
      <c r="AT236" s="25" t="s">
        <v>475</v>
      </c>
      <c r="AU236" s="25" t="s">
        <v>85</v>
      </c>
      <c r="AY236" s="25" t="s">
        <v>174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5" t="s">
        <v>83</v>
      </c>
      <c r="BK236" s="246">
        <f>ROUND(I236*H236,2)</f>
        <v>0</v>
      </c>
      <c r="BL236" s="25" t="s">
        <v>258</v>
      </c>
      <c r="BM236" s="25" t="s">
        <v>1634</v>
      </c>
    </row>
    <row r="237" spans="2:65" s="1" customFormat="1" ht="16.5" customHeight="1">
      <c r="B237" s="47"/>
      <c r="C237" s="300" t="s">
        <v>580</v>
      </c>
      <c r="D237" s="300" t="s">
        <v>475</v>
      </c>
      <c r="E237" s="301" t="s">
        <v>1635</v>
      </c>
      <c r="F237" s="302" t="s">
        <v>1636</v>
      </c>
      <c r="G237" s="303" t="s">
        <v>223</v>
      </c>
      <c r="H237" s="304">
        <v>31</v>
      </c>
      <c r="I237" s="305"/>
      <c r="J237" s="306">
        <f>ROUND(I237*H237,2)</f>
        <v>0</v>
      </c>
      <c r="K237" s="302" t="s">
        <v>181</v>
      </c>
      <c r="L237" s="307"/>
      <c r="M237" s="308" t="s">
        <v>23</v>
      </c>
      <c r="N237" s="309" t="s">
        <v>46</v>
      </c>
      <c r="O237" s="48"/>
      <c r="P237" s="244">
        <f>O237*H237</f>
        <v>0</v>
      </c>
      <c r="Q237" s="244">
        <v>9E-05</v>
      </c>
      <c r="R237" s="244">
        <f>Q237*H237</f>
        <v>0.0027900000000000004</v>
      </c>
      <c r="S237" s="244">
        <v>0</v>
      </c>
      <c r="T237" s="245">
        <f>S237*H237</f>
        <v>0</v>
      </c>
      <c r="AR237" s="25" t="s">
        <v>547</v>
      </c>
      <c r="AT237" s="25" t="s">
        <v>475</v>
      </c>
      <c r="AU237" s="25" t="s">
        <v>85</v>
      </c>
      <c r="AY237" s="25" t="s">
        <v>174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25" t="s">
        <v>83</v>
      </c>
      <c r="BK237" s="246">
        <f>ROUND(I237*H237,2)</f>
        <v>0</v>
      </c>
      <c r="BL237" s="25" t="s">
        <v>258</v>
      </c>
      <c r="BM237" s="25" t="s">
        <v>1637</v>
      </c>
    </row>
    <row r="238" spans="2:65" s="1" customFormat="1" ht="16.5" customHeight="1">
      <c r="B238" s="47"/>
      <c r="C238" s="300" t="s">
        <v>586</v>
      </c>
      <c r="D238" s="300" t="s">
        <v>475</v>
      </c>
      <c r="E238" s="301" t="s">
        <v>1638</v>
      </c>
      <c r="F238" s="302" t="s">
        <v>1639</v>
      </c>
      <c r="G238" s="303" t="s">
        <v>223</v>
      </c>
      <c r="H238" s="304">
        <v>16</v>
      </c>
      <c r="I238" s="305"/>
      <c r="J238" s="306">
        <f>ROUND(I238*H238,2)</f>
        <v>0</v>
      </c>
      <c r="K238" s="302" t="s">
        <v>181</v>
      </c>
      <c r="L238" s="307"/>
      <c r="M238" s="308" t="s">
        <v>23</v>
      </c>
      <c r="N238" s="309" t="s">
        <v>46</v>
      </c>
      <c r="O238" s="48"/>
      <c r="P238" s="244">
        <f>O238*H238</f>
        <v>0</v>
      </c>
      <c r="Q238" s="244">
        <v>0.00011</v>
      </c>
      <c r="R238" s="244">
        <f>Q238*H238</f>
        <v>0.00176</v>
      </c>
      <c r="S238" s="244">
        <v>0</v>
      </c>
      <c r="T238" s="245">
        <f>S238*H238</f>
        <v>0</v>
      </c>
      <c r="AR238" s="25" t="s">
        <v>547</v>
      </c>
      <c r="AT238" s="25" t="s">
        <v>475</v>
      </c>
      <c r="AU238" s="25" t="s">
        <v>85</v>
      </c>
      <c r="AY238" s="25" t="s">
        <v>174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25" t="s">
        <v>83</v>
      </c>
      <c r="BK238" s="246">
        <f>ROUND(I238*H238,2)</f>
        <v>0</v>
      </c>
      <c r="BL238" s="25" t="s">
        <v>258</v>
      </c>
      <c r="BM238" s="25" t="s">
        <v>1640</v>
      </c>
    </row>
    <row r="239" spans="2:65" s="1" customFormat="1" ht="16.5" customHeight="1">
      <c r="B239" s="47"/>
      <c r="C239" s="300" t="s">
        <v>594</v>
      </c>
      <c r="D239" s="300" t="s">
        <v>475</v>
      </c>
      <c r="E239" s="301" t="s">
        <v>1641</v>
      </c>
      <c r="F239" s="302" t="s">
        <v>1642</v>
      </c>
      <c r="G239" s="303" t="s">
        <v>223</v>
      </c>
      <c r="H239" s="304">
        <v>102</v>
      </c>
      <c r="I239" s="305"/>
      <c r="J239" s="306">
        <f>ROUND(I239*H239,2)</f>
        <v>0</v>
      </c>
      <c r="K239" s="302" t="s">
        <v>181</v>
      </c>
      <c r="L239" s="307"/>
      <c r="M239" s="308" t="s">
        <v>23</v>
      </c>
      <c r="N239" s="309" t="s">
        <v>46</v>
      </c>
      <c r="O239" s="48"/>
      <c r="P239" s="244">
        <f>O239*H239</f>
        <v>0</v>
      </c>
      <c r="Q239" s="244">
        <v>8E-05</v>
      </c>
      <c r="R239" s="244">
        <f>Q239*H239</f>
        <v>0.00816</v>
      </c>
      <c r="S239" s="244">
        <v>0</v>
      </c>
      <c r="T239" s="245">
        <f>S239*H239</f>
        <v>0</v>
      </c>
      <c r="AR239" s="25" t="s">
        <v>547</v>
      </c>
      <c r="AT239" s="25" t="s">
        <v>475</v>
      </c>
      <c r="AU239" s="25" t="s">
        <v>85</v>
      </c>
      <c r="AY239" s="25" t="s">
        <v>174</v>
      </c>
      <c r="BE239" s="246">
        <f>IF(N239="základní",J239,0)</f>
        <v>0</v>
      </c>
      <c r="BF239" s="246">
        <f>IF(N239="snížená",J239,0)</f>
        <v>0</v>
      </c>
      <c r="BG239" s="246">
        <f>IF(N239="zákl. přenesená",J239,0)</f>
        <v>0</v>
      </c>
      <c r="BH239" s="246">
        <f>IF(N239="sníž. přenesená",J239,0)</f>
        <v>0</v>
      </c>
      <c r="BI239" s="246">
        <f>IF(N239="nulová",J239,0)</f>
        <v>0</v>
      </c>
      <c r="BJ239" s="25" t="s">
        <v>83</v>
      </c>
      <c r="BK239" s="246">
        <f>ROUND(I239*H239,2)</f>
        <v>0</v>
      </c>
      <c r="BL239" s="25" t="s">
        <v>258</v>
      </c>
      <c r="BM239" s="25" t="s">
        <v>1643</v>
      </c>
    </row>
    <row r="240" spans="2:65" s="1" customFormat="1" ht="16.5" customHeight="1">
      <c r="B240" s="47"/>
      <c r="C240" s="300" t="s">
        <v>600</v>
      </c>
      <c r="D240" s="300" t="s">
        <v>475</v>
      </c>
      <c r="E240" s="301" t="s">
        <v>1644</v>
      </c>
      <c r="F240" s="302" t="s">
        <v>1645</v>
      </c>
      <c r="G240" s="303" t="s">
        <v>223</v>
      </c>
      <c r="H240" s="304">
        <v>33</v>
      </c>
      <c r="I240" s="305"/>
      <c r="J240" s="306">
        <f>ROUND(I240*H240,2)</f>
        <v>0</v>
      </c>
      <c r="K240" s="302" t="s">
        <v>181</v>
      </c>
      <c r="L240" s="307"/>
      <c r="M240" s="308" t="s">
        <v>23</v>
      </c>
      <c r="N240" s="309" t="s">
        <v>46</v>
      </c>
      <c r="O240" s="48"/>
      <c r="P240" s="244">
        <f>O240*H240</f>
        <v>0</v>
      </c>
      <c r="Q240" s="244">
        <v>9E-05</v>
      </c>
      <c r="R240" s="244">
        <f>Q240*H240</f>
        <v>0.00297</v>
      </c>
      <c r="S240" s="244">
        <v>0</v>
      </c>
      <c r="T240" s="245">
        <f>S240*H240</f>
        <v>0</v>
      </c>
      <c r="AR240" s="25" t="s">
        <v>547</v>
      </c>
      <c r="AT240" s="25" t="s">
        <v>475</v>
      </c>
      <c r="AU240" s="25" t="s">
        <v>85</v>
      </c>
      <c r="AY240" s="25" t="s">
        <v>174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25" t="s">
        <v>83</v>
      </c>
      <c r="BK240" s="246">
        <f>ROUND(I240*H240,2)</f>
        <v>0</v>
      </c>
      <c r="BL240" s="25" t="s">
        <v>258</v>
      </c>
      <c r="BM240" s="25" t="s">
        <v>1646</v>
      </c>
    </row>
    <row r="241" spans="2:65" s="1" customFormat="1" ht="16.5" customHeight="1">
      <c r="B241" s="47"/>
      <c r="C241" s="300" t="s">
        <v>606</v>
      </c>
      <c r="D241" s="300" t="s">
        <v>475</v>
      </c>
      <c r="E241" s="301" t="s">
        <v>1647</v>
      </c>
      <c r="F241" s="302" t="s">
        <v>1648</v>
      </c>
      <c r="G241" s="303" t="s">
        <v>223</v>
      </c>
      <c r="H241" s="304">
        <v>8</v>
      </c>
      <c r="I241" s="305"/>
      <c r="J241" s="306">
        <f>ROUND(I241*H241,2)</f>
        <v>0</v>
      </c>
      <c r="K241" s="302" t="s">
        <v>181</v>
      </c>
      <c r="L241" s="307"/>
      <c r="M241" s="308" t="s">
        <v>23</v>
      </c>
      <c r="N241" s="309" t="s">
        <v>46</v>
      </c>
      <c r="O241" s="48"/>
      <c r="P241" s="244">
        <f>O241*H241</f>
        <v>0</v>
      </c>
      <c r="Q241" s="244">
        <v>0.0001</v>
      </c>
      <c r="R241" s="244">
        <f>Q241*H241</f>
        <v>0.0008</v>
      </c>
      <c r="S241" s="244">
        <v>0</v>
      </c>
      <c r="T241" s="245">
        <f>S241*H241</f>
        <v>0</v>
      </c>
      <c r="AR241" s="25" t="s">
        <v>547</v>
      </c>
      <c r="AT241" s="25" t="s">
        <v>475</v>
      </c>
      <c r="AU241" s="25" t="s">
        <v>85</v>
      </c>
      <c r="AY241" s="25" t="s">
        <v>174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25" t="s">
        <v>83</v>
      </c>
      <c r="BK241" s="246">
        <f>ROUND(I241*H241,2)</f>
        <v>0</v>
      </c>
      <c r="BL241" s="25" t="s">
        <v>258</v>
      </c>
      <c r="BM241" s="25" t="s">
        <v>1649</v>
      </c>
    </row>
    <row r="242" spans="2:65" s="1" customFormat="1" ht="38.25" customHeight="1">
      <c r="B242" s="47"/>
      <c r="C242" s="235" t="s">
        <v>610</v>
      </c>
      <c r="D242" s="235" t="s">
        <v>177</v>
      </c>
      <c r="E242" s="236" t="s">
        <v>1650</v>
      </c>
      <c r="F242" s="237" t="s">
        <v>1651</v>
      </c>
      <c r="G242" s="238" t="s">
        <v>464</v>
      </c>
      <c r="H242" s="239">
        <v>0.116</v>
      </c>
      <c r="I242" s="240"/>
      <c r="J242" s="241">
        <f>ROUND(I242*H242,2)</f>
        <v>0</v>
      </c>
      <c r="K242" s="237" t="s">
        <v>181</v>
      </c>
      <c r="L242" s="73"/>
      <c r="M242" s="242" t="s">
        <v>23</v>
      </c>
      <c r="N242" s="243" t="s">
        <v>46</v>
      </c>
      <c r="O242" s="48"/>
      <c r="P242" s="244">
        <f>O242*H242</f>
        <v>0</v>
      </c>
      <c r="Q242" s="244">
        <v>0</v>
      </c>
      <c r="R242" s="244">
        <f>Q242*H242</f>
        <v>0</v>
      </c>
      <c r="S242" s="244">
        <v>0</v>
      </c>
      <c r="T242" s="245">
        <f>S242*H242</f>
        <v>0</v>
      </c>
      <c r="AR242" s="25" t="s">
        <v>258</v>
      </c>
      <c r="AT242" s="25" t="s">
        <v>177</v>
      </c>
      <c r="AU242" s="25" t="s">
        <v>85</v>
      </c>
      <c r="AY242" s="25" t="s">
        <v>174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25" t="s">
        <v>83</v>
      </c>
      <c r="BK242" s="246">
        <f>ROUND(I242*H242,2)</f>
        <v>0</v>
      </c>
      <c r="BL242" s="25" t="s">
        <v>258</v>
      </c>
      <c r="BM242" s="25" t="s">
        <v>1652</v>
      </c>
    </row>
    <row r="243" spans="2:63" s="11" customFormat="1" ht="29.85" customHeight="1">
      <c r="B243" s="219"/>
      <c r="C243" s="220"/>
      <c r="D243" s="221" t="s">
        <v>74</v>
      </c>
      <c r="E243" s="233" t="s">
        <v>1653</v>
      </c>
      <c r="F243" s="233" t="s">
        <v>1654</v>
      </c>
      <c r="G243" s="220"/>
      <c r="H243" s="220"/>
      <c r="I243" s="223"/>
      <c r="J243" s="234">
        <f>BK243</f>
        <v>0</v>
      </c>
      <c r="K243" s="220"/>
      <c r="L243" s="225"/>
      <c r="M243" s="226"/>
      <c r="N243" s="227"/>
      <c r="O243" s="227"/>
      <c r="P243" s="228">
        <f>SUM(P244:P271)</f>
        <v>0</v>
      </c>
      <c r="Q243" s="227"/>
      <c r="R243" s="228">
        <f>SUM(R244:R271)</f>
        <v>0.4274200000000001</v>
      </c>
      <c r="S243" s="227"/>
      <c r="T243" s="229">
        <f>SUM(T244:T271)</f>
        <v>0</v>
      </c>
      <c r="AR243" s="230" t="s">
        <v>85</v>
      </c>
      <c r="AT243" s="231" t="s">
        <v>74</v>
      </c>
      <c r="AU243" s="231" t="s">
        <v>83</v>
      </c>
      <c r="AY243" s="230" t="s">
        <v>174</v>
      </c>
      <c r="BK243" s="232">
        <f>SUM(BK244:BK271)</f>
        <v>0</v>
      </c>
    </row>
    <row r="244" spans="2:65" s="1" customFormat="1" ht="16.5" customHeight="1">
      <c r="B244" s="47"/>
      <c r="C244" s="235" t="s">
        <v>615</v>
      </c>
      <c r="D244" s="235" t="s">
        <v>177</v>
      </c>
      <c r="E244" s="236" t="s">
        <v>1655</v>
      </c>
      <c r="F244" s="237" t="s">
        <v>1656</v>
      </c>
      <c r="G244" s="238" t="s">
        <v>223</v>
      </c>
      <c r="H244" s="239">
        <v>29</v>
      </c>
      <c r="I244" s="240"/>
      <c r="J244" s="241">
        <f>ROUND(I244*H244,2)</f>
        <v>0</v>
      </c>
      <c r="K244" s="237" t="s">
        <v>181</v>
      </c>
      <c r="L244" s="73"/>
      <c r="M244" s="242" t="s">
        <v>23</v>
      </c>
      <c r="N244" s="243" t="s">
        <v>46</v>
      </c>
      <c r="O244" s="48"/>
      <c r="P244" s="244">
        <f>O244*H244</f>
        <v>0</v>
      </c>
      <c r="Q244" s="244">
        <v>0.00126</v>
      </c>
      <c r="R244" s="244">
        <f>Q244*H244</f>
        <v>0.03654</v>
      </c>
      <c r="S244" s="244">
        <v>0</v>
      </c>
      <c r="T244" s="245">
        <f>S244*H244</f>
        <v>0</v>
      </c>
      <c r="AR244" s="25" t="s">
        <v>258</v>
      </c>
      <c r="AT244" s="25" t="s">
        <v>177</v>
      </c>
      <c r="AU244" s="25" t="s">
        <v>85</v>
      </c>
      <c r="AY244" s="25" t="s">
        <v>174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25" t="s">
        <v>83</v>
      </c>
      <c r="BK244" s="246">
        <f>ROUND(I244*H244,2)</f>
        <v>0</v>
      </c>
      <c r="BL244" s="25" t="s">
        <v>258</v>
      </c>
      <c r="BM244" s="25" t="s">
        <v>1657</v>
      </c>
    </row>
    <row r="245" spans="2:65" s="1" customFormat="1" ht="16.5" customHeight="1">
      <c r="B245" s="47"/>
      <c r="C245" s="235" t="s">
        <v>619</v>
      </c>
      <c r="D245" s="235" t="s">
        <v>177</v>
      </c>
      <c r="E245" s="236" t="s">
        <v>1658</v>
      </c>
      <c r="F245" s="237" t="s">
        <v>1659</v>
      </c>
      <c r="G245" s="238" t="s">
        <v>223</v>
      </c>
      <c r="H245" s="239">
        <v>82</v>
      </c>
      <c r="I245" s="240"/>
      <c r="J245" s="241">
        <f>ROUND(I245*H245,2)</f>
        <v>0</v>
      </c>
      <c r="K245" s="237" t="s">
        <v>181</v>
      </c>
      <c r="L245" s="73"/>
      <c r="M245" s="242" t="s">
        <v>23</v>
      </c>
      <c r="N245" s="243" t="s">
        <v>46</v>
      </c>
      <c r="O245" s="48"/>
      <c r="P245" s="244">
        <f>O245*H245</f>
        <v>0</v>
      </c>
      <c r="Q245" s="244">
        <v>0.00177</v>
      </c>
      <c r="R245" s="244">
        <f>Q245*H245</f>
        <v>0.14514000000000002</v>
      </c>
      <c r="S245" s="244">
        <v>0</v>
      </c>
      <c r="T245" s="245">
        <f>S245*H245</f>
        <v>0</v>
      </c>
      <c r="AR245" s="25" t="s">
        <v>258</v>
      </c>
      <c r="AT245" s="25" t="s">
        <v>177</v>
      </c>
      <c r="AU245" s="25" t="s">
        <v>85</v>
      </c>
      <c r="AY245" s="25" t="s">
        <v>174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25" t="s">
        <v>83</v>
      </c>
      <c r="BK245" s="246">
        <f>ROUND(I245*H245,2)</f>
        <v>0</v>
      </c>
      <c r="BL245" s="25" t="s">
        <v>258</v>
      </c>
      <c r="BM245" s="25" t="s">
        <v>1660</v>
      </c>
    </row>
    <row r="246" spans="2:65" s="1" customFormat="1" ht="16.5" customHeight="1">
      <c r="B246" s="47"/>
      <c r="C246" s="235" t="s">
        <v>624</v>
      </c>
      <c r="D246" s="235" t="s">
        <v>177</v>
      </c>
      <c r="E246" s="236" t="s">
        <v>1661</v>
      </c>
      <c r="F246" s="237" t="s">
        <v>1662</v>
      </c>
      <c r="G246" s="238" t="s">
        <v>223</v>
      </c>
      <c r="H246" s="239">
        <v>28</v>
      </c>
      <c r="I246" s="240"/>
      <c r="J246" s="241">
        <f>ROUND(I246*H246,2)</f>
        <v>0</v>
      </c>
      <c r="K246" s="237" t="s">
        <v>181</v>
      </c>
      <c r="L246" s="73"/>
      <c r="M246" s="242" t="s">
        <v>23</v>
      </c>
      <c r="N246" s="243" t="s">
        <v>46</v>
      </c>
      <c r="O246" s="48"/>
      <c r="P246" s="244">
        <f>O246*H246</f>
        <v>0</v>
      </c>
      <c r="Q246" s="244">
        <v>0.00277</v>
      </c>
      <c r="R246" s="244">
        <f>Q246*H246</f>
        <v>0.07755999999999999</v>
      </c>
      <c r="S246" s="244">
        <v>0</v>
      </c>
      <c r="T246" s="245">
        <f>S246*H246</f>
        <v>0</v>
      </c>
      <c r="AR246" s="25" t="s">
        <v>258</v>
      </c>
      <c r="AT246" s="25" t="s">
        <v>177</v>
      </c>
      <c r="AU246" s="25" t="s">
        <v>85</v>
      </c>
      <c r="AY246" s="25" t="s">
        <v>174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25" t="s">
        <v>83</v>
      </c>
      <c r="BK246" s="246">
        <f>ROUND(I246*H246,2)</f>
        <v>0</v>
      </c>
      <c r="BL246" s="25" t="s">
        <v>258</v>
      </c>
      <c r="BM246" s="25" t="s">
        <v>1663</v>
      </c>
    </row>
    <row r="247" spans="2:65" s="1" customFormat="1" ht="16.5" customHeight="1">
      <c r="B247" s="47"/>
      <c r="C247" s="235" t="s">
        <v>628</v>
      </c>
      <c r="D247" s="235" t="s">
        <v>177</v>
      </c>
      <c r="E247" s="236" t="s">
        <v>1664</v>
      </c>
      <c r="F247" s="237" t="s">
        <v>1665</v>
      </c>
      <c r="G247" s="238" t="s">
        <v>223</v>
      </c>
      <c r="H247" s="239">
        <v>51</v>
      </c>
      <c r="I247" s="240"/>
      <c r="J247" s="241">
        <f>ROUND(I247*H247,2)</f>
        <v>0</v>
      </c>
      <c r="K247" s="237" t="s">
        <v>181</v>
      </c>
      <c r="L247" s="73"/>
      <c r="M247" s="242" t="s">
        <v>23</v>
      </c>
      <c r="N247" s="243" t="s">
        <v>46</v>
      </c>
      <c r="O247" s="48"/>
      <c r="P247" s="244">
        <f>O247*H247</f>
        <v>0</v>
      </c>
      <c r="Q247" s="244">
        <v>0.00059</v>
      </c>
      <c r="R247" s="244">
        <f>Q247*H247</f>
        <v>0.030090000000000002</v>
      </c>
      <c r="S247" s="244">
        <v>0</v>
      </c>
      <c r="T247" s="245">
        <f>S247*H247</f>
        <v>0</v>
      </c>
      <c r="AR247" s="25" t="s">
        <v>258</v>
      </c>
      <c r="AT247" s="25" t="s">
        <v>177</v>
      </c>
      <c r="AU247" s="25" t="s">
        <v>85</v>
      </c>
      <c r="AY247" s="25" t="s">
        <v>174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25" t="s">
        <v>83</v>
      </c>
      <c r="BK247" s="246">
        <f>ROUND(I247*H247,2)</f>
        <v>0</v>
      </c>
      <c r="BL247" s="25" t="s">
        <v>258</v>
      </c>
      <c r="BM247" s="25" t="s">
        <v>1666</v>
      </c>
    </row>
    <row r="248" spans="2:65" s="1" customFormat="1" ht="16.5" customHeight="1">
      <c r="B248" s="47"/>
      <c r="C248" s="235" t="s">
        <v>632</v>
      </c>
      <c r="D248" s="235" t="s">
        <v>177</v>
      </c>
      <c r="E248" s="236" t="s">
        <v>1667</v>
      </c>
      <c r="F248" s="237" t="s">
        <v>1668</v>
      </c>
      <c r="G248" s="238" t="s">
        <v>223</v>
      </c>
      <c r="H248" s="239">
        <v>23</v>
      </c>
      <c r="I248" s="240"/>
      <c r="J248" s="241">
        <f>ROUND(I248*H248,2)</f>
        <v>0</v>
      </c>
      <c r="K248" s="237" t="s">
        <v>181</v>
      </c>
      <c r="L248" s="73"/>
      <c r="M248" s="242" t="s">
        <v>23</v>
      </c>
      <c r="N248" s="243" t="s">
        <v>46</v>
      </c>
      <c r="O248" s="48"/>
      <c r="P248" s="244">
        <f>O248*H248</f>
        <v>0</v>
      </c>
      <c r="Q248" s="244">
        <v>0.00121</v>
      </c>
      <c r="R248" s="244">
        <f>Q248*H248</f>
        <v>0.027829999999999997</v>
      </c>
      <c r="S248" s="244">
        <v>0</v>
      </c>
      <c r="T248" s="245">
        <f>S248*H248</f>
        <v>0</v>
      </c>
      <c r="AR248" s="25" t="s">
        <v>258</v>
      </c>
      <c r="AT248" s="25" t="s">
        <v>177</v>
      </c>
      <c r="AU248" s="25" t="s">
        <v>85</v>
      </c>
      <c r="AY248" s="25" t="s">
        <v>174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25" t="s">
        <v>83</v>
      </c>
      <c r="BK248" s="246">
        <f>ROUND(I248*H248,2)</f>
        <v>0</v>
      </c>
      <c r="BL248" s="25" t="s">
        <v>258</v>
      </c>
      <c r="BM248" s="25" t="s">
        <v>1669</v>
      </c>
    </row>
    <row r="249" spans="2:65" s="1" customFormat="1" ht="16.5" customHeight="1">
      <c r="B249" s="47"/>
      <c r="C249" s="235" t="s">
        <v>638</v>
      </c>
      <c r="D249" s="235" t="s">
        <v>177</v>
      </c>
      <c r="E249" s="236" t="s">
        <v>1670</v>
      </c>
      <c r="F249" s="237" t="s">
        <v>1671</v>
      </c>
      <c r="G249" s="238" t="s">
        <v>223</v>
      </c>
      <c r="H249" s="239">
        <v>12</v>
      </c>
      <c r="I249" s="240"/>
      <c r="J249" s="241">
        <f>ROUND(I249*H249,2)</f>
        <v>0</v>
      </c>
      <c r="K249" s="237" t="s">
        <v>181</v>
      </c>
      <c r="L249" s="73"/>
      <c r="M249" s="242" t="s">
        <v>23</v>
      </c>
      <c r="N249" s="243" t="s">
        <v>46</v>
      </c>
      <c r="O249" s="48"/>
      <c r="P249" s="244">
        <f>O249*H249</f>
        <v>0</v>
      </c>
      <c r="Q249" s="244">
        <v>0.00029</v>
      </c>
      <c r="R249" s="244">
        <f>Q249*H249</f>
        <v>0.00348</v>
      </c>
      <c r="S249" s="244">
        <v>0</v>
      </c>
      <c r="T249" s="245">
        <f>S249*H249</f>
        <v>0</v>
      </c>
      <c r="AR249" s="25" t="s">
        <v>258</v>
      </c>
      <c r="AT249" s="25" t="s">
        <v>177</v>
      </c>
      <c r="AU249" s="25" t="s">
        <v>85</v>
      </c>
      <c r="AY249" s="25" t="s">
        <v>174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25" t="s">
        <v>83</v>
      </c>
      <c r="BK249" s="246">
        <f>ROUND(I249*H249,2)</f>
        <v>0</v>
      </c>
      <c r="BL249" s="25" t="s">
        <v>258</v>
      </c>
      <c r="BM249" s="25" t="s">
        <v>1672</v>
      </c>
    </row>
    <row r="250" spans="2:65" s="1" customFormat="1" ht="16.5" customHeight="1">
      <c r="B250" s="47"/>
      <c r="C250" s="235" t="s">
        <v>649</v>
      </c>
      <c r="D250" s="235" t="s">
        <v>177</v>
      </c>
      <c r="E250" s="236" t="s">
        <v>1673</v>
      </c>
      <c r="F250" s="237" t="s">
        <v>1674</v>
      </c>
      <c r="G250" s="238" t="s">
        <v>223</v>
      </c>
      <c r="H250" s="239">
        <v>36</v>
      </c>
      <c r="I250" s="240"/>
      <c r="J250" s="241">
        <f>ROUND(I250*H250,2)</f>
        <v>0</v>
      </c>
      <c r="K250" s="237" t="s">
        <v>181</v>
      </c>
      <c r="L250" s="73"/>
      <c r="M250" s="242" t="s">
        <v>23</v>
      </c>
      <c r="N250" s="243" t="s">
        <v>46</v>
      </c>
      <c r="O250" s="48"/>
      <c r="P250" s="244">
        <f>O250*H250</f>
        <v>0</v>
      </c>
      <c r="Q250" s="244">
        <v>0.00035</v>
      </c>
      <c r="R250" s="244">
        <f>Q250*H250</f>
        <v>0.0126</v>
      </c>
      <c r="S250" s="244">
        <v>0</v>
      </c>
      <c r="T250" s="245">
        <f>S250*H250</f>
        <v>0</v>
      </c>
      <c r="AR250" s="25" t="s">
        <v>258</v>
      </c>
      <c r="AT250" s="25" t="s">
        <v>177</v>
      </c>
      <c r="AU250" s="25" t="s">
        <v>85</v>
      </c>
      <c r="AY250" s="25" t="s">
        <v>174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25" t="s">
        <v>83</v>
      </c>
      <c r="BK250" s="246">
        <f>ROUND(I250*H250,2)</f>
        <v>0</v>
      </c>
      <c r="BL250" s="25" t="s">
        <v>258</v>
      </c>
      <c r="BM250" s="25" t="s">
        <v>1675</v>
      </c>
    </row>
    <row r="251" spans="2:65" s="1" customFormat="1" ht="16.5" customHeight="1">
      <c r="B251" s="47"/>
      <c r="C251" s="300" t="s">
        <v>653</v>
      </c>
      <c r="D251" s="300" t="s">
        <v>475</v>
      </c>
      <c r="E251" s="301" t="s">
        <v>1676</v>
      </c>
      <c r="F251" s="302" t="s">
        <v>1677</v>
      </c>
      <c r="G251" s="303" t="s">
        <v>180</v>
      </c>
      <c r="H251" s="304">
        <v>11</v>
      </c>
      <c r="I251" s="305"/>
      <c r="J251" s="306">
        <f>ROUND(I251*H251,2)</f>
        <v>0</v>
      </c>
      <c r="K251" s="302" t="s">
        <v>181</v>
      </c>
      <c r="L251" s="307"/>
      <c r="M251" s="308" t="s">
        <v>23</v>
      </c>
      <c r="N251" s="309" t="s">
        <v>46</v>
      </c>
      <c r="O251" s="48"/>
      <c r="P251" s="244">
        <f>O251*H251</f>
        <v>0</v>
      </c>
      <c r="Q251" s="244">
        <v>0.00033</v>
      </c>
      <c r="R251" s="244">
        <f>Q251*H251</f>
        <v>0.00363</v>
      </c>
      <c r="S251" s="244">
        <v>0</v>
      </c>
      <c r="T251" s="245">
        <f>S251*H251</f>
        <v>0</v>
      </c>
      <c r="AR251" s="25" t="s">
        <v>547</v>
      </c>
      <c r="AT251" s="25" t="s">
        <v>475</v>
      </c>
      <c r="AU251" s="25" t="s">
        <v>85</v>
      </c>
      <c r="AY251" s="25" t="s">
        <v>174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25" t="s">
        <v>83</v>
      </c>
      <c r="BK251" s="246">
        <f>ROUND(I251*H251,2)</f>
        <v>0</v>
      </c>
      <c r="BL251" s="25" t="s">
        <v>258</v>
      </c>
      <c r="BM251" s="25" t="s">
        <v>1678</v>
      </c>
    </row>
    <row r="252" spans="2:65" s="1" customFormat="1" ht="16.5" customHeight="1">
      <c r="B252" s="47"/>
      <c r="C252" s="300" t="s">
        <v>658</v>
      </c>
      <c r="D252" s="300" t="s">
        <v>475</v>
      </c>
      <c r="E252" s="301" t="s">
        <v>1679</v>
      </c>
      <c r="F252" s="302" t="s">
        <v>1680</v>
      </c>
      <c r="G252" s="303" t="s">
        <v>180</v>
      </c>
      <c r="H252" s="304">
        <v>1</v>
      </c>
      <c r="I252" s="305"/>
      <c r="J252" s="306">
        <f>ROUND(I252*H252,2)</f>
        <v>0</v>
      </c>
      <c r="K252" s="302" t="s">
        <v>181</v>
      </c>
      <c r="L252" s="307"/>
      <c r="M252" s="308" t="s">
        <v>23</v>
      </c>
      <c r="N252" s="309" t="s">
        <v>46</v>
      </c>
      <c r="O252" s="48"/>
      <c r="P252" s="244">
        <f>O252*H252</f>
        <v>0</v>
      </c>
      <c r="Q252" s="244">
        <v>0.00108</v>
      </c>
      <c r="R252" s="244">
        <f>Q252*H252</f>
        <v>0.00108</v>
      </c>
      <c r="S252" s="244">
        <v>0</v>
      </c>
      <c r="T252" s="245">
        <f>S252*H252</f>
        <v>0</v>
      </c>
      <c r="AR252" s="25" t="s">
        <v>547</v>
      </c>
      <c r="AT252" s="25" t="s">
        <v>475</v>
      </c>
      <c r="AU252" s="25" t="s">
        <v>85</v>
      </c>
      <c r="AY252" s="25" t="s">
        <v>174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25" t="s">
        <v>83</v>
      </c>
      <c r="BK252" s="246">
        <f>ROUND(I252*H252,2)</f>
        <v>0</v>
      </c>
      <c r="BL252" s="25" t="s">
        <v>258</v>
      </c>
      <c r="BM252" s="25" t="s">
        <v>1681</v>
      </c>
    </row>
    <row r="253" spans="2:65" s="1" customFormat="1" ht="25.5" customHeight="1">
      <c r="B253" s="47"/>
      <c r="C253" s="235" t="s">
        <v>662</v>
      </c>
      <c r="D253" s="235" t="s">
        <v>177</v>
      </c>
      <c r="E253" s="236" t="s">
        <v>1682</v>
      </c>
      <c r="F253" s="237" t="s">
        <v>1683</v>
      </c>
      <c r="G253" s="238" t="s">
        <v>180</v>
      </c>
      <c r="H253" s="239">
        <v>30</v>
      </c>
      <c r="I253" s="240"/>
      <c r="J253" s="241">
        <f>ROUND(I253*H253,2)</f>
        <v>0</v>
      </c>
      <c r="K253" s="237" t="s">
        <v>181</v>
      </c>
      <c r="L253" s="73"/>
      <c r="M253" s="242" t="s">
        <v>23</v>
      </c>
      <c r="N253" s="243" t="s">
        <v>46</v>
      </c>
      <c r="O253" s="48"/>
      <c r="P253" s="244">
        <f>O253*H253</f>
        <v>0</v>
      </c>
      <c r="Q253" s="244">
        <v>0</v>
      </c>
      <c r="R253" s="244">
        <f>Q253*H253</f>
        <v>0</v>
      </c>
      <c r="S253" s="244">
        <v>0</v>
      </c>
      <c r="T253" s="245">
        <f>S253*H253</f>
        <v>0</v>
      </c>
      <c r="AR253" s="25" t="s">
        <v>258</v>
      </c>
      <c r="AT253" s="25" t="s">
        <v>177</v>
      </c>
      <c r="AU253" s="25" t="s">
        <v>85</v>
      </c>
      <c r="AY253" s="25" t="s">
        <v>174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25" t="s">
        <v>83</v>
      </c>
      <c r="BK253" s="246">
        <f>ROUND(I253*H253,2)</f>
        <v>0</v>
      </c>
      <c r="BL253" s="25" t="s">
        <v>258</v>
      </c>
      <c r="BM253" s="25" t="s">
        <v>1684</v>
      </c>
    </row>
    <row r="254" spans="2:65" s="1" customFormat="1" ht="25.5" customHeight="1">
      <c r="B254" s="47"/>
      <c r="C254" s="235" t="s">
        <v>666</v>
      </c>
      <c r="D254" s="235" t="s">
        <v>177</v>
      </c>
      <c r="E254" s="236" t="s">
        <v>1685</v>
      </c>
      <c r="F254" s="237" t="s">
        <v>1686</v>
      </c>
      <c r="G254" s="238" t="s">
        <v>180</v>
      </c>
      <c r="H254" s="239">
        <v>11</v>
      </c>
      <c r="I254" s="240"/>
      <c r="J254" s="241">
        <f>ROUND(I254*H254,2)</f>
        <v>0</v>
      </c>
      <c r="K254" s="237" t="s">
        <v>181</v>
      </c>
      <c r="L254" s="73"/>
      <c r="M254" s="242" t="s">
        <v>23</v>
      </c>
      <c r="N254" s="243" t="s">
        <v>46</v>
      </c>
      <c r="O254" s="48"/>
      <c r="P254" s="244">
        <f>O254*H254</f>
        <v>0</v>
      </c>
      <c r="Q254" s="244">
        <v>0</v>
      </c>
      <c r="R254" s="244">
        <f>Q254*H254</f>
        <v>0</v>
      </c>
      <c r="S254" s="244">
        <v>0</v>
      </c>
      <c r="T254" s="245">
        <f>S254*H254</f>
        <v>0</v>
      </c>
      <c r="AR254" s="25" t="s">
        <v>258</v>
      </c>
      <c r="AT254" s="25" t="s">
        <v>177</v>
      </c>
      <c r="AU254" s="25" t="s">
        <v>85</v>
      </c>
      <c r="AY254" s="25" t="s">
        <v>174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25" t="s">
        <v>83</v>
      </c>
      <c r="BK254" s="246">
        <f>ROUND(I254*H254,2)</f>
        <v>0</v>
      </c>
      <c r="BL254" s="25" t="s">
        <v>258</v>
      </c>
      <c r="BM254" s="25" t="s">
        <v>1687</v>
      </c>
    </row>
    <row r="255" spans="2:65" s="1" customFormat="1" ht="25.5" customHeight="1">
      <c r="B255" s="47"/>
      <c r="C255" s="235" t="s">
        <v>672</v>
      </c>
      <c r="D255" s="235" t="s">
        <v>177</v>
      </c>
      <c r="E255" s="236" t="s">
        <v>1688</v>
      </c>
      <c r="F255" s="237" t="s">
        <v>1689</v>
      </c>
      <c r="G255" s="238" t="s">
        <v>180</v>
      </c>
      <c r="H255" s="239">
        <v>13</v>
      </c>
      <c r="I255" s="240"/>
      <c r="J255" s="241">
        <f>ROUND(I255*H255,2)</f>
        <v>0</v>
      </c>
      <c r="K255" s="237" t="s">
        <v>181</v>
      </c>
      <c r="L255" s="73"/>
      <c r="M255" s="242" t="s">
        <v>23</v>
      </c>
      <c r="N255" s="243" t="s">
        <v>46</v>
      </c>
      <c r="O255" s="48"/>
      <c r="P255" s="244">
        <f>O255*H255</f>
        <v>0</v>
      </c>
      <c r="Q255" s="244">
        <v>0</v>
      </c>
      <c r="R255" s="244">
        <f>Q255*H255</f>
        <v>0</v>
      </c>
      <c r="S255" s="244">
        <v>0</v>
      </c>
      <c r="T255" s="245">
        <f>S255*H255</f>
        <v>0</v>
      </c>
      <c r="AR255" s="25" t="s">
        <v>258</v>
      </c>
      <c r="AT255" s="25" t="s">
        <v>177</v>
      </c>
      <c r="AU255" s="25" t="s">
        <v>85</v>
      </c>
      <c r="AY255" s="25" t="s">
        <v>174</v>
      </c>
      <c r="BE255" s="246">
        <f>IF(N255="základní",J255,0)</f>
        <v>0</v>
      </c>
      <c r="BF255" s="246">
        <f>IF(N255="snížená",J255,0)</f>
        <v>0</v>
      </c>
      <c r="BG255" s="246">
        <f>IF(N255="zákl. přenesená",J255,0)</f>
        <v>0</v>
      </c>
      <c r="BH255" s="246">
        <f>IF(N255="sníž. přenesená",J255,0)</f>
        <v>0</v>
      </c>
      <c r="BI255" s="246">
        <f>IF(N255="nulová",J255,0)</f>
        <v>0</v>
      </c>
      <c r="BJ255" s="25" t="s">
        <v>83</v>
      </c>
      <c r="BK255" s="246">
        <f>ROUND(I255*H255,2)</f>
        <v>0</v>
      </c>
      <c r="BL255" s="25" t="s">
        <v>258</v>
      </c>
      <c r="BM255" s="25" t="s">
        <v>1690</v>
      </c>
    </row>
    <row r="256" spans="2:65" s="1" customFormat="1" ht="25.5" customHeight="1">
      <c r="B256" s="47"/>
      <c r="C256" s="235" t="s">
        <v>677</v>
      </c>
      <c r="D256" s="235" t="s">
        <v>177</v>
      </c>
      <c r="E256" s="236" t="s">
        <v>1691</v>
      </c>
      <c r="F256" s="237" t="s">
        <v>1692</v>
      </c>
      <c r="G256" s="238" t="s">
        <v>180</v>
      </c>
      <c r="H256" s="239">
        <v>24</v>
      </c>
      <c r="I256" s="240"/>
      <c r="J256" s="241">
        <f>ROUND(I256*H256,2)</f>
        <v>0</v>
      </c>
      <c r="K256" s="237" t="s">
        <v>181</v>
      </c>
      <c r="L256" s="73"/>
      <c r="M256" s="242" t="s">
        <v>23</v>
      </c>
      <c r="N256" s="243" t="s">
        <v>46</v>
      </c>
      <c r="O256" s="48"/>
      <c r="P256" s="244">
        <f>O256*H256</f>
        <v>0</v>
      </c>
      <c r="Q256" s="244">
        <v>0</v>
      </c>
      <c r="R256" s="244">
        <f>Q256*H256</f>
        <v>0</v>
      </c>
      <c r="S256" s="244">
        <v>0</v>
      </c>
      <c r="T256" s="245">
        <f>S256*H256</f>
        <v>0</v>
      </c>
      <c r="AR256" s="25" t="s">
        <v>258</v>
      </c>
      <c r="AT256" s="25" t="s">
        <v>177</v>
      </c>
      <c r="AU256" s="25" t="s">
        <v>85</v>
      </c>
      <c r="AY256" s="25" t="s">
        <v>174</v>
      </c>
      <c r="BE256" s="246">
        <f>IF(N256="základní",J256,0)</f>
        <v>0</v>
      </c>
      <c r="BF256" s="246">
        <f>IF(N256="snížená",J256,0)</f>
        <v>0</v>
      </c>
      <c r="BG256" s="246">
        <f>IF(N256="zákl. přenesená",J256,0)</f>
        <v>0</v>
      </c>
      <c r="BH256" s="246">
        <f>IF(N256="sníž. přenesená",J256,0)</f>
        <v>0</v>
      </c>
      <c r="BI256" s="246">
        <f>IF(N256="nulová",J256,0)</f>
        <v>0</v>
      </c>
      <c r="BJ256" s="25" t="s">
        <v>83</v>
      </c>
      <c r="BK256" s="246">
        <f>ROUND(I256*H256,2)</f>
        <v>0</v>
      </c>
      <c r="BL256" s="25" t="s">
        <v>258</v>
      </c>
      <c r="BM256" s="25" t="s">
        <v>1693</v>
      </c>
    </row>
    <row r="257" spans="2:65" s="1" customFormat="1" ht="16.5" customHeight="1">
      <c r="B257" s="47"/>
      <c r="C257" s="235" t="s">
        <v>681</v>
      </c>
      <c r="D257" s="235" t="s">
        <v>177</v>
      </c>
      <c r="E257" s="236" t="s">
        <v>1694</v>
      </c>
      <c r="F257" s="237" t="s">
        <v>1695</v>
      </c>
      <c r="G257" s="238" t="s">
        <v>180</v>
      </c>
      <c r="H257" s="239">
        <v>10</v>
      </c>
      <c r="I257" s="240"/>
      <c r="J257" s="241">
        <f>ROUND(I257*H257,2)</f>
        <v>0</v>
      </c>
      <c r="K257" s="237" t="s">
        <v>181</v>
      </c>
      <c r="L257" s="73"/>
      <c r="M257" s="242" t="s">
        <v>23</v>
      </c>
      <c r="N257" s="243" t="s">
        <v>46</v>
      </c>
      <c r="O257" s="48"/>
      <c r="P257" s="244">
        <f>O257*H257</f>
        <v>0</v>
      </c>
      <c r="Q257" s="244">
        <v>0.00057</v>
      </c>
      <c r="R257" s="244">
        <f>Q257*H257</f>
        <v>0.0057</v>
      </c>
      <c r="S257" s="244">
        <v>0</v>
      </c>
      <c r="T257" s="245">
        <f>S257*H257</f>
        <v>0</v>
      </c>
      <c r="AR257" s="25" t="s">
        <v>258</v>
      </c>
      <c r="AT257" s="25" t="s">
        <v>177</v>
      </c>
      <c r="AU257" s="25" t="s">
        <v>85</v>
      </c>
      <c r="AY257" s="25" t="s">
        <v>174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25" t="s">
        <v>83</v>
      </c>
      <c r="BK257" s="246">
        <f>ROUND(I257*H257,2)</f>
        <v>0</v>
      </c>
      <c r="BL257" s="25" t="s">
        <v>258</v>
      </c>
      <c r="BM257" s="25" t="s">
        <v>1696</v>
      </c>
    </row>
    <row r="258" spans="2:65" s="1" customFormat="1" ht="25.5" customHeight="1">
      <c r="B258" s="47"/>
      <c r="C258" s="300" t="s">
        <v>686</v>
      </c>
      <c r="D258" s="300" t="s">
        <v>475</v>
      </c>
      <c r="E258" s="301" t="s">
        <v>1697</v>
      </c>
      <c r="F258" s="302" t="s">
        <v>1698</v>
      </c>
      <c r="G258" s="303" t="s">
        <v>180</v>
      </c>
      <c r="H258" s="304">
        <v>10</v>
      </c>
      <c r="I258" s="305"/>
      <c r="J258" s="306">
        <f>ROUND(I258*H258,2)</f>
        <v>0</v>
      </c>
      <c r="K258" s="302" t="s">
        <v>23</v>
      </c>
      <c r="L258" s="307"/>
      <c r="M258" s="308" t="s">
        <v>23</v>
      </c>
      <c r="N258" s="309" t="s">
        <v>46</v>
      </c>
      <c r="O258" s="48"/>
      <c r="P258" s="244">
        <f>O258*H258</f>
        <v>0</v>
      </c>
      <c r="Q258" s="244">
        <v>0</v>
      </c>
      <c r="R258" s="244">
        <f>Q258*H258</f>
        <v>0</v>
      </c>
      <c r="S258" s="244">
        <v>0</v>
      </c>
      <c r="T258" s="245">
        <f>S258*H258</f>
        <v>0</v>
      </c>
      <c r="AR258" s="25" t="s">
        <v>547</v>
      </c>
      <c r="AT258" s="25" t="s">
        <v>475</v>
      </c>
      <c r="AU258" s="25" t="s">
        <v>85</v>
      </c>
      <c r="AY258" s="25" t="s">
        <v>174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25" t="s">
        <v>83</v>
      </c>
      <c r="BK258" s="246">
        <f>ROUND(I258*H258,2)</f>
        <v>0</v>
      </c>
      <c r="BL258" s="25" t="s">
        <v>258</v>
      </c>
      <c r="BM258" s="25" t="s">
        <v>1699</v>
      </c>
    </row>
    <row r="259" spans="2:65" s="1" customFormat="1" ht="25.5" customHeight="1">
      <c r="B259" s="47"/>
      <c r="C259" s="235" t="s">
        <v>690</v>
      </c>
      <c r="D259" s="235" t="s">
        <v>177</v>
      </c>
      <c r="E259" s="236" t="s">
        <v>1700</v>
      </c>
      <c r="F259" s="237" t="s">
        <v>1701</v>
      </c>
      <c r="G259" s="238" t="s">
        <v>180</v>
      </c>
      <c r="H259" s="239">
        <v>12</v>
      </c>
      <c r="I259" s="240"/>
      <c r="J259" s="241">
        <f>ROUND(I259*H259,2)</f>
        <v>0</v>
      </c>
      <c r="K259" s="237" t="s">
        <v>181</v>
      </c>
      <c r="L259" s="73"/>
      <c r="M259" s="242" t="s">
        <v>23</v>
      </c>
      <c r="N259" s="243" t="s">
        <v>46</v>
      </c>
      <c r="O259" s="48"/>
      <c r="P259" s="244">
        <f>O259*H259</f>
        <v>0</v>
      </c>
      <c r="Q259" s="244">
        <v>0.0069</v>
      </c>
      <c r="R259" s="244">
        <f>Q259*H259</f>
        <v>0.0828</v>
      </c>
      <c r="S259" s="244">
        <v>0</v>
      </c>
      <c r="T259" s="245">
        <f>S259*H259</f>
        <v>0</v>
      </c>
      <c r="AR259" s="25" t="s">
        <v>258</v>
      </c>
      <c r="AT259" s="25" t="s">
        <v>177</v>
      </c>
      <c r="AU259" s="25" t="s">
        <v>85</v>
      </c>
      <c r="AY259" s="25" t="s">
        <v>174</v>
      </c>
      <c r="BE259" s="246">
        <f>IF(N259="základní",J259,0)</f>
        <v>0</v>
      </c>
      <c r="BF259" s="246">
        <f>IF(N259="snížená",J259,0)</f>
        <v>0</v>
      </c>
      <c r="BG259" s="246">
        <f>IF(N259="zákl. přenesená",J259,0)</f>
        <v>0</v>
      </c>
      <c r="BH259" s="246">
        <f>IF(N259="sníž. přenesená",J259,0)</f>
        <v>0</v>
      </c>
      <c r="BI259" s="246">
        <f>IF(N259="nulová",J259,0)</f>
        <v>0</v>
      </c>
      <c r="BJ259" s="25" t="s">
        <v>83</v>
      </c>
      <c r="BK259" s="246">
        <f>ROUND(I259*H259,2)</f>
        <v>0</v>
      </c>
      <c r="BL259" s="25" t="s">
        <v>258</v>
      </c>
      <c r="BM259" s="25" t="s">
        <v>1702</v>
      </c>
    </row>
    <row r="260" spans="2:65" s="1" customFormat="1" ht="25.5" customHeight="1">
      <c r="B260" s="47"/>
      <c r="C260" s="235" t="s">
        <v>694</v>
      </c>
      <c r="D260" s="235" t="s">
        <v>177</v>
      </c>
      <c r="E260" s="236" t="s">
        <v>1703</v>
      </c>
      <c r="F260" s="237" t="s">
        <v>1704</v>
      </c>
      <c r="G260" s="238" t="s">
        <v>180</v>
      </c>
      <c r="H260" s="239">
        <v>2</v>
      </c>
      <c r="I260" s="240"/>
      <c r="J260" s="241">
        <f>ROUND(I260*H260,2)</f>
        <v>0</v>
      </c>
      <c r="K260" s="237" t="s">
        <v>181</v>
      </c>
      <c r="L260" s="73"/>
      <c r="M260" s="242" t="s">
        <v>23</v>
      </c>
      <c r="N260" s="243" t="s">
        <v>46</v>
      </c>
      <c r="O260" s="48"/>
      <c r="P260" s="244">
        <f>O260*H260</f>
        <v>0</v>
      </c>
      <c r="Q260" s="244">
        <v>0.00034</v>
      </c>
      <c r="R260" s="244">
        <f>Q260*H260</f>
        <v>0.00068</v>
      </c>
      <c r="S260" s="244">
        <v>0</v>
      </c>
      <c r="T260" s="245">
        <f>S260*H260</f>
        <v>0</v>
      </c>
      <c r="AR260" s="25" t="s">
        <v>258</v>
      </c>
      <c r="AT260" s="25" t="s">
        <v>177</v>
      </c>
      <c r="AU260" s="25" t="s">
        <v>85</v>
      </c>
      <c r="AY260" s="25" t="s">
        <v>174</v>
      </c>
      <c r="BE260" s="246">
        <f>IF(N260="základní",J260,0)</f>
        <v>0</v>
      </c>
      <c r="BF260" s="246">
        <f>IF(N260="snížená",J260,0)</f>
        <v>0</v>
      </c>
      <c r="BG260" s="246">
        <f>IF(N260="zákl. přenesená",J260,0)</f>
        <v>0</v>
      </c>
      <c r="BH260" s="246">
        <f>IF(N260="sníž. přenesená",J260,0)</f>
        <v>0</v>
      </c>
      <c r="BI260" s="246">
        <f>IF(N260="nulová",J260,0)</f>
        <v>0</v>
      </c>
      <c r="BJ260" s="25" t="s">
        <v>83</v>
      </c>
      <c r="BK260" s="246">
        <f>ROUND(I260*H260,2)</f>
        <v>0</v>
      </c>
      <c r="BL260" s="25" t="s">
        <v>258</v>
      </c>
      <c r="BM260" s="25" t="s">
        <v>1705</v>
      </c>
    </row>
    <row r="261" spans="2:65" s="1" customFormat="1" ht="16.5" customHeight="1">
      <c r="B261" s="47"/>
      <c r="C261" s="235" t="s">
        <v>699</v>
      </c>
      <c r="D261" s="235" t="s">
        <v>177</v>
      </c>
      <c r="E261" s="236" t="s">
        <v>1706</v>
      </c>
      <c r="F261" s="237" t="s">
        <v>1707</v>
      </c>
      <c r="G261" s="238" t="s">
        <v>180</v>
      </c>
      <c r="H261" s="239">
        <v>1</v>
      </c>
      <c r="I261" s="240"/>
      <c r="J261" s="241">
        <f>ROUND(I261*H261,2)</f>
        <v>0</v>
      </c>
      <c r="K261" s="237" t="s">
        <v>181</v>
      </c>
      <c r="L261" s="73"/>
      <c r="M261" s="242" t="s">
        <v>23</v>
      </c>
      <c r="N261" s="243" t="s">
        <v>46</v>
      </c>
      <c r="O261" s="48"/>
      <c r="P261" s="244">
        <f>O261*H261</f>
        <v>0</v>
      </c>
      <c r="Q261" s="244">
        <v>0.00029</v>
      </c>
      <c r="R261" s="244">
        <f>Q261*H261</f>
        <v>0.00029</v>
      </c>
      <c r="S261" s="244">
        <v>0</v>
      </c>
      <c r="T261" s="245">
        <f>S261*H261</f>
        <v>0</v>
      </c>
      <c r="AR261" s="25" t="s">
        <v>258</v>
      </c>
      <c r="AT261" s="25" t="s">
        <v>177</v>
      </c>
      <c r="AU261" s="25" t="s">
        <v>85</v>
      </c>
      <c r="AY261" s="25" t="s">
        <v>174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25" t="s">
        <v>83</v>
      </c>
      <c r="BK261" s="246">
        <f>ROUND(I261*H261,2)</f>
        <v>0</v>
      </c>
      <c r="BL261" s="25" t="s">
        <v>258</v>
      </c>
      <c r="BM261" s="25" t="s">
        <v>1708</v>
      </c>
    </row>
    <row r="262" spans="2:65" s="1" customFormat="1" ht="16.5" customHeight="1">
      <c r="B262" s="47"/>
      <c r="C262" s="235" t="s">
        <v>703</v>
      </c>
      <c r="D262" s="235" t="s">
        <v>177</v>
      </c>
      <c r="E262" s="236" t="s">
        <v>1709</v>
      </c>
      <c r="F262" s="237" t="s">
        <v>1710</v>
      </c>
      <c r="G262" s="238" t="s">
        <v>180</v>
      </c>
      <c r="H262" s="239">
        <v>8</v>
      </c>
      <c r="I262" s="240"/>
      <c r="J262" s="241">
        <f>ROUND(I262*H262,2)</f>
        <v>0</v>
      </c>
      <c r="K262" s="237" t="s">
        <v>23</v>
      </c>
      <c r="L262" s="73"/>
      <c r="M262" s="242" t="s">
        <v>23</v>
      </c>
      <c r="N262" s="243" t="s">
        <v>46</v>
      </c>
      <c r="O262" s="48"/>
      <c r="P262" s="244">
        <f>O262*H262</f>
        <v>0</v>
      </c>
      <c r="Q262" s="244">
        <v>0</v>
      </c>
      <c r="R262" s="244">
        <f>Q262*H262</f>
        <v>0</v>
      </c>
      <c r="S262" s="244">
        <v>0</v>
      </c>
      <c r="T262" s="245">
        <f>S262*H262</f>
        <v>0</v>
      </c>
      <c r="AR262" s="25" t="s">
        <v>258</v>
      </c>
      <c r="AT262" s="25" t="s">
        <v>177</v>
      </c>
      <c r="AU262" s="25" t="s">
        <v>85</v>
      </c>
      <c r="AY262" s="25" t="s">
        <v>174</v>
      </c>
      <c r="BE262" s="246">
        <f>IF(N262="základní",J262,0)</f>
        <v>0</v>
      </c>
      <c r="BF262" s="246">
        <f>IF(N262="snížená",J262,0)</f>
        <v>0</v>
      </c>
      <c r="BG262" s="246">
        <f>IF(N262="zákl. přenesená",J262,0)</f>
        <v>0</v>
      </c>
      <c r="BH262" s="246">
        <f>IF(N262="sníž. přenesená",J262,0)</f>
        <v>0</v>
      </c>
      <c r="BI262" s="246">
        <f>IF(N262="nulová",J262,0)</f>
        <v>0</v>
      </c>
      <c r="BJ262" s="25" t="s">
        <v>83</v>
      </c>
      <c r="BK262" s="246">
        <f>ROUND(I262*H262,2)</f>
        <v>0</v>
      </c>
      <c r="BL262" s="25" t="s">
        <v>258</v>
      </c>
      <c r="BM262" s="25" t="s">
        <v>1711</v>
      </c>
    </row>
    <row r="263" spans="2:65" s="1" customFormat="1" ht="16.5" customHeight="1">
      <c r="B263" s="47"/>
      <c r="C263" s="300" t="s">
        <v>707</v>
      </c>
      <c r="D263" s="300" t="s">
        <v>475</v>
      </c>
      <c r="E263" s="301" t="s">
        <v>1712</v>
      </c>
      <c r="F263" s="302" t="s">
        <v>1713</v>
      </c>
      <c r="G263" s="303" t="s">
        <v>180</v>
      </c>
      <c r="H263" s="304">
        <v>7</v>
      </c>
      <c r="I263" s="305"/>
      <c r="J263" s="306">
        <f>ROUND(I263*H263,2)</f>
        <v>0</v>
      </c>
      <c r="K263" s="302" t="s">
        <v>23</v>
      </c>
      <c r="L263" s="307"/>
      <c r="M263" s="308" t="s">
        <v>23</v>
      </c>
      <c r="N263" s="309" t="s">
        <v>46</v>
      </c>
      <c r="O263" s="48"/>
      <c r="P263" s="244">
        <f>O263*H263</f>
        <v>0</v>
      </c>
      <c r="Q263" s="244">
        <v>0</v>
      </c>
      <c r="R263" s="244">
        <f>Q263*H263</f>
        <v>0</v>
      </c>
      <c r="S263" s="244">
        <v>0</v>
      </c>
      <c r="T263" s="245">
        <f>S263*H263</f>
        <v>0</v>
      </c>
      <c r="AR263" s="25" t="s">
        <v>547</v>
      </c>
      <c r="AT263" s="25" t="s">
        <v>475</v>
      </c>
      <c r="AU263" s="25" t="s">
        <v>85</v>
      </c>
      <c r="AY263" s="25" t="s">
        <v>174</v>
      </c>
      <c r="BE263" s="246">
        <f>IF(N263="základní",J263,0)</f>
        <v>0</v>
      </c>
      <c r="BF263" s="246">
        <f>IF(N263="snížená",J263,0)</f>
        <v>0</v>
      </c>
      <c r="BG263" s="246">
        <f>IF(N263="zákl. přenesená",J263,0)</f>
        <v>0</v>
      </c>
      <c r="BH263" s="246">
        <f>IF(N263="sníž. přenesená",J263,0)</f>
        <v>0</v>
      </c>
      <c r="BI263" s="246">
        <f>IF(N263="nulová",J263,0)</f>
        <v>0</v>
      </c>
      <c r="BJ263" s="25" t="s">
        <v>83</v>
      </c>
      <c r="BK263" s="246">
        <f>ROUND(I263*H263,2)</f>
        <v>0</v>
      </c>
      <c r="BL263" s="25" t="s">
        <v>258</v>
      </c>
      <c r="BM263" s="25" t="s">
        <v>1714</v>
      </c>
    </row>
    <row r="264" spans="2:65" s="1" customFormat="1" ht="25.5" customHeight="1">
      <c r="B264" s="47"/>
      <c r="C264" s="300" t="s">
        <v>712</v>
      </c>
      <c r="D264" s="300" t="s">
        <v>475</v>
      </c>
      <c r="E264" s="301" t="s">
        <v>1715</v>
      </c>
      <c r="F264" s="302" t="s">
        <v>1716</v>
      </c>
      <c r="G264" s="303" t="s">
        <v>180</v>
      </c>
      <c r="H264" s="304">
        <v>1</v>
      </c>
      <c r="I264" s="305"/>
      <c r="J264" s="306">
        <f>ROUND(I264*H264,2)</f>
        <v>0</v>
      </c>
      <c r="K264" s="302" t="s">
        <v>23</v>
      </c>
      <c r="L264" s="307"/>
      <c r="M264" s="308" t="s">
        <v>23</v>
      </c>
      <c r="N264" s="309" t="s">
        <v>46</v>
      </c>
      <c r="O264" s="48"/>
      <c r="P264" s="244">
        <f>O264*H264</f>
        <v>0</v>
      </c>
      <c r="Q264" s="244">
        <v>0</v>
      </c>
      <c r="R264" s="244">
        <f>Q264*H264</f>
        <v>0</v>
      </c>
      <c r="S264" s="244">
        <v>0</v>
      </c>
      <c r="T264" s="245">
        <f>S264*H264</f>
        <v>0</v>
      </c>
      <c r="AR264" s="25" t="s">
        <v>547</v>
      </c>
      <c r="AT264" s="25" t="s">
        <v>475</v>
      </c>
      <c r="AU264" s="25" t="s">
        <v>85</v>
      </c>
      <c r="AY264" s="25" t="s">
        <v>174</v>
      </c>
      <c r="BE264" s="246">
        <f>IF(N264="základní",J264,0)</f>
        <v>0</v>
      </c>
      <c r="BF264" s="246">
        <f>IF(N264="snížená",J264,0)</f>
        <v>0</v>
      </c>
      <c r="BG264" s="246">
        <f>IF(N264="zákl. přenesená",J264,0)</f>
        <v>0</v>
      </c>
      <c r="BH264" s="246">
        <f>IF(N264="sníž. přenesená",J264,0)</f>
        <v>0</v>
      </c>
      <c r="BI264" s="246">
        <f>IF(N264="nulová",J264,0)</f>
        <v>0</v>
      </c>
      <c r="BJ264" s="25" t="s">
        <v>83</v>
      </c>
      <c r="BK264" s="246">
        <f>ROUND(I264*H264,2)</f>
        <v>0</v>
      </c>
      <c r="BL264" s="25" t="s">
        <v>258</v>
      </c>
      <c r="BM264" s="25" t="s">
        <v>1717</v>
      </c>
    </row>
    <row r="265" spans="2:65" s="1" customFormat="1" ht="16.5" customHeight="1">
      <c r="B265" s="47"/>
      <c r="C265" s="235" t="s">
        <v>716</v>
      </c>
      <c r="D265" s="235" t="s">
        <v>177</v>
      </c>
      <c r="E265" s="236" t="s">
        <v>1718</v>
      </c>
      <c r="F265" s="237" t="s">
        <v>1719</v>
      </c>
      <c r="G265" s="238" t="s">
        <v>223</v>
      </c>
      <c r="H265" s="239">
        <v>233</v>
      </c>
      <c r="I265" s="240"/>
      <c r="J265" s="241">
        <f>ROUND(I265*H265,2)</f>
        <v>0</v>
      </c>
      <c r="K265" s="237" t="s">
        <v>181</v>
      </c>
      <c r="L265" s="73"/>
      <c r="M265" s="242" t="s">
        <v>23</v>
      </c>
      <c r="N265" s="243" t="s">
        <v>46</v>
      </c>
      <c r="O265" s="48"/>
      <c r="P265" s="244">
        <f>O265*H265</f>
        <v>0</v>
      </c>
      <c r="Q265" s="244">
        <v>0</v>
      </c>
      <c r="R265" s="244">
        <f>Q265*H265</f>
        <v>0</v>
      </c>
      <c r="S265" s="244">
        <v>0</v>
      </c>
      <c r="T265" s="245">
        <f>S265*H265</f>
        <v>0</v>
      </c>
      <c r="AR265" s="25" t="s">
        <v>258</v>
      </c>
      <c r="AT265" s="25" t="s">
        <v>177</v>
      </c>
      <c r="AU265" s="25" t="s">
        <v>85</v>
      </c>
      <c r="AY265" s="25" t="s">
        <v>174</v>
      </c>
      <c r="BE265" s="246">
        <f>IF(N265="základní",J265,0)</f>
        <v>0</v>
      </c>
      <c r="BF265" s="246">
        <f>IF(N265="snížená",J265,0)</f>
        <v>0</v>
      </c>
      <c r="BG265" s="246">
        <f>IF(N265="zákl. přenesená",J265,0)</f>
        <v>0</v>
      </c>
      <c r="BH265" s="246">
        <f>IF(N265="sníž. přenesená",J265,0)</f>
        <v>0</v>
      </c>
      <c r="BI265" s="246">
        <f>IF(N265="nulová",J265,0)</f>
        <v>0</v>
      </c>
      <c r="BJ265" s="25" t="s">
        <v>83</v>
      </c>
      <c r="BK265" s="246">
        <f>ROUND(I265*H265,2)</f>
        <v>0</v>
      </c>
      <c r="BL265" s="25" t="s">
        <v>258</v>
      </c>
      <c r="BM265" s="25" t="s">
        <v>1720</v>
      </c>
    </row>
    <row r="266" spans="2:51" s="12" customFormat="1" ht="13.5">
      <c r="B266" s="257"/>
      <c r="C266" s="258"/>
      <c r="D266" s="247" t="s">
        <v>328</v>
      </c>
      <c r="E266" s="259" t="s">
        <v>23</v>
      </c>
      <c r="F266" s="260" t="s">
        <v>1721</v>
      </c>
      <c r="G266" s="258"/>
      <c r="H266" s="261">
        <v>233</v>
      </c>
      <c r="I266" s="262"/>
      <c r="J266" s="258"/>
      <c r="K266" s="258"/>
      <c r="L266" s="263"/>
      <c r="M266" s="264"/>
      <c r="N266" s="265"/>
      <c r="O266" s="265"/>
      <c r="P266" s="265"/>
      <c r="Q266" s="265"/>
      <c r="R266" s="265"/>
      <c r="S266" s="265"/>
      <c r="T266" s="266"/>
      <c r="AT266" s="267" t="s">
        <v>328</v>
      </c>
      <c r="AU266" s="267" t="s">
        <v>85</v>
      </c>
      <c r="AV266" s="12" t="s">
        <v>85</v>
      </c>
      <c r="AW266" s="12" t="s">
        <v>38</v>
      </c>
      <c r="AX266" s="12" t="s">
        <v>75</v>
      </c>
      <c r="AY266" s="267" t="s">
        <v>174</v>
      </c>
    </row>
    <row r="267" spans="2:51" s="13" customFormat="1" ht="13.5">
      <c r="B267" s="268"/>
      <c r="C267" s="269"/>
      <c r="D267" s="247" t="s">
        <v>328</v>
      </c>
      <c r="E267" s="270" t="s">
        <v>23</v>
      </c>
      <c r="F267" s="271" t="s">
        <v>331</v>
      </c>
      <c r="G267" s="269"/>
      <c r="H267" s="272">
        <v>233</v>
      </c>
      <c r="I267" s="273"/>
      <c r="J267" s="269"/>
      <c r="K267" s="269"/>
      <c r="L267" s="274"/>
      <c r="M267" s="275"/>
      <c r="N267" s="276"/>
      <c r="O267" s="276"/>
      <c r="P267" s="276"/>
      <c r="Q267" s="276"/>
      <c r="R267" s="276"/>
      <c r="S267" s="276"/>
      <c r="T267" s="277"/>
      <c r="AT267" s="278" t="s">
        <v>328</v>
      </c>
      <c r="AU267" s="278" t="s">
        <v>85</v>
      </c>
      <c r="AV267" s="13" t="s">
        <v>195</v>
      </c>
      <c r="AW267" s="13" t="s">
        <v>38</v>
      </c>
      <c r="AX267" s="13" t="s">
        <v>83</v>
      </c>
      <c r="AY267" s="278" t="s">
        <v>174</v>
      </c>
    </row>
    <row r="268" spans="2:65" s="1" customFormat="1" ht="16.5" customHeight="1">
      <c r="B268" s="47"/>
      <c r="C268" s="235" t="s">
        <v>720</v>
      </c>
      <c r="D268" s="235" t="s">
        <v>177</v>
      </c>
      <c r="E268" s="236" t="s">
        <v>1722</v>
      </c>
      <c r="F268" s="237" t="s">
        <v>1723</v>
      </c>
      <c r="G268" s="238" t="s">
        <v>223</v>
      </c>
      <c r="H268" s="239">
        <v>28</v>
      </c>
      <c r="I268" s="240"/>
      <c r="J268" s="241">
        <f>ROUND(I268*H268,2)</f>
        <v>0</v>
      </c>
      <c r="K268" s="237" t="s">
        <v>181</v>
      </c>
      <c r="L268" s="73"/>
      <c r="M268" s="242" t="s">
        <v>23</v>
      </c>
      <c r="N268" s="243" t="s">
        <v>46</v>
      </c>
      <c r="O268" s="48"/>
      <c r="P268" s="244">
        <f>O268*H268</f>
        <v>0</v>
      </c>
      <c r="Q268" s="244">
        <v>0</v>
      </c>
      <c r="R268" s="244">
        <f>Q268*H268</f>
        <v>0</v>
      </c>
      <c r="S268" s="244">
        <v>0</v>
      </c>
      <c r="T268" s="245">
        <f>S268*H268</f>
        <v>0</v>
      </c>
      <c r="AR268" s="25" t="s">
        <v>258</v>
      </c>
      <c r="AT268" s="25" t="s">
        <v>177</v>
      </c>
      <c r="AU268" s="25" t="s">
        <v>85</v>
      </c>
      <c r="AY268" s="25" t="s">
        <v>174</v>
      </c>
      <c r="BE268" s="246">
        <f>IF(N268="základní",J268,0)</f>
        <v>0</v>
      </c>
      <c r="BF268" s="246">
        <f>IF(N268="snížená",J268,0)</f>
        <v>0</v>
      </c>
      <c r="BG268" s="246">
        <f>IF(N268="zákl. přenesená",J268,0)</f>
        <v>0</v>
      </c>
      <c r="BH268" s="246">
        <f>IF(N268="sníž. přenesená",J268,0)</f>
        <v>0</v>
      </c>
      <c r="BI268" s="246">
        <f>IF(N268="nulová",J268,0)</f>
        <v>0</v>
      </c>
      <c r="BJ268" s="25" t="s">
        <v>83</v>
      </c>
      <c r="BK268" s="246">
        <f>ROUND(I268*H268,2)</f>
        <v>0</v>
      </c>
      <c r="BL268" s="25" t="s">
        <v>258</v>
      </c>
      <c r="BM268" s="25" t="s">
        <v>1724</v>
      </c>
    </row>
    <row r="269" spans="2:51" s="12" customFormat="1" ht="13.5">
      <c r="B269" s="257"/>
      <c r="C269" s="258"/>
      <c r="D269" s="247" t="s">
        <v>328</v>
      </c>
      <c r="E269" s="259" t="s">
        <v>23</v>
      </c>
      <c r="F269" s="260" t="s">
        <v>526</v>
      </c>
      <c r="G269" s="258"/>
      <c r="H269" s="261">
        <v>28</v>
      </c>
      <c r="I269" s="262"/>
      <c r="J269" s="258"/>
      <c r="K269" s="258"/>
      <c r="L269" s="263"/>
      <c r="M269" s="264"/>
      <c r="N269" s="265"/>
      <c r="O269" s="265"/>
      <c r="P269" s="265"/>
      <c r="Q269" s="265"/>
      <c r="R269" s="265"/>
      <c r="S269" s="265"/>
      <c r="T269" s="266"/>
      <c r="AT269" s="267" t="s">
        <v>328</v>
      </c>
      <c r="AU269" s="267" t="s">
        <v>85</v>
      </c>
      <c r="AV269" s="12" t="s">
        <v>85</v>
      </c>
      <c r="AW269" s="12" t="s">
        <v>38</v>
      </c>
      <c r="AX269" s="12" t="s">
        <v>75</v>
      </c>
      <c r="AY269" s="267" t="s">
        <v>174</v>
      </c>
    </row>
    <row r="270" spans="2:51" s="13" customFormat="1" ht="13.5">
      <c r="B270" s="268"/>
      <c r="C270" s="269"/>
      <c r="D270" s="247" t="s">
        <v>328</v>
      </c>
      <c r="E270" s="270" t="s">
        <v>23</v>
      </c>
      <c r="F270" s="271" t="s">
        <v>331</v>
      </c>
      <c r="G270" s="269"/>
      <c r="H270" s="272">
        <v>28</v>
      </c>
      <c r="I270" s="273"/>
      <c r="J270" s="269"/>
      <c r="K270" s="269"/>
      <c r="L270" s="274"/>
      <c r="M270" s="275"/>
      <c r="N270" s="276"/>
      <c r="O270" s="276"/>
      <c r="P270" s="276"/>
      <c r="Q270" s="276"/>
      <c r="R270" s="276"/>
      <c r="S270" s="276"/>
      <c r="T270" s="277"/>
      <c r="AT270" s="278" t="s">
        <v>328</v>
      </c>
      <c r="AU270" s="278" t="s">
        <v>85</v>
      </c>
      <c r="AV270" s="13" t="s">
        <v>195</v>
      </c>
      <c r="AW270" s="13" t="s">
        <v>38</v>
      </c>
      <c r="AX270" s="13" t="s">
        <v>83</v>
      </c>
      <c r="AY270" s="278" t="s">
        <v>174</v>
      </c>
    </row>
    <row r="271" spans="2:65" s="1" customFormat="1" ht="38.25" customHeight="1">
      <c r="B271" s="47"/>
      <c r="C271" s="235" t="s">
        <v>724</v>
      </c>
      <c r="D271" s="235" t="s">
        <v>177</v>
      </c>
      <c r="E271" s="236" t="s">
        <v>1725</v>
      </c>
      <c r="F271" s="237" t="s">
        <v>1726</v>
      </c>
      <c r="G271" s="238" t="s">
        <v>464</v>
      </c>
      <c r="H271" s="239">
        <v>0.435</v>
      </c>
      <c r="I271" s="240"/>
      <c r="J271" s="241">
        <f>ROUND(I271*H271,2)</f>
        <v>0</v>
      </c>
      <c r="K271" s="237" t="s">
        <v>181</v>
      </c>
      <c r="L271" s="73"/>
      <c r="M271" s="242" t="s">
        <v>23</v>
      </c>
      <c r="N271" s="243" t="s">
        <v>46</v>
      </c>
      <c r="O271" s="48"/>
      <c r="P271" s="244">
        <f>O271*H271</f>
        <v>0</v>
      </c>
      <c r="Q271" s="244">
        <v>0</v>
      </c>
      <c r="R271" s="244">
        <f>Q271*H271</f>
        <v>0</v>
      </c>
      <c r="S271" s="244">
        <v>0</v>
      </c>
      <c r="T271" s="245">
        <f>S271*H271</f>
        <v>0</v>
      </c>
      <c r="AR271" s="25" t="s">
        <v>258</v>
      </c>
      <c r="AT271" s="25" t="s">
        <v>177</v>
      </c>
      <c r="AU271" s="25" t="s">
        <v>85</v>
      </c>
      <c r="AY271" s="25" t="s">
        <v>174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25" t="s">
        <v>83</v>
      </c>
      <c r="BK271" s="246">
        <f>ROUND(I271*H271,2)</f>
        <v>0</v>
      </c>
      <c r="BL271" s="25" t="s">
        <v>258</v>
      </c>
      <c r="BM271" s="25" t="s">
        <v>1727</v>
      </c>
    </row>
    <row r="272" spans="2:63" s="11" customFormat="1" ht="29.85" customHeight="1">
      <c r="B272" s="219"/>
      <c r="C272" s="220"/>
      <c r="D272" s="221" t="s">
        <v>74</v>
      </c>
      <c r="E272" s="233" t="s">
        <v>1728</v>
      </c>
      <c r="F272" s="233" t="s">
        <v>1729</v>
      </c>
      <c r="G272" s="220"/>
      <c r="H272" s="220"/>
      <c r="I272" s="223"/>
      <c r="J272" s="234">
        <f>BK272</f>
        <v>0</v>
      </c>
      <c r="K272" s="220"/>
      <c r="L272" s="225"/>
      <c r="M272" s="226"/>
      <c r="N272" s="227"/>
      <c r="O272" s="227"/>
      <c r="P272" s="228">
        <f>SUM(P273:P338)</f>
        <v>0</v>
      </c>
      <c r="Q272" s="227"/>
      <c r="R272" s="228">
        <f>SUM(R273:R338)</f>
        <v>1.0422450000000003</v>
      </c>
      <c r="S272" s="227"/>
      <c r="T272" s="229">
        <f>SUM(T273:T338)</f>
        <v>0</v>
      </c>
      <c r="AR272" s="230" t="s">
        <v>85</v>
      </c>
      <c r="AT272" s="231" t="s">
        <v>74</v>
      </c>
      <c r="AU272" s="231" t="s">
        <v>83</v>
      </c>
      <c r="AY272" s="230" t="s">
        <v>174</v>
      </c>
      <c r="BK272" s="232">
        <f>SUM(BK273:BK338)</f>
        <v>0</v>
      </c>
    </row>
    <row r="273" spans="2:65" s="1" customFormat="1" ht="25.5" customHeight="1">
      <c r="B273" s="47"/>
      <c r="C273" s="235" t="s">
        <v>729</v>
      </c>
      <c r="D273" s="235" t="s">
        <v>177</v>
      </c>
      <c r="E273" s="236" t="s">
        <v>1730</v>
      </c>
      <c r="F273" s="237" t="s">
        <v>1731</v>
      </c>
      <c r="G273" s="238" t="s">
        <v>223</v>
      </c>
      <c r="H273" s="239">
        <v>61</v>
      </c>
      <c r="I273" s="240"/>
      <c r="J273" s="241">
        <f>ROUND(I273*H273,2)</f>
        <v>0</v>
      </c>
      <c r="K273" s="237" t="s">
        <v>181</v>
      </c>
      <c r="L273" s="73"/>
      <c r="M273" s="242" t="s">
        <v>23</v>
      </c>
      <c r="N273" s="243" t="s">
        <v>46</v>
      </c>
      <c r="O273" s="48"/>
      <c r="P273" s="244">
        <f>O273*H273</f>
        <v>0</v>
      </c>
      <c r="Q273" s="244">
        <v>0.00066</v>
      </c>
      <c r="R273" s="244">
        <f>Q273*H273</f>
        <v>0.04026</v>
      </c>
      <c r="S273" s="244">
        <v>0</v>
      </c>
      <c r="T273" s="245">
        <f>S273*H273</f>
        <v>0</v>
      </c>
      <c r="AR273" s="25" t="s">
        <v>258</v>
      </c>
      <c r="AT273" s="25" t="s">
        <v>177</v>
      </c>
      <c r="AU273" s="25" t="s">
        <v>85</v>
      </c>
      <c r="AY273" s="25" t="s">
        <v>174</v>
      </c>
      <c r="BE273" s="246">
        <f>IF(N273="základní",J273,0)</f>
        <v>0</v>
      </c>
      <c r="BF273" s="246">
        <f>IF(N273="snížená",J273,0)</f>
        <v>0</v>
      </c>
      <c r="BG273" s="246">
        <f>IF(N273="zákl. přenesená",J273,0)</f>
        <v>0</v>
      </c>
      <c r="BH273" s="246">
        <f>IF(N273="sníž. přenesená",J273,0)</f>
        <v>0</v>
      </c>
      <c r="BI273" s="246">
        <f>IF(N273="nulová",J273,0)</f>
        <v>0</v>
      </c>
      <c r="BJ273" s="25" t="s">
        <v>83</v>
      </c>
      <c r="BK273" s="246">
        <f>ROUND(I273*H273,2)</f>
        <v>0</v>
      </c>
      <c r="BL273" s="25" t="s">
        <v>258</v>
      </c>
      <c r="BM273" s="25" t="s">
        <v>1732</v>
      </c>
    </row>
    <row r="274" spans="2:65" s="1" customFormat="1" ht="25.5" customHeight="1">
      <c r="B274" s="47"/>
      <c r="C274" s="235" t="s">
        <v>735</v>
      </c>
      <c r="D274" s="235" t="s">
        <v>177</v>
      </c>
      <c r="E274" s="236" t="s">
        <v>1733</v>
      </c>
      <c r="F274" s="237" t="s">
        <v>1734</v>
      </c>
      <c r="G274" s="238" t="s">
        <v>223</v>
      </c>
      <c r="H274" s="239">
        <v>68</v>
      </c>
      <c r="I274" s="240"/>
      <c r="J274" s="241">
        <f>ROUND(I274*H274,2)</f>
        <v>0</v>
      </c>
      <c r="K274" s="237" t="s">
        <v>181</v>
      </c>
      <c r="L274" s="73"/>
      <c r="M274" s="242" t="s">
        <v>23</v>
      </c>
      <c r="N274" s="243" t="s">
        <v>46</v>
      </c>
      <c r="O274" s="48"/>
      <c r="P274" s="244">
        <f>O274*H274</f>
        <v>0</v>
      </c>
      <c r="Q274" s="244">
        <v>0.00091</v>
      </c>
      <c r="R274" s="244">
        <f>Q274*H274</f>
        <v>0.06188</v>
      </c>
      <c r="S274" s="244">
        <v>0</v>
      </c>
      <c r="T274" s="245">
        <f>S274*H274</f>
        <v>0</v>
      </c>
      <c r="AR274" s="25" t="s">
        <v>258</v>
      </c>
      <c r="AT274" s="25" t="s">
        <v>177</v>
      </c>
      <c r="AU274" s="25" t="s">
        <v>85</v>
      </c>
      <c r="AY274" s="25" t="s">
        <v>174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25" t="s">
        <v>83</v>
      </c>
      <c r="BK274" s="246">
        <f>ROUND(I274*H274,2)</f>
        <v>0</v>
      </c>
      <c r="BL274" s="25" t="s">
        <v>258</v>
      </c>
      <c r="BM274" s="25" t="s">
        <v>1735</v>
      </c>
    </row>
    <row r="275" spans="2:65" s="1" customFormat="1" ht="25.5" customHeight="1">
      <c r="B275" s="47"/>
      <c r="C275" s="235" t="s">
        <v>739</v>
      </c>
      <c r="D275" s="235" t="s">
        <v>177</v>
      </c>
      <c r="E275" s="236" t="s">
        <v>1736</v>
      </c>
      <c r="F275" s="237" t="s">
        <v>1737</v>
      </c>
      <c r="G275" s="238" t="s">
        <v>223</v>
      </c>
      <c r="H275" s="239">
        <v>19</v>
      </c>
      <c r="I275" s="240"/>
      <c r="J275" s="241">
        <f>ROUND(I275*H275,2)</f>
        <v>0</v>
      </c>
      <c r="K275" s="237" t="s">
        <v>181</v>
      </c>
      <c r="L275" s="73"/>
      <c r="M275" s="242" t="s">
        <v>23</v>
      </c>
      <c r="N275" s="243" t="s">
        <v>46</v>
      </c>
      <c r="O275" s="48"/>
      <c r="P275" s="244">
        <f>O275*H275</f>
        <v>0</v>
      </c>
      <c r="Q275" s="244">
        <v>0.00119</v>
      </c>
      <c r="R275" s="244">
        <f>Q275*H275</f>
        <v>0.02261</v>
      </c>
      <c r="S275" s="244">
        <v>0</v>
      </c>
      <c r="T275" s="245">
        <f>S275*H275</f>
        <v>0</v>
      </c>
      <c r="AR275" s="25" t="s">
        <v>258</v>
      </c>
      <c r="AT275" s="25" t="s">
        <v>177</v>
      </c>
      <c r="AU275" s="25" t="s">
        <v>85</v>
      </c>
      <c r="AY275" s="25" t="s">
        <v>174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25" t="s">
        <v>83</v>
      </c>
      <c r="BK275" s="246">
        <f>ROUND(I275*H275,2)</f>
        <v>0</v>
      </c>
      <c r="BL275" s="25" t="s">
        <v>258</v>
      </c>
      <c r="BM275" s="25" t="s">
        <v>1738</v>
      </c>
    </row>
    <row r="276" spans="2:65" s="1" customFormat="1" ht="25.5" customHeight="1">
      <c r="B276" s="47"/>
      <c r="C276" s="235" t="s">
        <v>743</v>
      </c>
      <c r="D276" s="235" t="s">
        <v>177</v>
      </c>
      <c r="E276" s="236" t="s">
        <v>1739</v>
      </c>
      <c r="F276" s="237" t="s">
        <v>1740</v>
      </c>
      <c r="G276" s="238" t="s">
        <v>223</v>
      </c>
      <c r="H276" s="239">
        <v>12</v>
      </c>
      <c r="I276" s="240"/>
      <c r="J276" s="241">
        <f>ROUND(I276*H276,2)</f>
        <v>0</v>
      </c>
      <c r="K276" s="237" t="s">
        <v>181</v>
      </c>
      <c r="L276" s="73"/>
      <c r="M276" s="242" t="s">
        <v>23</v>
      </c>
      <c r="N276" s="243" t="s">
        <v>46</v>
      </c>
      <c r="O276" s="48"/>
      <c r="P276" s="244">
        <f>O276*H276</f>
        <v>0</v>
      </c>
      <c r="Q276" s="244">
        <v>0.00252</v>
      </c>
      <c r="R276" s="244">
        <f>Q276*H276</f>
        <v>0.030240000000000003</v>
      </c>
      <c r="S276" s="244">
        <v>0</v>
      </c>
      <c r="T276" s="245">
        <f>S276*H276</f>
        <v>0</v>
      </c>
      <c r="AR276" s="25" t="s">
        <v>258</v>
      </c>
      <c r="AT276" s="25" t="s">
        <v>177</v>
      </c>
      <c r="AU276" s="25" t="s">
        <v>85</v>
      </c>
      <c r="AY276" s="25" t="s">
        <v>174</v>
      </c>
      <c r="BE276" s="246">
        <f>IF(N276="základní",J276,0)</f>
        <v>0</v>
      </c>
      <c r="BF276" s="246">
        <f>IF(N276="snížená",J276,0)</f>
        <v>0</v>
      </c>
      <c r="BG276" s="246">
        <f>IF(N276="zákl. přenesená",J276,0)</f>
        <v>0</v>
      </c>
      <c r="BH276" s="246">
        <f>IF(N276="sníž. přenesená",J276,0)</f>
        <v>0</v>
      </c>
      <c r="BI276" s="246">
        <f>IF(N276="nulová",J276,0)</f>
        <v>0</v>
      </c>
      <c r="BJ276" s="25" t="s">
        <v>83</v>
      </c>
      <c r="BK276" s="246">
        <f>ROUND(I276*H276,2)</f>
        <v>0</v>
      </c>
      <c r="BL276" s="25" t="s">
        <v>258</v>
      </c>
      <c r="BM276" s="25" t="s">
        <v>1741</v>
      </c>
    </row>
    <row r="277" spans="2:65" s="1" customFormat="1" ht="25.5" customHeight="1">
      <c r="B277" s="47"/>
      <c r="C277" s="235" t="s">
        <v>746</v>
      </c>
      <c r="D277" s="235" t="s">
        <v>177</v>
      </c>
      <c r="E277" s="236" t="s">
        <v>1742</v>
      </c>
      <c r="F277" s="237" t="s">
        <v>1743</v>
      </c>
      <c r="G277" s="238" t="s">
        <v>223</v>
      </c>
      <c r="H277" s="239">
        <v>24</v>
      </c>
      <c r="I277" s="240"/>
      <c r="J277" s="241">
        <f>ROUND(I277*H277,2)</f>
        <v>0</v>
      </c>
      <c r="K277" s="237" t="s">
        <v>181</v>
      </c>
      <c r="L277" s="73"/>
      <c r="M277" s="242" t="s">
        <v>23</v>
      </c>
      <c r="N277" s="243" t="s">
        <v>46</v>
      </c>
      <c r="O277" s="48"/>
      <c r="P277" s="244">
        <f>O277*H277</f>
        <v>0</v>
      </c>
      <c r="Q277" s="244">
        <v>0.0035</v>
      </c>
      <c r="R277" s="244">
        <f>Q277*H277</f>
        <v>0.084</v>
      </c>
      <c r="S277" s="244">
        <v>0</v>
      </c>
      <c r="T277" s="245">
        <f>S277*H277</f>
        <v>0</v>
      </c>
      <c r="AR277" s="25" t="s">
        <v>258</v>
      </c>
      <c r="AT277" s="25" t="s">
        <v>177</v>
      </c>
      <c r="AU277" s="25" t="s">
        <v>85</v>
      </c>
      <c r="AY277" s="25" t="s">
        <v>174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25" t="s">
        <v>83</v>
      </c>
      <c r="BK277" s="246">
        <f>ROUND(I277*H277,2)</f>
        <v>0</v>
      </c>
      <c r="BL277" s="25" t="s">
        <v>258</v>
      </c>
      <c r="BM277" s="25" t="s">
        <v>1744</v>
      </c>
    </row>
    <row r="278" spans="2:65" s="1" customFormat="1" ht="25.5" customHeight="1">
      <c r="B278" s="47"/>
      <c r="C278" s="235" t="s">
        <v>748</v>
      </c>
      <c r="D278" s="235" t="s">
        <v>177</v>
      </c>
      <c r="E278" s="236" t="s">
        <v>1745</v>
      </c>
      <c r="F278" s="237" t="s">
        <v>1746</v>
      </c>
      <c r="G278" s="238" t="s">
        <v>223</v>
      </c>
      <c r="H278" s="239">
        <v>31</v>
      </c>
      <c r="I278" s="240"/>
      <c r="J278" s="241">
        <f>ROUND(I278*H278,2)</f>
        <v>0</v>
      </c>
      <c r="K278" s="237" t="s">
        <v>181</v>
      </c>
      <c r="L278" s="73"/>
      <c r="M278" s="242" t="s">
        <v>23</v>
      </c>
      <c r="N278" s="243" t="s">
        <v>46</v>
      </c>
      <c r="O278" s="48"/>
      <c r="P278" s="244">
        <f>O278*H278</f>
        <v>0</v>
      </c>
      <c r="Q278" s="244">
        <v>0.00586</v>
      </c>
      <c r="R278" s="244">
        <f>Q278*H278</f>
        <v>0.18166</v>
      </c>
      <c r="S278" s="244">
        <v>0</v>
      </c>
      <c r="T278" s="245">
        <f>S278*H278</f>
        <v>0</v>
      </c>
      <c r="AR278" s="25" t="s">
        <v>258</v>
      </c>
      <c r="AT278" s="25" t="s">
        <v>177</v>
      </c>
      <c r="AU278" s="25" t="s">
        <v>85</v>
      </c>
      <c r="AY278" s="25" t="s">
        <v>174</v>
      </c>
      <c r="BE278" s="246">
        <f>IF(N278="základní",J278,0)</f>
        <v>0</v>
      </c>
      <c r="BF278" s="246">
        <f>IF(N278="snížená",J278,0)</f>
        <v>0</v>
      </c>
      <c r="BG278" s="246">
        <f>IF(N278="zákl. přenesená",J278,0)</f>
        <v>0</v>
      </c>
      <c r="BH278" s="246">
        <f>IF(N278="sníž. přenesená",J278,0)</f>
        <v>0</v>
      </c>
      <c r="BI278" s="246">
        <f>IF(N278="nulová",J278,0)</f>
        <v>0</v>
      </c>
      <c r="BJ278" s="25" t="s">
        <v>83</v>
      </c>
      <c r="BK278" s="246">
        <f>ROUND(I278*H278,2)</f>
        <v>0</v>
      </c>
      <c r="BL278" s="25" t="s">
        <v>258</v>
      </c>
      <c r="BM278" s="25" t="s">
        <v>1747</v>
      </c>
    </row>
    <row r="279" spans="2:65" s="1" customFormat="1" ht="25.5" customHeight="1">
      <c r="B279" s="47"/>
      <c r="C279" s="235" t="s">
        <v>752</v>
      </c>
      <c r="D279" s="235" t="s">
        <v>177</v>
      </c>
      <c r="E279" s="236" t="s">
        <v>1748</v>
      </c>
      <c r="F279" s="237" t="s">
        <v>1749</v>
      </c>
      <c r="G279" s="238" t="s">
        <v>223</v>
      </c>
      <c r="H279" s="239">
        <v>16</v>
      </c>
      <c r="I279" s="240"/>
      <c r="J279" s="241">
        <f>ROUND(I279*H279,2)</f>
        <v>0</v>
      </c>
      <c r="K279" s="237" t="s">
        <v>23</v>
      </c>
      <c r="L279" s="73"/>
      <c r="M279" s="242" t="s">
        <v>23</v>
      </c>
      <c r="N279" s="243" t="s">
        <v>46</v>
      </c>
      <c r="O279" s="48"/>
      <c r="P279" s="244">
        <f>O279*H279</f>
        <v>0</v>
      </c>
      <c r="Q279" s="244">
        <v>0</v>
      </c>
      <c r="R279" s="244">
        <f>Q279*H279</f>
        <v>0</v>
      </c>
      <c r="S279" s="244">
        <v>0</v>
      </c>
      <c r="T279" s="245">
        <f>S279*H279</f>
        <v>0</v>
      </c>
      <c r="AR279" s="25" t="s">
        <v>258</v>
      </c>
      <c r="AT279" s="25" t="s">
        <v>177</v>
      </c>
      <c r="AU279" s="25" t="s">
        <v>85</v>
      </c>
      <c r="AY279" s="25" t="s">
        <v>174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25" t="s">
        <v>83</v>
      </c>
      <c r="BK279" s="246">
        <f>ROUND(I279*H279,2)</f>
        <v>0</v>
      </c>
      <c r="BL279" s="25" t="s">
        <v>258</v>
      </c>
      <c r="BM279" s="25" t="s">
        <v>1750</v>
      </c>
    </row>
    <row r="280" spans="2:65" s="1" customFormat="1" ht="25.5" customHeight="1">
      <c r="B280" s="47"/>
      <c r="C280" s="235" t="s">
        <v>756</v>
      </c>
      <c r="D280" s="235" t="s">
        <v>177</v>
      </c>
      <c r="E280" s="236" t="s">
        <v>1751</v>
      </c>
      <c r="F280" s="237" t="s">
        <v>1752</v>
      </c>
      <c r="G280" s="238" t="s">
        <v>223</v>
      </c>
      <c r="H280" s="239">
        <v>142</v>
      </c>
      <c r="I280" s="240"/>
      <c r="J280" s="241">
        <f>ROUND(I280*H280,2)</f>
        <v>0</v>
      </c>
      <c r="K280" s="237" t="s">
        <v>181</v>
      </c>
      <c r="L280" s="73"/>
      <c r="M280" s="242" t="s">
        <v>23</v>
      </c>
      <c r="N280" s="243" t="s">
        <v>46</v>
      </c>
      <c r="O280" s="48"/>
      <c r="P280" s="244">
        <f>O280*H280</f>
        <v>0</v>
      </c>
      <c r="Q280" s="244">
        <v>0.00078</v>
      </c>
      <c r="R280" s="244">
        <f>Q280*H280</f>
        <v>0.11076</v>
      </c>
      <c r="S280" s="244">
        <v>0</v>
      </c>
      <c r="T280" s="245">
        <f>S280*H280</f>
        <v>0</v>
      </c>
      <c r="AR280" s="25" t="s">
        <v>258</v>
      </c>
      <c r="AT280" s="25" t="s">
        <v>177</v>
      </c>
      <c r="AU280" s="25" t="s">
        <v>85</v>
      </c>
      <c r="AY280" s="25" t="s">
        <v>174</v>
      </c>
      <c r="BE280" s="246">
        <f>IF(N280="základní",J280,0)</f>
        <v>0</v>
      </c>
      <c r="BF280" s="246">
        <f>IF(N280="snížená",J280,0)</f>
        <v>0</v>
      </c>
      <c r="BG280" s="246">
        <f>IF(N280="zákl. přenesená",J280,0)</f>
        <v>0</v>
      </c>
      <c r="BH280" s="246">
        <f>IF(N280="sníž. přenesená",J280,0)</f>
        <v>0</v>
      </c>
      <c r="BI280" s="246">
        <f>IF(N280="nulová",J280,0)</f>
        <v>0</v>
      </c>
      <c r="BJ280" s="25" t="s">
        <v>83</v>
      </c>
      <c r="BK280" s="246">
        <f>ROUND(I280*H280,2)</f>
        <v>0</v>
      </c>
      <c r="BL280" s="25" t="s">
        <v>258</v>
      </c>
      <c r="BM280" s="25" t="s">
        <v>1753</v>
      </c>
    </row>
    <row r="281" spans="2:65" s="1" customFormat="1" ht="25.5" customHeight="1">
      <c r="B281" s="47"/>
      <c r="C281" s="235" t="s">
        <v>762</v>
      </c>
      <c r="D281" s="235" t="s">
        <v>177</v>
      </c>
      <c r="E281" s="236" t="s">
        <v>1754</v>
      </c>
      <c r="F281" s="237" t="s">
        <v>1755</v>
      </c>
      <c r="G281" s="238" t="s">
        <v>223</v>
      </c>
      <c r="H281" s="239">
        <v>58</v>
      </c>
      <c r="I281" s="240"/>
      <c r="J281" s="241">
        <f>ROUND(I281*H281,2)</f>
        <v>0</v>
      </c>
      <c r="K281" s="237" t="s">
        <v>181</v>
      </c>
      <c r="L281" s="73"/>
      <c r="M281" s="242" t="s">
        <v>23</v>
      </c>
      <c r="N281" s="243" t="s">
        <v>46</v>
      </c>
      <c r="O281" s="48"/>
      <c r="P281" s="244">
        <f>O281*H281</f>
        <v>0</v>
      </c>
      <c r="Q281" s="244">
        <v>0.00096</v>
      </c>
      <c r="R281" s="244">
        <f>Q281*H281</f>
        <v>0.05568</v>
      </c>
      <c r="S281" s="244">
        <v>0</v>
      </c>
      <c r="T281" s="245">
        <f>S281*H281</f>
        <v>0</v>
      </c>
      <c r="AR281" s="25" t="s">
        <v>258</v>
      </c>
      <c r="AT281" s="25" t="s">
        <v>177</v>
      </c>
      <c r="AU281" s="25" t="s">
        <v>85</v>
      </c>
      <c r="AY281" s="25" t="s">
        <v>174</v>
      </c>
      <c r="BE281" s="246">
        <f>IF(N281="základní",J281,0)</f>
        <v>0</v>
      </c>
      <c r="BF281" s="246">
        <f>IF(N281="snížená",J281,0)</f>
        <v>0</v>
      </c>
      <c r="BG281" s="246">
        <f>IF(N281="zákl. přenesená",J281,0)</f>
        <v>0</v>
      </c>
      <c r="BH281" s="246">
        <f>IF(N281="sníž. přenesená",J281,0)</f>
        <v>0</v>
      </c>
      <c r="BI281" s="246">
        <f>IF(N281="nulová",J281,0)</f>
        <v>0</v>
      </c>
      <c r="BJ281" s="25" t="s">
        <v>83</v>
      </c>
      <c r="BK281" s="246">
        <f>ROUND(I281*H281,2)</f>
        <v>0</v>
      </c>
      <c r="BL281" s="25" t="s">
        <v>258</v>
      </c>
      <c r="BM281" s="25" t="s">
        <v>1756</v>
      </c>
    </row>
    <row r="282" spans="2:65" s="1" customFormat="1" ht="25.5" customHeight="1">
      <c r="B282" s="47"/>
      <c r="C282" s="235" t="s">
        <v>768</v>
      </c>
      <c r="D282" s="235" t="s">
        <v>177</v>
      </c>
      <c r="E282" s="236" t="s">
        <v>1757</v>
      </c>
      <c r="F282" s="237" t="s">
        <v>1758</v>
      </c>
      <c r="G282" s="238" t="s">
        <v>223</v>
      </c>
      <c r="H282" s="239">
        <v>8</v>
      </c>
      <c r="I282" s="240"/>
      <c r="J282" s="241">
        <f>ROUND(I282*H282,2)</f>
        <v>0</v>
      </c>
      <c r="K282" s="237" t="s">
        <v>181</v>
      </c>
      <c r="L282" s="73"/>
      <c r="M282" s="242" t="s">
        <v>23</v>
      </c>
      <c r="N282" s="243" t="s">
        <v>46</v>
      </c>
      <c r="O282" s="48"/>
      <c r="P282" s="244">
        <f>O282*H282</f>
        <v>0</v>
      </c>
      <c r="Q282" s="244">
        <v>0.00125</v>
      </c>
      <c r="R282" s="244">
        <f>Q282*H282</f>
        <v>0.01</v>
      </c>
      <c r="S282" s="244">
        <v>0</v>
      </c>
      <c r="T282" s="245">
        <f>S282*H282</f>
        <v>0</v>
      </c>
      <c r="AR282" s="25" t="s">
        <v>258</v>
      </c>
      <c r="AT282" s="25" t="s">
        <v>177</v>
      </c>
      <c r="AU282" s="25" t="s">
        <v>85</v>
      </c>
      <c r="AY282" s="25" t="s">
        <v>174</v>
      </c>
      <c r="BE282" s="246">
        <f>IF(N282="základní",J282,0)</f>
        <v>0</v>
      </c>
      <c r="BF282" s="246">
        <f>IF(N282="snížená",J282,0)</f>
        <v>0</v>
      </c>
      <c r="BG282" s="246">
        <f>IF(N282="zákl. přenesená",J282,0)</f>
        <v>0</v>
      </c>
      <c r="BH282" s="246">
        <f>IF(N282="sníž. přenesená",J282,0)</f>
        <v>0</v>
      </c>
      <c r="BI282" s="246">
        <f>IF(N282="nulová",J282,0)</f>
        <v>0</v>
      </c>
      <c r="BJ282" s="25" t="s">
        <v>83</v>
      </c>
      <c r="BK282" s="246">
        <f>ROUND(I282*H282,2)</f>
        <v>0</v>
      </c>
      <c r="BL282" s="25" t="s">
        <v>258</v>
      </c>
      <c r="BM282" s="25" t="s">
        <v>1759</v>
      </c>
    </row>
    <row r="283" spans="2:65" s="1" customFormat="1" ht="25.5" customHeight="1">
      <c r="B283" s="47"/>
      <c r="C283" s="235" t="s">
        <v>774</v>
      </c>
      <c r="D283" s="235" t="s">
        <v>177</v>
      </c>
      <c r="E283" s="236" t="s">
        <v>1760</v>
      </c>
      <c r="F283" s="237" t="s">
        <v>1761</v>
      </c>
      <c r="G283" s="238" t="s">
        <v>223</v>
      </c>
      <c r="H283" s="239">
        <v>12</v>
      </c>
      <c r="I283" s="240"/>
      <c r="J283" s="241">
        <f>ROUND(I283*H283,2)</f>
        <v>0</v>
      </c>
      <c r="K283" s="237" t="s">
        <v>181</v>
      </c>
      <c r="L283" s="73"/>
      <c r="M283" s="242" t="s">
        <v>23</v>
      </c>
      <c r="N283" s="243" t="s">
        <v>46</v>
      </c>
      <c r="O283" s="48"/>
      <c r="P283" s="244">
        <f>O283*H283</f>
        <v>0</v>
      </c>
      <c r="Q283" s="244">
        <v>0.00256</v>
      </c>
      <c r="R283" s="244">
        <f>Q283*H283</f>
        <v>0.030720000000000004</v>
      </c>
      <c r="S283" s="244">
        <v>0</v>
      </c>
      <c r="T283" s="245">
        <f>S283*H283</f>
        <v>0</v>
      </c>
      <c r="AR283" s="25" t="s">
        <v>258</v>
      </c>
      <c r="AT283" s="25" t="s">
        <v>177</v>
      </c>
      <c r="AU283" s="25" t="s">
        <v>85</v>
      </c>
      <c r="AY283" s="25" t="s">
        <v>174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25" t="s">
        <v>83</v>
      </c>
      <c r="BK283" s="246">
        <f>ROUND(I283*H283,2)</f>
        <v>0</v>
      </c>
      <c r="BL283" s="25" t="s">
        <v>258</v>
      </c>
      <c r="BM283" s="25" t="s">
        <v>1762</v>
      </c>
    </row>
    <row r="284" spans="2:65" s="1" customFormat="1" ht="25.5" customHeight="1">
      <c r="B284" s="47"/>
      <c r="C284" s="235" t="s">
        <v>778</v>
      </c>
      <c r="D284" s="235" t="s">
        <v>177</v>
      </c>
      <c r="E284" s="236" t="s">
        <v>1763</v>
      </c>
      <c r="F284" s="237" t="s">
        <v>1764</v>
      </c>
      <c r="G284" s="238" t="s">
        <v>223</v>
      </c>
      <c r="H284" s="239">
        <v>31</v>
      </c>
      <c r="I284" s="240"/>
      <c r="J284" s="241">
        <f>ROUND(I284*H284,2)</f>
        <v>0</v>
      </c>
      <c r="K284" s="237" t="s">
        <v>181</v>
      </c>
      <c r="L284" s="73"/>
      <c r="M284" s="242" t="s">
        <v>23</v>
      </c>
      <c r="N284" s="243" t="s">
        <v>46</v>
      </c>
      <c r="O284" s="48"/>
      <c r="P284" s="244">
        <f>O284*H284</f>
        <v>0</v>
      </c>
      <c r="Q284" s="244">
        <v>0.00364</v>
      </c>
      <c r="R284" s="244">
        <f>Q284*H284</f>
        <v>0.11284</v>
      </c>
      <c r="S284" s="244">
        <v>0</v>
      </c>
      <c r="T284" s="245">
        <f>S284*H284</f>
        <v>0</v>
      </c>
      <c r="AR284" s="25" t="s">
        <v>258</v>
      </c>
      <c r="AT284" s="25" t="s">
        <v>177</v>
      </c>
      <c r="AU284" s="25" t="s">
        <v>85</v>
      </c>
      <c r="AY284" s="25" t="s">
        <v>174</v>
      </c>
      <c r="BE284" s="246">
        <f>IF(N284="základní",J284,0)</f>
        <v>0</v>
      </c>
      <c r="BF284" s="246">
        <f>IF(N284="snížená",J284,0)</f>
        <v>0</v>
      </c>
      <c r="BG284" s="246">
        <f>IF(N284="zákl. přenesená",J284,0)</f>
        <v>0</v>
      </c>
      <c r="BH284" s="246">
        <f>IF(N284="sníž. přenesená",J284,0)</f>
        <v>0</v>
      </c>
      <c r="BI284" s="246">
        <f>IF(N284="nulová",J284,0)</f>
        <v>0</v>
      </c>
      <c r="BJ284" s="25" t="s">
        <v>83</v>
      </c>
      <c r="BK284" s="246">
        <f>ROUND(I284*H284,2)</f>
        <v>0</v>
      </c>
      <c r="BL284" s="25" t="s">
        <v>258</v>
      </c>
      <c r="BM284" s="25" t="s">
        <v>1765</v>
      </c>
    </row>
    <row r="285" spans="2:65" s="1" customFormat="1" ht="25.5" customHeight="1">
      <c r="B285" s="47"/>
      <c r="C285" s="235" t="s">
        <v>786</v>
      </c>
      <c r="D285" s="235" t="s">
        <v>177</v>
      </c>
      <c r="E285" s="236" t="s">
        <v>1766</v>
      </c>
      <c r="F285" s="237" t="s">
        <v>1767</v>
      </c>
      <c r="G285" s="238" t="s">
        <v>223</v>
      </c>
      <c r="H285" s="239">
        <v>14</v>
      </c>
      <c r="I285" s="240"/>
      <c r="J285" s="241">
        <f>ROUND(I285*H285,2)</f>
        <v>0</v>
      </c>
      <c r="K285" s="237" t="s">
        <v>181</v>
      </c>
      <c r="L285" s="73"/>
      <c r="M285" s="242" t="s">
        <v>23</v>
      </c>
      <c r="N285" s="243" t="s">
        <v>46</v>
      </c>
      <c r="O285" s="48"/>
      <c r="P285" s="244">
        <f>O285*H285</f>
        <v>0</v>
      </c>
      <c r="Q285" s="244">
        <v>0.0061</v>
      </c>
      <c r="R285" s="244">
        <f>Q285*H285</f>
        <v>0.0854</v>
      </c>
      <c r="S285" s="244">
        <v>0</v>
      </c>
      <c r="T285" s="245">
        <f>S285*H285</f>
        <v>0</v>
      </c>
      <c r="AR285" s="25" t="s">
        <v>258</v>
      </c>
      <c r="AT285" s="25" t="s">
        <v>177</v>
      </c>
      <c r="AU285" s="25" t="s">
        <v>85</v>
      </c>
      <c r="AY285" s="25" t="s">
        <v>174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25" t="s">
        <v>83</v>
      </c>
      <c r="BK285" s="246">
        <f>ROUND(I285*H285,2)</f>
        <v>0</v>
      </c>
      <c r="BL285" s="25" t="s">
        <v>258</v>
      </c>
      <c r="BM285" s="25" t="s">
        <v>1768</v>
      </c>
    </row>
    <row r="286" spans="2:65" s="1" customFormat="1" ht="25.5" customHeight="1">
      <c r="B286" s="47"/>
      <c r="C286" s="235" t="s">
        <v>790</v>
      </c>
      <c r="D286" s="235" t="s">
        <v>177</v>
      </c>
      <c r="E286" s="236" t="s">
        <v>1769</v>
      </c>
      <c r="F286" s="237" t="s">
        <v>1770</v>
      </c>
      <c r="G286" s="238" t="s">
        <v>180</v>
      </c>
      <c r="H286" s="239">
        <v>8</v>
      </c>
      <c r="I286" s="240"/>
      <c r="J286" s="241">
        <f>ROUND(I286*H286,2)</f>
        <v>0</v>
      </c>
      <c r="K286" s="237" t="s">
        <v>181</v>
      </c>
      <c r="L286" s="73"/>
      <c r="M286" s="242" t="s">
        <v>23</v>
      </c>
      <c r="N286" s="243" t="s">
        <v>46</v>
      </c>
      <c r="O286" s="48"/>
      <c r="P286" s="244">
        <f>O286*H286</f>
        <v>0</v>
      </c>
      <c r="Q286" s="244">
        <v>0.00081</v>
      </c>
      <c r="R286" s="244">
        <f>Q286*H286</f>
        <v>0.00648</v>
      </c>
      <c r="S286" s="244">
        <v>0</v>
      </c>
      <c r="T286" s="245">
        <f>S286*H286</f>
        <v>0</v>
      </c>
      <c r="AR286" s="25" t="s">
        <v>258</v>
      </c>
      <c r="AT286" s="25" t="s">
        <v>177</v>
      </c>
      <c r="AU286" s="25" t="s">
        <v>85</v>
      </c>
      <c r="AY286" s="25" t="s">
        <v>174</v>
      </c>
      <c r="BE286" s="246">
        <f>IF(N286="základní",J286,0)</f>
        <v>0</v>
      </c>
      <c r="BF286" s="246">
        <f>IF(N286="snížená",J286,0)</f>
        <v>0</v>
      </c>
      <c r="BG286" s="246">
        <f>IF(N286="zákl. přenesená",J286,0)</f>
        <v>0</v>
      </c>
      <c r="BH286" s="246">
        <f>IF(N286="sníž. přenesená",J286,0)</f>
        <v>0</v>
      </c>
      <c r="BI286" s="246">
        <f>IF(N286="nulová",J286,0)</f>
        <v>0</v>
      </c>
      <c r="BJ286" s="25" t="s">
        <v>83</v>
      </c>
      <c r="BK286" s="246">
        <f>ROUND(I286*H286,2)</f>
        <v>0</v>
      </c>
      <c r="BL286" s="25" t="s">
        <v>258</v>
      </c>
      <c r="BM286" s="25" t="s">
        <v>1771</v>
      </c>
    </row>
    <row r="287" spans="2:65" s="1" customFormat="1" ht="25.5" customHeight="1">
      <c r="B287" s="47"/>
      <c r="C287" s="235" t="s">
        <v>793</v>
      </c>
      <c r="D287" s="235" t="s">
        <v>177</v>
      </c>
      <c r="E287" s="236" t="s">
        <v>1772</v>
      </c>
      <c r="F287" s="237" t="s">
        <v>1773</v>
      </c>
      <c r="G287" s="238" t="s">
        <v>180</v>
      </c>
      <c r="H287" s="239">
        <v>5</v>
      </c>
      <c r="I287" s="240"/>
      <c r="J287" s="241">
        <f>ROUND(I287*H287,2)</f>
        <v>0</v>
      </c>
      <c r="K287" s="237" t="s">
        <v>181</v>
      </c>
      <c r="L287" s="73"/>
      <c r="M287" s="242" t="s">
        <v>23</v>
      </c>
      <c r="N287" s="243" t="s">
        <v>46</v>
      </c>
      <c r="O287" s="48"/>
      <c r="P287" s="244">
        <f>O287*H287</f>
        <v>0</v>
      </c>
      <c r="Q287" s="244">
        <v>0.00108</v>
      </c>
      <c r="R287" s="244">
        <f>Q287*H287</f>
        <v>0.0054</v>
      </c>
      <c r="S287" s="244">
        <v>0</v>
      </c>
      <c r="T287" s="245">
        <f>S287*H287</f>
        <v>0</v>
      </c>
      <c r="AR287" s="25" t="s">
        <v>258</v>
      </c>
      <c r="AT287" s="25" t="s">
        <v>177</v>
      </c>
      <c r="AU287" s="25" t="s">
        <v>85</v>
      </c>
      <c r="AY287" s="25" t="s">
        <v>174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25" t="s">
        <v>83</v>
      </c>
      <c r="BK287" s="246">
        <f>ROUND(I287*H287,2)</f>
        <v>0</v>
      </c>
      <c r="BL287" s="25" t="s">
        <v>258</v>
      </c>
      <c r="BM287" s="25" t="s">
        <v>1774</v>
      </c>
    </row>
    <row r="288" spans="2:65" s="1" customFormat="1" ht="16.5" customHeight="1">
      <c r="B288" s="47"/>
      <c r="C288" s="235" t="s">
        <v>797</v>
      </c>
      <c r="D288" s="235" t="s">
        <v>177</v>
      </c>
      <c r="E288" s="236" t="s">
        <v>1775</v>
      </c>
      <c r="F288" s="237" t="s">
        <v>1776</v>
      </c>
      <c r="G288" s="238" t="s">
        <v>223</v>
      </c>
      <c r="H288" s="239">
        <v>31.5</v>
      </c>
      <c r="I288" s="240"/>
      <c r="J288" s="241">
        <f>ROUND(I288*H288,2)</f>
        <v>0</v>
      </c>
      <c r="K288" s="237" t="s">
        <v>181</v>
      </c>
      <c r="L288" s="73"/>
      <c r="M288" s="242" t="s">
        <v>23</v>
      </c>
      <c r="N288" s="243" t="s">
        <v>46</v>
      </c>
      <c r="O288" s="48"/>
      <c r="P288" s="244">
        <f>O288*H288</f>
        <v>0</v>
      </c>
      <c r="Q288" s="244">
        <v>0.00018</v>
      </c>
      <c r="R288" s="244">
        <f>Q288*H288</f>
        <v>0.0056700000000000006</v>
      </c>
      <c r="S288" s="244">
        <v>0</v>
      </c>
      <c r="T288" s="245">
        <f>S288*H288</f>
        <v>0</v>
      </c>
      <c r="AR288" s="25" t="s">
        <v>258</v>
      </c>
      <c r="AT288" s="25" t="s">
        <v>177</v>
      </c>
      <c r="AU288" s="25" t="s">
        <v>85</v>
      </c>
      <c r="AY288" s="25" t="s">
        <v>174</v>
      </c>
      <c r="BE288" s="246">
        <f>IF(N288="základní",J288,0)</f>
        <v>0</v>
      </c>
      <c r="BF288" s="246">
        <f>IF(N288="snížená",J288,0)</f>
        <v>0</v>
      </c>
      <c r="BG288" s="246">
        <f>IF(N288="zákl. přenesená",J288,0)</f>
        <v>0</v>
      </c>
      <c r="BH288" s="246">
        <f>IF(N288="sníž. přenesená",J288,0)</f>
        <v>0</v>
      </c>
      <c r="BI288" s="246">
        <f>IF(N288="nulová",J288,0)</f>
        <v>0</v>
      </c>
      <c r="BJ288" s="25" t="s">
        <v>83</v>
      </c>
      <c r="BK288" s="246">
        <f>ROUND(I288*H288,2)</f>
        <v>0</v>
      </c>
      <c r="BL288" s="25" t="s">
        <v>258</v>
      </c>
      <c r="BM288" s="25" t="s">
        <v>1777</v>
      </c>
    </row>
    <row r="289" spans="2:65" s="1" customFormat="1" ht="16.5" customHeight="1">
      <c r="B289" s="47"/>
      <c r="C289" s="235" t="s">
        <v>803</v>
      </c>
      <c r="D289" s="235" t="s">
        <v>177</v>
      </c>
      <c r="E289" s="236" t="s">
        <v>1778</v>
      </c>
      <c r="F289" s="237" t="s">
        <v>1779</v>
      </c>
      <c r="G289" s="238" t="s">
        <v>223</v>
      </c>
      <c r="H289" s="239">
        <v>18</v>
      </c>
      <c r="I289" s="240"/>
      <c r="J289" s="241">
        <f>ROUND(I289*H289,2)</f>
        <v>0</v>
      </c>
      <c r="K289" s="237" t="s">
        <v>181</v>
      </c>
      <c r="L289" s="73"/>
      <c r="M289" s="242" t="s">
        <v>23</v>
      </c>
      <c r="N289" s="243" t="s">
        <v>46</v>
      </c>
      <c r="O289" s="48"/>
      <c r="P289" s="244">
        <f>O289*H289</f>
        <v>0</v>
      </c>
      <c r="Q289" s="244">
        <v>0.00021</v>
      </c>
      <c r="R289" s="244">
        <f>Q289*H289</f>
        <v>0.0037800000000000004</v>
      </c>
      <c r="S289" s="244">
        <v>0</v>
      </c>
      <c r="T289" s="245">
        <f>S289*H289</f>
        <v>0</v>
      </c>
      <c r="AR289" s="25" t="s">
        <v>258</v>
      </c>
      <c r="AT289" s="25" t="s">
        <v>177</v>
      </c>
      <c r="AU289" s="25" t="s">
        <v>85</v>
      </c>
      <c r="AY289" s="25" t="s">
        <v>174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25" t="s">
        <v>83</v>
      </c>
      <c r="BK289" s="246">
        <f>ROUND(I289*H289,2)</f>
        <v>0</v>
      </c>
      <c r="BL289" s="25" t="s">
        <v>258</v>
      </c>
      <c r="BM289" s="25" t="s">
        <v>1780</v>
      </c>
    </row>
    <row r="290" spans="2:65" s="1" customFormat="1" ht="16.5" customHeight="1">
      <c r="B290" s="47"/>
      <c r="C290" s="235" t="s">
        <v>808</v>
      </c>
      <c r="D290" s="235" t="s">
        <v>177</v>
      </c>
      <c r="E290" s="236" t="s">
        <v>1781</v>
      </c>
      <c r="F290" s="237" t="s">
        <v>1782</v>
      </c>
      <c r="G290" s="238" t="s">
        <v>223</v>
      </c>
      <c r="H290" s="239">
        <v>4.5</v>
      </c>
      <c r="I290" s="240"/>
      <c r="J290" s="241">
        <f>ROUND(I290*H290,2)</f>
        <v>0</v>
      </c>
      <c r="K290" s="237" t="s">
        <v>181</v>
      </c>
      <c r="L290" s="73"/>
      <c r="M290" s="242" t="s">
        <v>23</v>
      </c>
      <c r="N290" s="243" t="s">
        <v>46</v>
      </c>
      <c r="O290" s="48"/>
      <c r="P290" s="244">
        <f>O290*H290</f>
        <v>0</v>
      </c>
      <c r="Q290" s="244">
        <v>0.00029</v>
      </c>
      <c r="R290" s="244">
        <f>Q290*H290</f>
        <v>0.001305</v>
      </c>
      <c r="S290" s="244">
        <v>0</v>
      </c>
      <c r="T290" s="245">
        <f>S290*H290</f>
        <v>0</v>
      </c>
      <c r="AR290" s="25" t="s">
        <v>258</v>
      </c>
      <c r="AT290" s="25" t="s">
        <v>177</v>
      </c>
      <c r="AU290" s="25" t="s">
        <v>85</v>
      </c>
      <c r="AY290" s="25" t="s">
        <v>174</v>
      </c>
      <c r="BE290" s="246">
        <f>IF(N290="základní",J290,0)</f>
        <v>0</v>
      </c>
      <c r="BF290" s="246">
        <f>IF(N290="snížená",J290,0)</f>
        <v>0</v>
      </c>
      <c r="BG290" s="246">
        <f>IF(N290="zákl. přenesená",J290,0)</f>
        <v>0</v>
      </c>
      <c r="BH290" s="246">
        <f>IF(N290="sníž. přenesená",J290,0)</f>
        <v>0</v>
      </c>
      <c r="BI290" s="246">
        <f>IF(N290="nulová",J290,0)</f>
        <v>0</v>
      </c>
      <c r="BJ290" s="25" t="s">
        <v>83</v>
      </c>
      <c r="BK290" s="246">
        <f>ROUND(I290*H290,2)</f>
        <v>0</v>
      </c>
      <c r="BL290" s="25" t="s">
        <v>258</v>
      </c>
      <c r="BM290" s="25" t="s">
        <v>1783</v>
      </c>
    </row>
    <row r="291" spans="2:65" s="1" customFormat="1" ht="16.5" customHeight="1">
      <c r="B291" s="47"/>
      <c r="C291" s="235" t="s">
        <v>812</v>
      </c>
      <c r="D291" s="235" t="s">
        <v>177</v>
      </c>
      <c r="E291" s="236" t="s">
        <v>1784</v>
      </c>
      <c r="F291" s="237" t="s">
        <v>1785</v>
      </c>
      <c r="G291" s="238" t="s">
        <v>223</v>
      </c>
      <c r="H291" s="239">
        <v>24</v>
      </c>
      <c r="I291" s="240"/>
      <c r="J291" s="241">
        <f>ROUND(I291*H291,2)</f>
        <v>0</v>
      </c>
      <c r="K291" s="237" t="s">
        <v>181</v>
      </c>
      <c r="L291" s="73"/>
      <c r="M291" s="242" t="s">
        <v>23</v>
      </c>
      <c r="N291" s="243" t="s">
        <v>46</v>
      </c>
      <c r="O291" s="48"/>
      <c r="P291" s="244">
        <f>O291*H291</f>
        <v>0</v>
      </c>
      <c r="Q291" s="244">
        <v>0.00043</v>
      </c>
      <c r="R291" s="244">
        <f>Q291*H291</f>
        <v>0.01032</v>
      </c>
      <c r="S291" s="244">
        <v>0</v>
      </c>
      <c r="T291" s="245">
        <f>S291*H291</f>
        <v>0</v>
      </c>
      <c r="AR291" s="25" t="s">
        <v>258</v>
      </c>
      <c r="AT291" s="25" t="s">
        <v>177</v>
      </c>
      <c r="AU291" s="25" t="s">
        <v>85</v>
      </c>
      <c r="AY291" s="25" t="s">
        <v>174</v>
      </c>
      <c r="BE291" s="246">
        <f>IF(N291="základní",J291,0)</f>
        <v>0</v>
      </c>
      <c r="BF291" s="246">
        <f>IF(N291="snížená",J291,0)</f>
        <v>0</v>
      </c>
      <c r="BG291" s="246">
        <f>IF(N291="zákl. přenesená",J291,0)</f>
        <v>0</v>
      </c>
      <c r="BH291" s="246">
        <f>IF(N291="sníž. přenesená",J291,0)</f>
        <v>0</v>
      </c>
      <c r="BI291" s="246">
        <f>IF(N291="nulová",J291,0)</f>
        <v>0</v>
      </c>
      <c r="BJ291" s="25" t="s">
        <v>83</v>
      </c>
      <c r="BK291" s="246">
        <f>ROUND(I291*H291,2)</f>
        <v>0</v>
      </c>
      <c r="BL291" s="25" t="s">
        <v>258</v>
      </c>
      <c r="BM291" s="25" t="s">
        <v>1786</v>
      </c>
    </row>
    <row r="292" spans="2:65" s="1" customFormat="1" ht="16.5" customHeight="1">
      <c r="B292" s="47"/>
      <c r="C292" s="235" t="s">
        <v>816</v>
      </c>
      <c r="D292" s="235" t="s">
        <v>177</v>
      </c>
      <c r="E292" s="236" t="s">
        <v>1787</v>
      </c>
      <c r="F292" s="237" t="s">
        <v>1788</v>
      </c>
      <c r="G292" s="238" t="s">
        <v>223</v>
      </c>
      <c r="H292" s="239">
        <v>12</v>
      </c>
      <c r="I292" s="240"/>
      <c r="J292" s="241">
        <f>ROUND(I292*H292,2)</f>
        <v>0</v>
      </c>
      <c r="K292" s="237" t="s">
        <v>181</v>
      </c>
      <c r="L292" s="73"/>
      <c r="M292" s="242" t="s">
        <v>23</v>
      </c>
      <c r="N292" s="243" t="s">
        <v>46</v>
      </c>
      <c r="O292" s="48"/>
      <c r="P292" s="244">
        <f>O292*H292</f>
        <v>0</v>
      </c>
      <c r="Q292" s="244">
        <v>0.00047</v>
      </c>
      <c r="R292" s="244">
        <f>Q292*H292</f>
        <v>0.00564</v>
      </c>
      <c r="S292" s="244">
        <v>0</v>
      </c>
      <c r="T292" s="245">
        <f>S292*H292</f>
        <v>0</v>
      </c>
      <c r="AR292" s="25" t="s">
        <v>258</v>
      </c>
      <c r="AT292" s="25" t="s">
        <v>177</v>
      </c>
      <c r="AU292" s="25" t="s">
        <v>85</v>
      </c>
      <c r="AY292" s="25" t="s">
        <v>174</v>
      </c>
      <c r="BE292" s="246">
        <f>IF(N292="základní",J292,0)</f>
        <v>0</v>
      </c>
      <c r="BF292" s="246">
        <f>IF(N292="snížená",J292,0)</f>
        <v>0</v>
      </c>
      <c r="BG292" s="246">
        <f>IF(N292="zákl. přenesená",J292,0)</f>
        <v>0</v>
      </c>
      <c r="BH292" s="246">
        <f>IF(N292="sníž. přenesená",J292,0)</f>
        <v>0</v>
      </c>
      <c r="BI292" s="246">
        <f>IF(N292="nulová",J292,0)</f>
        <v>0</v>
      </c>
      <c r="BJ292" s="25" t="s">
        <v>83</v>
      </c>
      <c r="BK292" s="246">
        <f>ROUND(I292*H292,2)</f>
        <v>0</v>
      </c>
      <c r="BL292" s="25" t="s">
        <v>258</v>
      </c>
      <c r="BM292" s="25" t="s">
        <v>1789</v>
      </c>
    </row>
    <row r="293" spans="2:65" s="1" customFormat="1" ht="16.5" customHeight="1">
      <c r="B293" s="47"/>
      <c r="C293" s="235" t="s">
        <v>828</v>
      </c>
      <c r="D293" s="235" t="s">
        <v>177</v>
      </c>
      <c r="E293" s="236" t="s">
        <v>1790</v>
      </c>
      <c r="F293" s="237" t="s">
        <v>1791</v>
      </c>
      <c r="G293" s="238" t="s">
        <v>223</v>
      </c>
      <c r="H293" s="239">
        <v>5</v>
      </c>
      <c r="I293" s="240"/>
      <c r="J293" s="241">
        <f>ROUND(I293*H293,2)</f>
        <v>0</v>
      </c>
      <c r="K293" s="237" t="s">
        <v>181</v>
      </c>
      <c r="L293" s="73"/>
      <c r="M293" s="242" t="s">
        <v>23</v>
      </c>
      <c r="N293" s="243" t="s">
        <v>46</v>
      </c>
      <c r="O293" s="48"/>
      <c r="P293" s="244">
        <f>O293*H293</f>
        <v>0</v>
      </c>
      <c r="Q293" s="244">
        <v>0.00053</v>
      </c>
      <c r="R293" s="244">
        <f>Q293*H293</f>
        <v>0.00265</v>
      </c>
      <c r="S293" s="244">
        <v>0</v>
      </c>
      <c r="T293" s="245">
        <f>S293*H293</f>
        <v>0</v>
      </c>
      <c r="AR293" s="25" t="s">
        <v>258</v>
      </c>
      <c r="AT293" s="25" t="s">
        <v>177</v>
      </c>
      <c r="AU293" s="25" t="s">
        <v>85</v>
      </c>
      <c r="AY293" s="25" t="s">
        <v>174</v>
      </c>
      <c r="BE293" s="246">
        <f>IF(N293="základní",J293,0)</f>
        <v>0</v>
      </c>
      <c r="BF293" s="246">
        <f>IF(N293="snížená",J293,0)</f>
        <v>0</v>
      </c>
      <c r="BG293" s="246">
        <f>IF(N293="zákl. přenesená",J293,0)</f>
        <v>0</v>
      </c>
      <c r="BH293" s="246">
        <f>IF(N293="sníž. přenesená",J293,0)</f>
        <v>0</v>
      </c>
      <c r="BI293" s="246">
        <f>IF(N293="nulová",J293,0)</f>
        <v>0</v>
      </c>
      <c r="BJ293" s="25" t="s">
        <v>83</v>
      </c>
      <c r="BK293" s="246">
        <f>ROUND(I293*H293,2)</f>
        <v>0</v>
      </c>
      <c r="BL293" s="25" t="s">
        <v>258</v>
      </c>
      <c r="BM293" s="25" t="s">
        <v>1792</v>
      </c>
    </row>
    <row r="294" spans="2:65" s="1" customFormat="1" ht="16.5" customHeight="1">
      <c r="B294" s="47"/>
      <c r="C294" s="235" t="s">
        <v>840</v>
      </c>
      <c r="D294" s="235" t="s">
        <v>177</v>
      </c>
      <c r="E294" s="236" t="s">
        <v>1793</v>
      </c>
      <c r="F294" s="237" t="s">
        <v>1794</v>
      </c>
      <c r="G294" s="238" t="s">
        <v>1795</v>
      </c>
      <c r="H294" s="239">
        <v>3</v>
      </c>
      <c r="I294" s="240"/>
      <c r="J294" s="241">
        <f>ROUND(I294*H294,2)</f>
        <v>0</v>
      </c>
      <c r="K294" s="237" t="s">
        <v>181</v>
      </c>
      <c r="L294" s="73"/>
      <c r="M294" s="242" t="s">
        <v>23</v>
      </c>
      <c r="N294" s="243" t="s">
        <v>46</v>
      </c>
      <c r="O294" s="48"/>
      <c r="P294" s="244">
        <f>O294*H294</f>
        <v>0</v>
      </c>
      <c r="Q294" s="244">
        <v>0.00011</v>
      </c>
      <c r="R294" s="244">
        <f>Q294*H294</f>
        <v>0.00033</v>
      </c>
      <c r="S294" s="244">
        <v>0</v>
      </c>
      <c r="T294" s="245">
        <f>S294*H294</f>
        <v>0</v>
      </c>
      <c r="AR294" s="25" t="s">
        <v>258</v>
      </c>
      <c r="AT294" s="25" t="s">
        <v>177</v>
      </c>
      <c r="AU294" s="25" t="s">
        <v>85</v>
      </c>
      <c r="AY294" s="25" t="s">
        <v>174</v>
      </c>
      <c r="BE294" s="246">
        <f>IF(N294="základní",J294,0)</f>
        <v>0</v>
      </c>
      <c r="BF294" s="246">
        <f>IF(N294="snížená",J294,0)</f>
        <v>0</v>
      </c>
      <c r="BG294" s="246">
        <f>IF(N294="zákl. přenesená",J294,0)</f>
        <v>0</v>
      </c>
      <c r="BH294" s="246">
        <f>IF(N294="sníž. přenesená",J294,0)</f>
        <v>0</v>
      </c>
      <c r="BI294" s="246">
        <f>IF(N294="nulová",J294,0)</f>
        <v>0</v>
      </c>
      <c r="BJ294" s="25" t="s">
        <v>83</v>
      </c>
      <c r="BK294" s="246">
        <f>ROUND(I294*H294,2)</f>
        <v>0</v>
      </c>
      <c r="BL294" s="25" t="s">
        <v>258</v>
      </c>
      <c r="BM294" s="25" t="s">
        <v>1796</v>
      </c>
    </row>
    <row r="295" spans="2:65" s="1" customFormat="1" ht="16.5" customHeight="1">
      <c r="B295" s="47"/>
      <c r="C295" s="235" t="s">
        <v>851</v>
      </c>
      <c r="D295" s="235" t="s">
        <v>177</v>
      </c>
      <c r="E295" s="236" t="s">
        <v>1797</v>
      </c>
      <c r="F295" s="237" t="s">
        <v>1798</v>
      </c>
      <c r="G295" s="238" t="s">
        <v>180</v>
      </c>
      <c r="H295" s="239">
        <v>21</v>
      </c>
      <c r="I295" s="240"/>
      <c r="J295" s="241">
        <f>ROUND(I295*H295,2)</f>
        <v>0</v>
      </c>
      <c r="K295" s="237" t="s">
        <v>181</v>
      </c>
      <c r="L295" s="73"/>
      <c r="M295" s="242" t="s">
        <v>23</v>
      </c>
      <c r="N295" s="243" t="s">
        <v>46</v>
      </c>
      <c r="O295" s="48"/>
      <c r="P295" s="244">
        <f>O295*H295</f>
        <v>0</v>
      </c>
      <c r="Q295" s="244">
        <v>0.00017</v>
      </c>
      <c r="R295" s="244">
        <f>Q295*H295</f>
        <v>0.0035700000000000003</v>
      </c>
      <c r="S295" s="244">
        <v>0</v>
      </c>
      <c r="T295" s="245">
        <f>S295*H295</f>
        <v>0</v>
      </c>
      <c r="AR295" s="25" t="s">
        <v>258</v>
      </c>
      <c r="AT295" s="25" t="s">
        <v>177</v>
      </c>
      <c r="AU295" s="25" t="s">
        <v>85</v>
      </c>
      <c r="AY295" s="25" t="s">
        <v>174</v>
      </c>
      <c r="BE295" s="246">
        <f>IF(N295="základní",J295,0)</f>
        <v>0</v>
      </c>
      <c r="BF295" s="246">
        <f>IF(N295="snížená",J295,0)</f>
        <v>0</v>
      </c>
      <c r="BG295" s="246">
        <f>IF(N295="zákl. přenesená",J295,0)</f>
        <v>0</v>
      </c>
      <c r="BH295" s="246">
        <f>IF(N295="sníž. přenesená",J295,0)</f>
        <v>0</v>
      </c>
      <c r="BI295" s="246">
        <f>IF(N295="nulová",J295,0)</f>
        <v>0</v>
      </c>
      <c r="BJ295" s="25" t="s">
        <v>83</v>
      </c>
      <c r="BK295" s="246">
        <f>ROUND(I295*H295,2)</f>
        <v>0</v>
      </c>
      <c r="BL295" s="25" t="s">
        <v>258</v>
      </c>
      <c r="BM295" s="25" t="s">
        <v>1799</v>
      </c>
    </row>
    <row r="296" spans="2:65" s="1" customFormat="1" ht="16.5" customHeight="1">
      <c r="B296" s="47"/>
      <c r="C296" s="235" t="s">
        <v>855</v>
      </c>
      <c r="D296" s="235" t="s">
        <v>177</v>
      </c>
      <c r="E296" s="236" t="s">
        <v>1800</v>
      </c>
      <c r="F296" s="237" t="s">
        <v>1801</v>
      </c>
      <c r="G296" s="238" t="s">
        <v>180</v>
      </c>
      <c r="H296" s="239">
        <v>7</v>
      </c>
      <c r="I296" s="240"/>
      <c r="J296" s="241">
        <f>ROUND(I296*H296,2)</f>
        <v>0</v>
      </c>
      <c r="K296" s="237" t="s">
        <v>181</v>
      </c>
      <c r="L296" s="73"/>
      <c r="M296" s="242" t="s">
        <v>23</v>
      </c>
      <c r="N296" s="243" t="s">
        <v>46</v>
      </c>
      <c r="O296" s="48"/>
      <c r="P296" s="244">
        <f>O296*H296</f>
        <v>0</v>
      </c>
      <c r="Q296" s="244">
        <v>0.00023</v>
      </c>
      <c r="R296" s="244">
        <f>Q296*H296</f>
        <v>0.00161</v>
      </c>
      <c r="S296" s="244">
        <v>0</v>
      </c>
      <c r="T296" s="245">
        <f>S296*H296</f>
        <v>0</v>
      </c>
      <c r="AR296" s="25" t="s">
        <v>258</v>
      </c>
      <c r="AT296" s="25" t="s">
        <v>177</v>
      </c>
      <c r="AU296" s="25" t="s">
        <v>85</v>
      </c>
      <c r="AY296" s="25" t="s">
        <v>174</v>
      </c>
      <c r="BE296" s="246">
        <f>IF(N296="základní",J296,0)</f>
        <v>0</v>
      </c>
      <c r="BF296" s="246">
        <f>IF(N296="snížená",J296,0)</f>
        <v>0</v>
      </c>
      <c r="BG296" s="246">
        <f>IF(N296="zákl. přenesená",J296,0)</f>
        <v>0</v>
      </c>
      <c r="BH296" s="246">
        <f>IF(N296="sníž. přenesená",J296,0)</f>
        <v>0</v>
      </c>
      <c r="BI296" s="246">
        <f>IF(N296="nulová",J296,0)</f>
        <v>0</v>
      </c>
      <c r="BJ296" s="25" t="s">
        <v>83</v>
      </c>
      <c r="BK296" s="246">
        <f>ROUND(I296*H296,2)</f>
        <v>0</v>
      </c>
      <c r="BL296" s="25" t="s">
        <v>258</v>
      </c>
      <c r="BM296" s="25" t="s">
        <v>1802</v>
      </c>
    </row>
    <row r="297" spans="2:65" s="1" customFormat="1" ht="25.5" customHeight="1">
      <c r="B297" s="47"/>
      <c r="C297" s="235" t="s">
        <v>861</v>
      </c>
      <c r="D297" s="235" t="s">
        <v>177</v>
      </c>
      <c r="E297" s="236" t="s">
        <v>1803</v>
      </c>
      <c r="F297" s="237" t="s">
        <v>1804</v>
      </c>
      <c r="G297" s="238" t="s">
        <v>1795</v>
      </c>
      <c r="H297" s="239">
        <v>82</v>
      </c>
      <c r="I297" s="240"/>
      <c r="J297" s="241">
        <f>ROUND(I297*H297,2)</f>
        <v>0</v>
      </c>
      <c r="K297" s="237" t="s">
        <v>181</v>
      </c>
      <c r="L297" s="73"/>
      <c r="M297" s="242" t="s">
        <v>23</v>
      </c>
      <c r="N297" s="243" t="s">
        <v>46</v>
      </c>
      <c r="O297" s="48"/>
      <c r="P297" s="244">
        <f>O297*H297</f>
        <v>0</v>
      </c>
      <c r="Q297" s="244">
        <v>0.00021</v>
      </c>
      <c r="R297" s="244">
        <f>Q297*H297</f>
        <v>0.01722</v>
      </c>
      <c r="S297" s="244">
        <v>0</v>
      </c>
      <c r="T297" s="245">
        <f>S297*H297</f>
        <v>0</v>
      </c>
      <c r="AR297" s="25" t="s">
        <v>258</v>
      </c>
      <c r="AT297" s="25" t="s">
        <v>177</v>
      </c>
      <c r="AU297" s="25" t="s">
        <v>85</v>
      </c>
      <c r="AY297" s="25" t="s">
        <v>174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25" t="s">
        <v>83</v>
      </c>
      <c r="BK297" s="246">
        <f>ROUND(I297*H297,2)</f>
        <v>0</v>
      </c>
      <c r="BL297" s="25" t="s">
        <v>258</v>
      </c>
      <c r="BM297" s="25" t="s">
        <v>1805</v>
      </c>
    </row>
    <row r="298" spans="2:65" s="1" customFormat="1" ht="25.5" customHeight="1">
      <c r="B298" s="47"/>
      <c r="C298" s="235" t="s">
        <v>866</v>
      </c>
      <c r="D298" s="235" t="s">
        <v>177</v>
      </c>
      <c r="E298" s="236" t="s">
        <v>1806</v>
      </c>
      <c r="F298" s="237" t="s">
        <v>1807</v>
      </c>
      <c r="G298" s="238" t="s">
        <v>180</v>
      </c>
      <c r="H298" s="239">
        <v>130</v>
      </c>
      <c r="I298" s="240"/>
      <c r="J298" s="241">
        <f>ROUND(I298*H298,2)</f>
        <v>0</v>
      </c>
      <c r="K298" s="237" t="s">
        <v>181</v>
      </c>
      <c r="L298" s="73"/>
      <c r="M298" s="242" t="s">
        <v>23</v>
      </c>
      <c r="N298" s="243" t="s">
        <v>46</v>
      </c>
      <c r="O298" s="48"/>
      <c r="P298" s="244">
        <f>O298*H298</f>
        <v>0</v>
      </c>
      <c r="Q298" s="244">
        <v>6E-05</v>
      </c>
      <c r="R298" s="244">
        <f>Q298*H298</f>
        <v>0.0078000000000000005</v>
      </c>
      <c r="S298" s="244">
        <v>0</v>
      </c>
      <c r="T298" s="245">
        <f>S298*H298</f>
        <v>0</v>
      </c>
      <c r="AR298" s="25" t="s">
        <v>258</v>
      </c>
      <c r="AT298" s="25" t="s">
        <v>177</v>
      </c>
      <c r="AU298" s="25" t="s">
        <v>85</v>
      </c>
      <c r="AY298" s="25" t="s">
        <v>174</v>
      </c>
      <c r="BE298" s="246">
        <f>IF(N298="základní",J298,0)</f>
        <v>0</v>
      </c>
      <c r="BF298" s="246">
        <f>IF(N298="snížená",J298,0)</f>
        <v>0</v>
      </c>
      <c r="BG298" s="246">
        <f>IF(N298="zákl. přenesená",J298,0)</f>
        <v>0</v>
      </c>
      <c r="BH298" s="246">
        <f>IF(N298="sníž. přenesená",J298,0)</f>
        <v>0</v>
      </c>
      <c r="BI298" s="246">
        <f>IF(N298="nulová",J298,0)</f>
        <v>0</v>
      </c>
      <c r="BJ298" s="25" t="s">
        <v>83</v>
      </c>
      <c r="BK298" s="246">
        <f>ROUND(I298*H298,2)</f>
        <v>0</v>
      </c>
      <c r="BL298" s="25" t="s">
        <v>258</v>
      </c>
      <c r="BM298" s="25" t="s">
        <v>1808</v>
      </c>
    </row>
    <row r="299" spans="2:65" s="1" customFormat="1" ht="25.5" customHeight="1">
      <c r="B299" s="47"/>
      <c r="C299" s="235" t="s">
        <v>872</v>
      </c>
      <c r="D299" s="235" t="s">
        <v>177</v>
      </c>
      <c r="E299" s="236" t="s">
        <v>1809</v>
      </c>
      <c r="F299" s="237" t="s">
        <v>1810</v>
      </c>
      <c r="G299" s="238" t="s">
        <v>180</v>
      </c>
      <c r="H299" s="239">
        <v>9</v>
      </c>
      <c r="I299" s="240"/>
      <c r="J299" s="241">
        <f>ROUND(I299*H299,2)</f>
        <v>0</v>
      </c>
      <c r="K299" s="237" t="s">
        <v>181</v>
      </c>
      <c r="L299" s="73"/>
      <c r="M299" s="242" t="s">
        <v>23</v>
      </c>
      <c r="N299" s="243" t="s">
        <v>46</v>
      </c>
      <c r="O299" s="48"/>
      <c r="P299" s="244">
        <f>O299*H299</f>
        <v>0</v>
      </c>
      <c r="Q299" s="244">
        <v>0.0001</v>
      </c>
      <c r="R299" s="244">
        <f>Q299*H299</f>
        <v>0.0009000000000000001</v>
      </c>
      <c r="S299" s="244">
        <v>0</v>
      </c>
      <c r="T299" s="245">
        <f>S299*H299</f>
        <v>0</v>
      </c>
      <c r="AR299" s="25" t="s">
        <v>258</v>
      </c>
      <c r="AT299" s="25" t="s">
        <v>177</v>
      </c>
      <c r="AU299" s="25" t="s">
        <v>85</v>
      </c>
      <c r="AY299" s="25" t="s">
        <v>174</v>
      </c>
      <c r="BE299" s="246">
        <f>IF(N299="základní",J299,0)</f>
        <v>0</v>
      </c>
      <c r="BF299" s="246">
        <f>IF(N299="snížená",J299,0)</f>
        <v>0</v>
      </c>
      <c r="BG299" s="246">
        <f>IF(N299="zákl. přenesená",J299,0)</f>
        <v>0</v>
      </c>
      <c r="BH299" s="246">
        <f>IF(N299="sníž. přenesená",J299,0)</f>
        <v>0</v>
      </c>
      <c r="BI299" s="246">
        <f>IF(N299="nulová",J299,0)</f>
        <v>0</v>
      </c>
      <c r="BJ299" s="25" t="s">
        <v>83</v>
      </c>
      <c r="BK299" s="246">
        <f>ROUND(I299*H299,2)</f>
        <v>0</v>
      </c>
      <c r="BL299" s="25" t="s">
        <v>258</v>
      </c>
      <c r="BM299" s="25" t="s">
        <v>1811</v>
      </c>
    </row>
    <row r="300" spans="2:65" s="1" customFormat="1" ht="25.5" customHeight="1">
      <c r="B300" s="47"/>
      <c r="C300" s="235" t="s">
        <v>876</v>
      </c>
      <c r="D300" s="235" t="s">
        <v>177</v>
      </c>
      <c r="E300" s="236" t="s">
        <v>1812</v>
      </c>
      <c r="F300" s="237" t="s">
        <v>1813</v>
      </c>
      <c r="G300" s="238" t="s">
        <v>180</v>
      </c>
      <c r="H300" s="239">
        <v>10</v>
      </c>
      <c r="I300" s="240"/>
      <c r="J300" s="241">
        <f>ROUND(I300*H300,2)</f>
        <v>0</v>
      </c>
      <c r="K300" s="237" t="s">
        <v>181</v>
      </c>
      <c r="L300" s="73"/>
      <c r="M300" s="242" t="s">
        <v>23</v>
      </c>
      <c r="N300" s="243" t="s">
        <v>46</v>
      </c>
      <c r="O300" s="48"/>
      <c r="P300" s="244">
        <f>O300*H300</f>
        <v>0</v>
      </c>
      <c r="Q300" s="244">
        <v>0.00018</v>
      </c>
      <c r="R300" s="244">
        <f>Q300*H300</f>
        <v>0.0018000000000000002</v>
      </c>
      <c r="S300" s="244">
        <v>0</v>
      </c>
      <c r="T300" s="245">
        <f>S300*H300</f>
        <v>0</v>
      </c>
      <c r="AR300" s="25" t="s">
        <v>258</v>
      </c>
      <c r="AT300" s="25" t="s">
        <v>177</v>
      </c>
      <c r="AU300" s="25" t="s">
        <v>85</v>
      </c>
      <c r="AY300" s="25" t="s">
        <v>174</v>
      </c>
      <c r="BE300" s="246">
        <f>IF(N300="základní",J300,0)</f>
        <v>0</v>
      </c>
      <c r="BF300" s="246">
        <f>IF(N300="snížená",J300,0)</f>
        <v>0</v>
      </c>
      <c r="BG300" s="246">
        <f>IF(N300="zákl. přenesená",J300,0)</f>
        <v>0</v>
      </c>
      <c r="BH300" s="246">
        <f>IF(N300="sníž. přenesená",J300,0)</f>
        <v>0</v>
      </c>
      <c r="BI300" s="246">
        <f>IF(N300="nulová",J300,0)</f>
        <v>0</v>
      </c>
      <c r="BJ300" s="25" t="s">
        <v>83</v>
      </c>
      <c r="BK300" s="246">
        <f>ROUND(I300*H300,2)</f>
        <v>0</v>
      </c>
      <c r="BL300" s="25" t="s">
        <v>258</v>
      </c>
      <c r="BM300" s="25" t="s">
        <v>1814</v>
      </c>
    </row>
    <row r="301" spans="2:65" s="1" customFormat="1" ht="25.5" customHeight="1">
      <c r="B301" s="47"/>
      <c r="C301" s="235" t="s">
        <v>880</v>
      </c>
      <c r="D301" s="235" t="s">
        <v>177</v>
      </c>
      <c r="E301" s="236" t="s">
        <v>1815</v>
      </c>
      <c r="F301" s="237" t="s">
        <v>1816</v>
      </c>
      <c r="G301" s="238" t="s">
        <v>180</v>
      </c>
      <c r="H301" s="239">
        <v>8</v>
      </c>
      <c r="I301" s="240"/>
      <c r="J301" s="241">
        <f>ROUND(I301*H301,2)</f>
        <v>0</v>
      </c>
      <c r="K301" s="237" t="s">
        <v>181</v>
      </c>
      <c r="L301" s="73"/>
      <c r="M301" s="242" t="s">
        <v>23</v>
      </c>
      <c r="N301" s="243" t="s">
        <v>46</v>
      </c>
      <c r="O301" s="48"/>
      <c r="P301" s="244">
        <f>O301*H301</f>
        <v>0</v>
      </c>
      <c r="Q301" s="244">
        <v>0.0003</v>
      </c>
      <c r="R301" s="244">
        <f>Q301*H301</f>
        <v>0.0024</v>
      </c>
      <c r="S301" s="244">
        <v>0</v>
      </c>
      <c r="T301" s="245">
        <f>S301*H301</f>
        <v>0</v>
      </c>
      <c r="AR301" s="25" t="s">
        <v>258</v>
      </c>
      <c r="AT301" s="25" t="s">
        <v>177</v>
      </c>
      <c r="AU301" s="25" t="s">
        <v>85</v>
      </c>
      <c r="AY301" s="25" t="s">
        <v>174</v>
      </c>
      <c r="BE301" s="246">
        <f>IF(N301="základní",J301,0)</f>
        <v>0</v>
      </c>
      <c r="BF301" s="246">
        <f>IF(N301="snížená",J301,0)</f>
        <v>0</v>
      </c>
      <c r="BG301" s="246">
        <f>IF(N301="zákl. přenesená",J301,0)</f>
        <v>0</v>
      </c>
      <c r="BH301" s="246">
        <f>IF(N301="sníž. přenesená",J301,0)</f>
        <v>0</v>
      </c>
      <c r="BI301" s="246">
        <f>IF(N301="nulová",J301,0)</f>
        <v>0</v>
      </c>
      <c r="BJ301" s="25" t="s">
        <v>83</v>
      </c>
      <c r="BK301" s="246">
        <f>ROUND(I301*H301,2)</f>
        <v>0</v>
      </c>
      <c r="BL301" s="25" t="s">
        <v>258</v>
      </c>
      <c r="BM301" s="25" t="s">
        <v>1817</v>
      </c>
    </row>
    <row r="302" spans="2:65" s="1" customFormat="1" ht="25.5" customHeight="1">
      <c r="B302" s="47"/>
      <c r="C302" s="235" t="s">
        <v>884</v>
      </c>
      <c r="D302" s="235" t="s">
        <v>177</v>
      </c>
      <c r="E302" s="236" t="s">
        <v>1818</v>
      </c>
      <c r="F302" s="237" t="s">
        <v>1819</v>
      </c>
      <c r="G302" s="238" t="s">
        <v>180</v>
      </c>
      <c r="H302" s="239">
        <v>16</v>
      </c>
      <c r="I302" s="240"/>
      <c r="J302" s="241">
        <f>ROUND(I302*H302,2)</f>
        <v>0</v>
      </c>
      <c r="K302" s="237" t="s">
        <v>181</v>
      </c>
      <c r="L302" s="73"/>
      <c r="M302" s="242" t="s">
        <v>23</v>
      </c>
      <c r="N302" s="243" t="s">
        <v>46</v>
      </c>
      <c r="O302" s="48"/>
      <c r="P302" s="244">
        <f>O302*H302</f>
        <v>0</v>
      </c>
      <c r="Q302" s="244">
        <v>0.00036</v>
      </c>
      <c r="R302" s="244">
        <f>Q302*H302</f>
        <v>0.00576</v>
      </c>
      <c r="S302" s="244">
        <v>0</v>
      </c>
      <c r="T302" s="245">
        <f>S302*H302</f>
        <v>0</v>
      </c>
      <c r="AR302" s="25" t="s">
        <v>258</v>
      </c>
      <c r="AT302" s="25" t="s">
        <v>177</v>
      </c>
      <c r="AU302" s="25" t="s">
        <v>85</v>
      </c>
      <c r="AY302" s="25" t="s">
        <v>174</v>
      </c>
      <c r="BE302" s="246">
        <f>IF(N302="základní",J302,0)</f>
        <v>0</v>
      </c>
      <c r="BF302" s="246">
        <f>IF(N302="snížená",J302,0)</f>
        <v>0</v>
      </c>
      <c r="BG302" s="246">
        <f>IF(N302="zákl. přenesená",J302,0)</f>
        <v>0</v>
      </c>
      <c r="BH302" s="246">
        <f>IF(N302="sníž. přenesená",J302,0)</f>
        <v>0</v>
      </c>
      <c r="BI302" s="246">
        <f>IF(N302="nulová",J302,0)</f>
        <v>0</v>
      </c>
      <c r="BJ302" s="25" t="s">
        <v>83</v>
      </c>
      <c r="BK302" s="246">
        <f>ROUND(I302*H302,2)</f>
        <v>0</v>
      </c>
      <c r="BL302" s="25" t="s">
        <v>258</v>
      </c>
      <c r="BM302" s="25" t="s">
        <v>1820</v>
      </c>
    </row>
    <row r="303" spans="2:65" s="1" customFormat="1" ht="25.5" customHeight="1">
      <c r="B303" s="47"/>
      <c r="C303" s="235" t="s">
        <v>888</v>
      </c>
      <c r="D303" s="235" t="s">
        <v>177</v>
      </c>
      <c r="E303" s="236" t="s">
        <v>1821</v>
      </c>
      <c r="F303" s="237" t="s">
        <v>1822</v>
      </c>
      <c r="G303" s="238" t="s">
        <v>180</v>
      </c>
      <c r="H303" s="239">
        <v>2</v>
      </c>
      <c r="I303" s="240"/>
      <c r="J303" s="241">
        <f>ROUND(I303*H303,2)</f>
        <v>0</v>
      </c>
      <c r="K303" s="237" t="s">
        <v>181</v>
      </c>
      <c r="L303" s="73"/>
      <c r="M303" s="242" t="s">
        <v>23</v>
      </c>
      <c r="N303" s="243" t="s">
        <v>46</v>
      </c>
      <c r="O303" s="48"/>
      <c r="P303" s="244">
        <f>O303*H303</f>
        <v>0</v>
      </c>
      <c r="Q303" s="244">
        <v>0.00079</v>
      </c>
      <c r="R303" s="244">
        <f>Q303*H303</f>
        <v>0.00158</v>
      </c>
      <c r="S303" s="244">
        <v>0</v>
      </c>
      <c r="T303" s="245">
        <f>S303*H303</f>
        <v>0</v>
      </c>
      <c r="AR303" s="25" t="s">
        <v>258</v>
      </c>
      <c r="AT303" s="25" t="s">
        <v>177</v>
      </c>
      <c r="AU303" s="25" t="s">
        <v>85</v>
      </c>
      <c r="AY303" s="25" t="s">
        <v>174</v>
      </c>
      <c r="BE303" s="246">
        <f>IF(N303="základní",J303,0)</f>
        <v>0</v>
      </c>
      <c r="BF303" s="246">
        <f>IF(N303="snížená",J303,0)</f>
        <v>0</v>
      </c>
      <c r="BG303" s="246">
        <f>IF(N303="zákl. přenesená",J303,0)</f>
        <v>0</v>
      </c>
      <c r="BH303" s="246">
        <f>IF(N303="sníž. přenesená",J303,0)</f>
        <v>0</v>
      </c>
      <c r="BI303" s="246">
        <f>IF(N303="nulová",J303,0)</f>
        <v>0</v>
      </c>
      <c r="BJ303" s="25" t="s">
        <v>83</v>
      </c>
      <c r="BK303" s="246">
        <f>ROUND(I303*H303,2)</f>
        <v>0</v>
      </c>
      <c r="BL303" s="25" t="s">
        <v>258</v>
      </c>
      <c r="BM303" s="25" t="s">
        <v>1823</v>
      </c>
    </row>
    <row r="304" spans="2:65" s="1" customFormat="1" ht="25.5" customHeight="1">
      <c r="B304" s="47"/>
      <c r="C304" s="235" t="s">
        <v>894</v>
      </c>
      <c r="D304" s="235" t="s">
        <v>177</v>
      </c>
      <c r="E304" s="236" t="s">
        <v>1824</v>
      </c>
      <c r="F304" s="237" t="s">
        <v>1825</v>
      </c>
      <c r="G304" s="238" t="s">
        <v>180</v>
      </c>
      <c r="H304" s="239">
        <v>1</v>
      </c>
      <c r="I304" s="240"/>
      <c r="J304" s="241">
        <f>ROUND(I304*H304,2)</f>
        <v>0</v>
      </c>
      <c r="K304" s="237" t="s">
        <v>181</v>
      </c>
      <c r="L304" s="73"/>
      <c r="M304" s="242" t="s">
        <v>23</v>
      </c>
      <c r="N304" s="243" t="s">
        <v>46</v>
      </c>
      <c r="O304" s="48"/>
      <c r="P304" s="244">
        <f>O304*H304</f>
        <v>0</v>
      </c>
      <c r="Q304" s="244">
        <v>0.0011</v>
      </c>
      <c r="R304" s="244">
        <f>Q304*H304</f>
        <v>0.0011</v>
      </c>
      <c r="S304" s="244">
        <v>0</v>
      </c>
      <c r="T304" s="245">
        <f>S304*H304</f>
        <v>0</v>
      </c>
      <c r="AR304" s="25" t="s">
        <v>258</v>
      </c>
      <c r="AT304" s="25" t="s">
        <v>177</v>
      </c>
      <c r="AU304" s="25" t="s">
        <v>85</v>
      </c>
      <c r="AY304" s="25" t="s">
        <v>174</v>
      </c>
      <c r="BE304" s="246">
        <f>IF(N304="základní",J304,0)</f>
        <v>0</v>
      </c>
      <c r="BF304" s="246">
        <f>IF(N304="snížená",J304,0)</f>
        <v>0</v>
      </c>
      <c r="BG304" s="246">
        <f>IF(N304="zákl. přenesená",J304,0)</f>
        <v>0</v>
      </c>
      <c r="BH304" s="246">
        <f>IF(N304="sníž. přenesená",J304,0)</f>
        <v>0</v>
      </c>
      <c r="BI304" s="246">
        <f>IF(N304="nulová",J304,0)</f>
        <v>0</v>
      </c>
      <c r="BJ304" s="25" t="s">
        <v>83</v>
      </c>
      <c r="BK304" s="246">
        <f>ROUND(I304*H304,2)</f>
        <v>0</v>
      </c>
      <c r="BL304" s="25" t="s">
        <v>258</v>
      </c>
      <c r="BM304" s="25" t="s">
        <v>1826</v>
      </c>
    </row>
    <row r="305" spans="2:65" s="1" customFormat="1" ht="25.5" customHeight="1">
      <c r="B305" s="47"/>
      <c r="C305" s="235" t="s">
        <v>900</v>
      </c>
      <c r="D305" s="235" t="s">
        <v>177</v>
      </c>
      <c r="E305" s="236" t="s">
        <v>1827</v>
      </c>
      <c r="F305" s="237" t="s">
        <v>1828</v>
      </c>
      <c r="G305" s="238" t="s">
        <v>180</v>
      </c>
      <c r="H305" s="239">
        <v>6</v>
      </c>
      <c r="I305" s="240"/>
      <c r="J305" s="241">
        <f>ROUND(I305*H305,2)</f>
        <v>0</v>
      </c>
      <c r="K305" s="237" t="s">
        <v>181</v>
      </c>
      <c r="L305" s="73"/>
      <c r="M305" s="242" t="s">
        <v>23</v>
      </c>
      <c r="N305" s="243" t="s">
        <v>46</v>
      </c>
      <c r="O305" s="48"/>
      <c r="P305" s="244">
        <f>O305*H305</f>
        <v>0</v>
      </c>
      <c r="Q305" s="244">
        <v>2E-05</v>
      </c>
      <c r="R305" s="244">
        <f>Q305*H305</f>
        <v>0.00012000000000000002</v>
      </c>
      <c r="S305" s="244">
        <v>0</v>
      </c>
      <c r="T305" s="245">
        <f>S305*H305</f>
        <v>0</v>
      </c>
      <c r="AR305" s="25" t="s">
        <v>258</v>
      </c>
      <c r="AT305" s="25" t="s">
        <v>177</v>
      </c>
      <c r="AU305" s="25" t="s">
        <v>85</v>
      </c>
      <c r="AY305" s="25" t="s">
        <v>174</v>
      </c>
      <c r="BE305" s="246">
        <f>IF(N305="základní",J305,0)</f>
        <v>0</v>
      </c>
      <c r="BF305" s="246">
        <f>IF(N305="snížená",J305,0)</f>
        <v>0</v>
      </c>
      <c r="BG305" s="246">
        <f>IF(N305="zákl. přenesená",J305,0)</f>
        <v>0</v>
      </c>
      <c r="BH305" s="246">
        <f>IF(N305="sníž. přenesená",J305,0)</f>
        <v>0</v>
      </c>
      <c r="BI305" s="246">
        <f>IF(N305="nulová",J305,0)</f>
        <v>0</v>
      </c>
      <c r="BJ305" s="25" t="s">
        <v>83</v>
      </c>
      <c r="BK305" s="246">
        <f>ROUND(I305*H305,2)</f>
        <v>0</v>
      </c>
      <c r="BL305" s="25" t="s">
        <v>258</v>
      </c>
      <c r="BM305" s="25" t="s">
        <v>1829</v>
      </c>
    </row>
    <row r="306" spans="2:65" s="1" customFormat="1" ht="25.5" customHeight="1">
      <c r="B306" s="47"/>
      <c r="C306" s="300" t="s">
        <v>908</v>
      </c>
      <c r="D306" s="300" t="s">
        <v>475</v>
      </c>
      <c r="E306" s="301" t="s">
        <v>1830</v>
      </c>
      <c r="F306" s="302" t="s">
        <v>1831</v>
      </c>
      <c r="G306" s="303" t="s">
        <v>180</v>
      </c>
      <c r="H306" s="304">
        <v>4</v>
      </c>
      <c r="I306" s="305"/>
      <c r="J306" s="306">
        <f>ROUND(I306*H306,2)</f>
        <v>0</v>
      </c>
      <c r="K306" s="302" t="s">
        <v>181</v>
      </c>
      <c r="L306" s="307"/>
      <c r="M306" s="308" t="s">
        <v>23</v>
      </c>
      <c r="N306" s="309" t="s">
        <v>46</v>
      </c>
      <c r="O306" s="48"/>
      <c r="P306" s="244">
        <f>O306*H306</f>
        <v>0</v>
      </c>
      <c r="Q306" s="244">
        <v>0.00019</v>
      </c>
      <c r="R306" s="244">
        <f>Q306*H306</f>
        <v>0.00076</v>
      </c>
      <c r="S306" s="244">
        <v>0</v>
      </c>
      <c r="T306" s="245">
        <f>S306*H306</f>
        <v>0</v>
      </c>
      <c r="AR306" s="25" t="s">
        <v>547</v>
      </c>
      <c r="AT306" s="25" t="s">
        <v>475</v>
      </c>
      <c r="AU306" s="25" t="s">
        <v>85</v>
      </c>
      <c r="AY306" s="25" t="s">
        <v>174</v>
      </c>
      <c r="BE306" s="246">
        <f>IF(N306="základní",J306,0)</f>
        <v>0</v>
      </c>
      <c r="BF306" s="246">
        <f>IF(N306="snížená",J306,0)</f>
        <v>0</v>
      </c>
      <c r="BG306" s="246">
        <f>IF(N306="zákl. přenesená",J306,0)</f>
        <v>0</v>
      </c>
      <c r="BH306" s="246">
        <f>IF(N306="sníž. přenesená",J306,0)</f>
        <v>0</v>
      </c>
      <c r="BI306" s="246">
        <f>IF(N306="nulová",J306,0)</f>
        <v>0</v>
      </c>
      <c r="BJ306" s="25" t="s">
        <v>83</v>
      </c>
      <c r="BK306" s="246">
        <f>ROUND(I306*H306,2)</f>
        <v>0</v>
      </c>
      <c r="BL306" s="25" t="s">
        <v>258</v>
      </c>
      <c r="BM306" s="25" t="s">
        <v>1832</v>
      </c>
    </row>
    <row r="307" spans="2:65" s="1" customFormat="1" ht="25.5" customHeight="1">
      <c r="B307" s="47"/>
      <c r="C307" s="300" t="s">
        <v>919</v>
      </c>
      <c r="D307" s="300" t="s">
        <v>475</v>
      </c>
      <c r="E307" s="301" t="s">
        <v>1833</v>
      </c>
      <c r="F307" s="302" t="s">
        <v>1834</v>
      </c>
      <c r="G307" s="303" t="s">
        <v>180</v>
      </c>
      <c r="H307" s="304">
        <v>2</v>
      </c>
      <c r="I307" s="305"/>
      <c r="J307" s="306">
        <f>ROUND(I307*H307,2)</f>
        <v>0</v>
      </c>
      <c r="K307" s="302" t="s">
        <v>181</v>
      </c>
      <c r="L307" s="307"/>
      <c r="M307" s="308" t="s">
        <v>23</v>
      </c>
      <c r="N307" s="309" t="s">
        <v>46</v>
      </c>
      <c r="O307" s="48"/>
      <c r="P307" s="244">
        <f>O307*H307</f>
        <v>0</v>
      </c>
      <c r="Q307" s="244">
        <v>0.00023</v>
      </c>
      <c r="R307" s="244">
        <f>Q307*H307</f>
        <v>0.00046</v>
      </c>
      <c r="S307" s="244">
        <v>0</v>
      </c>
      <c r="T307" s="245">
        <f>S307*H307</f>
        <v>0</v>
      </c>
      <c r="AR307" s="25" t="s">
        <v>547</v>
      </c>
      <c r="AT307" s="25" t="s">
        <v>475</v>
      </c>
      <c r="AU307" s="25" t="s">
        <v>85</v>
      </c>
      <c r="AY307" s="25" t="s">
        <v>174</v>
      </c>
      <c r="BE307" s="246">
        <f>IF(N307="základní",J307,0)</f>
        <v>0</v>
      </c>
      <c r="BF307" s="246">
        <f>IF(N307="snížená",J307,0)</f>
        <v>0</v>
      </c>
      <c r="BG307" s="246">
        <f>IF(N307="zákl. přenesená",J307,0)</f>
        <v>0</v>
      </c>
      <c r="BH307" s="246">
        <f>IF(N307="sníž. přenesená",J307,0)</f>
        <v>0</v>
      </c>
      <c r="BI307" s="246">
        <f>IF(N307="nulová",J307,0)</f>
        <v>0</v>
      </c>
      <c r="BJ307" s="25" t="s">
        <v>83</v>
      </c>
      <c r="BK307" s="246">
        <f>ROUND(I307*H307,2)</f>
        <v>0</v>
      </c>
      <c r="BL307" s="25" t="s">
        <v>258</v>
      </c>
      <c r="BM307" s="25" t="s">
        <v>1835</v>
      </c>
    </row>
    <row r="308" spans="2:65" s="1" customFormat="1" ht="25.5" customHeight="1">
      <c r="B308" s="47"/>
      <c r="C308" s="235" t="s">
        <v>924</v>
      </c>
      <c r="D308" s="235" t="s">
        <v>177</v>
      </c>
      <c r="E308" s="236" t="s">
        <v>1836</v>
      </c>
      <c r="F308" s="237" t="s">
        <v>1837</v>
      </c>
      <c r="G308" s="238" t="s">
        <v>180</v>
      </c>
      <c r="H308" s="239">
        <v>2</v>
      </c>
      <c r="I308" s="240"/>
      <c r="J308" s="241">
        <f>ROUND(I308*H308,2)</f>
        <v>0</v>
      </c>
      <c r="K308" s="237" t="s">
        <v>181</v>
      </c>
      <c r="L308" s="73"/>
      <c r="M308" s="242" t="s">
        <v>23</v>
      </c>
      <c r="N308" s="243" t="s">
        <v>46</v>
      </c>
      <c r="O308" s="48"/>
      <c r="P308" s="244">
        <f>O308*H308</f>
        <v>0</v>
      </c>
      <c r="Q308" s="244">
        <v>2E-05</v>
      </c>
      <c r="R308" s="244">
        <f>Q308*H308</f>
        <v>4E-05</v>
      </c>
      <c r="S308" s="244">
        <v>0</v>
      </c>
      <c r="T308" s="245">
        <f>S308*H308</f>
        <v>0</v>
      </c>
      <c r="AR308" s="25" t="s">
        <v>258</v>
      </c>
      <c r="AT308" s="25" t="s">
        <v>177</v>
      </c>
      <c r="AU308" s="25" t="s">
        <v>85</v>
      </c>
      <c r="AY308" s="25" t="s">
        <v>174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25" t="s">
        <v>83</v>
      </c>
      <c r="BK308" s="246">
        <f>ROUND(I308*H308,2)</f>
        <v>0</v>
      </c>
      <c r="BL308" s="25" t="s">
        <v>258</v>
      </c>
      <c r="BM308" s="25" t="s">
        <v>1838</v>
      </c>
    </row>
    <row r="309" spans="2:65" s="1" customFormat="1" ht="25.5" customHeight="1">
      <c r="B309" s="47"/>
      <c r="C309" s="300" t="s">
        <v>928</v>
      </c>
      <c r="D309" s="300" t="s">
        <v>475</v>
      </c>
      <c r="E309" s="301" t="s">
        <v>1839</v>
      </c>
      <c r="F309" s="302" t="s">
        <v>1840</v>
      </c>
      <c r="G309" s="303" t="s">
        <v>180</v>
      </c>
      <c r="H309" s="304">
        <v>2</v>
      </c>
      <c r="I309" s="305"/>
      <c r="J309" s="306">
        <f>ROUND(I309*H309,2)</f>
        <v>0</v>
      </c>
      <c r="K309" s="302" t="s">
        <v>181</v>
      </c>
      <c r="L309" s="307"/>
      <c r="M309" s="308" t="s">
        <v>23</v>
      </c>
      <c r="N309" s="309" t="s">
        <v>46</v>
      </c>
      <c r="O309" s="48"/>
      <c r="P309" s="244">
        <f>O309*H309</f>
        <v>0</v>
      </c>
      <c r="Q309" s="244">
        <v>0.00024</v>
      </c>
      <c r="R309" s="244">
        <f>Q309*H309</f>
        <v>0.00048</v>
      </c>
      <c r="S309" s="244">
        <v>0</v>
      </c>
      <c r="T309" s="245">
        <f>S309*H309</f>
        <v>0</v>
      </c>
      <c r="AR309" s="25" t="s">
        <v>547</v>
      </c>
      <c r="AT309" s="25" t="s">
        <v>475</v>
      </c>
      <c r="AU309" s="25" t="s">
        <v>85</v>
      </c>
      <c r="AY309" s="25" t="s">
        <v>174</v>
      </c>
      <c r="BE309" s="246">
        <f>IF(N309="základní",J309,0)</f>
        <v>0</v>
      </c>
      <c r="BF309" s="246">
        <f>IF(N309="snížená",J309,0)</f>
        <v>0</v>
      </c>
      <c r="BG309" s="246">
        <f>IF(N309="zákl. přenesená",J309,0)</f>
        <v>0</v>
      </c>
      <c r="BH309" s="246">
        <f>IF(N309="sníž. přenesená",J309,0)</f>
        <v>0</v>
      </c>
      <c r="BI309" s="246">
        <f>IF(N309="nulová",J309,0)</f>
        <v>0</v>
      </c>
      <c r="BJ309" s="25" t="s">
        <v>83</v>
      </c>
      <c r="BK309" s="246">
        <f>ROUND(I309*H309,2)</f>
        <v>0</v>
      </c>
      <c r="BL309" s="25" t="s">
        <v>258</v>
      </c>
      <c r="BM309" s="25" t="s">
        <v>1841</v>
      </c>
    </row>
    <row r="310" spans="2:65" s="1" customFormat="1" ht="25.5" customHeight="1">
      <c r="B310" s="47"/>
      <c r="C310" s="235" t="s">
        <v>932</v>
      </c>
      <c r="D310" s="235" t="s">
        <v>177</v>
      </c>
      <c r="E310" s="236" t="s">
        <v>1842</v>
      </c>
      <c r="F310" s="237" t="s">
        <v>1843</v>
      </c>
      <c r="G310" s="238" t="s">
        <v>180</v>
      </c>
      <c r="H310" s="239">
        <v>22</v>
      </c>
      <c r="I310" s="240"/>
      <c r="J310" s="241">
        <f>ROUND(I310*H310,2)</f>
        <v>0</v>
      </c>
      <c r="K310" s="237" t="s">
        <v>181</v>
      </c>
      <c r="L310" s="73"/>
      <c r="M310" s="242" t="s">
        <v>23</v>
      </c>
      <c r="N310" s="243" t="s">
        <v>46</v>
      </c>
      <c r="O310" s="48"/>
      <c r="P310" s="244">
        <f>O310*H310</f>
        <v>0</v>
      </c>
      <c r="Q310" s="244">
        <v>2E-05</v>
      </c>
      <c r="R310" s="244">
        <f>Q310*H310</f>
        <v>0.00044</v>
      </c>
      <c r="S310" s="244">
        <v>0</v>
      </c>
      <c r="T310" s="245">
        <f>S310*H310</f>
        <v>0</v>
      </c>
      <c r="AR310" s="25" t="s">
        <v>258</v>
      </c>
      <c r="AT310" s="25" t="s">
        <v>177</v>
      </c>
      <c r="AU310" s="25" t="s">
        <v>85</v>
      </c>
      <c r="AY310" s="25" t="s">
        <v>174</v>
      </c>
      <c r="BE310" s="246">
        <f>IF(N310="základní",J310,0)</f>
        <v>0</v>
      </c>
      <c r="BF310" s="246">
        <f>IF(N310="snížená",J310,0)</f>
        <v>0</v>
      </c>
      <c r="BG310" s="246">
        <f>IF(N310="zákl. přenesená",J310,0)</f>
        <v>0</v>
      </c>
      <c r="BH310" s="246">
        <f>IF(N310="sníž. přenesená",J310,0)</f>
        <v>0</v>
      </c>
      <c r="BI310" s="246">
        <f>IF(N310="nulová",J310,0)</f>
        <v>0</v>
      </c>
      <c r="BJ310" s="25" t="s">
        <v>83</v>
      </c>
      <c r="BK310" s="246">
        <f>ROUND(I310*H310,2)</f>
        <v>0</v>
      </c>
      <c r="BL310" s="25" t="s">
        <v>258</v>
      </c>
      <c r="BM310" s="25" t="s">
        <v>1844</v>
      </c>
    </row>
    <row r="311" spans="2:65" s="1" customFormat="1" ht="16.5" customHeight="1">
      <c r="B311" s="47"/>
      <c r="C311" s="300" t="s">
        <v>938</v>
      </c>
      <c r="D311" s="300" t="s">
        <v>475</v>
      </c>
      <c r="E311" s="301" t="s">
        <v>1845</v>
      </c>
      <c r="F311" s="302" t="s">
        <v>1846</v>
      </c>
      <c r="G311" s="303" t="s">
        <v>180</v>
      </c>
      <c r="H311" s="304">
        <v>15</v>
      </c>
      <c r="I311" s="305"/>
      <c r="J311" s="306">
        <f>ROUND(I311*H311,2)</f>
        <v>0</v>
      </c>
      <c r="K311" s="302" t="s">
        <v>181</v>
      </c>
      <c r="L311" s="307"/>
      <c r="M311" s="308" t="s">
        <v>23</v>
      </c>
      <c r="N311" s="309" t="s">
        <v>46</v>
      </c>
      <c r="O311" s="48"/>
      <c r="P311" s="244">
        <f>O311*H311</f>
        <v>0</v>
      </c>
      <c r="Q311" s="244">
        <v>0.00019</v>
      </c>
      <c r="R311" s="244">
        <f>Q311*H311</f>
        <v>0.00285</v>
      </c>
      <c r="S311" s="244">
        <v>0</v>
      </c>
      <c r="T311" s="245">
        <f>S311*H311</f>
        <v>0</v>
      </c>
      <c r="AR311" s="25" t="s">
        <v>547</v>
      </c>
      <c r="AT311" s="25" t="s">
        <v>475</v>
      </c>
      <c r="AU311" s="25" t="s">
        <v>85</v>
      </c>
      <c r="AY311" s="25" t="s">
        <v>174</v>
      </c>
      <c r="BE311" s="246">
        <f>IF(N311="základní",J311,0)</f>
        <v>0</v>
      </c>
      <c r="BF311" s="246">
        <f>IF(N311="snížená",J311,0)</f>
        <v>0</v>
      </c>
      <c r="BG311" s="246">
        <f>IF(N311="zákl. přenesená",J311,0)</f>
        <v>0</v>
      </c>
      <c r="BH311" s="246">
        <f>IF(N311="sníž. přenesená",J311,0)</f>
        <v>0</v>
      </c>
      <c r="BI311" s="246">
        <f>IF(N311="nulová",J311,0)</f>
        <v>0</v>
      </c>
      <c r="BJ311" s="25" t="s">
        <v>83</v>
      </c>
      <c r="BK311" s="246">
        <f>ROUND(I311*H311,2)</f>
        <v>0</v>
      </c>
      <c r="BL311" s="25" t="s">
        <v>258</v>
      </c>
      <c r="BM311" s="25" t="s">
        <v>1847</v>
      </c>
    </row>
    <row r="312" spans="2:65" s="1" customFormat="1" ht="16.5" customHeight="1">
      <c r="B312" s="47"/>
      <c r="C312" s="300" t="s">
        <v>955</v>
      </c>
      <c r="D312" s="300" t="s">
        <v>475</v>
      </c>
      <c r="E312" s="301" t="s">
        <v>1848</v>
      </c>
      <c r="F312" s="302" t="s">
        <v>1849</v>
      </c>
      <c r="G312" s="303" t="s">
        <v>180</v>
      </c>
      <c r="H312" s="304">
        <v>3</v>
      </c>
      <c r="I312" s="305"/>
      <c r="J312" s="306">
        <f>ROUND(I312*H312,2)</f>
        <v>0</v>
      </c>
      <c r="K312" s="302" t="s">
        <v>181</v>
      </c>
      <c r="L312" s="307"/>
      <c r="M312" s="308" t="s">
        <v>23</v>
      </c>
      <c r="N312" s="309" t="s">
        <v>46</v>
      </c>
      <c r="O312" s="48"/>
      <c r="P312" s="244">
        <f>O312*H312</f>
        <v>0</v>
      </c>
      <c r="Q312" s="244">
        <v>0.0001</v>
      </c>
      <c r="R312" s="244">
        <f>Q312*H312</f>
        <v>0.00030000000000000003</v>
      </c>
      <c r="S312" s="244">
        <v>0</v>
      </c>
      <c r="T312" s="245">
        <f>S312*H312</f>
        <v>0</v>
      </c>
      <c r="AR312" s="25" t="s">
        <v>547</v>
      </c>
      <c r="AT312" s="25" t="s">
        <v>475</v>
      </c>
      <c r="AU312" s="25" t="s">
        <v>85</v>
      </c>
      <c r="AY312" s="25" t="s">
        <v>174</v>
      </c>
      <c r="BE312" s="246">
        <f>IF(N312="základní",J312,0)</f>
        <v>0</v>
      </c>
      <c r="BF312" s="246">
        <f>IF(N312="snížená",J312,0)</f>
        <v>0</v>
      </c>
      <c r="BG312" s="246">
        <f>IF(N312="zákl. přenesená",J312,0)</f>
        <v>0</v>
      </c>
      <c r="BH312" s="246">
        <f>IF(N312="sníž. přenesená",J312,0)</f>
        <v>0</v>
      </c>
      <c r="BI312" s="246">
        <f>IF(N312="nulová",J312,0)</f>
        <v>0</v>
      </c>
      <c r="BJ312" s="25" t="s">
        <v>83</v>
      </c>
      <c r="BK312" s="246">
        <f>ROUND(I312*H312,2)</f>
        <v>0</v>
      </c>
      <c r="BL312" s="25" t="s">
        <v>258</v>
      </c>
      <c r="BM312" s="25" t="s">
        <v>1850</v>
      </c>
    </row>
    <row r="313" spans="2:65" s="1" customFormat="1" ht="16.5" customHeight="1">
      <c r="B313" s="47"/>
      <c r="C313" s="300" t="s">
        <v>959</v>
      </c>
      <c r="D313" s="300" t="s">
        <v>475</v>
      </c>
      <c r="E313" s="301" t="s">
        <v>1851</v>
      </c>
      <c r="F313" s="302" t="s">
        <v>1852</v>
      </c>
      <c r="G313" s="303" t="s">
        <v>180</v>
      </c>
      <c r="H313" s="304">
        <v>4</v>
      </c>
      <c r="I313" s="305"/>
      <c r="J313" s="306">
        <f>ROUND(I313*H313,2)</f>
        <v>0</v>
      </c>
      <c r="K313" s="302" t="s">
        <v>23</v>
      </c>
      <c r="L313" s="307"/>
      <c r="M313" s="308" t="s">
        <v>23</v>
      </c>
      <c r="N313" s="309" t="s">
        <v>46</v>
      </c>
      <c r="O313" s="48"/>
      <c r="P313" s="244">
        <f>O313*H313</f>
        <v>0</v>
      </c>
      <c r="Q313" s="244">
        <v>0</v>
      </c>
      <c r="R313" s="244">
        <f>Q313*H313</f>
        <v>0</v>
      </c>
      <c r="S313" s="244">
        <v>0</v>
      </c>
      <c r="T313" s="245">
        <f>S313*H313</f>
        <v>0</v>
      </c>
      <c r="AR313" s="25" t="s">
        <v>547</v>
      </c>
      <c r="AT313" s="25" t="s">
        <v>475</v>
      </c>
      <c r="AU313" s="25" t="s">
        <v>85</v>
      </c>
      <c r="AY313" s="25" t="s">
        <v>174</v>
      </c>
      <c r="BE313" s="246">
        <f>IF(N313="základní",J313,0)</f>
        <v>0</v>
      </c>
      <c r="BF313" s="246">
        <f>IF(N313="snížená",J313,0)</f>
        <v>0</v>
      </c>
      <c r="BG313" s="246">
        <f>IF(N313="zákl. přenesená",J313,0)</f>
        <v>0</v>
      </c>
      <c r="BH313" s="246">
        <f>IF(N313="sníž. přenesená",J313,0)</f>
        <v>0</v>
      </c>
      <c r="BI313" s="246">
        <f>IF(N313="nulová",J313,0)</f>
        <v>0</v>
      </c>
      <c r="BJ313" s="25" t="s">
        <v>83</v>
      </c>
      <c r="BK313" s="246">
        <f>ROUND(I313*H313,2)</f>
        <v>0</v>
      </c>
      <c r="BL313" s="25" t="s">
        <v>258</v>
      </c>
      <c r="BM313" s="25" t="s">
        <v>1853</v>
      </c>
    </row>
    <row r="314" spans="2:65" s="1" customFormat="1" ht="16.5" customHeight="1">
      <c r="B314" s="47"/>
      <c r="C314" s="300" t="s">
        <v>965</v>
      </c>
      <c r="D314" s="300" t="s">
        <v>475</v>
      </c>
      <c r="E314" s="301" t="s">
        <v>1854</v>
      </c>
      <c r="F314" s="302" t="s">
        <v>1855</v>
      </c>
      <c r="G314" s="303" t="s">
        <v>180</v>
      </c>
      <c r="H314" s="304">
        <v>4</v>
      </c>
      <c r="I314" s="305"/>
      <c r="J314" s="306">
        <f>ROUND(I314*H314,2)</f>
        <v>0</v>
      </c>
      <c r="K314" s="302" t="s">
        <v>23</v>
      </c>
      <c r="L314" s="307"/>
      <c r="M314" s="308" t="s">
        <v>23</v>
      </c>
      <c r="N314" s="309" t="s">
        <v>46</v>
      </c>
      <c r="O314" s="48"/>
      <c r="P314" s="244">
        <f>O314*H314</f>
        <v>0</v>
      </c>
      <c r="Q314" s="244">
        <v>0</v>
      </c>
      <c r="R314" s="244">
        <f>Q314*H314</f>
        <v>0</v>
      </c>
      <c r="S314" s="244">
        <v>0</v>
      </c>
      <c r="T314" s="245">
        <f>S314*H314</f>
        <v>0</v>
      </c>
      <c r="AR314" s="25" t="s">
        <v>547</v>
      </c>
      <c r="AT314" s="25" t="s">
        <v>475</v>
      </c>
      <c r="AU314" s="25" t="s">
        <v>85</v>
      </c>
      <c r="AY314" s="25" t="s">
        <v>174</v>
      </c>
      <c r="BE314" s="246">
        <f>IF(N314="základní",J314,0)</f>
        <v>0</v>
      </c>
      <c r="BF314" s="246">
        <f>IF(N314="snížená",J314,0)</f>
        <v>0</v>
      </c>
      <c r="BG314" s="246">
        <f>IF(N314="zákl. přenesená",J314,0)</f>
        <v>0</v>
      </c>
      <c r="BH314" s="246">
        <f>IF(N314="sníž. přenesená",J314,0)</f>
        <v>0</v>
      </c>
      <c r="BI314" s="246">
        <f>IF(N314="nulová",J314,0)</f>
        <v>0</v>
      </c>
      <c r="BJ314" s="25" t="s">
        <v>83</v>
      </c>
      <c r="BK314" s="246">
        <f>ROUND(I314*H314,2)</f>
        <v>0</v>
      </c>
      <c r="BL314" s="25" t="s">
        <v>258</v>
      </c>
      <c r="BM314" s="25" t="s">
        <v>1856</v>
      </c>
    </row>
    <row r="315" spans="2:65" s="1" customFormat="1" ht="25.5" customHeight="1">
      <c r="B315" s="47"/>
      <c r="C315" s="235" t="s">
        <v>984</v>
      </c>
      <c r="D315" s="235" t="s">
        <v>177</v>
      </c>
      <c r="E315" s="236" t="s">
        <v>1857</v>
      </c>
      <c r="F315" s="237" t="s">
        <v>1858</v>
      </c>
      <c r="G315" s="238" t="s">
        <v>180</v>
      </c>
      <c r="H315" s="239">
        <v>4</v>
      </c>
      <c r="I315" s="240"/>
      <c r="J315" s="241">
        <f>ROUND(I315*H315,2)</f>
        <v>0</v>
      </c>
      <c r="K315" s="237" t="s">
        <v>181</v>
      </c>
      <c r="L315" s="73"/>
      <c r="M315" s="242" t="s">
        <v>23</v>
      </c>
      <c r="N315" s="243" t="s">
        <v>46</v>
      </c>
      <c r="O315" s="48"/>
      <c r="P315" s="244">
        <f>O315*H315</f>
        <v>0</v>
      </c>
      <c r="Q315" s="244">
        <v>2E-05</v>
      </c>
      <c r="R315" s="244">
        <f>Q315*H315</f>
        <v>8E-05</v>
      </c>
      <c r="S315" s="244">
        <v>0</v>
      </c>
      <c r="T315" s="245">
        <f>S315*H315</f>
        <v>0</v>
      </c>
      <c r="AR315" s="25" t="s">
        <v>258</v>
      </c>
      <c r="AT315" s="25" t="s">
        <v>177</v>
      </c>
      <c r="AU315" s="25" t="s">
        <v>85</v>
      </c>
      <c r="AY315" s="25" t="s">
        <v>174</v>
      </c>
      <c r="BE315" s="246">
        <f>IF(N315="základní",J315,0)</f>
        <v>0</v>
      </c>
      <c r="BF315" s="246">
        <f>IF(N315="snížená",J315,0)</f>
        <v>0</v>
      </c>
      <c r="BG315" s="246">
        <f>IF(N315="zákl. přenesená",J315,0)</f>
        <v>0</v>
      </c>
      <c r="BH315" s="246">
        <f>IF(N315="sníž. přenesená",J315,0)</f>
        <v>0</v>
      </c>
      <c r="BI315" s="246">
        <f>IF(N315="nulová",J315,0)</f>
        <v>0</v>
      </c>
      <c r="BJ315" s="25" t="s">
        <v>83</v>
      </c>
      <c r="BK315" s="246">
        <f>ROUND(I315*H315,2)</f>
        <v>0</v>
      </c>
      <c r="BL315" s="25" t="s">
        <v>258</v>
      </c>
      <c r="BM315" s="25" t="s">
        <v>1859</v>
      </c>
    </row>
    <row r="316" spans="2:65" s="1" customFormat="1" ht="16.5" customHeight="1">
      <c r="B316" s="47"/>
      <c r="C316" s="300" t="s">
        <v>990</v>
      </c>
      <c r="D316" s="300" t="s">
        <v>475</v>
      </c>
      <c r="E316" s="301" t="s">
        <v>1860</v>
      </c>
      <c r="F316" s="302" t="s">
        <v>1861</v>
      </c>
      <c r="G316" s="303" t="s">
        <v>180</v>
      </c>
      <c r="H316" s="304">
        <v>2</v>
      </c>
      <c r="I316" s="305"/>
      <c r="J316" s="306">
        <f>ROUND(I316*H316,2)</f>
        <v>0</v>
      </c>
      <c r="K316" s="302" t="s">
        <v>181</v>
      </c>
      <c r="L316" s="307"/>
      <c r="M316" s="308" t="s">
        <v>23</v>
      </c>
      <c r="N316" s="309" t="s">
        <v>46</v>
      </c>
      <c r="O316" s="48"/>
      <c r="P316" s="244">
        <f>O316*H316</f>
        <v>0</v>
      </c>
      <c r="Q316" s="244">
        <v>0.00038</v>
      </c>
      <c r="R316" s="244">
        <f>Q316*H316</f>
        <v>0.00076</v>
      </c>
      <c r="S316" s="244">
        <v>0</v>
      </c>
      <c r="T316" s="245">
        <f>S316*H316</f>
        <v>0</v>
      </c>
      <c r="AR316" s="25" t="s">
        <v>547</v>
      </c>
      <c r="AT316" s="25" t="s">
        <v>475</v>
      </c>
      <c r="AU316" s="25" t="s">
        <v>85</v>
      </c>
      <c r="AY316" s="25" t="s">
        <v>174</v>
      </c>
      <c r="BE316" s="246">
        <f>IF(N316="základní",J316,0)</f>
        <v>0</v>
      </c>
      <c r="BF316" s="246">
        <f>IF(N316="snížená",J316,0)</f>
        <v>0</v>
      </c>
      <c r="BG316" s="246">
        <f>IF(N316="zákl. přenesená",J316,0)</f>
        <v>0</v>
      </c>
      <c r="BH316" s="246">
        <f>IF(N316="sníž. přenesená",J316,0)</f>
        <v>0</v>
      </c>
      <c r="BI316" s="246">
        <f>IF(N316="nulová",J316,0)</f>
        <v>0</v>
      </c>
      <c r="BJ316" s="25" t="s">
        <v>83</v>
      </c>
      <c r="BK316" s="246">
        <f>ROUND(I316*H316,2)</f>
        <v>0</v>
      </c>
      <c r="BL316" s="25" t="s">
        <v>258</v>
      </c>
      <c r="BM316" s="25" t="s">
        <v>1862</v>
      </c>
    </row>
    <row r="317" spans="2:65" s="1" customFormat="1" ht="16.5" customHeight="1">
      <c r="B317" s="47"/>
      <c r="C317" s="300" t="s">
        <v>994</v>
      </c>
      <c r="D317" s="300" t="s">
        <v>475</v>
      </c>
      <c r="E317" s="301" t="s">
        <v>1863</v>
      </c>
      <c r="F317" s="302" t="s">
        <v>1864</v>
      </c>
      <c r="G317" s="303" t="s">
        <v>180</v>
      </c>
      <c r="H317" s="304">
        <v>2</v>
      </c>
      <c r="I317" s="305"/>
      <c r="J317" s="306">
        <f>ROUND(I317*H317,2)</f>
        <v>0</v>
      </c>
      <c r="K317" s="302" t="s">
        <v>23</v>
      </c>
      <c r="L317" s="307"/>
      <c r="M317" s="308" t="s">
        <v>23</v>
      </c>
      <c r="N317" s="309" t="s">
        <v>46</v>
      </c>
      <c r="O317" s="48"/>
      <c r="P317" s="244">
        <f>O317*H317</f>
        <v>0</v>
      </c>
      <c r="Q317" s="244">
        <v>0</v>
      </c>
      <c r="R317" s="244">
        <f>Q317*H317</f>
        <v>0</v>
      </c>
      <c r="S317" s="244">
        <v>0</v>
      </c>
      <c r="T317" s="245">
        <f>S317*H317</f>
        <v>0</v>
      </c>
      <c r="AR317" s="25" t="s">
        <v>547</v>
      </c>
      <c r="AT317" s="25" t="s">
        <v>475</v>
      </c>
      <c r="AU317" s="25" t="s">
        <v>85</v>
      </c>
      <c r="AY317" s="25" t="s">
        <v>174</v>
      </c>
      <c r="BE317" s="246">
        <f>IF(N317="základní",J317,0)</f>
        <v>0</v>
      </c>
      <c r="BF317" s="246">
        <f>IF(N317="snížená",J317,0)</f>
        <v>0</v>
      </c>
      <c r="BG317" s="246">
        <f>IF(N317="zákl. přenesená",J317,0)</f>
        <v>0</v>
      </c>
      <c r="BH317" s="246">
        <f>IF(N317="sníž. přenesená",J317,0)</f>
        <v>0</v>
      </c>
      <c r="BI317" s="246">
        <f>IF(N317="nulová",J317,0)</f>
        <v>0</v>
      </c>
      <c r="BJ317" s="25" t="s">
        <v>83</v>
      </c>
      <c r="BK317" s="246">
        <f>ROUND(I317*H317,2)</f>
        <v>0</v>
      </c>
      <c r="BL317" s="25" t="s">
        <v>258</v>
      </c>
      <c r="BM317" s="25" t="s">
        <v>1865</v>
      </c>
    </row>
    <row r="318" spans="2:65" s="1" customFormat="1" ht="25.5" customHeight="1">
      <c r="B318" s="47"/>
      <c r="C318" s="235" t="s">
        <v>998</v>
      </c>
      <c r="D318" s="235" t="s">
        <v>177</v>
      </c>
      <c r="E318" s="236" t="s">
        <v>1866</v>
      </c>
      <c r="F318" s="237" t="s">
        <v>1867</v>
      </c>
      <c r="G318" s="238" t="s">
        <v>180</v>
      </c>
      <c r="H318" s="239">
        <v>4</v>
      </c>
      <c r="I318" s="240"/>
      <c r="J318" s="241">
        <f>ROUND(I318*H318,2)</f>
        <v>0</v>
      </c>
      <c r="K318" s="237" t="s">
        <v>181</v>
      </c>
      <c r="L318" s="73"/>
      <c r="M318" s="242" t="s">
        <v>23</v>
      </c>
      <c r="N318" s="243" t="s">
        <v>46</v>
      </c>
      <c r="O318" s="48"/>
      <c r="P318" s="244">
        <f>O318*H318</f>
        <v>0</v>
      </c>
      <c r="Q318" s="244">
        <v>2E-05</v>
      </c>
      <c r="R318" s="244">
        <f>Q318*H318</f>
        <v>8E-05</v>
      </c>
      <c r="S318" s="244">
        <v>0</v>
      </c>
      <c r="T318" s="245">
        <f>S318*H318</f>
        <v>0</v>
      </c>
      <c r="AR318" s="25" t="s">
        <v>258</v>
      </c>
      <c r="AT318" s="25" t="s">
        <v>177</v>
      </c>
      <c r="AU318" s="25" t="s">
        <v>85</v>
      </c>
      <c r="AY318" s="25" t="s">
        <v>174</v>
      </c>
      <c r="BE318" s="246">
        <f>IF(N318="základní",J318,0)</f>
        <v>0</v>
      </c>
      <c r="BF318" s="246">
        <f>IF(N318="snížená",J318,0)</f>
        <v>0</v>
      </c>
      <c r="BG318" s="246">
        <f>IF(N318="zákl. přenesená",J318,0)</f>
        <v>0</v>
      </c>
      <c r="BH318" s="246">
        <f>IF(N318="sníž. přenesená",J318,0)</f>
        <v>0</v>
      </c>
      <c r="BI318" s="246">
        <f>IF(N318="nulová",J318,0)</f>
        <v>0</v>
      </c>
      <c r="BJ318" s="25" t="s">
        <v>83</v>
      </c>
      <c r="BK318" s="246">
        <f>ROUND(I318*H318,2)</f>
        <v>0</v>
      </c>
      <c r="BL318" s="25" t="s">
        <v>258</v>
      </c>
      <c r="BM318" s="25" t="s">
        <v>1868</v>
      </c>
    </row>
    <row r="319" spans="2:65" s="1" customFormat="1" ht="16.5" customHeight="1">
      <c r="B319" s="47"/>
      <c r="C319" s="300" t="s">
        <v>1002</v>
      </c>
      <c r="D319" s="300" t="s">
        <v>475</v>
      </c>
      <c r="E319" s="301" t="s">
        <v>1869</v>
      </c>
      <c r="F319" s="302" t="s">
        <v>1870</v>
      </c>
      <c r="G319" s="303" t="s">
        <v>180</v>
      </c>
      <c r="H319" s="304">
        <v>4</v>
      </c>
      <c r="I319" s="305"/>
      <c r="J319" s="306">
        <f>ROUND(I319*H319,2)</f>
        <v>0</v>
      </c>
      <c r="K319" s="302" t="s">
        <v>181</v>
      </c>
      <c r="L319" s="307"/>
      <c r="M319" s="308" t="s">
        <v>23</v>
      </c>
      <c r="N319" s="309" t="s">
        <v>46</v>
      </c>
      <c r="O319" s="48"/>
      <c r="P319" s="244">
        <f>O319*H319</f>
        <v>0</v>
      </c>
      <c r="Q319" s="244">
        <v>0.00048</v>
      </c>
      <c r="R319" s="244">
        <f>Q319*H319</f>
        <v>0.00192</v>
      </c>
      <c r="S319" s="244">
        <v>0</v>
      </c>
      <c r="T319" s="245">
        <f>S319*H319</f>
        <v>0</v>
      </c>
      <c r="AR319" s="25" t="s">
        <v>547</v>
      </c>
      <c r="AT319" s="25" t="s">
        <v>475</v>
      </c>
      <c r="AU319" s="25" t="s">
        <v>85</v>
      </c>
      <c r="AY319" s="25" t="s">
        <v>174</v>
      </c>
      <c r="BE319" s="246">
        <f>IF(N319="základní",J319,0)</f>
        <v>0</v>
      </c>
      <c r="BF319" s="246">
        <f>IF(N319="snížená",J319,0)</f>
        <v>0</v>
      </c>
      <c r="BG319" s="246">
        <f>IF(N319="zákl. přenesená",J319,0)</f>
        <v>0</v>
      </c>
      <c r="BH319" s="246">
        <f>IF(N319="sníž. přenesená",J319,0)</f>
        <v>0</v>
      </c>
      <c r="BI319" s="246">
        <f>IF(N319="nulová",J319,0)</f>
        <v>0</v>
      </c>
      <c r="BJ319" s="25" t="s">
        <v>83</v>
      </c>
      <c r="BK319" s="246">
        <f>ROUND(I319*H319,2)</f>
        <v>0</v>
      </c>
      <c r="BL319" s="25" t="s">
        <v>258</v>
      </c>
      <c r="BM319" s="25" t="s">
        <v>1871</v>
      </c>
    </row>
    <row r="320" spans="2:65" s="1" customFormat="1" ht="25.5" customHeight="1">
      <c r="B320" s="47"/>
      <c r="C320" s="235" t="s">
        <v>1017</v>
      </c>
      <c r="D320" s="235" t="s">
        <v>177</v>
      </c>
      <c r="E320" s="236" t="s">
        <v>1872</v>
      </c>
      <c r="F320" s="237" t="s">
        <v>1873</v>
      </c>
      <c r="G320" s="238" t="s">
        <v>180</v>
      </c>
      <c r="H320" s="239">
        <v>7</v>
      </c>
      <c r="I320" s="240"/>
      <c r="J320" s="241">
        <f>ROUND(I320*H320,2)</f>
        <v>0</v>
      </c>
      <c r="K320" s="237" t="s">
        <v>181</v>
      </c>
      <c r="L320" s="73"/>
      <c r="M320" s="242" t="s">
        <v>23</v>
      </c>
      <c r="N320" s="243" t="s">
        <v>46</v>
      </c>
      <c r="O320" s="48"/>
      <c r="P320" s="244">
        <f>O320*H320</f>
        <v>0</v>
      </c>
      <c r="Q320" s="244">
        <v>2E-05</v>
      </c>
      <c r="R320" s="244">
        <f>Q320*H320</f>
        <v>0.00014000000000000001</v>
      </c>
      <c r="S320" s="244">
        <v>0</v>
      </c>
      <c r="T320" s="245">
        <f>S320*H320</f>
        <v>0</v>
      </c>
      <c r="AR320" s="25" t="s">
        <v>258</v>
      </c>
      <c r="AT320" s="25" t="s">
        <v>177</v>
      </c>
      <c r="AU320" s="25" t="s">
        <v>85</v>
      </c>
      <c r="AY320" s="25" t="s">
        <v>174</v>
      </c>
      <c r="BE320" s="246">
        <f>IF(N320="základní",J320,0)</f>
        <v>0</v>
      </c>
      <c r="BF320" s="246">
        <f>IF(N320="snížená",J320,0)</f>
        <v>0</v>
      </c>
      <c r="BG320" s="246">
        <f>IF(N320="zákl. přenesená",J320,0)</f>
        <v>0</v>
      </c>
      <c r="BH320" s="246">
        <f>IF(N320="sníž. přenesená",J320,0)</f>
        <v>0</v>
      </c>
      <c r="BI320" s="246">
        <f>IF(N320="nulová",J320,0)</f>
        <v>0</v>
      </c>
      <c r="BJ320" s="25" t="s">
        <v>83</v>
      </c>
      <c r="BK320" s="246">
        <f>ROUND(I320*H320,2)</f>
        <v>0</v>
      </c>
      <c r="BL320" s="25" t="s">
        <v>258</v>
      </c>
      <c r="BM320" s="25" t="s">
        <v>1874</v>
      </c>
    </row>
    <row r="321" spans="2:65" s="1" customFormat="1" ht="16.5" customHeight="1">
      <c r="B321" s="47"/>
      <c r="C321" s="300" t="s">
        <v>1031</v>
      </c>
      <c r="D321" s="300" t="s">
        <v>475</v>
      </c>
      <c r="E321" s="301" t="s">
        <v>1875</v>
      </c>
      <c r="F321" s="302" t="s">
        <v>1876</v>
      </c>
      <c r="G321" s="303" t="s">
        <v>180</v>
      </c>
      <c r="H321" s="304">
        <v>5</v>
      </c>
      <c r="I321" s="305"/>
      <c r="J321" s="306">
        <f>ROUND(I321*H321,2)</f>
        <v>0</v>
      </c>
      <c r="K321" s="302" t="s">
        <v>181</v>
      </c>
      <c r="L321" s="307"/>
      <c r="M321" s="308" t="s">
        <v>23</v>
      </c>
      <c r="N321" s="309" t="s">
        <v>46</v>
      </c>
      <c r="O321" s="48"/>
      <c r="P321" s="244">
        <f>O321*H321</f>
        <v>0</v>
      </c>
      <c r="Q321" s="244">
        <v>0.00078</v>
      </c>
      <c r="R321" s="244">
        <f>Q321*H321</f>
        <v>0.0039</v>
      </c>
      <c r="S321" s="244">
        <v>0</v>
      </c>
      <c r="T321" s="245">
        <f>S321*H321</f>
        <v>0</v>
      </c>
      <c r="AR321" s="25" t="s">
        <v>547</v>
      </c>
      <c r="AT321" s="25" t="s">
        <v>475</v>
      </c>
      <c r="AU321" s="25" t="s">
        <v>85</v>
      </c>
      <c r="AY321" s="25" t="s">
        <v>174</v>
      </c>
      <c r="BE321" s="246">
        <f>IF(N321="základní",J321,0)</f>
        <v>0</v>
      </c>
      <c r="BF321" s="246">
        <f>IF(N321="snížená",J321,0)</f>
        <v>0</v>
      </c>
      <c r="BG321" s="246">
        <f>IF(N321="zákl. přenesená",J321,0)</f>
        <v>0</v>
      </c>
      <c r="BH321" s="246">
        <f>IF(N321="sníž. přenesená",J321,0)</f>
        <v>0</v>
      </c>
      <c r="BI321" s="246">
        <f>IF(N321="nulová",J321,0)</f>
        <v>0</v>
      </c>
      <c r="BJ321" s="25" t="s">
        <v>83</v>
      </c>
      <c r="BK321" s="246">
        <f>ROUND(I321*H321,2)</f>
        <v>0</v>
      </c>
      <c r="BL321" s="25" t="s">
        <v>258</v>
      </c>
      <c r="BM321" s="25" t="s">
        <v>1877</v>
      </c>
    </row>
    <row r="322" spans="2:65" s="1" customFormat="1" ht="16.5" customHeight="1">
      <c r="B322" s="47"/>
      <c r="C322" s="300" t="s">
        <v>1035</v>
      </c>
      <c r="D322" s="300" t="s">
        <v>475</v>
      </c>
      <c r="E322" s="301" t="s">
        <v>1878</v>
      </c>
      <c r="F322" s="302" t="s">
        <v>1879</v>
      </c>
      <c r="G322" s="303" t="s">
        <v>180</v>
      </c>
      <c r="H322" s="304">
        <v>2</v>
      </c>
      <c r="I322" s="305"/>
      <c r="J322" s="306">
        <f>ROUND(I322*H322,2)</f>
        <v>0</v>
      </c>
      <c r="K322" s="302" t="s">
        <v>181</v>
      </c>
      <c r="L322" s="307"/>
      <c r="M322" s="308" t="s">
        <v>23</v>
      </c>
      <c r="N322" s="309" t="s">
        <v>46</v>
      </c>
      <c r="O322" s="48"/>
      <c r="P322" s="244">
        <f>O322*H322</f>
        <v>0</v>
      </c>
      <c r="Q322" s="244">
        <v>0.00034</v>
      </c>
      <c r="R322" s="244">
        <f>Q322*H322</f>
        <v>0.00068</v>
      </c>
      <c r="S322" s="244">
        <v>0</v>
      </c>
      <c r="T322" s="245">
        <f>S322*H322</f>
        <v>0</v>
      </c>
      <c r="AR322" s="25" t="s">
        <v>547</v>
      </c>
      <c r="AT322" s="25" t="s">
        <v>475</v>
      </c>
      <c r="AU322" s="25" t="s">
        <v>85</v>
      </c>
      <c r="AY322" s="25" t="s">
        <v>174</v>
      </c>
      <c r="BE322" s="246">
        <f>IF(N322="základní",J322,0)</f>
        <v>0</v>
      </c>
      <c r="BF322" s="246">
        <f>IF(N322="snížená",J322,0)</f>
        <v>0</v>
      </c>
      <c r="BG322" s="246">
        <f>IF(N322="zákl. přenesená",J322,0)</f>
        <v>0</v>
      </c>
      <c r="BH322" s="246">
        <f>IF(N322="sníž. přenesená",J322,0)</f>
        <v>0</v>
      </c>
      <c r="BI322" s="246">
        <f>IF(N322="nulová",J322,0)</f>
        <v>0</v>
      </c>
      <c r="BJ322" s="25" t="s">
        <v>83</v>
      </c>
      <c r="BK322" s="246">
        <f>ROUND(I322*H322,2)</f>
        <v>0</v>
      </c>
      <c r="BL322" s="25" t="s">
        <v>258</v>
      </c>
      <c r="BM322" s="25" t="s">
        <v>1880</v>
      </c>
    </row>
    <row r="323" spans="2:65" s="1" customFormat="1" ht="25.5" customHeight="1">
      <c r="B323" s="47"/>
      <c r="C323" s="235" t="s">
        <v>1040</v>
      </c>
      <c r="D323" s="235" t="s">
        <v>177</v>
      </c>
      <c r="E323" s="236" t="s">
        <v>1881</v>
      </c>
      <c r="F323" s="237" t="s">
        <v>1882</v>
      </c>
      <c r="G323" s="238" t="s">
        <v>180</v>
      </c>
      <c r="H323" s="239">
        <v>9</v>
      </c>
      <c r="I323" s="240"/>
      <c r="J323" s="241">
        <f>ROUND(I323*H323,2)</f>
        <v>0</v>
      </c>
      <c r="K323" s="237" t="s">
        <v>181</v>
      </c>
      <c r="L323" s="73"/>
      <c r="M323" s="242" t="s">
        <v>23</v>
      </c>
      <c r="N323" s="243" t="s">
        <v>46</v>
      </c>
      <c r="O323" s="48"/>
      <c r="P323" s="244">
        <f>O323*H323</f>
        <v>0</v>
      </c>
      <c r="Q323" s="244">
        <v>2E-05</v>
      </c>
      <c r="R323" s="244">
        <f>Q323*H323</f>
        <v>0.00018</v>
      </c>
      <c r="S323" s="244">
        <v>0</v>
      </c>
      <c r="T323" s="245">
        <f>S323*H323</f>
        <v>0</v>
      </c>
      <c r="AR323" s="25" t="s">
        <v>258</v>
      </c>
      <c r="AT323" s="25" t="s">
        <v>177</v>
      </c>
      <c r="AU323" s="25" t="s">
        <v>85</v>
      </c>
      <c r="AY323" s="25" t="s">
        <v>174</v>
      </c>
      <c r="BE323" s="246">
        <f>IF(N323="základní",J323,0)</f>
        <v>0</v>
      </c>
      <c r="BF323" s="246">
        <f>IF(N323="snížená",J323,0)</f>
        <v>0</v>
      </c>
      <c r="BG323" s="246">
        <f>IF(N323="zákl. přenesená",J323,0)</f>
        <v>0</v>
      </c>
      <c r="BH323" s="246">
        <f>IF(N323="sníž. přenesená",J323,0)</f>
        <v>0</v>
      </c>
      <c r="BI323" s="246">
        <f>IF(N323="nulová",J323,0)</f>
        <v>0</v>
      </c>
      <c r="BJ323" s="25" t="s">
        <v>83</v>
      </c>
      <c r="BK323" s="246">
        <f>ROUND(I323*H323,2)</f>
        <v>0</v>
      </c>
      <c r="BL323" s="25" t="s">
        <v>258</v>
      </c>
      <c r="BM323" s="25" t="s">
        <v>1883</v>
      </c>
    </row>
    <row r="324" spans="2:65" s="1" customFormat="1" ht="16.5" customHeight="1">
      <c r="B324" s="47"/>
      <c r="C324" s="300" t="s">
        <v>1043</v>
      </c>
      <c r="D324" s="300" t="s">
        <v>475</v>
      </c>
      <c r="E324" s="301" t="s">
        <v>1884</v>
      </c>
      <c r="F324" s="302" t="s">
        <v>1885</v>
      </c>
      <c r="G324" s="303" t="s">
        <v>180</v>
      </c>
      <c r="H324" s="304">
        <v>8</v>
      </c>
      <c r="I324" s="305"/>
      <c r="J324" s="306">
        <f>ROUND(I324*H324,2)</f>
        <v>0</v>
      </c>
      <c r="K324" s="302" t="s">
        <v>181</v>
      </c>
      <c r="L324" s="307"/>
      <c r="M324" s="308" t="s">
        <v>23</v>
      </c>
      <c r="N324" s="309" t="s">
        <v>46</v>
      </c>
      <c r="O324" s="48"/>
      <c r="P324" s="244">
        <f>O324*H324</f>
        <v>0</v>
      </c>
      <c r="Q324" s="244">
        <v>0.00105</v>
      </c>
      <c r="R324" s="244">
        <f>Q324*H324</f>
        <v>0.0084</v>
      </c>
      <c r="S324" s="244">
        <v>0</v>
      </c>
      <c r="T324" s="245">
        <f>S324*H324</f>
        <v>0</v>
      </c>
      <c r="AR324" s="25" t="s">
        <v>547</v>
      </c>
      <c r="AT324" s="25" t="s">
        <v>475</v>
      </c>
      <c r="AU324" s="25" t="s">
        <v>85</v>
      </c>
      <c r="AY324" s="25" t="s">
        <v>174</v>
      </c>
      <c r="BE324" s="246">
        <f>IF(N324="základní",J324,0)</f>
        <v>0</v>
      </c>
      <c r="BF324" s="246">
        <f>IF(N324="snížená",J324,0)</f>
        <v>0</v>
      </c>
      <c r="BG324" s="246">
        <f>IF(N324="zákl. přenesená",J324,0)</f>
        <v>0</v>
      </c>
      <c r="BH324" s="246">
        <f>IF(N324="sníž. přenesená",J324,0)</f>
        <v>0</v>
      </c>
      <c r="BI324" s="246">
        <f>IF(N324="nulová",J324,0)</f>
        <v>0</v>
      </c>
      <c r="BJ324" s="25" t="s">
        <v>83</v>
      </c>
      <c r="BK324" s="246">
        <f>ROUND(I324*H324,2)</f>
        <v>0</v>
      </c>
      <c r="BL324" s="25" t="s">
        <v>258</v>
      </c>
      <c r="BM324" s="25" t="s">
        <v>1886</v>
      </c>
    </row>
    <row r="325" spans="2:65" s="1" customFormat="1" ht="16.5" customHeight="1">
      <c r="B325" s="47"/>
      <c r="C325" s="300" t="s">
        <v>1047</v>
      </c>
      <c r="D325" s="300" t="s">
        <v>475</v>
      </c>
      <c r="E325" s="301" t="s">
        <v>1887</v>
      </c>
      <c r="F325" s="302" t="s">
        <v>1888</v>
      </c>
      <c r="G325" s="303" t="s">
        <v>180</v>
      </c>
      <c r="H325" s="304">
        <v>1</v>
      </c>
      <c r="I325" s="305"/>
      <c r="J325" s="306">
        <f>ROUND(I325*H325,2)</f>
        <v>0</v>
      </c>
      <c r="K325" s="302" t="s">
        <v>181</v>
      </c>
      <c r="L325" s="307"/>
      <c r="M325" s="308" t="s">
        <v>23</v>
      </c>
      <c r="N325" s="309" t="s">
        <v>46</v>
      </c>
      <c r="O325" s="48"/>
      <c r="P325" s="244">
        <f>O325*H325</f>
        <v>0</v>
      </c>
      <c r="Q325" s="244">
        <v>0.00048</v>
      </c>
      <c r="R325" s="244">
        <f>Q325*H325</f>
        <v>0.00048</v>
      </c>
      <c r="S325" s="244">
        <v>0</v>
      </c>
      <c r="T325" s="245">
        <f>S325*H325</f>
        <v>0</v>
      </c>
      <c r="AR325" s="25" t="s">
        <v>547</v>
      </c>
      <c r="AT325" s="25" t="s">
        <v>475</v>
      </c>
      <c r="AU325" s="25" t="s">
        <v>85</v>
      </c>
      <c r="AY325" s="25" t="s">
        <v>174</v>
      </c>
      <c r="BE325" s="246">
        <f>IF(N325="základní",J325,0)</f>
        <v>0</v>
      </c>
      <c r="BF325" s="246">
        <f>IF(N325="snížená",J325,0)</f>
        <v>0</v>
      </c>
      <c r="BG325" s="246">
        <f>IF(N325="zákl. přenesená",J325,0)</f>
        <v>0</v>
      </c>
      <c r="BH325" s="246">
        <f>IF(N325="sníž. přenesená",J325,0)</f>
        <v>0</v>
      </c>
      <c r="BI325" s="246">
        <f>IF(N325="nulová",J325,0)</f>
        <v>0</v>
      </c>
      <c r="BJ325" s="25" t="s">
        <v>83</v>
      </c>
      <c r="BK325" s="246">
        <f>ROUND(I325*H325,2)</f>
        <v>0</v>
      </c>
      <c r="BL325" s="25" t="s">
        <v>258</v>
      </c>
      <c r="BM325" s="25" t="s">
        <v>1889</v>
      </c>
    </row>
    <row r="326" spans="2:65" s="1" customFormat="1" ht="25.5" customHeight="1">
      <c r="B326" s="47"/>
      <c r="C326" s="235" t="s">
        <v>1051</v>
      </c>
      <c r="D326" s="235" t="s">
        <v>177</v>
      </c>
      <c r="E326" s="236" t="s">
        <v>1890</v>
      </c>
      <c r="F326" s="237" t="s">
        <v>1891</v>
      </c>
      <c r="G326" s="238" t="s">
        <v>180</v>
      </c>
      <c r="H326" s="239">
        <v>8</v>
      </c>
      <c r="I326" s="240"/>
      <c r="J326" s="241">
        <f>ROUND(I326*H326,2)</f>
        <v>0</v>
      </c>
      <c r="K326" s="237" t="s">
        <v>181</v>
      </c>
      <c r="L326" s="73"/>
      <c r="M326" s="242" t="s">
        <v>23</v>
      </c>
      <c r="N326" s="243" t="s">
        <v>46</v>
      </c>
      <c r="O326" s="48"/>
      <c r="P326" s="244">
        <f>O326*H326</f>
        <v>0</v>
      </c>
      <c r="Q326" s="244">
        <v>2E-05</v>
      </c>
      <c r="R326" s="244">
        <f>Q326*H326</f>
        <v>0.00016</v>
      </c>
      <c r="S326" s="244">
        <v>0</v>
      </c>
      <c r="T326" s="245">
        <f>S326*H326</f>
        <v>0</v>
      </c>
      <c r="AR326" s="25" t="s">
        <v>258</v>
      </c>
      <c r="AT326" s="25" t="s">
        <v>177</v>
      </c>
      <c r="AU326" s="25" t="s">
        <v>85</v>
      </c>
      <c r="AY326" s="25" t="s">
        <v>174</v>
      </c>
      <c r="BE326" s="246">
        <f>IF(N326="základní",J326,0)</f>
        <v>0</v>
      </c>
      <c r="BF326" s="246">
        <f>IF(N326="snížená",J326,0)</f>
        <v>0</v>
      </c>
      <c r="BG326" s="246">
        <f>IF(N326="zákl. přenesená",J326,0)</f>
        <v>0</v>
      </c>
      <c r="BH326" s="246">
        <f>IF(N326="sníž. přenesená",J326,0)</f>
        <v>0</v>
      </c>
      <c r="BI326" s="246">
        <f>IF(N326="nulová",J326,0)</f>
        <v>0</v>
      </c>
      <c r="BJ326" s="25" t="s">
        <v>83</v>
      </c>
      <c r="BK326" s="246">
        <f>ROUND(I326*H326,2)</f>
        <v>0</v>
      </c>
      <c r="BL326" s="25" t="s">
        <v>258</v>
      </c>
      <c r="BM326" s="25" t="s">
        <v>1892</v>
      </c>
    </row>
    <row r="327" spans="2:65" s="1" customFormat="1" ht="16.5" customHeight="1">
      <c r="B327" s="47"/>
      <c r="C327" s="300" t="s">
        <v>1057</v>
      </c>
      <c r="D327" s="300" t="s">
        <v>475</v>
      </c>
      <c r="E327" s="301" t="s">
        <v>1893</v>
      </c>
      <c r="F327" s="302" t="s">
        <v>1894</v>
      </c>
      <c r="G327" s="303" t="s">
        <v>180</v>
      </c>
      <c r="H327" s="304">
        <v>4</v>
      </c>
      <c r="I327" s="305"/>
      <c r="J327" s="306">
        <f>ROUND(I327*H327,2)</f>
        <v>0</v>
      </c>
      <c r="K327" s="302" t="s">
        <v>181</v>
      </c>
      <c r="L327" s="307"/>
      <c r="M327" s="308" t="s">
        <v>23</v>
      </c>
      <c r="N327" s="309" t="s">
        <v>46</v>
      </c>
      <c r="O327" s="48"/>
      <c r="P327" s="244">
        <f>O327*H327</f>
        <v>0</v>
      </c>
      <c r="Q327" s="244">
        <v>0.0018</v>
      </c>
      <c r="R327" s="244">
        <f>Q327*H327</f>
        <v>0.0072</v>
      </c>
      <c r="S327" s="244">
        <v>0</v>
      </c>
      <c r="T327" s="245">
        <f>S327*H327</f>
        <v>0</v>
      </c>
      <c r="AR327" s="25" t="s">
        <v>547</v>
      </c>
      <c r="AT327" s="25" t="s">
        <v>475</v>
      </c>
      <c r="AU327" s="25" t="s">
        <v>85</v>
      </c>
      <c r="AY327" s="25" t="s">
        <v>174</v>
      </c>
      <c r="BE327" s="246">
        <f>IF(N327="základní",J327,0)</f>
        <v>0</v>
      </c>
      <c r="BF327" s="246">
        <f>IF(N327="snížená",J327,0)</f>
        <v>0</v>
      </c>
      <c r="BG327" s="246">
        <f>IF(N327="zákl. přenesená",J327,0)</f>
        <v>0</v>
      </c>
      <c r="BH327" s="246">
        <f>IF(N327="sníž. přenesená",J327,0)</f>
        <v>0</v>
      </c>
      <c r="BI327" s="246">
        <f>IF(N327="nulová",J327,0)</f>
        <v>0</v>
      </c>
      <c r="BJ327" s="25" t="s">
        <v>83</v>
      </c>
      <c r="BK327" s="246">
        <f>ROUND(I327*H327,2)</f>
        <v>0</v>
      </c>
      <c r="BL327" s="25" t="s">
        <v>258</v>
      </c>
      <c r="BM327" s="25" t="s">
        <v>1895</v>
      </c>
    </row>
    <row r="328" spans="2:65" s="1" customFormat="1" ht="16.5" customHeight="1">
      <c r="B328" s="47"/>
      <c r="C328" s="300" t="s">
        <v>1066</v>
      </c>
      <c r="D328" s="300" t="s">
        <v>475</v>
      </c>
      <c r="E328" s="301" t="s">
        <v>1896</v>
      </c>
      <c r="F328" s="302" t="s">
        <v>1897</v>
      </c>
      <c r="G328" s="303" t="s">
        <v>180</v>
      </c>
      <c r="H328" s="304">
        <v>3</v>
      </c>
      <c r="I328" s="305"/>
      <c r="J328" s="306">
        <f>ROUND(I328*H328,2)</f>
        <v>0</v>
      </c>
      <c r="K328" s="302" t="s">
        <v>181</v>
      </c>
      <c r="L328" s="307"/>
      <c r="M328" s="308" t="s">
        <v>23</v>
      </c>
      <c r="N328" s="309" t="s">
        <v>46</v>
      </c>
      <c r="O328" s="48"/>
      <c r="P328" s="244">
        <f>O328*H328</f>
        <v>0</v>
      </c>
      <c r="Q328" s="244">
        <v>0.00074</v>
      </c>
      <c r="R328" s="244">
        <f>Q328*H328</f>
        <v>0.0022199999999999998</v>
      </c>
      <c r="S328" s="244">
        <v>0</v>
      </c>
      <c r="T328" s="245">
        <f>S328*H328</f>
        <v>0</v>
      </c>
      <c r="AR328" s="25" t="s">
        <v>547</v>
      </c>
      <c r="AT328" s="25" t="s">
        <v>475</v>
      </c>
      <c r="AU328" s="25" t="s">
        <v>85</v>
      </c>
      <c r="AY328" s="25" t="s">
        <v>174</v>
      </c>
      <c r="BE328" s="246">
        <f>IF(N328="základní",J328,0)</f>
        <v>0</v>
      </c>
      <c r="BF328" s="246">
        <f>IF(N328="snížená",J328,0)</f>
        <v>0</v>
      </c>
      <c r="BG328" s="246">
        <f>IF(N328="zákl. přenesená",J328,0)</f>
        <v>0</v>
      </c>
      <c r="BH328" s="246">
        <f>IF(N328="sníž. přenesená",J328,0)</f>
        <v>0</v>
      </c>
      <c r="BI328" s="246">
        <f>IF(N328="nulová",J328,0)</f>
        <v>0</v>
      </c>
      <c r="BJ328" s="25" t="s">
        <v>83</v>
      </c>
      <c r="BK328" s="246">
        <f>ROUND(I328*H328,2)</f>
        <v>0</v>
      </c>
      <c r="BL328" s="25" t="s">
        <v>258</v>
      </c>
      <c r="BM328" s="25" t="s">
        <v>1898</v>
      </c>
    </row>
    <row r="329" spans="2:65" s="1" customFormat="1" ht="16.5" customHeight="1">
      <c r="B329" s="47"/>
      <c r="C329" s="300" t="s">
        <v>1070</v>
      </c>
      <c r="D329" s="300" t="s">
        <v>475</v>
      </c>
      <c r="E329" s="301" t="s">
        <v>1899</v>
      </c>
      <c r="F329" s="302" t="s">
        <v>1900</v>
      </c>
      <c r="G329" s="303" t="s">
        <v>180</v>
      </c>
      <c r="H329" s="304">
        <v>1</v>
      </c>
      <c r="I329" s="305"/>
      <c r="J329" s="306">
        <f>ROUND(I329*H329,2)</f>
        <v>0</v>
      </c>
      <c r="K329" s="302" t="s">
        <v>23</v>
      </c>
      <c r="L329" s="307"/>
      <c r="M329" s="308" t="s">
        <v>23</v>
      </c>
      <c r="N329" s="309" t="s">
        <v>46</v>
      </c>
      <c r="O329" s="48"/>
      <c r="P329" s="244">
        <f>O329*H329</f>
        <v>0</v>
      </c>
      <c r="Q329" s="244">
        <v>0</v>
      </c>
      <c r="R329" s="244">
        <f>Q329*H329</f>
        <v>0</v>
      </c>
      <c r="S329" s="244">
        <v>0</v>
      </c>
      <c r="T329" s="245">
        <f>S329*H329</f>
        <v>0</v>
      </c>
      <c r="AR329" s="25" t="s">
        <v>547</v>
      </c>
      <c r="AT329" s="25" t="s">
        <v>475</v>
      </c>
      <c r="AU329" s="25" t="s">
        <v>85</v>
      </c>
      <c r="AY329" s="25" t="s">
        <v>174</v>
      </c>
      <c r="BE329" s="246">
        <f>IF(N329="základní",J329,0)</f>
        <v>0</v>
      </c>
      <c r="BF329" s="246">
        <f>IF(N329="snížená",J329,0)</f>
        <v>0</v>
      </c>
      <c r="BG329" s="246">
        <f>IF(N329="zákl. přenesená",J329,0)</f>
        <v>0</v>
      </c>
      <c r="BH329" s="246">
        <f>IF(N329="sníž. přenesená",J329,0)</f>
        <v>0</v>
      </c>
      <c r="BI329" s="246">
        <f>IF(N329="nulová",J329,0)</f>
        <v>0</v>
      </c>
      <c r="BJ329" s="25" t="s">
        <v>83</v>
      </c>
      <c r="BK329" s="246">
        <f>ROUND(I329*H329,2)</f>
        <v>0</v>
      </c>
      <c r="BL329" s="25" t="s">
        <v>258</v>
      </c>
      <c r="BM329" s="25" t="s">
        <v>1901</v>
      </c>
    </row>
    <row r="330" spans="2:65" s="1" customFormat="1" ht="25.5" customHeight="1">
      <c r="B330" s="47"/>
      <c r="C330" s="235" t="s">
        <v>1074</v>
      </c>
      <c r="D330" s="235" t="s">
        <v>177</v>
      </c>
      <c r="E330" s="236" t="s">
        <v>1902</v>
      </c>
      <c r="F330" s="237" t="s">
        <v>1903</v>
      </c>
      <c r="G330" s="238" t="s">
        <v>180</v>
      </c>
      <c r="H330" s="239">
        <v>1</v>
      </c>
      <c r="I330" s="240"/>
      <c r="J330" s="241">
        <f>ROUND(I330*H330,2)</f>
        <v>0</v>
      </c>
      <c r="K330" s="237" t="s">
        <v>23</v>
      </c>
      <c r="L330" s="73"/>
      <c r="M330" s="242" t="s">
        <v>23</v>
      </c>
      <c r="N330" s="243" t="s">
        <v>46</v>
      </c>
      <c r="O330" s="48"/>
      <c r="P330" s="244">
        <f>O330*H330</f>
        <v>0</v>
      </c>
      <c r="Q330" s="244">
        <v>0</v>
      </c>
      <c r="R330" s="244">
        <f>Q330*H330</f>
        <v>0</v>
      </c>
      <c r="S330" s="244">
        <v>0</v>
      </c>
      <c r="T330" s="245">
        <f>S330*H330</f>
        <v>0</v>
      </c>
      <c r="AR330" s="25" t="s">
        <v>258</v>
      </c>
      <c r="AT330" s="25" t="s">
        <v>177</v>
      </c>
      <c r="AU330" s="25" t="s">
        <v>85</v>
      </c>
      <c r="AY330" s="25" t="s">
        <v>174</v>
      </c>
      <c r="BE330" s="246">
        <f>IF(N330="základní",J330,0)</f>
        <v>0</v>
      </c>
      <c r="BF330" s="246">
        <f>IF(N330="snížená",J330,0)</f>
        <v>0</v>
      </c>
      <c r="BG330" s="246">
        <f>IF(N330="zákl. přenesená",J330,0)</f>
        <v>0</v>
      </c>
      <c r="BH330" s="246">
        <f>IF(N330="sníž. přenesená",J330,0)</f>
        <v>0</v>
      </c>
      <c r="BI330" s="246">
        <f>IF(N330="nulová",J330,0)</f>
        <v>0</v>
      </c>
      <c r="BJ330" s="25" t="s">
        <v>83</v>
      </c>
      <c r="BK330" s="246">
        <f>ROUND(I330*H330,2)</f>
        <v>0</v>
      </c>
      <c r="BL330" s="25" t="s">
        <v>258</v>
      </c>
      <c r="BM330" s="25" t="s">
        <v>1904</v>
      </c>
    </row>
    <row r="331" spans="2:65" s="1" customFormat="1" ht="16.5" customHeight="1">
      <c r="B331" s="47"/>
      <c r="C331" s="300" t="s">
        <v>1083</v>
      </c>
      <c r="D331" s="300" t="s">
        <v>475</v>
      </c>
      <c r="E331" s="301" t="s">
        <v>1905</v>
      </c>
      <c r="F331" s="302" t="s">
        <v>1906</v>
      </c>
      <c r="G331" s="303" t="s">
        <v>180</v>
      </c>
      <c r="H331" s="304">
        <v>1</v>
      </c>
      <c r="I331" s="305"/>
      <c r="J331" s="306">
        <f>ROUND(I331*H331,2)</f>
        <v>0</v>
      </c>
      <c r="K331" s="302" t="s">
        <v>23</v>
      </c>
      <c r="L331" s="307"/>
      <c r="M331" s="308" t="s">
        <v>23</v>
      </c>
      <c r="N331" s="309" t="s">
        <v>46</v>
      </c>
      <c r="O331" s="48"/>
      <c r="P331" s="244">
        <f>O331*H331</f>
        <v>0</v>
      </c>
      <c r="Q331" s="244">
        <v>0</v>
      </c>
      <c r="R331" s="244">
        <f>Q331*H331</f>
        <v>0</v>
      </c>
      <c r="S331" s="244">
        <v>0</v>
      </c>
      <c r="T331" s="245">
        <f>S331*H331</f>
        <v>0</v>
      </c>
      <c r="AR331" s="25" t="s">
        <v>547</v>
      </c>
      <c r="AT331" s="25" t="s">
        <v>475</v>
      </c>
      <c r="AU331" s="25" t="s">
        <v>85</v>
      </c>
      <c r="AY331" s="25" t="s">
        <v>174</v>
      </c>
      <c r="BE331" s="246">
        <f>IF(N331="základní",J331,0)</f>
        <v>0</v>
      </c>
      <c r="BF331" s="246">
        <f>IF(N331="snížená",J331,0)</f>
        <v>0</v>
      </c>
      <c r="BG331" s="246">
        <f>IF(N331="zákl. přenesená",J331,0)</f>
        <v>0</v>
      </c>
      <c r="BH331" s="246">
        <f>IF(N331="sníž. přenesená",J331,0)</f>
        <v>0</v>
      </c>
      <c r="BI331" s="246">
        <f>IF(N331="nulová",J331,0)</f>
        <v>0</v>
      </c>
      <c r="BJ331" s="25" t="s">
        <v>83</v>
      </c>
      <c r="BK331" s="246">
        <f>ROUND(I331*H331,2)</f>
        <v>0</v>
      </c>
      <c r="BL331" s="25" t="s">
        <v>258</v>
      </c>
      <c r="BM331" s="25" t="s">
        <v>1907</v>
      </c>
    </row>
    <row r="332" spans="2:65" s="1" customFormat="1" ht="25.5" customHeight="1">
      <c r="B332" s="47"/>
      <c r="C332" s="235" t="s">
        <v>1088</v>
      </c>
      <c r="D332" s="235" t="s">
        <v>177</v>
      </c>
      <c r="E332" s="236" t="s">
        <v>1908</v>
      </c>
      <c r="F332" s="237" t="s">
        <v>1909</v>
      </c>
      <c r="G332" s="238" t="s">
        <v>180</v>
      </c>
      <c r="H332" s="239">
        <v>1</v>
      </c>
      <c r="I332" s="240"/>
      <c r="J332" s="241">
        <f>ROUND(I332*H332,2)</f>
        <v>0</v>
      </c>
      <c r="K332" s="237" t="s">
        <v>181</v>
      </c>
      <c r="L332" s="73"/>
      <c r="M332" s="242" t="s">
        <v>23</v>
      </c>
      <c r="N332" s="243" t="s">
        <v>46</v>
      </c>
      <c r="O332" s="48"/>
      <c r="P332" s="244">
        <f>O332*H332</f>
        <v>0</v>
      </c>
      <c r="Q332" s="244">
        <v>0.00127</v>
      </c>
      <c r="R332" s="244">
        <f>Q332*H332</f>
        <v>0.00127</v>
      </c>
      <c r="S332" s="244">
        <v>0</v>
      </c>
      <c r="T332" s="245">
        <f>S332*H332</f>
        <v>0</v>
      </c>
      <c r="AR332" s="25" t="s">
        <v>258</v>
      </c>
      <c r="AT332" s="25" t="s">
        <v>177</v>
      </c>
      <c r="AU332" s="25" t="s">
        <v>85</v>
      </c>
      <c r="AY332" s="25" t="s">
        <v>174</v>
      </c>
      <c r="BE332" s="246">
        <f>IF(N332="základní",J332,0)</f>
        <v>0</v>
      </c>
      <c r="BF332" s="246">
        <f>IF(N332="snížená",J332,0)</f>
        <v>0</v>
      </c>
      <c r="BG332" s="246">
        <f>IF(N332="zákl. přenesená",J332,0)</f>
        <v>0</v>
      </c>
      <c r="BH332" s="246">
        <f>IF(N332="sníž. přenesená",J332,0)</f>
        <v>0</v>
      </c>
      <c r="BI332" s="246">
        <f>IF(N332="nulová",J332,0)</f>
        <v>0</v>
      </c>
      <c r="BJ332" s="25" t="s">
        <v>83</v>
      </c>
      <c r="BK332" s="246">
        <f>ROUND(I332*H332,2)</f>
        <v>0</v>
      </c>
      <c r="BL332" s="25" t="s">
        <v>258</v>
      </c>
      <c r="BM332" s="25" t="s">
        <v>1910</v>
      </c>
    </row>
    <row r="333" spans="2:65" s="1" customFormat="1" ht="25.5" customHeight="1">
      <c r="B333" s="47"/>
      <c r="C333" s="235" t="s">
        <v>1092</v>
      </c>
      <c r="D333" s="235" t="s">
        <v>177</v>
      </c>
      <c r="E333" s="236" t="s">
        <v>1911</v>
      </c>
      <c r="F333" s="237" t="s">
        <v>1912</v>
      </c>
      <c r="G333" s="238" t="s">
        <v>180</v>
      </c>
      <c r="H333" s="239">
        <v>1</v>
      </c>
      <c r="I333" s="240"/>
      <c r="J333" s="241">
        <f>ROUND(I333*H333,2)</f>
        <v>0</v>
      </c>
      <c r="K333" s="237" t="s">
        <v>181</v>
      </c>
      <c r="L333" s="73"/>
      <c r="M333" s="242" t="s">
        <v>23</v>
      </c>
      <c r="N333" s="243" t="s">
        <v>46</v>
      </c>
      <c r="O333" s="48"/>
      <c r="P333" s="244">
        <f>O333*H333</f>
        <v>0</v>
      </c>
      <c r="Q333" s="244">
        <v>0.00116</v>
      </c>
      <c r="R333" s="244">
        <f>Q333*H333</f>
        <v>0.00116</v>
      </c>
      <c r="S333" s="244">
        <v>0</v>
      </c>
      <c r="T333" s="245">
        <f>S333*H333</f>
        <v>0</v>
      </c>
      <c r="AR333" s="25" t="s">
        <v>258</v>
      </c>
      <c r="AT333" s="25" t="s">
        <v>177</v>
      </c>
      <c r="AU333" s="25" t="s">
        <v>85</v>
      </c>
      <c r="AY333" s="25" t="s">
        <v>174</v>
      </c>
      <c r="BE333" s="246">
        <f>IF(N333="základní",J333,0)</f>
        <v>0</v>
      </c>
      <c r="BF333" s="246">
        <f>IF(N333="snížená",J333,0)</f>
        <v>0</v>
      </c>
      <c r="BG333" s="246">
        <f>IF(N333="zákl. přenesená",J333,0)</f>
        <v>0</v>
      </c>
      <c r="BH333" s="246">
        <f>IF(N333="sníž. přenesená",J333,0)</f>
        <v>0</v>
      </c>
      <c r="BI333" s="246">
        <f>IF(N333="nulová",J333,0)</f>
        <v>0</v>
      </c>
      <c r="BJ333" s="25" t="s">
        <v>83</v>
      </c>
      <c r="BK333" s="246">
        <f>ROUND(I333*H333,2)</f>
        <v>0</v>
      </c>
      <c r="BL333" s="25" t="s">
        <v>258</v>
      </c>
      <c r="BM333" s="25" t="s">
        <v>1913</v>
      </c>
    </row>
    <row r="334" spans="2:65" s="1" customFormat="1" ht="25.5" customHeight="1">
      <c r="B334" s="47"/>
      <c r="C334" s="235" t="s">
        <v>1096</v>
      </c>
      <c r="D334" s="235" t="s">
        <v>177</v>
      </c>
      <c r="E334" s="236" t="s">
        <v>1914</v>
      </c>
      <c r="F334" s="237" t="s">
        <v>1915</v>
      </c>
      <c r="G334" s="238" t="s">
        <v>223</v>
      </c>
      <c r="H334" s="239">
        <v>480</v>
      </c>
      <c r="I334" s="240"/>
      <c r="J334" s="241">
        <f>ROUND(I334*H334,2)</f>
        <v>0</v>
      </c>
      <c r="K334" s="237" t="s">
        <v>181</v>
      </c>
      <c r="L334" s="73"/>
      <c r="M334" s="242" t="s">
        <v>23</v>
      </c>
      <c r="N334" s="243" t="s">
        <v>46</v>
      </c>
      <c r="O334" s="48"/>
      <c r="P334" s="244">
        <f>O334*H334</f>
        <v>0</v>
      </c>
      <c r="Q334" s="244">
        <v>0.00019</v>
      </c>
      <c r="R334" s="244">
        <f>Q334*H334</f>
        <v>0.0912</v>
      </c>
      <c r="S334" s="244">
        <v>0</v>
      </c>
      <c r="T334" s="245">
        <f>S334*H334</f>
        <v>0</v>
      </c>
      <c r="AR334" s="25" t="s">
        <v>258</v>
      </c>
      <c r="AT334" s="25" t="s">
        <v>177</v>
      </c>
      <c r="AU334" s="25" t="s">
        <v>85</v>
      </c>
      <c r="AY334" s="25" t="s">
        <v>174</v>
      </c>
      <c r="BE334" s="246">
        <f>IF(N334="základní",J334,0)</f>
        <v>0</v>
      </c>
      <c r="BF334" s="246">
        <f>IF(N334="snížená",J334,0)</f>
        <v>0</v>
      </c>
      <c r="BG334" s="246">
        <f>IF(N334="zákl. přenesená",J334,0)</f>
        <v>0</v>
      </c>
      <c r="BH334" s="246">
        <f>IF(N334="sníž. přenesená",J334,0)</f>
        <v>0</v>
      </c>
      <c r="BI334" s="246">
        <f>IF(N334="nulová",J334,0)</f>
        <v>0</v>
      </c>
      <c r="BJ334" s="25" t="s">
        <v>83</v>
      </c>
      <c r="BK334" s="246">
        <f>ROUND(I334*H334,2)</f>
        <v>0</v>
      </c>
      <c r="BL334" s="25" t="s">
        <v>258</v>
      </c>
      <c r="BM334" s="25" t="s">
        <v>1916</v>
      </c>
    </row>
    <row r="335" spans="2:51" s="12" customFormat="1" ht="13.5">
      <c r="B335" s="257"/>
      <c r="C335" s="258"/>
      <c r="D335" s="247" t="s">
        <v>328</v>
      </c>
      <c r="E335" s="259" t="s">
        <v>23</v>
      </c>
      <c r="F335" s="260" t="s">
        <v>1917</v>
      </c>
      <c r="G335" s="258"/>
      <c r="H335" s="261">
        <v>480</v>
      </c>
      <c r="I335" s="262"/>
      <c r="J335" s="258"/>
      <c r="K335" s="258"/>
      <c r="L335" s="263"/>
      <c r="M335" s="264"/>
      <c r="N335" s="265"/>
      <c r="O335" s="265"/>
      <c r="P335" s="265"/>
      <c r="Q335" s="265"/>
      <c r="R335" s="265"/>
      <c r="S335" s="265"/>
      <c r="T335" s="266"/>
      <c r="AT335" s="267" t="s">
        <v>328</v>
      </c>
      <c r="AU335" s="267" t="s">
        <v>85</v>
      </c>
      <c r="AV335" s="12" t="s">
        <v>85</v>
      </c>
      <c r="AW335" s="12" t="s">
        <v>38</v>
      </c>
      <c r="AX335" s="12" t="s">
        <v>75</v>
      </c>
      <c r="AY335" s="267" t="s">
        <v>174</v>
      </c>
    </row>
    <row r="336" spans="2:51" s="13" customFormat="1" ht="13.5">
      <c r="B336" s="268"/>
      <c r="C336" s="269"/>
      <c r="D336" s="247" t="s">
        <v>328</v>
      </c>
      <c r="E336" s="270" t="s">
        <v>23</v>
      </c>
      <c r="F336" s="271" t="s">
        <v>331</v>
      </c>
      <c r="G336" s="269"/>
      <c r="H336" s="272">
        <v>480</v>
      </c>
      <c r="I336" s="273"/>
      <c r="J336" s="269"/>
      <c r="K336" s="269"/>
      <c r="L336" s="274"/>
      <c r="M336" s="275"/>
      <c r="N336" s="276"/>
      <c r="O336" s="276"/>
      <c r="P336" s="276"/>
      <c r="Q336" s="276"/>
      <c r="R336" s="276"/>
      <c r="S336" s="276"/>
      <c r="T336" s="277"/>
      <c r="AT336" s="278" t="s">
        <v>328</v>
      </c>
      <c r="AU336" s="278" t="s">
        <v>85</v>
      </c>
      <c r="AV336" s="13" t="s">
        <v>195</v>
      </c>
      <c r="AW336" s="13" t="s">
        <v>38</v>
      </c>
      <c r="AX336" s="13" t="s">
        <v>83</v>
      </c>
      <c r="AY336" s="278" t="s">
        <v>174</v>
      </c>
    </row>
    <row r="337" spans="2:65" s="1" customFormat="1" ht="25.5" customHeight="1">
      <c r="B337" s="47"/>
      <c r="C337" s="235" t="s">
        <v>1100</v>
      </c>
      <c r="D337" s="235" t="s">
        <v>177</v>
      </c>
      <c r="E337" s="236" t="s">
        <v>1918</v>
      </c>
      <c r="F337" s="237" t="s">
        <v>1919</v>
      </c>
      <c r="G337" s="238" t="s">
        <v>223</v>
      </c>
      <c r="H337" s="239">
        <v>16</v>
      </c>
      <c r="I337" s="240"/>
      <c r="J337" s="241">
        <f>ROUND(I337*H337,2)</f>
        <v>0</v>
      </c>
      <c r="K337" s="237" t="s">
        <v>181</v>
      </c>
      <c r="L337" s="73"/>
      <c r="M337" s="242" t="s">
        <v>23</v>
      </c>
      <c r="N337" s="243" t="s">
        <v>46</v>
      </c>
      <c r="O337" s="48"/>
      <c r="P337" s="244">
        <f>O337*H337</f>
        <v>0</v>
      </c>
      <c r="Q337" s="244">
        <v>0.00035</v>
      </c>
      <c r="R337" s="244">
        <f>Q337*H337</f>
        <v>0.0056</v>
      </c>
      <c r="S337" s="244">
        <v>0</v>
      </c>
      <c r="T337" s="245">
        <f>S337*H337</f>
        <v>0</v>
      </c>
      <c r="AR337" s="25" t="s">
        <v>258</v>
      </c>
      <c r="AT337" s="25" t="s">
        <v>177</v>
      </c>
      <c r="AU337" s="25" t="s">
        <v>85</v>
      </c>
      <c r="AY337" s="25" t="s">
        <v>174</v>
      </c>
      <c r="BE337" s="246">
        <f>IF(N337="základní",J337,0)</f>
        <v>0</v>
      </c>
      <c r="BF337" s="246">
        <f>IF(N337="snížená",J337,0)</f>
        <v>0</v>
      </c>
      <c r="BG337" s="246">
        <f>IF(N337="zákl. přenesená",J337,0)</f>
        <v>0</v>
      </c>
      <c r="BH337" s="246">
        <f>IF(N337="sníž. přenesená",J337,0)</f>
        <v>0</v>
      </c>
      <c r="BI337" s="246">
        <f>IF(N337="nulová",J337,0)</f>
        <v>0</v>
      </c>
      <c r="BJ337" s="25" t="s">
        <v>83</v>
      </c>
      <c r="BK337" s="246">
        <f>ROUND(I337*H337,2)</f>
        <v>0</v>
      </c>
      <c r="BL337" s="25" t="s">
        <v>258</v>
      </c>
      <c r="BM337" s="25" t="s">
        <v>1920</v>
      </c>
    </row>
    <row r="338" spans="2:65" s="1" customFormat="1" ht="38.25" customHeight="1">
      <c r="B338" s="47"/>
      <c r="C338" s="235" t="s">
        <v>1104</v>
      </c>
      <c r="D338" s="235" t="s">
        <v>177</v>
      </c>
      <c r="E338" s="236" t="s">
        <v>1921</v>
      </c>
      <c r="F338" s="237" t="s">
        <v>1922</v>
      </c>
      <c r="G338" s="238" t="s">
        <v>464</v>
      </c>
      <c r="H338" s="239">
        <v>1.199</v>
      </c>
      <c r="I338" s="240"/>
      <c r="J338" s="241">
        <f>ROUND(I338*H338,2)</f>
        <v>0</v>
      </c>
      <c r="K338" s="237" t="s">
        <v>181</v>
      </c>
      <c r="L338" s="73"/>
      <c r="M338" s="242" t="s">
        <v>23</v>
      </c>
      <c r="N338" s="243" t="s">
        <v>46</v>
      </c>
      <c r="O338" s="48"/>
      <c r="P338" s="244">
        <f>O338*H338</f>
        <v>0</v>
      </c>
      <c r="Q338" s="244">
        <v>0</v>
      </c>
      <c r="R338" s="244">
        <f>Q338*H338</f>
        <v>0</v>
      </c>
      <c r="S338" s="244">
        <v>0</v>
      </c>
      <c r="T338" s="245">
        <f>S338*H338</f>
        <v>0</v>
      </c>
      <c r="AR338" s="25" t="s">
        <v>258</v>
      </c>
      <c r="AT338" s="25" t="s">
        <v>177</v>
      </c>
      <c r="AU338" s="25" t="s">
        <v>85</v>
      </c>
      <c r="AY338" s="25" t="s">
        <v>174</v>
      </c>
      <c r="BE338" s="246">
        <f>IF(N338="základní",J338,0)</f>
        <v>0</v>
      </c>
      <c r="BF338" s="246">
        <f>IF(N338="snížená",J338,0)</f>
        <v>0</v>
      </c>
      <c r="BG338" s="246">
        <f>IF(N338="zákl. přenesená",J338,0)</f>
        <v>0</v>
      </c>
      <c r="BH338" s="246">
        <f>IF(N338="sníž. přenesená",J338,0)</f>
        <v>0</v>
      </c>
      <c r="BI338" s="246">
        <f>IF(N338="nulová",J338,0)</f>
        <v>0</v>
      </c>
      <c r="BJ338" s="25" t="s">
        <v>83</v>
      </c>
      <c r="BK338" s="246">
        <f>ROUND(I338*H338,2)</f>
        <v>0</v>
      </c>
      <c r="BL338" s="25" t="s">
        <v>258</v>
      </c>
      <c r="BM338" s="25" t="s">
        <v>1923</v>
      </c>
    </row>
    <row r="339" spans="2:63" s="11" customFormat="1" ht="29.85" customHeight="1">
      <c r="B339" s="219"/>
      <c r="C339" s="220"/>
      <c r="D339" s="221" t="s">
        <v>74</v>
      </c>
      <c r="E339" s="233" t="s">
        <v>1924</v>
      </c>
      <c r="F339" s="233" t="s">
        <v>1925</v>
      </c>
      <c r="G339" s="220"/>
      <c r="H339" s="220"/>
      <c r="I339" s="223"/>
      <c r="J339" s="234">
        <f>BK339</f>
        <v>0</v>
      </c>
      <c r="K339" s="220"/>
      <c r="L339" s="225"/>
      <c r="M339" s="226"/>
      <c r="N339" s="227"/>
      <c r="O339" s="227"/>
      <c r="P339" s="228">
        <f>SUM(P340:P386)</f>
        <v>0</v>
      </c>
      <c r="Q339" s="227"/>
      <c r="R339" s="228">
        <f>SUM(R340:R386)</f>
        <v>0.8633399999999999</v>
      </c>
      <c r="S339" s="227"/>
      <c r="T339" s="229">
        <f>SUM(T340:T386)</f>
        <v>0</v>
      </c>
      <c r="AR339" s="230" t="s">
        <v>85</v>
      </c>
      <c r="AT339" s="231" t="s">
        <v>74</v>
      </c>
      <c r="AU339" s="231" t="s">
        <v>83</v>
      </c>
      <c r="AY339" s="230" t="s">
        <v>174</v>
      </c>
      <c r="BK339" s="232">
        <f>SUM(BK340:BK386)</f>
        <v>0</v>
      </c>
    </row>
    <row r="340" spans="2:65" s="1" customFormat="1" ht="25.5" customHeight="1">
      <c r="B340" s="47"/>
      <c r="C340" s="235" t="s">
        <v>1108</v>
      </c>
      <c r="D340" s="235" t="s">
        <v>177</v>
      </c>
      <c r="E340" s="236" t="s">
        <v>1926</v>
      </c>
      <c r="F340" s="237" t="s">
        <v>1927</v>
      </c>
      <c r="G340" s="238" t="s">
        <v>180</v>
      </c>
      <c r="H340" s="239">
        <v>7</v>
      </c>
      <c r="I340" s="240"/>
      <c r="J340" s="241">
        <f>ROUND(I340*H340,2)</f>
        <v>0</v>
      </c>
      <c r="K340" s="237" t="s">
        <v>181</v>
      </c>
      <c r="L340" s="73"/>
      <c r="M340" s="242" t="s">
        <v>23</v>
      </c>
      <c r="N340" s="243" t="s">
        <v>46</v>
      </c>
      <c r="O340" s="48"/>
      <c r="P340" s="244">
        <f>O340*H340</f>
        <v>0</v>
      </c>
      <c r="Q340" s="244">
        <v>0.00093</v>
      </c>
      <c r="R340" s="244">
        <f>Q340*H340</f>
        <v>0.00651</v>
      </c>
      <c r="S340" s="244">
        <v>0</v>
      </c>
      <c r="T340" s="245">
        <f>S340*H340</f>
        <v>0</v>
      </c>
      <c r="AR340" s="25" t="s">
        <v>258</v>
      </c>
      <c r="AT340" s="25" t="s">
        <v>177</v>
      </c>
      <c r="AU340" s="25" t="s">
        <v>85</v>
      </c>
      <c r="AY340" s="25" t="s">
        <v>174</v>
      </c>
      <c r="BE340" s="246">
        <f>IF(N340="základní",J340,0)</f>
        <v>0</v>
      </c>
      <c r="BF340" s="246">
        <f>IF(N340="snížená",J340,0)</f>
        <v>0</v>
      </c>
      <c r="BG340" s="246">
        <f>IF(N340="zákl. přenesená",J340,0)</f>
        <v>0</v>
      </c>
      <c r="BH340" s="246">
        <f>IF(N340="sníž. přenesená",J340,0)</f>
        <v>0</v>
      </c>
      <c r="BI340" s="246">
        <f>IF(N340="nulová",J340,0)</f>
        <v>0</v>
      </c>
      <c r="BJ340" s="25" t="s">
        <v>83</v>
      </c>
      <c r="BK340" s="246">
        <f>ROUND(I340*H340,2)</f>
        <v>0</v>
      </c>
      <c r="BL340" s="25" t="s">
        <v>258</v>
      </c>
      <c r="BM340" s="25" t="s">
        <v>1928</v>
      </c>
    </row>
    <row r="341" spans="2:65" s="1" customFormat="1" ht="16.5" customHeight="1">
      <c r="B341" s="47"/>
      <c r="C341" s="300" t="s">
        <v>1112</v>
      </c>
      <c r="D341" s="300" t="s">
        <v>475</v>
      </c>
      <c r="E341" s="301" t="s">
        <v>1929</v>
      </c>
      <c r="F341" s="302" t="s">
        <v>1930</v>
      </c>
      <c r="G341" s="303" t="s">
        <v>180</v>
      </c>
      <c r="H341" s="304">
        <v>7</v>
      </c>
      <c r="I341" s="305"/>
      <c r="J341" s="306">
        <f>ROUND(I341*H341,2)</f>
        <v>0</v>
      </c>
      <c r="K341" s="302" t="s">
        <v>23</v>
      </c>
      <c r="L341" s="307"/>
      <c r="M341" s="308" t="s">
        <v>23</v>
      </c>
      <c r="N341" s="309" t="s">
        <v>46</v>
      </c>
      <c r="O341" s="48"/>
      <c r="P341" s="244">
        <f>O341*H341</f>
        <v>0</v>
      </c>
      <c r="Q341" s="244">
        <v>0</v>
      </c>
      <c r="R341" s="244">
        <f>Q341*H341</f>
        <v>0</v>
      </c>
      <c r="S341" s="244">
        <v>0</v>
      </c>
      <c r="T341" s="245">
        <f>S341*H341</f>
        <v>0</v>
      </c>
      <c r="AR341" s="25" t="s">
        <v>547</v>
      </c>
      <c r="AT341" s="25" t="s">
        <v>475</v>
      </c>
      <c r="AU341" s="25" t="s">
        <v>85</v>
      </c>
      <c r="AY341" s="25" t="s">
        <v>174</v>
      </c>
      <c r="BE341" s="246">
        <f>IF(N341="základní",J341,0)</f>
        <v>0</v>
      </c>
      <c r="BF341" s="246">
        <f>IF(N341="snížená",J341,0)</f>
        <v>0</v>
      </c>
      <c r="BG341" s="246">
        <f>IF(N341="zákl. přenesená",J341,0)</f>
        <v>0</v>
      </c>
      <c r="BH341" s="246">
        <f>IF(N341="sníž. přenesená",J341,0)</f>
        <v>0</v>
      </c>
      <c r="BI341" s="246">
        <f>IF(N341="nulová",J341,0)</f>
        <v>0</v>
      </c>
      <c r="BJ341" s="25" t="s">
        <v>83</v>
      </c>
      <c r="BK341" s="246">
        <f>ROUND(I341*H341,2)</f>
        <v>0</v>
      </c>
      <c r="BL341" s="25" t="s">
        <v>258</v>
      </c>
      <c r="BM341" s="25" t="s">
        <v>1931</v>
      </c>
    </row>
    <row r="342" spans="2:65" s="1" customFormat="1" ht="16.5" customHeight="1">
      <c r="B342" s="47"/>
      <c r="C342" s="235" t="s">
        <v>1116</v>
      </c>
      <c r="D342" s="235" t="s">
        <v>177</v>
      </c>
      <c r="E342" s="236" t="s">
        <v>1932</v>
      </c>
      <c r="F342" s="237" t="s">
        <v>1933</v>
      </c>
      <c r="G342" s="238" t="s">
        <v>180</v>
      </c>
      <c r="H342" s="239">
        <v>9</v>
      </c>
      <c r="I342" s="240"/>
      <c r="J342" s="241">
        <f>ROUND(I342*H342,2)</f>
        <v>0</v>
      </c>
      <c r="K342" s="237" t="s">
        <v>181</v>
      </c>
      <c r="L342" s="73"/>
      <c r="M342" s="242" t="s">
        <v>23</v>
      </c>
      <c r="N342" s="243" t="s">
        <v>46</v>
      </c>
      <c r="O342" s="48"/>
      <c r="P342" s="244">
        <f>O342*H342</f>
        <v>0</v>
      </c>
      <c r="Q342" s="244">
        <v>0.00178</v>
      </c>
      <c r="R342" s="244">
        <f>Q342*H342</f>
        <v>0.01602</v>
      </c>
      <c r="S342" s="244">
        <v>0</v>
      </c>
      <c r="T342" s="245">
        <f>S342*H342</f>
        <v>0</v>
      </c>
      <c r="AR342" s="25" t="s">
        <v>258</v>
      </c>
      <c r="AT342" s="25" t="s">
        <v>177</v>
      </c>
      <c r="AU342" s="25" t="s">
        <v>85</v>
      </c>
      <c r="AY342" s="25" t="s">
        <v>174</v>
      </c>
      <c r="BE342" s="246">
        <f>IF(N342="základní",J342,0)</f>
        <v>0</v>
      </c>
      <c r="BF342" s="246">
        <f>IF(N342="snížená",J342,0)</f>
        <v>0</v>
      </c>
      <c r="BG342" s="246">
        <f>IF(N342="zákl. přenesená",J342,0)</f>
        <v>0</v>
      </c>
      <c r="BH342" s="246">
        <f>IF(N342="sníž. přenesená",J342,0)</f>
        <v>0</v>
      </c>
      <c r="BI342" s="246">
        <f>IF(N342="nulová",J342,0)</f>
        <v>0</v>
      </c>
      <c r="BJ342" s="25" t="s">
        <v>83</v>
      </c>
      <c r="BK342" s="246">
        <f>ROUND(I342*H342,2)</f>
        <v>0</v>
      </c>
      <c r="BL342" s="25" t="s">
        <v>258</v>
      </c>
      <c r="BM342" s="25" t="s">
        <v>1934</v>
      </c>
    </row>
    <row r="343" spans="2:65" s="1" customFormat="1" ht="25.5" customHeight="1">
      <c r="B343" s="47"/>
      <c r="C343" s="300" t="s">
        <v>1120</v>
      </c>
      <c r="D343" s="300" t="s">
        <v>475</v>
      </c>
      <c r="E343" s="301" t="s">
        <v>1935</v>
      </c>
      <c r="F343" s="302" t="s">
        <v>1936</v>
      </c>
      <c r="G343" s="303" t="s">
        <v>180</v>
      </c>
      <c r="H343" s="304">
        <v>2</v>
      </c>
      <c r="I343" s="305"/>
      <c r="J343" s="306">
        <f>ROUND(I343*H343,2)</f>
        <v>0</v>
      </c>
      <c r="K343" s="302" t="s">
        <v>181</v>
      </c>
      <c r="L343" s="307"/>
      <c r="M343" s="308" t="s">
        <v>23</v>
      </c>
      <c r="N343" s="309" t="s">
        <v>46</v>
      </c>
      <c r="O343" s="48"/>
      <c r="P343" s="244">
        <f>O343*H343</f>
        <v>0</v>
      </c>
      <c r="Q343" s="244">
        <v>0.021</v>
      </c>
      <c r="R343" s="244">
        <f>Q343*H343</f>
        <v>0.042</v>
      </c>
      <c r="S343" s="244">
        <v>0</v>
      </c>
      <c r="T343" s="245">
        <f>S343*H343</f>
        <v>0</v>
      </c>
      <c r="AR343" s="25" t="s">
        <v>547</v>
      </c>
      <c r="AT343" s="25" t="s">
        <v>475</v>
      </c>
      <c r="AU343" s="25" t="s">
        <v>85</v>
      </c>
      <c r="AY343" s="25" t="s">
        <v>174</v>
      </c>
      <c r="BE343" s="246">
        <f>IF(N343="základní",J343,0)</f>
        <v>0</v>
      </c>
      <c r="BF343" s="246">
        <f>IF(N343="snížená",J343,0)</f>
        <v>0</v>
      </c>
      <c r="BG343" s="246">
        <f>IF(N343="zákl. přenesená",J343,0)</f>
        <v>0</v>
      </c>
      <c r="BH343" s="246">
        <f>IF(N343="sníž. přenesená",J343,0)</f>
        <v>0</v>
      </c>
      <c r="BI343" s="246">
        <f>IF(N343="nulová",J343,0)</f>
        <v>0</v>
      </c>
      <c r="BJ343" s="25" t="s">
        <v>83</v>
      </c>
      <c r="BK343" s="246">
        <f>ROUND(I343*H343,2)</f>
        <v>0</v>
      </c>
      <c r="BL343" s="25" t="s">
        <v>258</v>
      </c>
      <c r="BM343" s="25" t="s">
        <v>1937</v>
      </c>
    </row>
    <row r="344" spans="2:65" s="1" customFormat="1" ht="25.5" customHeight="1">
      <c r="B344" s="47"/>
      <c r="C344" s="300" t="s">
        <v>1124</v>
      </c>
      <c r="D344" s="300" t="s">
        <v>475</v>
      </c>
      <c r="E344" s="301" t="s">
        <v>1938</v>
      </c>
      <c r="F344" s="302" t="s">
        <v>1939</v>
      </c>
      <c r="G344" s="303" t="s">
        <v>180</v>
      </c>
      <c r="H344" s="304">
        <v>7</v>
      </c>
      <c r="I344" s="305"/>
      <c r="J344" s="306">
        <f>ROUND(I344*H344,2)</f>
        <v>0</v>
      </c>
      <c r="K344" s="302" t="s">
        <v>181</v>
      </c>
      <c r="L344" s="307"/>
      <c r="M344" s="308" t="s">
        <v>23</v>
      </c>
      <c r="N344" s="309" t="s">
        <v>46</v>
      </c>
      <c r="O344" s="48"/>
      <c r="P344" s="244">
        <f>O344*H344</f>
        <v>0</v>
      </c>
      <c r="Q344" s="244">
        <v>0.021</v>
      </c>
      <c r="R344" s="244">
        <f>Q344*H344</f>
        <v>0.14700000000000002</v>
      </c>
      <c r="S344" s="244">
        <v>0</v>
      </c>
      <c r="T344" s="245">
        <f>S344*H344</f>
        <v>0</v>
      </c>
      <c r="AR344" s="25" t="s">
        <v>547</v>
      </c>
      <c r="AT344" s="25" t="s">
        <v>475</v>
      </c>
      <c r="AU344" s="25" t="s">
        <v>85</v>
      </c>
      <c r="AY344" s="25" t="s">
        <v>174</v>
      </c>
      <c r="BE344" s="246">
        <f>IF(N344="základní",J344,0)</f>
        <v>0</v>
      </c>
      <c r="BF344" s="246">
        <f>IF(N344="snížená",J344,0)</f>
        <v>0</v>
      </c>
      <c r="BG344" s="246">
        <f>IF(N344="zákl. přenesená",J344,0)</f>
        <v>0</v>
      </c>
      <c r="BH344" s="246">
        <f>IF(N344="sníž. přenesená",J344,0)</f>
        <v>0</v>
      </c>
      <c r="BI344" s="246">
        <f>IF(N344="nulová",J344,0)</f>
        <v>0</v>
      </c>
      <c r="BJ344" s="25" t="s">
        <v>83</v>
      </c>
      <c r="BK344" s="246">
        <f>ROUND(I344*H344,2)</f>
        <v>0</v>
      </c>
      <c r="BL344" s="25" t="s">
        <v>258</v>
      </c>
      <c r="BM344" s="25" t="s">
        <v>1940</v>
      </c>
    </row>
    <row r="345" spans="2:65" s="1" customFormat="1" ht="16.5" customHeight="1">
      <c r="B345" s="47"/>
      <c r="C345" s="300" t="s">
        <v>1128</v>
      </c>
      <c r="D345" s="300" t="s">
        <v>475</v>
      </c>
      <c r="E345" s="301" t="s">
        <v>1941</v>
      </c>
      <c r="F345" s="302" t="s">
        <v>1942</v>
      </c>
      <c r="G345" s="303" t="s">
        <v>180</v>
      </c>
      <c r="H345" s="304">
        <v>9</v>
      </c>
      <c r="I345" s="305"/>
      <c r="J345" s="306">
        <f>ROUND(I345*H345,2)</f>
        <v>0</v>
      </c>
      <c r="K345" s="302" t="s">
        <v>23</v>
      </c>
      <c r="L345" s="307"/>
      <c r="M345" s="308" t="s">
        <v>23</v>
      </c>
      <c r="N345" s="309" t="s">
        <v>46</v>
      </c>
      <c r="O345" s="48"/>
      <c r="P345" s="244">
        <f>O345*H345</f>
        <v>0</v>
      </c>
      <c r="Q345" s="244">
        <v>0</v>
      </c>
      <c r="R345" s="244">
        <f>Q345*H345</f>
        <v>0</v>
      </c>
      <c r="S345" s="244">
        <v>0</v>
      </c>
      <c r="T345" s="245">
        <f>S345*H345</f>
        <v>0</v>
      </c>
      <c r="AR345" s="25" t="s">
        <v>547</v>
      </c>
      <c r="AT345" s="25" t="s">
        <v>475</v>
      </c>
      <c r="AU345" s="25" t="s">
        <v>85</v>
      </c>
      <c r="AY345" s="25" t="s">
        <v>174</v>
      </c>
      <c r="BE345" s="246">
        <f>IF(N345="základní",J345,0)</f>
        <v>0</v>
      </c>
      <c r="BF345" s="246">
        <f>IF(N345="snížená",J345,0)</f>
        <v>0</v>
      </c>
      <c r="BG345" s="246">
        <f>IF(N345="zákl. přenesená",J345,0)</f>
        <v>0</v>
      </c>
      <c r="BH345" s="246">
        <f>IF(N345="sníž. přenesená",J345,0)</f>
        <v>0</v>
      </c>
      <c r="BI345" s="246">
        <f>IF(N345="nulová",J345,0)</f>
        <v>0</v>
      </c>
      <c r="BJ345" s="25" t="s">
        <v>83</v>
      </c>
      <c r="BK345" s="246">
        <f>ROUND(I345*H345,2)</f>
        <v>0</v>
      </c>
      <c r="BL345" s="25" t="s">
        <v>258</v>
      </c>
      <c r="BM345" s="25" t="s">
        <v>1943</v>
      </c>
    </row>
    <row r="346" spans="2:65" s="1" customFormat="1" ht="16.5" customHeight="1">
      <c r="B346" s="47"/>
      <c r="C346" s="235" t="s">
        <v>1139</v>
      </c>
      <c r="D346" s="235" t="s">
        <v>177</v>
      </c>
      <c r="E346" s="236" t="s">
        <v>1944</v>
      </c>
      <c r="F346" s="237" t="s">
        <v>1945</v>
      </c>
      <c r="G346" s="238" t="s">
        <v>180</v>
      </c>
      <c r="H346" s="239">
        <v>3</v>
      </c>
      <c r="I346" s="240"/>
      <c r="J346" s="241">
        <f>ROUND(I346*H346,2)</f>
        <v>0</v>
      </c>
      <c r="K346" s="237" t="s">
        <v>181</v>
      </c>
      <c r="L346" s="73"/>
      <c r="M346" s="242" t="s">
        <v>23</v>
      </c>
      <c r="N346" s="243" t="s">
        <v>46</v>
      </c>
      <c r="O346" s="48"/>
      <c r="P346" s="244">
        <f>O346*H346</f>
        <v>0</v>
      </c>
      <c r="Q346" s="244">
        <v>0.00234</v>
      </c>
      <c r="R346" s="244">
        <f>Q346*H346</f>
        <v>0.00702</v>
      </c>
      <c r="S346" s="244">
        <v>0</v>
      </c>
      <c r="T346" s="245">
        <f>S346*H346</f>
        <v>0</v>
      </c>
      <c r="AR346" s="25" t="s">
        <v>258</v>
      </c>
      <c r="AT346" s="25" t="s">
        <v>177</v>
      </c>
      <c r="AU346" s="25" t="s">
        <v>85</v>
      </c>
      <c r="AY346" s="25" t="s">
        <v>174</v>
      </c>
      <c r="BE346" s="246">
        <f>IF(N346="základní",J346,0)</f>
        <v>0</v>
      </c>
      <c r="BF346" s="246">
        <f>IF(N346="snížená",J346,0)</f>
        <v>0</v>
      </c>
      <c r="BG346" s="246">
        <f>IF(N346="zákl. přenesená",J346,0)</f>
        <v>0</v>
      </c>
      <c r="BH346" s="246">
        <f>IF(N346="sníž. přenesená",J346,0)</f>
        <v>0</v>
      </c>
      <c r="BI346" s="246">
        <f>IF(N346="nulová",J346,0)</f>
        <v>0</v>
      </c>
      <c r="BJ346" s="25" t="s">
        <v>83</v>
      </c>
      <c r="BK346" s="246">
        <f>ROUND(I346*H346,2)</f>
        <v>0</v>
      </c>
      <c r="BL346" s="25" t="s">
        <v>258</v>
      </c>
      <c r="BM346" s="25" t="s">
        <v>1946</v>
      </c>
    </row>
    <row r="347" spans="2:65" s="1" customFormat="1" ht="16.5" customHeight="1">
      <c r="B347" s="47"/>
      <c r="C347" s="300" t="s">
        <v>1143</v>
      </c>
      <c r="D347" s="300" t="s">
        <v>475</v>
      </c>
      <c r="E347" s="301" t="s">
        <v>1947</v>
      </c>
      <c r="F347" s="302" t="s">
        <v>1948</v>
      </c>
      <c r="G347" s="303" t="s">
        <v>180</v>
      </c>
      <c r="H347" s="304">
        <v>3</v>
      </c>
      <c r="I347" s="305"/>
      <c r="J347" s="306">
        <f>ROUND(I347*H347,2)</f>
        <v>0</v>
      </c>
      <c r="K347" s="302" t="s">
        <v>181</v>
      </c>
      <c r="L347" s="307"/>
      <c r="M347" s="308" t="s">
        <v>23</v>
      </c>
      <c r="N347" s="309" t="s">
        <v>46</v>
      </c>
      <c r="O347" s="48"/>
      <c r="P347" s="244">
        <f>O347*H347</f>
        <v>0</v>
      </c>
      <c r="Q347" s="244">
        <v>0.0083</v>
      </c>
      <c r="R347" s="244">
        <f>Q347*H347</f>
        <v>0.0249</v>
      </c>
      <c r="S347" s="244">
        <v>0</v>
      </c>
      <c r="T347" s="245">
        <f>S347*H347</f>
        <v>0</v>
      </c>
      <c r="AR347" s="25" t="s">
        <v>547</v>
      </c>
      <c r="AT347" s="25" t="s">
        <v>475</v>
      </c>
      <c r="AU347" s="25" t="s">
        <v>85</v>
      </c>
      <c r="AY347" s="25" t="s">
        <v>174</v>
      </c>
      <c r="BE347" s="246">
        <f>IF(N347="základní",J347,0)</f>
        <v>0</v>
      </c>
      <c r="BF347" s="246">
        <f>IF(N347="snížená",J347,0)</f>
        <v>0</v>
      </c>
      <c r="BG347" s="246">
        <f>IF(N347="zákl. přenesená",J347,0)</f>
        <v>0</v>
      </c>
      <c r="BH347" s="246">
        <f>IF(N347="sníž. přenesená",J347,0)</f>
        <v>0</v>
      </c>
      <c r="BI347" s="246">
        <f>IF(N347="nulová",J347,0)</f>
        <v>0</v>
      </c>
      <c r="BJ347" s="25" t="s">
        <v>83</v>
      </c>
      <c r="BK347" s="246">
        <f>ROUND(I347*H347,2)</f>
        <v>0</v>
      </c>
      <c r="BL347" s="25" t="s">
        <v>258</v>
      </c>
      <c r="BM347" s="25" t="s">
        <v>1949</v>
      </c>
    </row>
    <row r="348" spans="2:65" s="1" customFormat="1" ht="16.5" customHeight="1">
      <c r="B348" s="47"/>
      <c r="C348" s="235" t="s">
        <v>1147</v>
      </c>
      <c r="D348" s="235" t="s">
        <v>177</v>
      </c>
      <c r="E348" s="236" t="s">
        <v>1950</v>
      </c>
      <c r="F348" s="237" t="s">
        <v>1951</v>
      </c>
      <c r="G348" s="238" t="s">
        <v>1795</v>
      </c>
      <c r="H348" s="239">
        <v>25</v>
      </c>
      <c r="I348" s="240"/>
      <c r="J348" s="241">
        <f>ROUND(I348*H348,2)</f>
        <v>0</v>
      </c>
      <c r="K348" s="237" t="s">
        <v>181</v>
      </c>
      <c r="L348" s="73"/>
      <c r="M348" s="242" t="s">
        <v>23</v>
      </c>
      <c r="N348" s="243" t="s">
        <v>46</v>
      </c>
      <c r="O348" s="48"/>
      <c r="P348" s="244">
        <f>O348*H348</f>
        <v>0</v>
      </c>
      <c r="Q348" s="244">
        <v>0.00185</v>
      </c>
      <c r="R348" s="244">
        <f>Q348*H348</f>
        <v>0.04625</v>
      </c>
      <c r="S348" s="244">
        <v>0</v>
      </c>
      <c r="T348" s="245">
        <f>S348*H348</f>
        <v>0</v>
      </c>
      <c r="AR348" s="25" t="s">
        <v>258</v>
      </c>
      <c r="AT348" s="25" t="s">
        <v>177</v>
      </c>
      <c r="AU348" s="25" t="s">
        <v>85</v>
      </c>
      <c r="AY348" s="25" t="s">
        <v>174</v>
      </c>
      <c r="BE348" s="246">
        <f>IF(N348="základní",J348,0)</f>
        <v>0</v>
      </c>
      <c r="BF348" s="246">
        <f>IF(N348="snížená",J348,0)</f>
        <v>0</v>
      </c>
      <c r="BG348" s="246">
        <f>IF(N348="zákl. přenesená",J348,0)</f>
        <v>0</v>
      </c>
      <c r="BH348" s="246">
        <f>IF(N348="sníž. přenesená",J348,0)</f>
        <v>0</v>
      </c>
      <c r="BI348" s="246">
        <f>IF(N348="nulová",J348,0)</f>
        <v>0</v>
      </c>
      <c r="BJ348" s="25" t="s">
        <v>83</v>
      </c>
      <c r="BK348" s="246">
        <f>ROUND(I348*H348,2)</f>
        <v>0</v>
      </c>
      <c r="BL348" s="25" t="s">
        <v>258</v>
      </c>
      <c r="BM348" s="25" t="s">
        <v>1952</v>
      </c>
    </row>
    <row r="349" spans="2:65" s="1" customFormat="1" ht="16.5" customHeight="1">
      <c r="B349" s="47"/>
      <c r="C349" s="300" t="s">
        <v>1152</v>
      </c>
      <c r="D349" s="300" t="s">
        <v>475</v>
      </c>
      <c r="E349" s="301" t="s">
        <v>1953</v>
      </c>
      <c r="F349" s="302" t="s">
        <v>1954</v>
      </c>
      <c r="G349" s="303" t="s">
        <v>180</v>
      </c>
      <c r="H349" s="304">
        <v>25</v>
      </c>
      <c r="I349" s="305"/>
      <c r="J349" s="306">
        <f>ROUND(I349*H349,2)</f>
        <v>0</v>
      </c>
      <c r="K349" s="302" t="s">
        <v>181</v>
      </c>
      <c r="L349" s="307"/>
      <c r="M349" s="308" t="s">
        <v>23</v>
      </c>
      <c r="N349" s="309" t="s">
        <v>46</v>
      </c>
      <c r="O349" s="48"/>
      <c r="P349" s="244">
        <f>O349*H349</f>
        <v>0</v>
      </c>
      <c r="Q349" s="244">
        <v>0.0135</v>
      </c>
      <c r="R349" s="244">
        <f>Q349*H349</f>
        <v>0.3375</v>
      </c>
      <c r="S349" s="244">
        <v>0</v>
      </c>
      <c r="T349" s="245">
        <f>S349*H349</f>
        <v>0</v>
      </c>
      <c r="AR349" s="25" t="s">
        <v>547</v>
      </c>
      <c r="AT349" s="25" t="s">
        <v>475</v>
      </c>
      <c r="AU349" s="25" t="s">
        <v>85</v>
      </c>
      <c r="AY349" s="25" t="s">
        <v>174</v>
      </c>
      <c r="BE349" s="246">
        <f>IF(N349="základní",J349,0)</f>
        <v>0</v>
      </c>
      <c r="BF349" s="246">
        <f>IF(N349="snížená",J349,0)</f>
        <v>0</v>
      </c>
      <c r="BG349" s="246">
        <f>IF(N349="zákl. přenesená",J349,0)</f>
        <v>0</v>
      </c>
      <c r="BH349" s="246">
        <f>IF(N349="sníž. přenesená",J349,0)</f>
        <v>0</v>
      </c>
      <c r="BI349" s="246">
        <f>IF(N349="nulová",J349,0)</f>
        <v>0</v>
      </c>
      <c r="BJ349" s="25" t="s">
        <v>83</v>
      </c>
      <c r="BK349" s="246">
        <f>ROUND(I349*H349,2)</f>
        <v>0</v>
      </c>
      <c r="BL349" s="25" t="s">
        <v>258</v>
      </c>
      <c r="BM349" s="25" t="s">
        <v>1955</v>
      </c>
    </row>
    <row r="350" spans="2:65" s="1" customFormat="1" ht="16.5" customHeight="1">
      <c r="B350" s="47"/>
      <c r="C350" s="300" t="s">
        <v>1156</v>
      </c>
      <c r="D350" s="300" t="s">
        <v>475</v>
      </c>
      <c r="E350" s="301" t="s">
        <v>1956</v>
      </c>
      <c r="F350" s="302" t="s">
        <v>1957</v>
      </c>
      <c r="G350" s="303" t="s">
        <v>180</v>
      </c>
      <c r="H350" s="304">
        <v>25</v>
      </c>
      <c r="I350" s="305"/>
      <c r="J350" s="306">
        <f>ROUND(I350*H350,2)</f>
        <v>0</v>
      </c>
      <c r="K350" s="302" t="s">
        <v>181</v>
      </c>
      <c r="L350" s="307"/>
      <c r="M350" s="308" t="s">
        <v>23</v>
      </c>
      <c r="N350" s="309" t="s">
        <v>46</v>
      </c>
      <c r="O350" s="48"/>
      <c r="P350" s="244">
        <f>O350*H350</f>
        <v>0</v>
      </c>
      <c r="Q350" s="244">
        <v>0.006</v>
      </c>
      <c r="R350" s="244">
        <f>Q350*H350</f>
        <v>0.15</v>
      </c>
      <c r="S350" s="244">
        <v>0</v>
      </c>
      <c r="T350" s="245">
        <f>S350*H350</f>
        <v>0</v>
      </c>
      <c r="AR350" s="25" t="s">
        <v>547</v>
      </c>
      <c r="AT350" s="25" t="s">
        <v>475</v>
      </c>
      <c r="AU350" s="25" t="s">
        <v>85</v>
      </c>
      <c r="AY350" s="25" t="s">
        <v>174</v>
      </c>
      <c r="BE350" s="246">
        <f>IF(N350="základní",J350,0)</f>
        <v>0</v>
      </c>
      <c r="BF350" s="246">
        <f>IF(N350="snížená",J350,0)</f>
        <v>0</v>
      </c>
      <c r="BG350" s="246">
        <f>IF(N350="zákl. přenesená",J350,0)</f>
        <v>0</v>
      </c>
      <c r="BH350" s="246">
        <f>IF(N350="sníž. přenesená",J350,0)</f>
        <v>0</v>
      </c>
      <c r="BI350" s="246">
        <f>IF(N350="nulová",J350,0)</f>
        <v>0</v>
      </c>
      <c r="BJ350" s="25" t="s">
        <v>83</v>
      </c>
      <c r="BK350" s="246">
        <f>ROUND(I350*H350,2)</f>
        <v>0</v>
      </c>
      <c r="BL350" s="25" t="s">
        <v>258</v>
      </c>
      <c r="BM350" s="25" t="s">
        <v>1958</v>
      </c>
    </row>
    <row r="351" spans="2:65" s="1" customFormat="1" ht="16.5" customHeight="1">
      <c r="B351" s="47"/>
      <c r="C351" s="235" t="s">
        <v>1160</v>
      </c>
      <c r="D351" s="235" t="s">
        <v>177</v>
      </c>
      <c r="E351" s="236" t="s">
        <v>1959</v>
      </c>
      <c r="F351" s="237" t="s">
        <v>1960</v>
      </c>
      <c r="G351" s="238" t="s">
        <v>1795</v>
      </c>
      <c r="H351" s="239">
        <v>1</v>
      </c>
      <c r="I351" s="240"/>
      <c r="J351" s="241">
        <f>ROUND(I351*H351,2)</f>
        <v>0</v>
      </c>
      <c r="K351" s="237" t="s">
        <v>181</v>
      </c>
      <c r="L351" s="73"/>
      <c r="M351" s="242" t="s">
        <v>23</v>
      </c>
      <c r="N351" s="243" t="s">
        <v>46</v>
      </c>
      <c r="O351" s="48"/>
      <c r="P351" s="244">
        <f>O351*H351</f>
        <v>0</v>
      </c>
      <c r="Q351" s="244">
        <v>0.00088</v>
      </c>
      <c r="R351" s="244">
        <f>Q351*H351</f>
        <v>0.00088</v>
      </c>
      <c r="S351" s="244">
        <v>0</v>
      </c>
      <c r="T351" s="245">
        <f>S351*H351</f>
        <v>0</v>
      </c>
      <c r="AR351" s="25" t="s">
        <v>258</v>
      </c>
      <c r="AT351" s="25" t="s">
        <v>177</v>
      </c>
      <c r="AU351" s="25" t="s">
        <v>85</v>
      </c>
      <c r="AY351" s="25" t="s">
        <v>174</v>
      </c>
      <c r="BE351" s="246">
        <f>IF(N351="základní",J351,0)</f>
        <v>0</v>
      </c>
      <c r="BF351" s="246">
        <f>IF(N351="snížená",J351,0)</f>
        <v>0</v>
      </c>
      <c r="BG351" s="246">
        <f>IF(N351="zákl. přenesená",J351,0)</f>
        <v>0</v>
      </c>
      <c r="BH351" s="246">
        <f>IF(N351="sníž. přenesená",J351,0)</f>
        <v>0</v>
      </c>
      <c r="BI351" s="246">
        <f>IF(N351="nulová",J351,0)</f>
        <v>0</v>
      </c>
      <c r="BJ351" s="25" t="s">
        <v>83</v>
      </c>
      <c r="BK351" s="246">
        <f>ROUND(I351*H351,2)</f>
        <v>0</v>
      </c>
      <c r="BL351" s="25" t="s">
        <v>258</v>
      </c>
      <c r="BM351" s="25" t="s">
        <v>1961</v>
      </c>
    </row>
    <row r="352" spans="2:65" s="1" customFormat="1" ht="16.5" customHeight="1">
      <c r="B352" s="47"/>
      <c r="C352" s="300" t="s">
        <v>1164</v>
      </c>
      <c r="D352" s="300" t="s">
        <v>475</v>
      </c>
      <c r="E352" s="301" t="s">
        <v>1962</v>
      </c>
      <c r="F352" s="302" t="s">
        <v>1963</v>
      </c>
      <c r="G352" s="303" t="s">
        <v>180</v>
      </c>
      <c r="H352" s="304">
        <v>1</v>
      </c>
      <c r="I352" s="305"/>
      <c r="J352" s="306">
        <f>ROUND(I352*H352,2)</f>
        <v>0</v>
      </c>
      <c r="K352" s="302" t="s">
        <v>23</v>
      </c>
      <c r="L352" s="307"/>
      <c r="M352" s="308" t="s">
        <v>23</v>
      </c>
      <c r="N352" s="309" t="s">
        <v>46</v>
      </c>
      <c r="O352" s="48"/>
      <c r="P352" s="244">
        <f>O352*H352</f>
        <v>0</v>
      </c>
      <c r="Q352" s="244">
        <v>0</v>
      </c>
      <c r="R352" s="244">
        <f>Q352*H352</f>
        <v>0</v>
      </c>
      <c r="S352" s="244">
        <v>0</v>
      </c>
      <c r="T352" s="245">
        <f>S352*H352</f>
        <v>0</v>
      </c>
      <c r="AR352" s="25" t="s">
        <v>547</v>
      </c>
      <c r="AT352" s="25" t="s">
        <v>475</v>
      </c>
      <c r="AU352" s="25" t="s">
        <v>85</v>
      </c>
      <c r="AY352" s="25" t="s">
        <v>174</v>
      </c>
      <c r="BE352" s="246">
        <f>IF(N352="základní",J352,0)</f>
        <v>0</v>
      </c>
      <c r="BF352" s="246">
        <f>IF(N352="snížená",J352,0)</f>
        <v>0</v>
      </c>
      <c r="BG352" s="246">
        <f>IF(N352="zákl. přenesená",J352,0)</f>
        <v>0</v>
      </c>
      <c r="BH352" s="246">
        <f>IF(N352="sníž. přenesená",J352,0)</f>
        <v>0</v>
      </c>
      <c r="BI352" s="246">
        <f>IF(N352="nulová",J352,0)</f>
        <v>0</v>
      </c>
      <c r="BJ352" s="25" t="s">
        <v>83</v>
      </c>
      <c r="BK352" s="246">
        <f>ROUND(I352*H352,2)</f>
        <v>0</v>
      </c>
      <c r="BL352" s="25" t="s">
        <v>258</v>
      </c>
      <c r="BM352" s="25" t="s">
        <v>1964</v>
      </c>
    </row>
    <row r="353" spans="2:65" s="1" customFormat="1" ht="16.5" customHeight="1">
      <c r="B353" s="47"/>
      <c r="C353" s="300" t="s">
        <v>1168</v>
      </c>
      <c r="D353" s="300" t="s">
        <v>475</v>
      </c>
      <c r="E353" s="301" t="s">
        <v>1965</v>
      </c>
      <c r="F353" s="302" t="s">
        <v>1966</v>
      </c>
      <c r="G353" s="303" t="s">
        <v>180</v>
      </c>
      <c r="H353" s="304">
        <v>1</v>
      </c>
      <c r="I353" s="305"/>
      <c r="J353" s="306">
        <f>ROUND(I353*H353,2)</f>
        <v>0</v>
      </c>
      <c r="K353" s="302" t="s">
        <v>23</v>
      </c>
      <c r="L353" s="307"/>
      <c r="M353" s="308" t="s">
        <v>23</v>
      </c>
      <c r="N353" s="309" t="s">
        <v>46</v>
      </c>
      <c r="O353" s="48"/>
      <c r="P353" s="244">
        <f>O353*H353</f>
        <v>0</v>
      </c>
      <c r="Q353" s="244">
        <v>0</v>
      </c>
      <c r="R353" s="244">
        <f>Q353*H353</f>
        <v>0</v>
      </c>
      <c r="S353" s="244">
        <v>0</v>
      </c>
      <c r="T353" s="245">
        <f>S353*H353</f>
        <v>0</v>
      </c>
      <c r="AR353" s="25" t="s">
        <v>547</v>
      </c>
      <c r="AT353" s="25" t="s">
        <v>475</v>
      </c>
      <c r="AU353" s="25" t="s">
        <v>85</v>
      </c>
      <c r="AY353" s="25" t="s">
        <v>174</v>
      </c>
      <c r="BE353" s="246">
        <f>IF(N353="základní",J353,0)</f>
        <v>0</v>
      </c>
      <c r="BF353" s="246">
        <f>IF(N353="snížená",J353,0)</f>
        <v>0</v>
      </c>
      <c r="BG353" s="246">
        <f>IF(N353="zákl. přenesená",J353,0)</f>
        <v>0</v>
      </c>
      <c r="BH353" s="246">
        <f>IF(N353="sníž. přenesená",J353,0)</f>
        <v>0</v>
      </c>
      <c r="BI353" s="246">
        <f>IF(N353="nulová",J353,0)</f>
        <v>0</v>
      </c>
      <c r="BJ353" s="25" t="s">
        <v>83</v>
      </c>
      <c r="BK353" s="246">
        <f>ROUND(I353*H353,2)</f>
        <v>0</v>
      </c>
      <c r="BL353" s="25" t="s">
        <v>258</v>
      </c>
      <c r="BM353" s="25" t="s">
        <v>1967</v>
      </c>
    </row>
    <row r="354" spans="2:65" s="1" customFormat="1" ht="16.5" customHeight="1">
      <c r="B354" s="47"/>
      <c r="C354" s="235" t="s">
        <v>1172</v>
      </c>
      <c r="D354" s="235" t="s">
        <v>177</v>
      </c>
      <c r="E354" s="236" t="s">
        <v>1968</v>
      </c>
      <c r="F354" s="237" t="s">
        <v>1969</v>
      </c>
      <c r="G354" s="238" t="s">
        <v>1795</v>
      </c>
      <c r="H354" s="239">
        <v>1</v>
      </c>
      <c r="I354" s="240"/>
      <c r="J354" s="241">
        <f>ROUND(I354*H354,2)</f>
        <v>0</v>
      </c>
      <c r="K354" s="237" t="s">
        <v>181</v>
      </c>
      <c r="L354" s="73"/>
      <c r="M354" s="242" t="s">
        <v>23</v>
      </c>
      <c r="N354" s="243" t="s">
        <v>46</v>
      </c>
      <c r="O354" s="48"/>
      <c r="P354" s="244">
        <f>O354*H354</f>
        <v>0</v>
      </c>
      <c r="Q354" s="244">
        <v>0.00017</v>
      </c>
      <c r="R354" s="244">
        <f>Q354*H354</f>
        <v>0.00017</v>
      </c>
      <c r="S354" s="244">
        <v>0</v>
      </c>
      <c r="T354" s="245">
        <f>S354*H354</f>
        <v>0</v>
      </c>
      <c r="AR354" s="25" t="s">
        <v>258</v>
      </c>
      <c r="AT354" s="25" t="s">
        <v>177</v>
      </c>
      <c r="AU354" s="25" t="s">
        <v>85</v>
      </c>
      <c r="AY354" s="25" t="s">
        <v>174</v>
      </c>
      <c r="BE354" s="246">
        <f>IF(N354="základní",J354,0)</f>
        <v>0</v>
      </c>
      <c r="BF354" s="246">
        <f>IF(N354="snížená",J354,0)</f>
        <v>0</v>
      </c>
      <c r="BG354" s="246">
        <f>IF(N354="zákl. přenesená",J354,0)</f>
        <v>0</v>
      </c>
      <c r="BH354" s="246">
        <f>IF(N354="sníž. přenesená",J354,0)</f>
        <v>0</v>
      </c>
      <c r="BI354" s="246">
        <f>IF(N354="nulová",J354,0)</f>
        <v>0</v>
      </c>
      <c r="BJ354" s="25" t="s">
        <v>83</v>
      </c>
      <c r="BK354" s="246">
        <f>ROUND(I354*H354,2)</f>
        <v>0</v>
      </c>
      <c r="BL354" s="25" t="s">
        <v>258</v>
      </c>
      <c r="BM354" s="25" t="s">
        <v>1970</v>
      </c>
    </row>
    <row r="355" spans="2:65" s="1" customFormat="1" ht="16.5" customHeight="1">
      <c r="B355" s="47"/>
      <c r="C355" s="300" t="s">
        <v>1178</v>
      </c>
      <c r="D355" s="300" t="s">
        <v>475</v>
      </c>
      <c r="E355" s="301" t="s">
        <v>1971</v>
      </c>
      <c r="F355" s="302" t="s">
        <v>1972</v>
      </c>
      <c r="G355" s="303" t="s">
        <v>180</v>
      </c>
      <c r="H355" s="304">
        <v>1</v>
      </c>
      <c r="I355" s="305"/>
      <c r="J355" s="306">
        <f>ROUND(I355*H355,2)</f>
        <v>0</v>
      </c>
      <c r="K355" s="302" t="s">
        <v>23</v>
      </c>
      <c r="L355" s="307"/>
      <c r="M355" s="308" t="s">
        <v>23</v>
      </c>
      <c r="N355" s="309" t="s">
        <v>46</v>
      </c>
      <c r="O355" s="48"/>
      <c r="P355" s="244">
        <f>O355*H355</f>
        <v>0</v>
      </c>
      <c r="Q355" s="244">
        <v>0</v>
      </c>
      <c r="R355" s="244">
        <f>Q355*H355</f>
        <v>0</v>
      </c>
      <c r="S355" s="244">
        <v>0</v>
      </c>
      <c r="T355" s="245">
        <f>S355*H355</f>
        <v>0</v>
      </c>
      <c r="AR355" s="25" t="s">
        <v>547</v>
      </c>
      <c r="AT355" s="25" t="s">
        <v>475</v>
      </c>
      <c r="AU355" s="25" t="s">
        <v>85</v>
      </c>
      <c r="AY355" s="25" t="s">
        <v>174</v>
      </c>
      <c r="BE355" s="246">
        <f>IF(N355="základní",J355,0)</f>
        <v>0</v>
      </c>
      <c r="BF355" s="246">
        <f>IF(N355="snížená",J355,0)</f>
        <v>0</v>
      </c>
      <c r="BG355" s="246">
        <f>IF(N355="zákl. přenesená",J355,0)</f>
        <v>0</v>
      </c>
      <c r="BH355" s="246">
        <f>IF(N355="sníž. přenesená",J355,0)</f>
        <v>0</v>
      </c>
      <c r="BI355" s="246">
        <f>IF(N355="nulová",J355,0)</f>
        <v>0</v>
      </c>
      <c r="BJ355" s="25" t="s">
        <v>83</v>
      </c>
      <c r="BK355" s="246">
        <f>ROUND(I355*H355,2)</f>
        <v>0</v>
      </c>
      <c r="BL355" s="25" t="s">
        <v>258</v>
      </c>
      <c r="BM355" s="25" t="s">
        <v>1973</v>
      </c>
    </row>
    <row r="356" spans="2:65" s="1" customFormat="1" ht="16.5" customHeight="1">
      <c r="B356" s="47"/>
      <c r="C356" s="235" t="s">
        <v>1182</v>
      </c>
      <c r="D356" s="235" t="s">
        <v>177</v>
      </c>
      <c r="E356" s="236" t="s">
        <v>1974</v>
      </c>
      <c r="F356" s="237" t="s">
        <v>1975</v>
      </c>
      <c r="G356" s="238" t="s">
        <v>1795</v>
      </c>
      <c r="H356" s="239">
        <v>7</v>
      </c>
      <c r="I356" s="240"/>
      <c r="J356" s="241">
        <f>ROUND(I356*H356,2)</f>
        <v>0</v>
      </c>
      <c r="K356" s="237" t="s">
        <v>181</v>
      </c>
      <c r="L356" s="73"/>
      <c r="M356" s="242" t="s">
        <v>23</v>
      </c>
      <c r="N356" s="243" t="s">
        <v>46</v>
      </c>
      <c r="O356" s="48"/>
      <c r="P356" s="244">
        <f>O356*H356</f>
        <v>0</v>
      </c>
      <c r="Q356" s="244">
        <v>0.00059</v>
      </c>
      <c r="R356" s="244">
        <f>Q356*H356</f>
        <v>0.00413</v>
      </c>
      <c r="S356" s="244">
        <v>0</v>
      </c>
      <c r="T356" s="245">
        <f>S356*H356</f>
        <v>0</v>
      </c>
      <c r="AR356" s="25" t="s">
        <v>258</v>
      </c>
      <c r="AT356" s="25" t="s">
        <v>177</v>
      </c>
      <c r="AU356" s="25" t="s">
        <v>85</v>
      </c>
      <c r="AY356" s="25" t="s">
        <v>174</v>
      </c>
      <c r="BE356" s="246">
        <f>IF(N356="základní",J356,0)</f>
        <v>0</v>
      </c>
      <c r="BF356" s="246">
        <f>IF(N356="snížená",J356,0)</f>
        <v>0</v>
      </c>
      <c r="BG356" s="246">
        <f>IF(N356="zákl. přenesená",J356,0)</f>
        <v>0</v>
      </c>
      <c r="BH356" s="246">
        <f>IF(N356="sníž. přenesená",J356,0)</f>
        <v>0</v>
      </c>
      <c r="BI356" s="246">
        <f>IF(N356="nulová",J356,0)</f>
        <v>0</v>
      </c>
      <c r="BJ356" s="25" t="s">
        <v>83</v>
      </c>
      <c r="BK356" s="246">
        <f>ROUND(I356*H356,2)</f>
        <v>0</v>
      </c>
      <c r="BL356" s="25" t="s">
        <v>258</v>
      </c>
      <c r="BM356" s="25" t="s">
        <v>1976</v>
      </c>
    </row>
    <row r="357" spans="2:65" s="1" customFormat="1" ht="16.5" customHeight="1">
      <c r="B357" s="47"/>
      <c r="C357" s="300" t="s">
        <v>1186</v>
      </c>
      <c r="D357" s="300" t="s">
        <v>475</v>
      </c>
      <c r="E357" s="301" t="s">
        <v>1977</v>
      </c>
      <c r="F357" s="302" t="s">
        <v>1978</v>
      </c>
      <c r="G357" s="303" t="s">
        <v>180</v>
      </c>
      <c r="H357" s="304">
        <v>7</v>
      </c>
      <c r="I357" s="305"/>
      <c r="J357" s="306">
        <f>ROUND(I357*H357,2)</f>
        <v>0</v>
      </c>
      <c r="K357" s="302" t="s">
        <v>23</v>
      </c>
      <c r="L357" s="307"/>
      <c r="M357" s="308" t="s">
        <v>23</v>
      </c>
      <c r="N357" s="309" t="s">
        <v>46</v>
      </c>
      <c r="O357" s="48"/>
      <c r="P357" s="244">
        <f>O357*H357</f>
        <v>0</v>
      </c>
      <c r="Q357" s="244">
        <v>0</v>
      </c>
      <c r="R357" s="244">
        <f>Q357*H357</f>
        <v>0</v>
      </c>
      <c r="S357" s="244">
        <v>0</v>
      </c>
      <c r="T357" s="245">
        <f>S357*H357</f>
        <v>0</v>
      </c>
      <c r="AR357" s="25" t="s">
        <v>547</v>
      </c>
      <c r="AT357" s="25" t="s">
        <v>475</v>
      </c>
      <c r="AU357" s="25" t="s">
        <v>85</v>
      </c>
      <c r="AY357" s="25" t="s">
        <v>174</v>
      </c>
      <c r="BE357" s="246">
        <f>IF(N357="základní",J357,0)</f>
        <v>0</v>
      </c>
      <c r="BF357" s="246">
        <f>IF(N357="snížená",J357,0)</f>
        <v>0</v>
      </c>
      <c r="BG357" s="246">
        <f>IF(N357="zákl. přenesená",J357,0)</f>
        <v>0</v>
      </c>
      <c r="BH357" s="246">
        <f>IF(N357="sníž. přenesená",J357,0)</f>
        <v>0</v>
      </c>
      <c r="BI357" s="246">
        <f>IF(N357="nulová",J357,0)</f>
        <v>0</v>
      </c>
      <c r="BJ357" s="25" t="s">
        <v>83</v>
      </c>
      <c r="BK357" s="246">
        <f>ROUND(I357*H357,2)</f>
        <v>0</v>
      </c>
      <c r="BL357" s="25" t="s">
        <v>258</v>
      </c>
      <c r="BM357" s="25" t="s">
        <v>1979</v>
      </c>
    </row>
    <row r="358" spans="2:65" s="1" customFormat="1" ht="16.5" customHeight="1">
      <c r="B358" s="47"/>
      <c r="C358" s="235" t="s">
        <v>1191</v>
      </c>
      <c r="D358" s="235" t="s">
        <v>177</v>
      </c>
      <c r="E358" s="236" t="s">
        <v>1980</v>
      </c>
      <c r="F358" s="237" t="s">
        <v>1981</v>
      </c>
      <c r="G358" s="238" t="s">
        <v>1795</v>
      </c>
      <c r="H358" s="239">
        <v>68</v>
      </c>
      <c r="I358" s="240"/>
      <c r="J358" s="241">
        <f>ROUND(I358*H358,2)</f>
        <v>0</v>
      </c>
      <c r="K358" s="237" t="s">
        <v>181</v>
      </c>
      <c r="L358" s="73"/>
      <c r="M358" s="242" t="s">
        <v>23</v>
      </c>
      <c r="N358" s="243" t="s">
        <v>46</v>
      </c>
      <c r="O358" s="48"/>
      <c r="P358" s="244">
        <f>O358*H358</f>
        <v>0</v>
      </c>
      <c r="Q358" s="244">
        <v>0.0003</v>
      </c>
      <c r="R358" s="244">
        <f>Q358*H358</f>
        <v>0.020399999999999998</v>
      </c>
      <c r="S358" s="244">
        <v>0</v>
      </c>
      <c r="T358" s="245">
        <f>S358*H358</f>
        <v>0</v>
      </c>
      <c r="AR358" s="25" t="s">
        <v>258</v>
      </c>
      <c r="AT358" s="25" t="s">
        <v>177</v>
      </c>
      <c r="AU358" s="25" t="s">
        <v>85</v>
      </c>
      <c r="AY358" s="25" t="s">
        <v>174</v>
      </c>
      <c r="BE358" s="246">
        <f>IF(N358="základní",J358,0)</f>
        <v>0</v>
      </c>
      <c r="BF358" s="246">
        <f>IF(N358="snížená",J358,0)</f>
        <v>0</v>
      </c>
      <c r="BG358" s="246">
        <f>IF(N358="zákl. přenesená",J358,0)</f>
        <v>0</v>
      </c>
      <c r="BH358" s="246">
        <f>IF(N358="sníž. přenesená",J358,0)</f>
        <v>0</v>
      </c>
      <c r="BI358" s="246">
        <f>IF(N358="nulová",J358,0)</f>
        <v>0</v>
      </c>
      <c r="BJ358" s="25" t="s">
        <v>83</v>
      </c>
      <c r="BK358" s="246">
        <f>ROUND(I358*H358,2)</f>
        <v>0</v>
      </c>
      <c r="BL358" s="25" t="s">
        <v>258</v>
      </c>
      <c r="BM358" s="25" t="s">
        <v>1982</v>
      </c>
    </row>
    <row r="359" spans="2:65" s="1" customFormat="1" ht="16.5" customHeight="1">
      <c r="B359" s="47"/>
      <c r="C359" s="235" t="s">
        <v>1196</v>
      </c>
      <c r="D359" s="235" t="s">
        <v>177</v>
      </c>
      <c r="E359" s="236" t="s">
        <v>1983</v>
      </c>
      <c r="F359" s="237" t="s">
        <v>1984</v>
      </c>
      <c r="G359" s="238" t="s">
        <v>180</v>
      </c>
      <c r="H359" s="239">
        <v>2</v>
      </c>
      <c r="I359" s="240"/>
      <c r="J359" s="241">
        <f>ROUND(I359*H359,2)</f>
        <v>0</v>
      </c>
      <c r="K359" s="237" t="s">
        <v>181</v>
      </c>
      <c r="L359" s="73"/>
      <c r="M359" s="242" t="s">
        <v>23</v>
      </c>
      <c r="N359" s="243" t="s">
        <v>46</v>
      </c>
      <c r="O359" s="48"/>
      <c r="P359" s="244">
        <f>O359*H359</f>
        <v>0</v>
      </c>
      <c r="Q359" s="244">
        <v>0.00109</v>
      </c>
      <c r="R359" s="244">
        <f>Q359*H359</f>
        <v>0.00218</v>
      </c>
      <c r="S359" s="244">
        <v>0</v>
      </c>
      <c r="T359" s="245">
        <f>S359*H359</f>
        <v>0</v>
      </c>
      <c r="AR359" s="25" t="s">
        <v>258</v>
      </c>
      <c r="AT359" s="25" t="s">
        <v>177</v>
      </c>
      <c r="AU359" s="25" t="s">
        <v>85</v>
      </c>
      <c r="AY359" s="25" t="s">
        <v>174</v>
      </c>
      <c r="BE359" s="246">
        <f>IF(N359="základní",J359,0)</f>
        <v>0</v>
      </c>
      <c r="BF359" s="246">
        <f>IF(N359="snížená",J359,0)</f>
        <v>0</v>
      </c>
      <c r="BG359" s="246">
        <f>IF(N359="zákl. přenesená",J359,0)</f>
        <v>0</v>
      </c>
      <c r="BH359" s="246">
        <f>IF(N359="sníž. přenesená",J359,0)</f>
        <v>0</v>
      </c>
      <c r="BI359" s="246">
        <f>IF(N359="nulová",J359,0)</f>
        <v>0</v>
      </c>
      <c r="BJ359" s="25" t="s">
        <v>83</v>
      </c>
      <c r="BK359" s="246">
        <f>ROUND(I359*H359,2)</f>
        <v>0</v>
      </c>
      <c r="BL359" s="25" t="s">
        <v>258</v>
      </c>
      <c r="BM359" s="25" t="s">
        <v>1985</v>
      </c>
    </row>
    <row r="360" spans="2:65" s="1" customFormat="1" ht="16.5" customHeight="1">
      <c r="B360" s="47"/>
      <c r="C360" s="235" t="s">
        <v>1201</v>
      </c>
      <c r="D360" s="235" t="s">
        <v>177</v>
      </c>
      <c r="E360" s="236" t="s">
        <v>1986</v>
      </c>
      <c r="F360" s="237" t="s">
        <v>1987</v>
      </c>
      <c r="G360" s="238" t="s">
        <v>1795</v>
      </c>
      <c r="H360" s="239">
        <v>3</v>
      </c>
      <c r="I360" s="240"/>
      <c r="J360" s="241">
        <f>ROUND(I360*H360,2)</f>
        <v>0</v>
      </c>
      <c r="K360" s="237" t="s">
        <v>181</v>
      </c>
      <c r="L360" s="73"/>
      <c r="M360" s="242" t="s">
        <v>23</v>
      </c>
      <c r="N360" s="243" t="s">
        <v>46</v>
      </c>
      <c r="O360" s="48"/>
      <c r="P360" s="244">
        <f>O360*H360</f>
        <v>0</v>
      </c>
      <c r="Q360" s="244">
        <v>9E-05</v>
      </c>
      <c r="R360" s="244">
        <f>Q360*H360</f>
        <v>0.00027</v>
      </c>
      <c r="S360" s="244">
        <v>0</v>
      </c>
      <c r="T360" s="245">
        <f>S360*H360</f>
        <v>0</v>
      </c>
      <c r="AR360" s="25" t="s">
        <v>258</v>
      </c>
      <c r="AT360" s="25" t="s">
        <v>177</v>
      </c>
      <c r="AU360" s="25" t="s">
        <v>85</v>
      </c>
      <c r="AY360" s="25" t="s">
        <v>174</v>
      </c>
      <c r="BE360" s="246">
        <f>IF(N360="základní",J360,0)</f>
        <v>0</v>
      </c>
      <c r="BF360" s="246">
        <f>IF(N360="snížená",J360,0)</f>
        <v>0</v>
      </c>
      <c r="BG360" s="246">
        <f>IF(N360="zákl. přenesená",J360,0)</f>
        <v>0</v>
      </c>
      <c r="BH360" s="246">
        <f>IF(N360="sníž. přenesená",J360,0)</f>
        <v>0</v>
      </c>
      <c r="BI360" s="246">
        <f>IF(N360="nulová",J360,0)</f>
        <v>0</v>
      </c>
      <c r="BJ360" s="25" t="s">
        <v>83</v>
      </c>
      <c r="BK360" s="246">
        <f>ROUND(I360*H360,2)</f>
        <v>0</v>
      </c>
      <c r="BL360" s="25" t="s">
        <v>258</v>
      </c>
      <c r="BM360" s="25" t="s">
        <v>1988</v>
      </c>
    </row>
    <row r="361" spans="2:65" s="1" customFormat="1" ht="16.5" customHeight="1">
      <c r="B361" s="47"/>
      <c r="C361" s="300" t="s">
        <v>1206</v>
      </c>
      <c r="D361" s="300" t="s">
        <v>475</v>
      </c>
      <c r="E361" s="301" t="s">
        <v>1989</v>
      </c>
      <c r="F361" s="302" t="s">
        <v>1990</v>
      </c>
      <c r="G361" s="303" t="s">
        <v>180</v>
      </c>
      <c r="H361" s="304">
        <v>3</v>
      </c>
      <c r="I361" s="305"/>
      <c r="J361" s="306">
        <f>ROUND(I361*H361,2)</f>
        <v>0</v>
      </c>
      <c r="K361" s="302" t="s">
        <v>23</v>
      </c>
      <c r="L361" s="307"/>
      <c r="M361" s="308" t="s">
        <v>23</v>
      </c>
      <c r="N361" s="309" t="s">
        <v>46</v>
      </c>
      <c r="O361" s="48"/>
      <c r="P361" s="244">
        <f>O361*H361</f>
        <v>0</v>
      </c>
      <c r="Q361" s="244">
        <v>0</v>
      </c>
      <c r="R361" s="244">
        <f>Q361*H361</f>
        <v>0</v>
      </c>
      <c r="S361" s="244">
        <v>0</v>
      </c>
      <c r="T361" s="245">
        <f>S361*H361</f>
        <v>0</v>
      </c>
      <c r="AR361" s="25" t="s">
        <v>547</v>
      </c>
      <c r="AT361" s="25" t="s">
        <v>475</v>
      </c>
      <c r="AU361" s="25" t="s">
        <v>85</v>
      </c>
      <c r="AY361" s="25" t="s">
        <v>174</v>
      </c>
      <c r="BE361" s="246">
        <f>IF(N361="základní",J361,0)</f>
        <v>0</v>
      </c>
      <c r="BF361" s="246">
        <f>IF(N361="snížená",J361,0)</f>
        <v>0</v>
      </c>
      <c r="BG361" s="246">
        <f>IF(N361="zákl. přenesená",J361,0)</f>
        <v>0</v>
      </c>
      <c r="BH361" s="246">
        <f>IF(N361="sníž. přenesená",J361,0)</f>
        <v>0</v>
      </c>
      <c r="BI361" s="246">
        <f>IF(N361="nulová",J361,0)</f>
        <v>0</v>
      </c>
      <c r="BJ361" s="25" t="s">
        <v>83</v>
      </c>
      <c r="BK361" s="246">
        <f>ROUND(I361*H361,2)</f>
        <v>0</v>
      </c>
      <c r="BL361" s="25" t="s">
        <v>258</v>
      </c>
      <c r="BM361" s="25" t="s">
        <v>1991</v>
      </c>
    </row>
    <row r="362" spans="2:65" s="1" customFormat="1" ht="16.5" customHeight="1">
      <c r="B362" s="47"/>
      <c r="C362" s="235" t="s">
        <v>1211</v>
      </c>
      <c r="D362" s="235" t="s">
        <v>177</v>
      </c>
      <c r="E362" s="236" t="s">
        <v>1992</v>
      </c>
      <c r="F362" s="237" t="s">
        <v>1993</v>
      </c>
      <c r="G362" s="238" t="s">
        <v>1795</v>
      </c>
      <c r="H362" s="239">
        <v>7</v>
      </c>
      <c r="I362" s="240"/>
      <c r="J362" s="241">
        <f>ROUND(I362*H362,2)</f>
        <v>0</v>
      </c>
      <c r="K362" s="237" t="s">
        <v>181</v>
      </c>
      <c r="L362" s="73"/>
      <c r="M362" s="242" t="s">
        <v>23</v>
      </c>
      <c r="N362" s="243" t="s">
        <v>46</v>
      </c>
      <c r="O362" s="48"/>
      <c r="P362" s="244">
        <f>O362*H362</f>
        <v>0</v>
      </c>
      <c r="Q362" s="244">
        <v>0.00013</v>
      </c>
      <c r="R362" s="244">
        <f>Q362*H362</f>
        <v>0.0009099999999999999</v>
      </c>
      <c r="S362" s="244">
        <v>0</v>
      </c>
      <c r="T362" s="245">
        <f>S362*H362</f>
        <v>0</v>
      </c>
      <c r="AR362" s="25" t="s">
        <v>258</v>
      </c>
      <c r="AT362" s="25" t="s">
        <v>177</v>
      </c>
      <c r="AU362" s="25" t="s">
        <v>85</v>
      </c>
      <c r="AY362" s="25" t="s">
        <v>174</v>
      </c>
      <c r="BE362" s="246">
        <f>IF(N362="základní",J362,0)</f>
        <v>0</v>
      </c>
      <c r="BF362" s="246">
        <f>IF(N362="snížená",J362,0)</f>
        <v>0</v>
      </c>
      <c r="BG362" s="246">
        <f>IF(N362="zákl. přenesená",J362,0)</f>
        <v>0</v>
      </c>
      <c r="BH362" s="246">
        <f>IF(N362="sníž. přenesená",J362,0)</f>
        <v>0</v>
      </c>
      <c r="BI362" s="246">
        <f>IF(N362="nulová",J362,0)</f>
        <v>0</v>
      </c>
      <c r="BJ362" s="25" t="s">
        <v>83</v>
      </c>
      <c r="BK362" s="246">
        <f>ROUND(I362*H362,2)</f>
        <v>0</v>
      </c>
      <c r="BL362" s="25" t="s">
        <v>258</v>
      </c>
      <c r="BM362" s="25" t="s">
        <v>1994</v>
      </c>
    </row>
    <row r="363" spans="2:65" s="1" customFormat="1" ht="16.5" customHeight="1">
      <c r="B363" s="47"/>
      <c r="C363" s="300" t="s">
        <v>1215</v>
      </c>
      <c r="D363" s="300" t="s">
        <v>475</v>
      </c>
      <c r="E363" s="301" t="s">
        <v>1995</v>
      </c>
      <c r="F363" s="302" t="s">
        <v>1996</v>
      </c>
      <c r="G363" s="303" t="s">
        <v>180</v>
      </c>
      <c r="H363" s="304">
        <v>7</v>
      </c>
      <c r="I363" s="305"/>
      <c r="J363" s="306">
        <f>ROUND(I363*H363,2)</f>
        <v>0</v>
      </c>
      <c r="K363" s="302" t="s">
        <v>23</v>
      </c>
      <c r="L363" s="307"/>
      <c r="M363" s="308" t="s">
        <v>23</v>
      </c>
      <c r="N363" s="309" t="s">
        <v>46</v>
      </c>
      <c r="O363" s="48"/>
      <c r="P363" s="244">
        <f>O363*H363</f>
        <v>0</v>
      </c>
      <c r="Q363" s="244">
        <v>0</v>
      </c>
      <c r="R363" s="244">
        <f>Q363*H363</f>
        <v>0</v>
      </c>
      <c r="S363" s="244">
        <v>0</v>
      </c>
      <c r="T363" s="245">
        <f>S363*H363</f>
        <v>0</v>
      </c>
      <c r="AR363" s="25" t="s">
        <v>547</v>
      </c>
      <c r="AT363" s="25" t="s">
        <v>475</v>
      </c>
      <c r="AU363" s="25" t="s">
        <v>85</v>
      </c>
      <c r="AY363" s="25" t="s">
        <v>174</v>
      </c>
      <c r="BE363" s="246">
        <f>IF(N363="základní",J363,0)</f>
        <v>0</v>
      </c>
      <c r="BF363" s="246">
        <f>IF(N363="snížená",J363,0)</f>
        <v>0</v>
      </c>
      <c r="BG363" s="246">
        <f>IF(N363="zákl. přenesená",J363,0)</f>
        <v>0</v>
      </c>
      <c r="BH363" s="246">
        <f>IF(N363="sníž. přenesená",J363,0)</f>
        <v>0</v>
      </c>
      <c r="BI363" s="246">
        <f>IF(N363="nulová",J363,0)</f>
        <v>0</v>
      </c>
      <c r="BJ363" s="25" t="s">
        <v>83</v>
      </c>
      <c r="BK363" s="246">
        <f>ROUND(I363*H363,2)</f>
        <v>0</v>
      </c>
      <c r="BL363" s="25" t="s">
        <v>258</v>
      </c>
      <c r="BM363" s="25" t="s">
        <v>1997</v>
      </c>
    </row>
    <row r="364" spans="2:65" s="1" customFormat="1" ht="16.5" customHeight="1">
      <c r="B364" s="47"/>
      <c r="C364" s="235" t="s">
        <v>1219</v>
      </c>
      <c r="D364" s="235" t="s">
        <v>177</v>
      </c>
      <c r="E364" s="236" t="s">
        <v>1998</v>
      </c>
      <c r="F364" s="237" t="s">
        <v>1999</v>
      </c>
      <c r="G364" s="238" t="s">
        <v>180</v>
      </c>
      <c r="H364" s="239">
        <v>9</v>
      </c>
      <c r="I364" s="240"/>
      <c r="J364" s="241">
        <f>ROUND(I364*H364,2)</f>
        <v>0</v>
      </c>
      <c r="K364" s="237" t="s">
        <v>181</v>
      </c>
      <c r="L364" s="73"/>
      <c r="M364" s="242" t="s">
        <v>23</v>
      </c>
      <c r="N364" s="243" t="s">
        <v>46</v>
      </c>
      <c r="O364" s="48"/>
      <c r="P364" s="244">
        <f>O364*H364</f>
        <v>0</v>
      </c>
      <c r="Q364" s="244">
        <v>0.00016</v>
      </c>
      <c r="R364" s="244">
        <f>Q364*H364</f>
        <v>0.00144</v>
      </c>
      <c r="S364" s="244">
        <v>0</v>
      </c>
      <c r="T364" s="245">
        <f>S364*H364</f>
        <v>0</v>
      </c>
      <c r="AR364" s="25" t="s">
        <v>258</v>
      </c>
      <c r="AT364" s="25" t="s">
        <v>177</v>
      </c>
      <c r="AU364" s="25" t="s">
        <v>85</v>
      </c>
      <c r="AY364" s="25" t="s">
        <v>174</v>
      </c>
      <c r="BE364" s="246">
        <f>IF(N364="základní",J364,0)</f>
        <v>0</v>
      </c>
      <c r="BF364" s="246">
        <f>IF(N364="snížená",J364,0)</f>
        <v>0</v>
      </c>
      <c r="BG364" s="246">
        <f>IF(N364="zákl. přenesená",J364,0)</f>
        <v>0</v>
      </c>
      <c r="BH364" s="246">
        <f>IF(N364="sníž. přenesená",J364,0)</f>
        <v>0</v>
      </c>
      <c r="BI364" s="246">
        <f>IF(N364="nulová",J364,0)</f>
        <v>0</v>
      </c>
      <c r="BJ364" s="25" t="s">
        <v>83</v>
      </c>
      <c r="BK364" s="246">
        <f>ROUND(I364*H364,2)</f>
        <v>0</v>
      </c>
      <c r="BL364" s="25" t="s">
        <v>258</v>
      </c>
      <c r="BM364" s="25" t="s">
        <v>2000</v>
      </c>
    </row>
    <row r="365" spans="2:65" s="1" customFormat="1" ht="16.5" customHeight="1">
      <c r="B365" s="47"/>
      <c r="C365" s="300" t="s">
        <v>1224</v>
      </c>
      <c r="D365" s="300" t="s">
        <v>475</v>
      </c>
      <c r="E365" s="301" t="s">
        <v>2001</v>
      </c>
      <c r="F365" s="302" t="s">
        <v>2002</v>
      </c>
      <c r="G365" s="303" t="s">
        <v>180</v>
      </c>
      <c r="H365" s="304">
        <v>9</v>
      </c>
      <c r="I365" s="305"/>
      <c r="J365" s="306">
        <f>ROUND(I365*H365,2)</f>
        <v>0</v>
      </c>
      <c r="K365" s="302" t="s">
        <v>23</v>
      </c>
      <c r="L365" s="307"/>
      <c r="M365" s="308" t="s">
        <v>23</v>
      </c>
      <c r="N365" s="309" t="s">
        <v>46</v>
      </c>
      <c r="O365" s="48"/>
      <c r="P365" s="244">
        <f>O365*H365</f>
        <v>0</v>
      </c>
      <c r="Q365" s="244">
        <v>0</v>
      </c>
      <c r="R365" s="244">
        <f>Q365*H365</f>
        <v>0</v>
      </c>
      <c r="S365" s="244">
        <v>0</v>
      </c>
      <c r="T365" s="245">
        <f>S365*H365</f>
        <v>0</v>
      </c>
      <c r="AR365" s="25" t="s">
        <v>547</v>
      </c>
      <c r="AT365" s="25" t="s">
        <v>475</v>
      </c>
      <c r="AU365" s="25" t="s">
        <v>85</v>
      </c>
      <c r="AY365" s="25" t="s">
        <v>174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25" t="s">
        <v>83</v>
      </c>
      <c r="BK365" s="246">
        <f>ROUND(I365*H365,2)</f>
        <v>0</v>
      </c>
      <c r="BL365" s="25" t="s">
        <v>258</v>
      </c>
      <c r="BM365" s="25" t="s">
        <v>2003</v>
      </c>
    </row>
    <row r="366" spans="2:65" s="1" customFormat="1" ht="16.5" customHeight="1">
      <c r="B366" s="47"/>
      <c r="C366" s="235" t="s">
        <v>1255</v>
      </c>
      <c r="D366" s="235" t="s">
        <v>177</v>
      </c>
      <c r="E366" s="236" t="s">
        <v>2004</v>
      </c>
      <c r="F366" s="237" t="s">
        <v>2005</v>
      </c>
      <c r="G366" s="238" t="s">
        <v>180</v>
      </c>
      <c r="H366" s="239">
        <v>1</v>
      </c>
      <c r="I366" s="240"/>
      <c r="J366" s="241">
        <f>ROUND(I366*H366,2)</f>
        <v>0</v>
      </c>
      <c r="K366" s="237" t="s">
        <v>181</v>
      </c>
      <c r="L366" s="73"/>
      <c r="M366" s="242" t="s">
        <v>23</v>
      </c>
      <c r="N366" s="243" t="s">
        <v>46</v>
      </c>
      <c r="O366" s="48"/>
      <c r="P366" s="244">
        <f>O366*H366</f>
        <v>0</v>
      </c>
      <c r="Q366" s="244">
        <v>0</v>
      </c>
      <c r="R366" s="244">
        <f>Q366*H366</f>
        <v>0</v>
      </c>
      <c r="S366" s="244">
        <v>0</v>
      </c>
      <c r="T366" s="245">
        <f>S366*H366</f>
        <v>0</v>
      </c>
      <c r="AR366" s="25" t="s">
        <v>258</v>
      </c>
      <c r="AT366" s="25" t="s">
        <v>177</v>
      </c>
      <c r="AU366" s="25" t="s">
        <v>85</v>
      </c>
      <c r="AY366" s="25" t="s">
        <v>174</v>
      </c>
      <c r="BE366" s="246">
        <f>IF(N366="základní",J366,0)</f>
        <v>0</v>
      </c>
      <c r="BF366" s="246">
        <f>IF(N366="snížená",J366,0)</f>
        <v>0</v>
      </c>
      <c r="BG366" s="246">
        <f>IF(N366="zákl. přenesená",J366,0)</f>
        <v>0</v>
      </c>
      <c r="BH366" s="246">
        <f>IF(N366="sníž. přenesená",J366,0)</f>
        <v>0</v>
      </c>
      <c r="BI366" s="246">
        <f>IF(N366="nulová",J366,0)</f>
        <v>0</v>
      </c>
      <c r="BJ366" s="25" t="s">
        <v>83</v>
      </c>
      <c r="BK366" s="246">
        <f>ROUND(I366*H366,2)</f>
        <v>0</v>
      </c>
      <c r="BL366" s="25" t="s">
        <v>258</v>
      </c>
      <c r="BM366" s="25" t="s">
        <v>2006</v>
      </c>
    </row>
    <row r="367" spans="2:65" s="1" customFormat="1" ht="16.5" customHeight="1">
      <c r="B367" s="47"/>
      <c r="C367" s="300" t="s">
        <v>1258</v>
      </c>
      <c r="D367" s="300" t="s">
        <v>475</v>
      </c>
      <c r="E367" s="301" t="s">
        <v>2007</v>
      </c>
      <c r="F367" s="302" t="s">
        <v>2008</v>
      </c>
      <c r="G367" s="303" t="s">
        <v>180</v>
      </c>
      <c r="H367" s="304">
        <v>1</v>
      </c>
      <c r="I367" s="305"/>
      <c r="J367" s="306">
        <f>ROUND(I367*H367,2)</f>
        <v>0</v>
      </c>
      <c r="K367" s="302" t="s">
        <v>181</v>
      </c>
      <c r="L367" s="307"/>
      <c r="M367" s="308" t="s">
        <v>23</v>
      </c>
      <c r="N367" s="309" t="s">
        <v>46</v>
      </c>
      <c r="O367" s="48"/>
      <c r="P367" s="244">
        <f>O367*H367</f>
        <v>0</v>
      </c>
      <c r="Q367" s="244">
        <v>0.0018</v>
      </c>
      <c r="R367" s="244">
        <f>Q367*H367</f>
        <v>0.0018</v>
      </c>
      <c r="S367" s="244">
        <v>0</v>
      </c>
      <c r="T367" s="245">
        <f>S367*H367</f>
        <v>0</v>
      </c>
      <c r="AR367" s="25" t="s">
        <v>547</v>
      </c>
      <c r="AT367" s="25" t="s">
        <v>475</v>
      </c>
      <c r="AU367" s="25" t="s">
        <v>85</v>
      </c>
      <c r="AY367" s="25" t="s">
        <v>174</v>
      </c>
      <c r="BE367" s="246">
        <f>IF(N367="základní",J367,0)</f>
        <v>0</v>
      </c>
      <c r="BF367" s="246">
        <f>IF(N367="snížená",J367,0)</f>
        <v>0</v>
      </c>
      <c r="BG367" s="246">
        <f>IF(N367="zákl. přenesená",J367,0)</f>
        <v>0</v>
      </c>
      <c r="BH367" s="246">
        <f>IF(N367="sníž. přenesená",J367,0)</f>
        <v>0</v>
      </c>
      <c r="BI367" s="246">
        <f>IF(N367="nulová",J367,0)</f>
        <v>0</v>
      </c>
      <c r="BJ367" s="25" t="s">
        <v>83</v>
      </c>
      <c r="BK367" s="246">
        <f>ROUND(I367*H367,2)</f>
        <v>0</v>
      </c>
      <c r="BL367" s="25" t="s">
        <v>258</v>
      </c>
      <c r="BM367" s="25" t="s">
        <v>2009</v>
      </c>
    </row>
    <row r="368" spans="2:65" s="1" customFormat="1" ht="16.5" customHeight="1">
      <c r="B368" s="47"/>
      <c r="C368" s="235" t="s">
        <v>1264</v>
      </c>
      <c r="D368" s="235" t="s">
        <v>177</v>
      </c>
      <c r="E368" s="236" t="s">
        <v>2010</v>
      </c>
      <c r="F368" s="237" t="s">
        <v>2011</v>
      </c>
      <c r="G368" s="238" t="s">
        <v>180</v>
      </c>
      <c r="H368" s="239">
        <v>25</v>
      </c>
      <c r="I368" s="240"/>
      <c r="J368" s="241">
        <f>ROUND(I368*H368,2)</f>
        <v>0</v>
      </c>
      <c r="K368" s="237" t="s">
        <v>181</v>
      </c>
      <c r="L368" s="73"/>
      <c r="M368" s="242" t="s">
        <v>23</v>
      </c>
      <c r="N368" s="243" t="s">
        <v>46</v>
      </c>
      <c r="O368" s="48"/>
      <c r="P368" s="244">
        <f>O368*H368</f>
        <v>0</v>
      </c>
      <c r="Q368" s="244">
        <v>4E-05</v>
      </c>
      <c r="R368" s="244">
        <f>Q368*H368</f>
        <v>0.001</v>
      </c>
      <c r="S368" s="244">
        <v>0</v>
      </c>
      <c r="T368" s="245">
        <f>S368*H368</f>
        <v>0</v>
      </c>
      <c r="AR368" s="25" t="s">
        <v>258</v>
      </c>
      <c r="AT368" s="25" t="s">
        <v>177</v>
      </c>
      <c r="AU368" s="25" t="s">
        <v>85</v>
      </c>
      <c r="AY368" s="25" t="s">
        <v>174</v>
      </c>
      <c r="BE368" s="246">
        <f>IF(N368="základní",J368,0)</f>
        <v>0</v>
      </c>
      <c r="BF368" s="246">
        <f>IF(N368="snížená",J368,0)</f>
        <v>0</v>
      </c>
      <c r="BG368" s="246">
        <f>IF(N368="zákl. přenesená",J368,0)</f>
        <v>0</v>
      </c>
      <c r="BH368" s="246">
        <f>IF(N368="sníž. přenesená",J368,0)</f>
        <v>0</v>
      </c>
      <c r="BI368" s="246">
        <f>IF(N368="nulová",J368,0)</f>
        <v>0</v>
      </c>
      <c r="BJ368" s="25" t="s">
        <v>83</v>
      </c>
      <c r="BK368" s="246">
        <f>ROUND(I368*H368,2)</f>
        <v>0</v>
      </c>
      <c r="BL368" s="25" t="s">
        <v>258</v>
      </c>
      <c r="BM368" s="25" t="s">
        <v>2012</v>
      </c>
    </row>
    <row r="369" spans="2:65" s="1" customFormat="1" ht="16.5" customHeight="1">
      <c r="B369" s="47"/>
      <c r="C369" s="300" t="s">
        <v>1268</v>
      </c>
      <c r="D369" s="300" t="s">
        <v>475</v>
      </c>
      <c r="E369" s="301" t="s">
        <v>2013</v>
      </c>
      <c r="F369" s="302" t="s">
        <v>2014</v>
      </c>
      <c r="G369" s="303" t="s">
        <v>180</v>
      </c>
      <c r="H369" s="304">
        <v>25</v>
      </c>
      <c r="I369" s="305"/>
      <c r="J369" s="306">
        <f>ROUND(I369*H369,2)</f>
        <v>0</v>
      </c>
      <c r="K369" s="302" t="s">
        <v>181</v>
      </c>
      <c r="L369" s="307"/>
      <c r="M369" s="308" t="s">
        <v>23</v>
      </c>
      <c r="N369" s="309" t="s">
        <v>46</v>
      </c>
      <c r="O369" s="48"/>
      <c r="P369" s="244">
        <f>O369*H369</f>
        <v>0</v>
      </c>
      <c r="Q369" s="244">
        <v>0.0018</v>
      </c>
      <c r="R369" s="244">
        <f>Q369*H369</f>
        <v>0.045</v>
      </c>
      <c r="S369" s="244">
        <v>0</v>
      </c>
      <c r="T369" s="245">
        <f>S369*H369</f>
        <v>0</v>
      </c>
      <c r="AR369" s="25" t="s">
        <v>547</v>
      </c>
      <c r="AT369" s="25" t="s">
        <v>475</v>
      </c>
      <c r="AU369" s="25" t="s">
        <v>85</v>
      </c>
      <c r="AY369" s="25" t="s">
        <v>174</v>
      </c>
      <c r="BE369" s="246">
        <f>IF(N369="základní",J369,0)</f>
        <v>0</v>
      </c>
      <c r="BF369" s="246">
        <f>IF(N369="snížená",J369,0)</f>
        <v>0</v>
      </c>
      <c r="BG369" s="246">
        <f>IF(N369="zákl. přenesená",J369,0)</f>
        <v>0</v>
      </c>
      <c r="BH369" s="246">
        <f>IF(N369="sníž. přenesená",J369,0)</f>
        <v>0</v>
      </c>
      <c r="BI369" s="246">
        <f>IF(N369="nulová",J369,0)</f>
        <v>0</v>
      </c>
      <c r="BJ369" s="25" t="s">
        <v>83</v>
      </c>
      <c r="BK369" s="246">
        <f>ROUND(I369*H369,2)</f>
        <v>0</v>
      </c>
      <c r="BL369" s="25" t="s">
        <v>258</v>
      </c>
      <c r="BM369" s="25" t="s">
        <v>2015</v>
      </c>
    </row>
    <row r="370" spans="2:65" s="1" customFormat="1" ht="16.5" customHeight="1">
      <c r="B370" s="47"/>
      <c r="C370" s="235" t="s">
        <v>1272</v>
      </c>
      <c r="D370" s="235" t="s">
        <v>177</v>
      </c>
      <c r="E370" s="236" t="s">
        <v>2016</v>
      </c>
      <c r="F370" s="237" t="s">
        <v>2017</v>
      </c>
      <c r="G370" s="238" t="s">
        <v>180</v>
      </c>
      <c r="H370" s="239">
        <v>1</v>
      </c>
      <c r="I370" s="240"/>
      <c r="J370" s="241">
        <f>ROUND(I370*H370,2)</f>
        <v>0</v>
      </c>
      <c r="K370" s="237" t="s">
        <v>181</v>
      </c>
      <c r="L370" s="73"/>
      <c r="M370" s="242" t="s">
        <v>23</v>
      </c>
      <c r="N370" s="243" t="s">
        <v>46</v>
      </c>
      <c r="O370" s="48"/>
      <c r="P370" s="244">
        <f>O370*H370</f>
        <v>0</v>
      </c>
      <c r="Q370" s="244">
        <v>0.00013</v>
      </c>
      <c r="R370" s="244">
        <f>Q370*H370</f>
        <v>0.00013</v>
      </c>
      <c r="S370" s="244">
        <v>0</v>
      </c>
      <c r="T370" s="245">
        <f>S370*H370</f>
        <v>0</v>
      </c>
      <c r="AR370" s="25" t="s">
        <v>258</v>
      </c>
      <c r="AT370" s="25" t="s">
        <v>177</v>
      </c>
      <c r="AU370" s="25" t="s">
        <v>85</v>
      </c>
      <c r="AY370" s="25" t="s">
        <v>174</v>
      </c>
      <c r="BE370" s="246">
        <f>IF(N370="základní",J370,0)</f>
        <v>0</v>
      </c>
      <c r="BF370" s="246">
        <f>IF(N370="snížená",J370,0)</f>
        <v>0</v>
      </c>
      <c r="BG370" s="246">
        <f>IF(N370="zákl. přenesená",J370,0)</f>
        <v>0</v>
      </c>
      <c r="BH370" s="246">
        <f>IF(N370="sníž. přenesená",J370,0)</f>
        <v>0</v>
      </c>
      <c r="BI370" s="246">
        <f>IF(N370="nulová",J370,0)</f>
        <v>0</v>
      </c>
      <c r="BJ370" s="25" t="s">
        <v>83</v>
      </c>
      <c r="BK370" s="246">
        <f>ROUND(I370*H370,2)</f>
        <v>0</v>
      </c>
      <c r="BL370" s="25" t="s">
        <v>258</v>
      </c>
      <c r="BM370" s="25" t="s">
        <v>2018</v>
      </c>
    </row>
    <row r="371" spans="2:65" s="1" customFormat="1" ht="16.5" customHeight="1">
      <c r="B371" s="47"/>
      <c r="C371" s="300" t="s">
        <v>1279</v>
      </c>
      <c r="D371" s="300" t="s">
        <v>475</v>
      </c>
      <c r="E371" s="301" t="s">
        <v>2019</v>
      </c>
      <c r="F371" s="302" t="s">
        <v>2020</v>
      </c>
      <c r="G371" s="303" t="s">
        <v>180</v>
      </c>
      <c r="H371" s="304">
        <v>1</v>
      </c>
      <c r="I371" s="305"/>
      <c r="J371" s="306">
        <f>ROUND(I371*H371,2)</f>
        <v>0</v>
      </c>
      <c r="K371" s="302" t="s">
        <v>181</v>
      </c>
      <c r="L371" s="307"/>
      <c r="M371" s="308" t="s">
        <v>23</v>
      </c>
      <c r="N371" s="309" t="s">
        <v>46</v>
      </c>
      <c r="O371" s="48"/>
      <c r="P371" s="244">
        <f>O371*H371</f>
        <v>0</v>
      </c>
      <c r="Q371" s="244">
        <v>0.0018</v>
      </c>
      <c r="R371" s="244">
        <f>Q371*H371</f>
        <v>0.0018</v>
      </c>
      <c r="S371" s="244">
        <v>0</v>
      </c>
      <c r="T371" s="245">
        <f>S371*H371</f>
        <v>0</v>
      </c>
      <c r="AR371" s="25" t="s">
        <v>547</v>
      </c>
      <c r="AT371" s="25" t="s">
        <v>475</v>
      </c>
      <c r="AU371" s="25" t="s">
        <v>85</v>
      </c>
      <c r="AY371" s="25" t="s">
        <v>174</v>
      </c>
      <c r="BE371" s="246">
        <f>IF(N371="základní",J371,0)</f>
        <v>0</v>
      </c>
      <c r="BF371" s="246">
        <f>IF(N371="snížená",J371,0)</f>
        <v>0</v>
      </c>
      <c r="BG371" s="246">
        <f>IF(N371="zákl. přenesená",J371,0)</f>
        <v>0</v>
      </c>
      <c r="BH371" s="246">
        <f>IF(N371="sníž. přenesená",J371,0)</f>
        <v>0</v>
      </c>
      <c r="BI371" s="246">
        <f>IF(N371="nulová",J371,0)</f>
        <v>0</v>
      </c>
      <c r="BJ371" s="25" t="s">
        <v>83</v>
      </c>
      <c r="BK371" s="246">
        <f>ROUND(I371*H371,2)</f>
        <v>0</v>
      </c>
      <c r="BL371" s="25" t="s">
        <v>258</v>
      </c>
      <c r="BM371" s="25" t="s">
        <v>2021</v>
      </c>
    </row>
    <row r="372" spans="2:65" s="1" customFormat="1" ht="25.5" customHeight="1">
      <c r="B372" s="47"/>
      <c r="C372" s="300" t="s">
        <v>1284</v>
      </c>
      <c r="D372" s="300" t="s">
        <v>475</v>
      </c>
      <c r="E372" s="301" t="s">
        <v>2022</v>
      </c>
      <c r="F372" s="302" t="s">
        <v>2023</v>
      </c>
      <c r="G372" s="303" t="s">
        <v>180</v>
      </c>
      <c r="H372" s="304">
        <v>1</v>
      </c>
      <c r="I372" s="305"/>
      <c r="J372" s="306">
        <f>ROUND(I372*H372,2)</f>
        <v>0</v>
      </c>
      <c r="K372" s="302" t="s">
        <v>23</v>
      </c>
      <c r="L372" s="307"/>
      <c r="M372" s="308" t="s">
        <v>23</v>
      </c>
      <c r="N372" s="309" t="s">
        <v>46</v>
      </c>
      <c r="O372" s="48"/>
      <c r="P372" s="244">
        <f>O372*H372</f>
        <v>0</v>
      </c>
      <c r="Q372" s="244">
        <v>0</v>
      </c>
      <c r="R372" s="244">
        <f>Q372*H372</f>
        <v>0</v>
      </c>
      <c r="S372" s="244">
        <v>0</v>
      </c>
      <c r="T372" s="245">
        <f>S372*H372</f>
        <v>0</v>
      </c>
      <c r="AR372" s="25" t="s">
        <v>547</v>
      </c>
      <c r="AT372" s="25" t="s">
        <v>475</v>
      </c>
      <c r="AU372" s="25" t="s">
        <v>85</v>
      </c>
      <c r="AY372" s="25" t="s">
        <v>174</v>
      </c>
      <c r="BE372" s="246">
        <f>IF(N372="základní",J372,0)</f>
        <v>0</v>
      </c>
      <c r="BF372" s="246">
        <f>IF(N372="snížená",J372,0)</f>
        <v>0</v>
      </c>
      <c r="BG372" s="246">
        <f>IF(N372="zákl. přenesená",J372,0)</f>
        <v>0</v>
      </c>
      <c r="BH372" s="246">
        <f>IF(N372="sníž. přenesená",J372,0)</f>
        <v>0</v>
      </c>
      <c r="BI372" s="246">
        <f>IF(N372="nulová",J372,0)</f>
        <v>0</v>
      </c>
      <c r="BJ372" s="25" t="s">
        <v>83</v>
      </c>
      <c r="BK372" s="246">
        <f>ROUND(I372*H372,2)</f>
        <v>0</v>
      </c>
      <c r="BL372" s="25" t="s">
        <v>258</v>
      </c>
      <c r="BM372" s="25" t="s">
        <v>2024</v>
      </c>
    </row>
    <row r="373" spans="2:65" s="1" customFormat="1" ht="25.5" customHeight="1">
      <c r="B373" s="47"/>
      <c r="C373" s="235" t="s">
        <v>1288</v>
      </c>
      <c r="D373" s="235" t="s">
        <v>177</v>
      </c>
      <c r="E373" s="236" t="s">
        <v>2025</v>
      </c>
      <c r="F373" s="237" t="s">
        <v>2026</v>
      </c>
      <c r="G373" s="238" t="s">
        <v>180</v>
      </c>
      <c r="H373" s="239">
        <v>26</v>
      </c>
      <c r="I373" s="240"/>
      <c r="J373" s="241">
        <f>ROUND(I373*H373,2)</f>
        <v>0</v>
      </c>
      <c r="K373" s="237" t="s">
        <v>23</v>
      </c>
      <c r="L373" s="73"/>
      <c r="M373" s="242" t="s">
        <v>23</v>
      </c>
      <c r="N373" s="243" t="s">
        <v>46</v>
      </c>
      <c r="O373" s="48"/>
      <c r="P373" s="244">
        <f>O373*H373</f>
        <v>0</v>
      </c>
      <c r="Q373" s="244">
        <v>0</v>
      </c>
      <c r="R373" s="244">
        <f>Q373*H373</f>
        <v>0</v>
      </c>
      <c r="S373" s="244">
        <v>0</v>
      </c>
      <c r="T373" s="245">
        <f>S373*H373</f>
        <v>0</v>
      </c>
      <c r="AR373" s="25" t="s">
        <v>258</v>
      </c>
      <c r="AT373" s="25" t="s">
        <v>177</v>
      </c>
      <c r="AU373" s="25" t="s">
        <v>85</v>
      </c>
      <c r="AY373" s="25" t="s">
        <v>174</v>
      </c>
      <c r="BE373" s="246">
        <f>IF(N373="základní",J373,0)</f>
        <v>0</v>
      </c>
      <c r="BF373" s="246">
        <f>IF(N373="snížená",J373,0)</f>
        <v>0</v>
      </c>
      <c r="BG373" s="246">
        <f>IF(N373="zákl. přenesená",J373,0)</f>
        <v>0</v>
      </c>
      <c r="BH373" s="246">
        <f>IF(N373="sníž. přenesená",J373,0)</f>
        <v>0</v>
      </c>
      <c r="BI373" s="246">
        <f>IF(N373="nulová",J373,0)</f>
        <v>0</v>
      </c>
      <c r="BJ373" s="25" t="s">
        <v>83</v>
      </c>
      <c r="BK373" s="246">
        <f>ROUND(I373*H373,2)</f>
        <v>0</v>
      </c>
      <c r="BL373" s="25" t="s">
        <v>258</v>
      </c>
      <c r="BM373" s="25" t="s">
        <v>2027</v>
      </c>
    </row>
    <row r="374" spans="2:65" s="1" customFormat="1" ht="16.5" customHeight="1">
      <c r="B374" s="47"/>
      <c r="C374" s="300" t="s">
        <v>1292</v>
      </c>
      <c r="D374" s="300" t="s">
        <v>475</v>
      </c>
      <c r="E374" s="301" t="s">
        <v>2028</v>
      </c>
      <c r="F374" s="302" t="s">
        <v>2029</v>
      </c>
      <c r="G374" s="303" t="s">
        <v>180</v>
      </c>
      <c r="H374" s="304">
        <v>26</v>
      </c>
      <c r="I374" s="305"/>
      <c r="J374" s="306">
        <f>ROUND(I374*H374,2)</f>
        <v>0</v>
      </c>
      <c r="K374" s="302" t="s">
        <v>23</v>
      </c>
      <c r="L374" s="307"/>
      <c r="M374" s="308" t="s">
        <v>23</v>
      </c>
      <c r="N374" s="309" t="s">
        <v>46</v>
      </c>
      <c r="O374" s="48"/>
      <c r="P374" s="244">
        <f>O374*H374</f>
        <v>0</v>
      </c>
      <c r="Q374" s="244">
        <v>0</v>
      </c>
      <c r="R374" s="244">
        <f>Q374*H374</f>
        <v>0</v>
      </c>
      <c r="S374" s="244">
        <v>0</v>
      </c>
      <c r="T374" s="245">
        <f>S374*H374</f>
        <v>0</v>
      </c>
      <c r="AR374" s="25" t="s">
        <v>547</v>
      </c>
      <c r="AT374" s="25" t="s">
        <v>475</v>
      </c>
      <c r="AU374" s="25" t="s">
        <v>85</v>
      </c>
      <c r="AY374" s="25" t="s">
        <v>174</v>
      </c>
      <c r="BE374" s="246">
        <f>IF(N374="základní",J374,0)</f>
        <v>0</v>
      </c>
      <c r="BF374" s="246">
        <f>IF(N374="snížená",J374,0)</f>
        <v>0</v>
      </c>
      <c r="BG374" s="246">
        <f>IF(N374="zákl. přenesená",J374,0)</f>
        <v>0</v>
      </c>
      <c r="BH374" s="246">
        <f>IF(N374="sníž. přenesená",J374,0)</f>
        <v>0</v>
      </c>
      <c r="BI374" s="246">
        <f>IF(N374="nulová",J374,0)</f>
        <v>0</v>
      </c>
      <c r="BJ374" s="25" t="s">
        <v>83</v>
      </c>
      <c r="BK374" s="246">
        <f>ROUND(I374*H374,2)</f>
        <v>0</v>
      </c>
      <c r="BL374" s="25" t="s">
        <v>258</v>
      </c>
      <c r="BM374" s="25" t="s">
        <v>2030</v>
      </c>
    </row>
    <row r="375" spans="2:65" s="1" customFormat="1" ht="25.5" customHeight="1">
      <c r="B375" s="47"/>
      <c r="C375" s="300" t="s">
        <v>1297</v>
      </c>
      <c r="D375" s="300" t="s">
        <v>475</v>
      </c>
      <c r="E375" s="301" t="s">
        <v>2031</v>
      </c>
      <c r="F375" s="302" t="s">
        <v>2023</v>
      </c>
      <c r="G375" s="303" t="s">
        <v>180</v>
      </c>
      <c r="H375" s="304">
        <v>26</v>
      </c>
      <c r="I375" s="305"/>
      <c r="J375" s="306">
        <f>ROUND(I375*H375,2)</f>
        <v>0</v>
      </c>
      <c r="K375" s="302" t="s">
        <v>23</v>
      </c>
      <c r="L375" s="307"/>
      <c r="M375" s="308" t="s">
        <v>23</v>
      </c>
      <c r="N375" s="309" t="s">
        <v>46</v>
      </c>
      <c r="O375" s="48"/>
      <c r="P375" s="244">
        <f>O375*H375</f>
        <v>0</v>
      </c>
      <c r="Q375" s="244">
        <v>0</v>
      </c>
      <c r="R375" s="244">
        <f>Q375*H375</f>
        <v>0</v>
      </c>
      <c r="S375" s="244">
        <v>0</v>
      </c>
      <c r="T375" s="245">
        <f>S375*H375</f>
        <v>0</v>
      </c>
      <c r="AR375" s="25" t="s">
        <v>547</v>
      </c>
      <c r="AT375" s="25" t="s">
        <v>475</v>
      </c>
      <c r="AU375" s="25" t="s">
        <v>85</v>
      </c>
      <c r="AY375" s="25" t="s">
        <v>174</v>
      </c>
      <c r="BE375" s="246">
        <f>IF(N375="základní",J375,0)</f>
        <v>0</v>
      </c>
      <c r="BF375" s="246">
        <f>IF(N375="snížená",J375,0)</f>
        <v>0</v>
      </c>
      <c r="BG375" s="246">
        <f>IF(N375="zákl. přenesená",J375,0)</f>
        <v>0</v>
      </c>
      <c r="BH375" s="246">
        <f>IF(N375="sníž. přenesená",J375,0)</f>
        <v>0</v>
      </c>
      <c r="BI375" s="246">
        <f>IF(N375="nulová",J375,0)</f>
        <v>0</v>
      </c>
      <c r="BJ375" s="25" t="s">
        <v>83</v>
      </c>
      <c r="BK375" s="246">
        <f>ROUND(I375*H375,2)</f>
        <v>0</v>
      </c>
      <c r="BL375" s="25" t="s">
        <v>258</v>
      </c>
      <c r="BM375" s="25" t="s">
        <v>2032</v>
      </c>
    </row>
    <row r="376" spans="2:65" s="1" customFormat="1" ht="25.5" customHeight="1">
      <c r="B376" s="47"/>
      <c r="C376" s="300" t="s">
        <v>1301</v>
      </c>
      <c r="D376" s="300" t="s">
        <v>475</v>
      </c>
      <c r="E376" s="301" t="s">
        <v>2033</v>
      </c>
      <c r="F376" s="302" t="s">
        <v>2023</v>
      </c>
      <c r="G376" s="303" t="s">
        <v>180</v>
      </c>
      <c r="H376" s="304">
        <v>26</v>
      </c>
      <c r="I376" s="305"/>
      <c r="J376" s="306">
        <f>ROUND(I376*H376,2)</f>
        <v>0</v>
      </c>
      <c r="K376" s="302" t="s">
        <v>23</v>
      </c>
      <c r="L376" s="307"/>
      <c r="M376" s="308" t="s">
        <v>23</v>
      </c>
      <c r="N376" s="309" t="s">
        <v>46</v>
      </c>
      <c r="O376" s="48"/>
      <c r="P376" s="244">
        <f>O376*H376</f>
        <v>0</v>
      </c>
      <c r="Q376" s="244">
        <v>0</v>
      </c>
      <c r="R376" s="244">
        <f>Q376*H376</f>
        <v>0</v>
      </c>
      <c r="S376" s="244">
        <v>0</v>
      </c>
      <c r="T376" s="245">
        <f>S376*H376</f>
        <v>0</v>
      </c>
      <c r="AR376" s="25" t="s">
        <v>547</v>
      </c>
      <c r="AT376" s="25" t="s">
        <v>475</v>
      </c>
      <c r="AU376" s="25" t="s">
        <v>85</v>
      </c>
      <c r="AY376" s="25" t="s">
        <v>174</v>
      </c>
      <c r="BE376" s="246">
        <f>IF(N376="základní",J376,0)</f>
        <v>0</v>
      </c>
      <c r="BF376" s="246">
        <f>IF(N376="snížená",J376,0)</f>
        <v>0</v>
      </c>
      <c r="BG376" s="246">
        <f>IF(N376="zákl. přenesená",J376,0)</f>
        <v>0</v>
      </c>
      <c r="BH376" s="246">
        <f>IF(N376="sníž. přenesená",J376,0)</f>
        <v>0</v>
      </c>
      <c r="BI376" s="246">
        <f>IF(N376="nulová",J376,0)</f>
        <v>0</v>
      </c>
      <c r="BJ376" s="25" t="s">
        <v>83</v>
      </c>
      <c r="BK376" s="246">
        <f>ROUND(I376*H376,2)</f>
        <v>0</v>
      </c>
      <c r="BL376" s="25" t="s">
        <v>258</v>
      </c>
      <c r="BM376" s="25" t="s">
        <v>2034</v>
      </c>
    </row>
    <row r="377" spans="2:65" s="1" customFormat="1" ht="16.5" customHeight="1">
      <c r="B377" s="47"/>
      <c r="C377" s="235" t="s">
        <v>1307</v>
      </c>
      <c r="D377" s="235" t="s">
        <v>177</v>
      </c>
      <c r="E377" s="236" t="s">
        <v>2035</v>
      </c>
      <c r="F377" s="237" t="s">
        <v>2036</v>
      </c>
      <c r="G377" s="238" t="s">
        <v>180</v>
      </c>
      <c r="H377" s="239">
        <v>1</v>
      </c>
      <c r="I377" s="240"/>
      <c r="J377" s="241">
        <f>ROUND(I377*H377,2)</f>
        <v>0</v>
      </c>
      <c r="K377" s="237" t="s">
        <v>181</v>
      </c>
      <c r="L377" s="73"/>
      <c r="M377" s="242" t="s">
        <v>23</v>
      </c>
      <c r="N377" s="243" t="s">
        <v>46</v>
      </c>
      <c r="O377" s="48"/>
      <c r="P377" s="244">
        <f>O377*H377</f>
        <v>0</v>
      </c>
      <c r="Q377" s="244">
        <v>0.00016</v>
      </c>
      <c r="R377" s="244">
        <f>Q377*H377</f>
        <v>0.00016</v>
      </c>
      <c r="S377" s="244">
        <v>0</v>
      </c>
      <c r="T377" s="245">
        <f>S377*H377</f>
        <v>0</v>
      </c>
      <c r="AR377" s="25" t="s">
        <v>258</v>
      </c>
      <c r="AT377" s="25" t="s">
        <v>177</v>
      </c>
      <c r="AU377" s="25" t="s">
        <v>85</v>
      </c>
      <c r="AY377" s="25" t="s">
        <v>174</v>
      </c>
      <c r="BE377" s="246">
        <f>IF(N377="základní",J377,0)</f>
        <v>0</v>
      </c>
      <c r="BF377" s="246">
        <f>IF(N377="snížená",J377,0)</f>
        <v>0</v>
      </c>
      <c r="BG377" s="246">
        <f>IF(N377="zákl. přenesená",J377,0)</f>
        <v>0</v>
      </c>
      <c r="BH377" s="246">
        <f>IF(N377="sníž. přenesená",J377,0)</f>
        <v>0</v>
      </c>
      <c r="BI377" s="246">
        <f>IF(N377="nulová",J377,0)</f>
        <v>0</v>
      </c>
      <c r="BJ377" s="25" t="s">
        <v>83</v>
      </c>
      <c r="BK377" s="246">
        <f>ROUND(I377*H377,2)</f>
        <v>0</v>
      </c>
      <c r="BL377" s="25" t="s">
        <v>258</v>
      </c>
      <c r="BM377" s="25" t="s">
        <v>2037</v>
      </c>
    </row>
    <row r="378" spans="2:65" s="1" customFormat="1" ht="25.5" customHeight="1">
      <c r="B378" s="47"/>
      <c r="C378" s="235" t="s">
        <v>1312</v>
      </c>
      <c r="D378" s="235" t="s">
        <v>177</v>
      </c>
      <c r="E378" s="236" t="s">
        <v>2038</v>
      </c>
      <c r="F378" s="237" t="s">
        <v>2039</v>
      </c>
      <c r="G378" s="238" t="s">
        <v>180</v>
      </c>
      <c r="H378" s="239">
        <v>2</v>
      </c>
      <c r="I378" s="240"/>
      <c r="J378" s="241">
        <f>ROUND(I378*H378,2)</f>
        <v>0</v>
      </c>
      <c r="K378" s="237" t="s">
        <v>181</v>
      </c>
      <c r="L378" s="73"/>
      <c r="M378" s="242" t="s">
        <v>23</v>
      </c>
      <c r="N378" s="243" t="s">
        <v>46</v>
      </c>
      <c r="O378" s="48"/>
      <c r="P378" s="244">
        <f>O378*H378</f>
        <v>0</v>
      </c>
      <c r="Q378" s="244">
        <v>0.00086</v>
      </c>
      <c r="R378" s="244">
        <f>Q378*H378</f>
        <v>0.00172</v>
      </c>
      <c r="S378" s="244">
        <v>0</v>
      </c>
      <c r="T378" s="245">
        <f>S378*H378</f>
        <v>0</v>
      </c>
      <c r="AR378" s="25" t="s">
        <v>258</v>
      </c>
      <c r="AT378" s="25" t="s">
        <v>177</v>
      </c>
      <c r="AU378" s="25" t="s">
        <v>85</v>
      </c>
      <c r="AY378" s="25" t="s">
        <v>174</v>
      </c>
      <c r="BE378" s="246">
        <f>IF(N378="základní",J378,0)</f>
        <v>0</v>
      </c>
      <c r="BF378" s="246">
        <f>IF(N378="snížená",J378,0)</f>
        <v>0</v>
      </c>
      <c r="BG378" s="246">
        <f>IF(N378="zákl. přenesená",J378,0)</f>
        <v>0</v>
      </c>
      <c r="BH378" s="246">
        <f>IF(N378="sníž. přenesená",J378,0)</f>
        <v>0</v>
      </c>
      <c r="BI378" s="246">
        <f>IF(N378="nulová",J378,0)</f>
        <v>0</v>
      </c>
      <c r="BJ378" s="25" t="s">
        <v>83</v>
      </c>
      <c r="BK378" s="246">
        <f>ROUND(I378*H378,2)</f>
        <v>0</v>
      </c>
      <c r="BL378" s="25" t="s">
        <v>258</v>
      </c>
      <c r="BM378" s="25" t="s">
        <v>2040</v>
      </c>
    </row>
    <row r="379" spans="2:65" s="1" customFormat="1" ht="16.5" customHeight="1">
      <c r="B379" s="47"/>
      <c r="C379" s="235" t="s">
        <v>1316</v>
      </c>
      <c r="D379" s="235" t="s">
        <v>177</v>
      </c>
      <c r="E379" s="236" t="s">
        <v>2041</v>
      </c>
      <c r="F379" s="237" t="s">
        <v>2042</v>
      </c>
      <c r="G379" s="238" t="s">
        <v>180</v>
      </c>
      <c r="H379" s="239">
        <v>3</v>
      </c>
      <c r="I379" s="240"/>
      <c r="J379" s="241">
        <f>ROUND(I379*H379,2)</f>
        <v>0</v>
      </c>
      <c r="K379" s="237" t="s">
        <v>181</v>
      </c>
      <c r="L379" s="73"/>
      <c r="M379" s="242" t="s">
        <v>23</v>
      </c>
      <c r="N379" s="243" t="s">
        <v>46</v>
      </c>
      <c r="O379" s="48"/>
      <c r="P379" s="244">
        <f>O379*H379</f>
        <v>0</v>
      </c>
      <c r="Q379" s="244">
        <v>6E-05</v>
      </c>
      <c r="R379" s="244">
        <f>Q379*H379</f>
        <v>0.00018</v>
      </c>
      <c r="S379" s="244">
        <v>0</v>
      </c>
      <c r="T379" s="245">
        <f>S379*H379</f>
        <v>0</v>
      </c>
      <c r="AR379" s="25" t="s">
        <v>258</v>
      </c>
      <c r="AT379" s="25" t="s">
        <v>177</v>
      </c>
      <c r="AU379" s="25" t="s">
        <v>85</v>
      </c>
      <c r="AY379" s="25" t="s">
        <v>174</v>
      </c>
      <c r="BE379" s="246">
        <f>IF(N379="základní",J379,0)</f>
        <v>0</v>
      </c>
      <c r="BF379" s="246">
        <f>IF(N379="snížená",J379,0)</f>
        <v>0</v>
      </c>
      <c r="BG379" s="246">
        <f>IF(N379="zákl. přenesená",J379,0)</f>
        <v>0</v>
      </c>
      <c r="BH379" s="246">
        <f>IF(N379="sníž. přenesená",J379,0)</f>
        <v>0</v>
      </c>
      <c r="BI379" s="246">
        <f>IF(N379="nulová",J379,0)</f>
        <v>0</v>
      </c>
      <c r="BJ379" s="25" t="s">
        <v>83</v>
      </c>
      <c r="BK379" s="246">
        <f>ROUND(I379*H379,2)</f>
        <v>0</v>
      </c>
      <c r="BL379" s="25" t="s">
        <v>258</v>
      </c>
      <c r="BM379" s="25" t="s">
        <v>2043</v>
      </c>
    </row>
    <row r="380" spans="2:65" s="1" customFormat="1" ht="16.5" customHeight="1">
      <c r="B380" s="47"/>
      <c r="C380" s="300" t="s">
        <v>1320</v>
      </c>
      <c r="D380" s="300" t="s">
        <v>475</v>
      </c>
      <c r="E380" s="301" t="s">
        <v>2044</v>
      </c>
      <c r="F380" s="302" t="s">
        <v>2045</v>
      </c>
      <c r="G380" s="303" t="s">
        <v>180</v>
      </c>
      <c r="H380" s="304">
        <v>3</v>
      </c>
      <c r="I380" s="305"/>
      <c r="J380" s="306">
        <f>ROUND(I380*H380,2)</f>
        <v>0</v>
      </c>
      <c r="K380" s="302" t="s">
        <v>23</v>
      </c>
      <c r="L380" s="307"/>
      <c r="M380" s="308" t="s">
        <v>23</v>
      </c>
      <c r="N380" s="309" t="s">
        <v>46</v>
      </c>
      <c r="O380" s="48"/>
      <c r="P380" s="244">
        <f>O380*H380</f>
        <v>0</v>
      </c>
      <c r="Q380" s="244">
        <v>0</v>
      </c>
      <c r="R380" s="244">
        <f>Q380*H380</f>
        <v>0</v>
      </c>
      <c r="S380" s="244">
        <v>0</v>
      </c>
      <c r="T380" s="245">
        <f>S380*H380</f>
        <v>0</v>
      </c>
      <c r="AR380" s="25" t="s">
        <v>547</v>
      </c>
      <c r="AT380" s="25" t="s">
        <v>475</v>
      </c>
      <c r="AU380" s="25" t="s">
        <v>85</v>
      </c>
      <c r="AY380" s="25" t="s">
        <v>174</v>
      </c>
      <c r="BE380" s="246">
        <f>IF(N380="základní",J380,0)</f>
        <v>0</v>
      </c>
      <c r="BF380" s="246">
        <f>IF(N380="snížená",J380,0)</f>
        <v>0</v>
      </c>
      <c r="BG380" s="246">
        <f>IF(N380="zákl. přenesená",J380,0)</f>
        <v>0</v>
      </c>
      <c r="BH380" s="246">
        <f>IF(N380="sníž. přenesená",J380,0)</f>
        <v>0</v>
      </c>
      <c r="BI380" s="246">
        <f>IF(N380="nulová",J380,0)</f>
        <v>0</v>
      </c>
      <c r="BJ380" s="25" t="s">
        <v>83</v>
      </c>
      <c r="BK380" s="246">
        <f>ROUND(I380*H380,2)</f>
        <v>0</v>
      </c>
      <c r="BL380" s="25" t="s">
        <v>258</v>
      </c>
      <c r="BM380" s="25" t="s">
        <v>2046</v>
      </c>
    </row>
    <row r="381" spans="2:65" s="1" customFormat="1" ht="25.5" customHeight="1">
      <c r="B381" s="47"/>
      <c r="C381" s="235" t="s">
        <v>1324</v>
      </c>
      <c r="D381" s="235" t="s">
        <v>177</v>
      </c>
      <c r="E381" s="236" t="s">
        <v>2047</v>
      </c>
      <c r="F381" s="237" t="s">
        <v>2048</v>
      </c>
      <c r="G381" s="238" t="s">
        <v>180</v>
      </c>
      <c r="H381" s="239">
        <v>1</v>
      </c>
      <c r="I381" s="240"/>
      <c r="J381" s="241">
        <f>ROUND(I381*H381,2)</f>
        <v>0</v>
      </c>
      <c r="K381" s="237" t="s">
        <v>181</v>
      </c>
      <c r="L381" s="73"/>
      <c r="M381" s="242" t="s">
        <v>23</v>
      </c>
      <c r="N381" s="243" t="s">
        <v>46</v>
      </c>
      <c r="O381" s="48"/>
      <c r="P381" s="244">
        <f>O381*H381</f>
        <v>0</v>
      </c>
      <c r="Q381" s="244">
        <v>0.00047</v>
      </c>
      <c r="R381" s="244">
        <f>Q381*H381</f>
        <v>0.00047</v>
      </c>
      <c r="S381" s="244">
        <v>0</v>
      </c>
      <c r="T381" s="245">
        <f>S381*H381</f>
        <v>0</v>
      </c>
      <c r="AR381" s="25" t="s">
        <v>258</v>
      </c>
      <c r="AT381" s="25" t="s">
        <v>177</v>
      </c>
      <c r="AU381" s="25" t="s">
        <v>85</v>
      </c>
      <c r="AY381" s="25" t="s">
        <v>174</v>
      </c>
      <c r="BE381" s="246">
        <f>IF(N381="základní",J381,0)</f>
        <v>0</v>
      </c>
      <c r="BF381" s="246">
        <f>IF(N381="snížená",J381,0)</f>
        <v>0</v>
      </c>
      <c r="BG381" s="246">
        <f>IF(N381="zákl. přenesená",J381,0)</f>
        <v>0</v>
      </c>
      <c r="BH381" s="246">
        <f>IF(N381="sníž. přenesená",J381,0)</f>
        <v>0</v>
      </c>
      <c r="BI381" s="246">
        <f>IF(N381="nulová",J381,0)</f>
        <v>0</v>
      </c>
      <c r="BJ381" s="25" t="s">
        <v>83</v>
      </c>
      <c r="BK381" s="246">
        <f>ROUND(I381*H381,2)</f>
        <v>0</v>
      </c>
      <c r="BL381" s="25" t="s">
        <v>258</v>
      </c>
      <c r="BM381" s="25" t="s">
        <v>2049</v>
      </c>
    </row>
    <row r="382" spans="2:65" s="1" customFormat="1" ht="25.5" customHeight="1">
      <c r="B382" s="47"/>
      <c r="C382" s="235" t="s">
        <v>1328</v>
      </c>
      <c r="D382" s="235" t="s">
        <v>177</v>
      </c>
      <c r="E382" s="236" t="s">
        <v>2050</v>
      </c>
      <c r="F382" s="237" t="s">
        <v>2051</v>
      </c>
      <c r="G382" s="238" t="s">
        <v>180</v>
      </c>
      <c r="H382" s="239">
        <v>25</v>
      </c>
      <c r="I382" s="240"/>
      <c r="J382" s="241">
        <f>ROUND(I382*H382,2)</f>
        <v>0</v>
      </c>
      <c r="K382" s="237" t="s">
        <v>181</v>
      </c>
      <c r="L382" s="73"/>
      <c r="M382" s="242" t="s">
        <v>23</v>
      </c>
      <c r="N382" s="243" t="s">
        <v>46</v>
      </c>
      <c r="O382" s="48"/>
      <c r="P382" s="244">
        <f>O382*H382</f>
        <v>0</v>
      </c>
      <c r="Q382" s="244">
        <v>0.00014</v>
      </c>
      <c r="R382" s="244">
        <f>Q382*H382</f>
        <v>0.0034999999999999996</v>
      </c>
      <c r="S382" s="244">
        <v>0</v>
      </c>
      <c r="T382" s="245">
        <f>S382*H382</f>
        <v>0</v>
      </c>
      <c r="AR382" s="25" t="s">
        <v>258</v>
      </c>
      <c r="AT382" s="25" t="s">
        <v>177</v>
      </c>
      <c r="AU382" s="25" t="s">
        <v>85</v>
      </c>
      <c r="AY382" s="25" t="s">
        <v>174</v>
      </c>
      <c r="BE382" s="246">
        <f>IF(N382="základní",J382,0)</f>
        <v>0</v>
      </c>
      <c r="BF382" s="246">
        <f>IF(N382="snížená",J382,0)</f>
        <v>0</v>
      </c>
      <c r="BG382" s="246">
        <f>IF(N382="zákl. přenesená",J382,0)</f>
        <v>0</v>
      </c>
      <c r="BH382" s="246">
        <f>IF(N382="sníž. přenesená",J382,0)</f>
        <v>0</v>
      </c>
      <c r="BI382" s="246">
        <f>IF(N382="nulová",J382,0)</f>
        <v>0</v>
      </c>
      <c r="BJ382" s="25" t="s">
        <v>83</v>
      </c>
      <c r="BK382" s="246">
        <f>ROUND(I382*H382,2)</f>
        <v>0</v>
      </c>
      <c r="BL382" s="25" t="s">
        <v>258</v>
      </c>
      <c r="BM382" s="25" t="s">
        <v>2052</v>
      </c>
    </row>
    <row r="383" spans="2:65" s="1" customFormat="1" ht="16.5" customHeight="1">
      <c r="B383" s="47"/>
      <c r="C383" s="300" t="s">
        <v>1332</v>
      </c>
      <c r="D383" s="300" t="s">
        <v>475</v>
      </c>
      <c r="E383" s="301" t="s">
        <v>2053</v>
      </c>
      <c r="F383" s="302" t="s">
        <v>2054</v>
      </c>
      <c r="G383" s="303" t="s">
        <v>180</v>
      </c>
      <c r="H383" s="304">
        <v>25</v>
      </c>
      <c r="I383" s="305"/>
      <c r="J383" s="306">
        <f>ROUND(I383*H383,2)</f>
        <v>0</v>
      </c>
      <c r="K383" s="302" t="s">
        <v>23</v>
      </c>
      <c r="L383" s="307"/>
      <c r="M383" s="308" t="s">
        <v>23</v>
      </c>
      <c r="N383" s="309" t="s">
        <v>46</v>
      </c>
      <c r="O383" s="48"/>
      <c r="P383" s="244">
        <f>O383*H383</f>
        <v>0</v>
      </c>
      <c r="Q383" s="244">
        <v>0</v>
      </c>
      <c r="R383" s="244">
        <f>Q383*H383</f>
        <v>0</v>
      </c>
      <c r="S383" s="244">
        <v>0</v>
      </c>
      <c r="T383" s="245">
        <f>S383*H383</f>
        <v>0</v>
      </c>
      <c r="AR383" s="25" t="s">
        <v>547</v>
      </c>
      <c r="AT383" s="25" t="s">
        <v>475</v>
      </c>
      <c r="AU383" s="25" t="s">
        <v>85</v>
      </c>
      <c r="AY383" s="25" t="s">
        <v>174</v>
      </c>
      <c r="BE383" s="246">
        <f>IF(N383="základní",J383,0)</f>
        <v>0</v>
      </c>
      <c r="BF383" s="246">
        <f>IF(N383="snížená",J383,0)</f>
        <v>0</v>
      </c>
      <c r="BG383" s="246">
        <f>IF(N383="zákl. přenesená",J383,0)</f>
        <v>0</v>
      </c>
      <c r="BH383" s="246">
        <f>IF(N383="sníž. přenesená",J383,0)</f>
        <v>0</v>
      </c>
      <c r="BI383" s="246">
        <f>IF(N383="nulová",J383,0)</f>
        <v>0</v>
      </c>
      <c r="BJ383" s="25" t="s">
        <v>83</v>
      </c>
      <c r="BK383" s="246">
        <f>ROUND(I383*H383,2)</f>
        <v>0</v>
      </c>
      <c r="BL383" s="25" t="s">
        <v>258</v>
      </c>
      <c r="BM383" s="25" t="s">
        <v>2055</v>
      </c>
    </row>
    <row r="384" spans="2:65" s="1" customFormat="1" ht="16.5" customHeight="1">
      <c r="B384" s="47"/>
      <c r="C384" s="300" t="s">
        <v>1336</v>
      </c>
      <c r="D384" s="300" t="s">
        <v>475</v>
      </c>
      <c r="E384" s="301" t="s">
        <v>2056</v>
      </c>
      <c r="F384" s="302" t="s">
        <v>2054</v>
      </c>
      <c r="G384" s="303" t="s">
        <v>180</v>
      </c>
      <c r="H384" s="304">
        <v>25</v>
      </c>
      <c r="I384" s="305"/>
      <c r="J384" s="306">
        <f>ROUND(I384*H384,2)</f>
        <v>0</v>
      </c>
      <c r="K384" s="302" t="s">
        <v>23</v>
      </c>
      <c r="L384" s="307"/>
      <c r="M384" s="308" t="s">
        <v>23</v>
      </c>
      <c r="N384" s="309" t="s">
        <v>46</v>
      </c>
      <c r="O384" s="48"/>
      <c r="P384" s="244">
        <f>O384*H384</f>
        <v>0</v>
      </c>
      <c r="Q384" s="244">
        <v>0</v>
      </c>
      <c r="R384" s="244">
        <f>Q384*H384</f>
        <v>0</v>
      </c>
      <c r="S384" s="244">
        <v>0</v>
      </c>
      <c r="T384" s="245">
        <f>S384*H384</f>
        <v>0</v>
      </c>
      <c r="AR384" s="25" t="s">
        <v>547</v>
      </c>
      <c r="AT384" s="25" t="s">
        <v>475</v>
      </c>
      <c r="AU384" s="25" t="s">
        <v>85</v>
      </c>
      <c r="AY384" s="25" t="s">
        <v>174</v>
      </c>
      <c r="BE384" s="246">
        <f>IF(N384="základní",J384,0)</f>
        <v>0</v>
      </c>
      <c r="BF384" s="246">
        <f>IF(N384="snížená",J384,0)</f>
        <v>0</v>
      </c>
      <c r="BG384" s="246">
        <f>IF(N384="zákl. přenesená",J384,0)</f>
        <v>0</v>
      </c>
      <c r="BH384" s="246">
        <f>IF(N384="sníž. přenesená",J384,0)</f>
        <v>0</v>
      </c>
      <c r="BI384" s="246">
        <f>IF(N384="nulová",J384,0)</f>
        <v>0</v>
      </c>
      <c r="BJ384" s="25" t="s">
        <v>83</v>
      </c>
      <c r="BK384" s="246">
        <f>ROUND(I384*H384,2)</f>
        <v>0</v>
      </c>
      <c r="BL384" s="25" t="s">
        <v>258</v>
      </c>
      <c r="BM384" s="25" t="s">
        <v>2057</v>
      </c>
    </row>
    <row r="385" spans="2:65" s="1" customFormat="1" ht="16.5" customHeight="1">
      <c r="B385" s="47"/>
      <c r="C385" s="235" t="s">
        <v>1340</v>
      </c>
      <c r="D385" s="235" t="s">
        <v>177</v>
      </c>
      <c r="E385" s="236" t="s">
        <v>2058</v>
      </c>
      <c r="F385" s="237" t="s">
        <v>2059</v>
      </c>
      <c r="G385" s="238" t="s">
        <v>180</v>
      </c>
      <c r="H385" s="239">
        <v>11</v>
      </c>
      <c r="I385" s="240"/>
      <c r="J385" s="241">
        <f>ROUND(I385*H385,2)</f>
        <v>0</v>
      </c>
      <c r="K385" s="237" t="s">
        <v>23</v>
      </c>
      <c r="L385" s="73"/>
      <c r="M385" s="242" t="s">
        <v>23</v>
      </c>
      <c r="N385" s="243" t="s">
        <v>46</v>
      </c>
      <c r="O385" s="48"/>
      <c r="P385" s="244">
        <f>O385*H385</f>
        <v>0</v>
      </c>
      <c r="Q385" s="244">
        <v>0</v>
      </c>
      <c r="R385" s="244">
        <f>Q385*H385</f>
        <v>0</v>
      </c>
      <c r="S385" s="244">
        <v>0</v>
      </c>
      <c r="T385" s="245">
        <f>S385*H385</f>
        <v>0</v>
      </c>
      <c r="AR385" s="25" t="s">
        <v>258</v>
      </c>
      <c r="AT385" s="25" t="s">
        <v>177</v>
      </c>
      <c r="AU385" s="25" t="s">
        <v>85</v>
      </c>
      <c r="AY385" s="25" t="s">
        <v>174</v>
      </c>
      <c r="BE385" s="246">
        <f>IF(N385="základní",J385,0)</f>
        <v>0</v>
      </c>
      <c r="BF385" s="246">
        <f>IF(N385="snížená",J385,0)</f>
        <v>0</v>
      </c>
      <c r="BG385" s="246">
        <f>IF(N385="zákl. přenesená",J385,0)</f>
        <v>0</v>
      </c>
      <c r="BH385" s="246">
        <f>IF(N385="sníž. přenesená",J385,0)</f>
        <v>0</v>
      </c>
      <c r="BI385" s="246">
        <f>IF(N385="nulová",J385,0)</f>
        <v>0</v>
      </c>
      <c r="BJ385" s="25" t="s">
        <v>83</v>
      </c>
      <c r="BK385" s="246">
        <f>ROUND(I385*H385,2)</f>
        <v>0</v>
      </c>
      <c r="BL385" s="25" t="s">
        <v>258</v>
      </c>
      <c r="BM385" s="25" t="s">
        <v>2060</v>
      </c>
    </row>
    <row r="386" spans="2:65" s="1" customFormat="1" ht="38.25" customHeight="1">
      <c r="B386" s="47"/>
      <c r="C386" s="235" t="s">
        <v>2061</v>
      </c>
      <c r="D386" s="235" t="s">
        <v>177</v>
      </c>
      <c r="E386" s="236" t="s">
        <v>2062</v>
      </c>
      <c r="F386" s="237" t="s">
        <v>2063</v>
      </c>
      <c r="G386" s="238" t="s">
        <v>464</v>
      </c>
      <c r="H386" s="239">
        <v>1.229</v>
      </c>
      <c r="I386" s="240"/>
      <c r="J386" s="241">
        <f>ROUND(I386*H386,2)</f>
        <v>0</v>
      </c>
      <c r="K386" s="237" t="s">
        <v>181</v>
      </c>
      <c r="L386" s="73"/>
      <c r="M386" s="242" t="s">
        <v>23</v>
      </c>
      <c r="N386" s="243" t="s">
        <v>46</v>
      </c>
      <c r="O386" s="48"/>
      <c r="P386" s="244">
        <f>O386*H386</f>
        <v>0</v>
      </c>
      <c r="Q386" s="244">
        <v>0</v>
      </c>
      <c r="R386" s="244">
        <f>Q386*H386</f>
        <v>0</v>
      </c>
      <c r="S386" s="244">
        <v>0</v>
      </c>
      <c r="T386" s="245">
        <f>S386*H386</f>
        <v>0</v>
      </c>
      <c r="AR386" s="25" t="s">
        <v>258</v>
      </c>
      <c r="AT386" s="25" t="s">
        <v>177</v>
      </c>
      <c r="AU386" s="25" t="s">
        <v>85</v>
      </c>
      <c r="AY386" s="25" t="s">
        <v>174</v>
      </c>
      <c r="BE386" s="246">
        <f>IF(N386="základní",J386,0)</f>
        <v>0</v>
      </c>
      <c r="BF386" s="246">
        <f>IF(N386="snížená",J386,0)</f>
        <v>0</v>
      </c>
      <c r="BG386" s="246">
        <f>IF(N386="zákl. přenesená",J386,0)</f>
        <v>0</v>
      </c>
      <c r="BH386" s="246">
        <f>IF(N386="sníž. přenesená",J386,0)</f>
        <v>0</v>
      </c>
      <c r="BI386" s="246">
        <f>IF(N386="nulová",J386,0)</f>
        <v>0</v>
      </c>
      <c r="BJ386" s="25" t="s">
        <v>83</v>
      </c>
      <c r="BK386" s="246">
        <f>ROUND(I386*H386,2)</f>
        <v>0</v>
      </c>
      <c r="BL386" s="25" t="s">
        <v>258</v>
      </c>
      <c r="BM386" s="25" t="s">
        <v>2064</v>
      </c>
    </row>
    <row r="387" spans="2:63" s="11" customFormat="1" ht="29.85" customHeight="1">
      <c r="B387" s="219"/>
      <c r="C387" s="220"/>
      <c r="D387" s="221" t="s">
        <v>74</v>
      </c>
      <c r="E387" s="233" t="s">
        <v>2065</v>
      </c>
      <c r="F387" s="233" t="s">
        <v>2066</v>
      </c>
      <c r="G387" s="220"/>
      <c r="H387" s="220"/>
      <c r="I387" s="223"/>
      <c r="J387" s="234">
        <f>BK387</f>
        <v>0</v>
      </c>
      <c r="K387" s="220"/>
      <c r="L387" s="225"/>
      <c r="M387" s="226"/>
      <c r="N387" s="227"/>
      <c r="O387" s="227"/>
      <c r="P387" s="228">
        <f>SUM(P388:P396)</f>
        <v>0</v>
      </c>
      <c r="Q387" s="227"/>
      <c r="R387" s="228">
        <f>SUM(R388:R396)</f>
        <v>0.02875</v>
      </c>
      <c r="S387" s="227"/>
      <c r="T387" s="229">
        <f>SUM(T388:T396)</f>
        <v>0</v>
      </c>
      <c r="AR387" s="230" t="s">
        <v>85</v>
      </c>
      <c r="AT387" s="231" t="s">
        <v>74</v>
      </c>
      <c r="AU387" s="231" t="s">
        <v>83</v>
      </c>
      <c r="AY387" s="230" t="s">
        <v>174</v>
      </c>
      <c r="BK387" s="232">
        <f>SUM(BK388:BK396)</f>
        <v>0</v>
      </c>
    </row>
    <row r="388" spans="2:65" s="1" customFormat="1" ht="25.5" customHeight="1">
      <c r="B388" s="47"/>
      <c r="C388" s="235" t="s">
        <v>2067</v>
      </c>
      <c r="D388" s="235" t="s">
        <v>177</v>
      </c>
      <c r="E388" s="236" t="s">
        <v>2068</v>
      </c>
      <c r="F388" s="237" t="s">
        <v>2069</v>
      </c>
      <c r="G388" s="238" t="s">
        <v>1795</v>
      </c>
      <c r="H388" s="239">
        <v>2</v>
      </c>
      <c r="I388" s="240"/>
      <c r="J388" s="241">
        <f>ROUND(I388*H388,2)</f>
        <v>0</v>
      </c>
      <c r="K388" s="237" t="s">
        <v>181</v>
      </c>
      <c r="L388" s="73"/>
      <c r="M388" s="242" t="s">
        <v>23</v>
      </c>
      <c r="N388" s="243" t="s">
        <v>46</v>
      </c>
      <c r="O388" s="48"/>
      <c r="P388" s="244">
        <f>O388*H388</f>
        <v>0</v>
      </c>
      <c r="Q388" s="244">
        <v>0.01023</v>
      </c>
      <c r="R388" s="244">
        <f>Q388*H388</f>
        <v>0.02046</v>
      </c>
      <c r="S388" s="244">
        <v>0</v>
      </c>
      <c r="T388" s="245">
        <f>S388*H388</f>
        <v>0</v>
      </c>
      <c r="AR388" s="25" t="s">
        <v>258</v>
      </c>
      <c r="AT388" s="25" t="s">
        <v>177</v>
      </c>
      <c r="AU388" s="25" t="s">
        <v>85</v>
      </c>
      <c r="AY388" s="25" t="s">
        <v>174</v>
      </c>
      <c r="BE388" s="246">
        <f>IF(N388="základní",J388,0)</f>
        <v>0</v>
      </c>
      <c r="BF388" s="246">
        <f>IF(N388="snížená",J388,0)</f>
        <v>0</v>
      </c>
      <c r="BG388" s="246">
        <f>IF(N388="zákl. přenesená",J388,0)</f>
        <v>0</v>
      </c>
      <c r="BH388" s="246">
        <f>IF(N388="sníž. přenesená",J388,0)</f>
        <v>0</v>
      </c>
      <c r="BI388" s="246">
        <f>IF(N388="nulová",J388,0)</f>
        <v>0</v>
      </c>
      <c r="BJ388" s="25" t="s">
        <v>83</v>
      </c>
      <c r="BK388" s="246">
        <f>ROUND(I388*H388,2)</f>
        <v>0</v>
      </c>
      <c r="BL388" s="25" t="s">
        <v>258</v>
      </c>
      <c r="BM388" s="25" t="s">
        <v>2070</v>
      </c>
    </row>
    <row r="389" spans="2:65" s="1" customFormat="1" ht="25.5" customHeight="1">
      <c r="B389" s="47"/>
      <c r="C389" s="300" t="s">
        <v>2071</v>
      </c>
      <c r="D389" s="300" t="s">
        <v>475</v>
      </c>
      <c r="E389" s="301" t="s">
        <v>2072</v>
      </c>
      <c r="F389" s="302" t="s">
        <v>2073</v>
      </c>
      <c r="G389" s="303" t="s">
        <v>180</v>
      </c>
      <c r="H389" s="304">
        <v>1</v>
      </c>
      <c r="I389" s="305"/>
      <c r="J389" s="306">
        <f>ROUND(I389*H389,2)</f>
        <v>0</v>
      </c>
      <c r="K389" s="302" t="s">
        <v>23</v>
      </c>
      <c r="L389" s="307"/>
      <c r="M389" s="308" t="s">
        <v>23</v>
      </c>
      <c r="N389" s="309" t="s">
        <v>46</v>
      </c>
      <c r="O389" s="48"/>
      <c r="P389" s="244">
        <f>O389*H389</f>
        <v>0</v>
      </c>
      <c r="Q389" s="244">
        <v>0</v>
      </c>
      <c r="R389" s="244">
        <f>Q389*H389</f>
        <v>0</v>
      </c>
      <c r="S389" s="244">
        <v>0</v>
      </c>
      <c r="T389" s="245">
        <f>S389*H389</f>
        <v>0</v>
      </c>
      <c r="AR389" s="25" t="s">
        <v>547</v>
      </c>
      <c r="AT389" s="25" t="s">
        <v>475</v>
      </c>
      <c r="AU389" s="25" t="s">
        <v>85</v>
      </c>
      <c r="AY389" s="25" t="s">
        <v>174</v>
      </c>
      <c r="BE389" s="246">
        <f>IF(N389="základní",J389,0)</f>
        <v>0</v>
      </c>
      <c r="BF389" s="246">
        <f>IF(N389="snížená",J389,0)</f>
        <v>0</v>
      </c>
      <c r="BG389" s="246">
        <f>IF(N389="zákl. přenesená",J389,0)</f>
        <v>0</v>
      </c>
      <c r="BH389" s="246">
        <f>IF(N389="sníž. přenesená",J389,0)</f>
        <v>0</v>
      </c>
      <c r="BI389" s="246">
        <f>IF(N389="nulová",J389,0)</f>
        <v>0</v>
      </c>
      <c r="BJ389" s="25" t="s">
        <v>83</v>
      </c>
      <c r="BK389" s="246">
        <f>ROUND(I389*H389,2)</f>
        <v>0</v>
      </c>
      <c r="BL389" s="25" t="s">
        <v>258</v>
      </c>
      <c r="BM389" s="25" t="s">
        <v>2074</v>
      </c>
    </row>
    <row r="390" spans="2:65" s="1" customFormat="1" ht="16.5" customHeight="1">
      <c r="B390" s="47"/>
      <c r="C390" s="300" t="s">
        <v>2075</v>
      </c>
      <c r="D390" s="300" t="s">
        <v>475</v>
      </c>
      <c r="E390" s="301" t="s">
        <v>2076</v>
      </c>
      <c r="F390" s="302" t="s">
        <v>2077</v>
      </c>
      <c r="G390" s="303" t="s">
        <v>180</v>
      </c>
      <c r="H390" s="304">
        <v>1</v>
      </c>
      <c r="I390" s="305"/>
      <c r="J390" s="306">
        <f>ROUND(I390*H390,2)</f>
        <v>0</v>
      </c>
      <c r="K390" s="302" t="s">
        <v>23</v>
      </c>
      <c r="L390" s="307"/>
      <c r="M390" s="308" t="s">
        <v>23</v>
      </c>
      <c r="N390" s="309" t="s">
        <v>46</v>
      </c>
      <c r="O390" s="48"/>
      <c r="P390" s="244">
        <f>O390*H390</f>
        <v>0</v>
      </c>
      <c r="Q390" s="244">
        <v>0</v>
      </c>
      <c r="R390" s="244">
        <f>Q390*H390</f>
        <v>0</v>
      </c>
      <c r="S390" s="244">
        <v>0</v>
      </c>
      <c r="T390" s="245">
        <f>S390*H390</f>
        <v>0</v>
      </c>
      <c r="AR390" s="25" t="s">
        <v>547</v>
      </c>
      <c r="AT390" s="25" t="s">
        <v>475</v>
      </c>
      <c r="AU390" s="25" t="s">
        <v>85</v>
      </c>
      <c r="AY390" s="25" t="s">
        <v>174</v>
      </c>
      <c r="BE390" s="246">
        <f>IF(N390="základní",J390,0)</f>
        <v>0</v>
      </c>
      <c r="BF390" s="246">
        <f>IF(N390="snížená",J390,0)</f>
        <v>0</v>
      </c>
      <c r="BG390" s="246">
        <f>IF(N390="zákl. přenesená",J390,0)</f>
        <v>0</v>
      </c>
      <c r="BH390" s="246">
        <f>IF(N390="sníž. přenesená",J390,0)</f>
        <v>0</v>
      </c>
      <c r="BI390" s="246">
        <f>IF(N390="nulová",J390,0)</f>
        <v>0</v>
      </c>
      <c r="BJ390" s="25" t="s">
        <v>83</v>
      </c>
      <c r="BK390" s="246">
        <f>ROUND(I390*H390,2)</f>
        <v>0</v>
      </c>
      <c r="BL390" s="25" t="s">
        <v>258</v>
      </c>
      <c r="BM390" s="25" t="s">
        <v>2078</v>
      </c>
    </row>
    <row r="391" spans="2:65" s="1" customFormat="1" ht="16.5" customHeight="1">
      <c r="B391" s="47"/>
      <c r="C391" s="235" t="s">
        <v>2079</v>
      </c>
      <c r="D391" s="235" t="s">
        <v>177</v>
      </c>
      <c r="E391" s="236" t="s">
        <v>2080</v>
      </c>
      <c r="F391" s="237" t="s">
        <v>2081</v>
      </c>
      <c r="G391" s="238" t="s">
        <v>1795</v>
      </c>
      <c r="H391" s="239">
        <v>2</v>
      </c>
      <c r="I391" s="240"/>
      <c r="J391" s="241">
        <f>ROUND(I391*H391,2)</f>
        <v>0</v>
      </c>
      <c r="K391" s="237" t="s">
        <v>23</v>
      </c>
      <c r="L391" s="73"/>
      <c r="M391" s="242" t="s">
        <v>23</v>
      </c>
      <c r="N391" s="243" t="s">
        <v>46</v>
      </c>
      <c r="O391" s="48"/>
      <c r="P391" s="244">
        <f>O391*H391</f>
        <v>0</v>
      </c>
      <c r="Q391" s="244">
        <v>0</v>
      </c>
      <c r="R391" s="244">
        <f>Q391*H391</f>
        <v>0</v>
      </c>
      <c r="S391" s="244">
        <v>0</v>
      </c>
      <c r="T391" s="245">
        <f>S391*H391</f>
        <v>0</v>
      </c>
      <c r="AR391" s="25" t="s">
        <v>258</v>
      </c>
      <c r="AT391" s="25" t="s">
        <v>177</v>
      </c>
      <c r="AU391" s="25" t="s">
        <v>85</v>
      </c>
      <c r="AY391" s="25" t="s">
        <v>174</v>
      </c>
      <c r="BE391" s="246">
        <f>IF(N391="základní",J391,0)</f>
        <v>0</v>
      </c>
      <c r="BF391" s="246">
        <f>IF(N391="snížená",J391,0)</f>
        <v>0</v>
      </c>
      <c r="BG391" s="246">
        <f>IF(N391="zákl. přenesená",J391,0)</f>
        <v>0</v>
      </c>
      <c r="BH391" s="246">
        <f>IF(N391="sníž. přenesená",J391,0)</f>
        <v>0</v>
      </c>
      <c r="BI391" s="246">
        <f>IF(N391="nulová",J391,0)</f>
        <v>0</v>
      </c>
      <c r="BJ391" s="25" t="s">
        <v>83</v>
      </c>
      <c r="BK391" s="246">
        <f>ROUND(I391*H391,2)</f>
        <v>0</v>
      </c>
      <c r="BL391" s="25" t="s">
        <v>258</v>
      </c>
      <c r="BM391" s="25" t="s">
        <v>2082</v>
      </c>
    </row>
    <row r="392" spans="2:65" s="1" customFormat="1" ht="16.5" customHeight="1">
      <c r="B392" s="47"/>
      <c r="C392" s="300" t="s">
        <v>2083</v>
      </c>
      <c r="D392" s="300" t="s">
        <v>475</v>
      </c>
      <c r="E392" s="301" t="s">
        <v>2084</v>
      </c>
      <c r="F392" s="302" t="s">
        <v>2085</v>
      </c>
      <c r="G392" s="303" t="s">
        <v>180</v>
      </c>
      <c r="H392" s="304">
        <v>2</v>
      </c>
      <c r="I392" s="305"/>
      <c r="J392" s="306">
        <f>ROUND(I392*H392,2)</f>
        <v>0</v>
      </c>
      <c r="K392" s="302" t="s">
        <v>23</v>
      </c>
      <c r="L392" s="307"/>
      <c r="M392" s="308" t="s">
        <v>23</v>
      </c>
      <c r="N392" s="309" t="s">
        <v>46</v>
      </c>
      <c r="O392" s="48"/>
      <c r="P392" s="244">
        <f>O392*H392</f>
        <v>0</v>
      </c>
      <c r="Q392" s="244">
        <v>0</v>
      </c>
      <c r="R392" s="244">
        <f>Q392*H392</f>
        <v>0</v>
      </c>
      <c r="S392" s="244">
        <v>0</v>
      </c>
      <c r="T392" s="245">
        <f>S392*H392</f>
        <v>0</v>
      </c>
      <c r="AR392" s="25" t="s">
        <v>547</v>
      </c>
      <c r="AT392" s="25" t="s">
        <v>475</v>
      </c>
      <c r="AU392" s="25" t="s">
        <v>85</v>
      </c>
      <c r="AY392" s="25" t="s">
        <v>174</v>
      </c>
      <c r="BE392" s="246">
        <f>IF(N392="základní",J392,0)</f>
        <v>0</v>
      </c>
      <c r="BF392" s="246">
        <f>IF(N392="snížená",J392,0)</f>
        <v>0</v>
      </c>
      <c r="BG392" s="246">
        <f>IF(N392="zákl. přenesená",J392,0)</f>
        <v>0</v>
      </c>
      <c r="BH392" s="246">
        <f>IF(N392="sníž. přenesená",J392,0)</f>
        <v>0</v>
      </c>
      <c r="BI392" s="246">
        <f>IF(N392="nulová",J392,0)</f>
        <v>0</v>
      </c>
      <c r="BJ392" s="25" t="s">
        <v>83</v>
      </c>
      <c r="BK392" s="246">
        <f>ROUND(I392*H392,2)</f>
        <v>0</v>
      </c>
      <c r="BL392" s="25" t="s">
        <v>258</v>
      </c>
      <c r="BM392" s="25" t="s">
        <v>2086</v>
      </c>
    </row>
    <row r="393" spans="2:65" s="1" customFormat="1" ht="25.5" customHeight="1">
      <c r="B393" s="47"/>
      <c r="C393" s="235" t="s">
        <v>2087</v>
      </c>
      <c r="D393" s="235" t="s">
        <v>177</v>
      </c>
      <c r="E393" s="236" t="s">
        <v>2088</v>
      </c>
      <c r="F393" s="237" t="s">
        <v>2089</v>
      </c>
      <c r="G393" s="238" t="s">
        <v>1795</v>
      </c>
      <c r="H393" s="239">
        <v>2</v>
      </c>
      <c r="I393" s="240"/>
      <c r="J393" s="241">
        <f>ROUND(I393*H393,2)</f>
        <v>0</v>
      </c>
      <c r="K393" s="237" t="s">
        <v>181</v>
      </c>
      <c r="L393" s="73"/>
      <c r="M393" s="242" t="s">
        <v>23</v>
      </c>
      <c r="N393" s="243" t="s">
        <v>46</v>
      </c>
      <c r="O393" s="48"/>
      <c r="P393" s="244">
        <f>O393*H393</f>
        <v>0</v>
      </c>
      <c r="Q393" s="244">
        <v>0.00237</v>
      </c>
      <c r="R393" s="244">
        <f>Q393*H393</f>
        <v>0.00474</v>
      </c>
      <c r="S393" s="244">
        <v>0</v>
      </c>
      <c r="T393" s="245">
        <f>S393*H393</f>
        <v>0</v>
      </c>
      <c r="AR393" s="25" t="s">
        <v>258</v>
      </c>
      <c r="AT393" s="25" t="s">
        <v>177</v>
      </c>
      <c r="AU393" s="25" t="s">
        <v>85</v>
      </c>
      <c r="AY393" s="25" t="s">
        <v>174</v>
      </c>
      <c r="BE393" s="246">
        <f>IF(N393="základní",J393,0)</f>
        <v>0</v>
      </c>
      <c r="BF393" s="246">
        <f>IF(N393="snížená",J393,0)</f>
        <v>0</v>
      </c>
      <c r="BG393" s="246">
        <f>IF(N393="zákl. přenesená",J393,0)</f>
        <v>0</v>
      </c>
      <c r="BH393" s="246">
        <f>IF(N393="sníž. přenesená",J393,0)</f>
        <v>0</v>
      </c>
      <c r="BI393" s="246">
        <f>IF(N393="nulová",J393,0)</f>
        <v>0</v>
      </c>
      <c r="BJ393" s="25" t="s">
        <v>83</v>
      </c>
      <c r="BK393" s="246">
        <f>ROUND(I393*H393,2)</f>
        <v>0</v>
      </c>
      <c r="BL393" s="25" t="s">
        <v>258</v>
      </c>
      <c r="BM393" s="25" t="s">
        <v>2090</v>
      </c>
    </row>
    <row r="394" spans="2:65" s="1" customFormat="1" ht="25.5" customHeight="1">
      <c r="B394" s="47"/>
      <c r="C394" s="235" t="s">
        <v>2091</v>
      </c>
      <c r="D394" s="235" t="s">
        <v>177</v>
      </c>
      <c r="E394" s="236" t="s">
        <v>2092</v>
      </c>
      <c r="F394" s="237" t="s">
        <v>2093</v>
      </c>
      <c r="G394" s="238" t="s">
        <v>180</v>
      </c>
      <c r="H394" s="239">
        <v>2</v>
      </c>
      <c r="I394" s="240"/>
      <c r="J394" s="241">
        <f>ROUND(I394*H394,2)</f>
        <v>0</v>
      </c>
      <c r="K394" s="237" t="s">
        <v>181</v>
      </c>
      <c r="L394" s="73"/>
      <c r="M394" s="242" t="s">
        <v>23</v>
      </c>
      <c r="N394" s="243" t="s">
        <v>46</v>
      </c>
      <c r="O394" s="48"/>
      <c r="P394" s="244">
        <f>O394*H394</f>
        <v>0</v>
      </c>
      <c r="Q394" s="244">
        <v>0.00068</v>
      </c>
      <c r="R394" s="244">
        <f>Q394*H394</f>
        <v>0.00136</v>
      </c>
      <c r="S394" s="244">
        <v>0</v>
      </c>
      <c r="T394" s="245">
        <f>S394*H394</f>
        <v>0</v>
      </c>
      <c r="AR394" s="25" t="s">
        <v>258</v>
      </c>
      <c r="AT394" s="25" t="s">
        <v>177</v>
      </c>
      <c r="AU394" s="25" t="s">
        <v>85</v>
      </c>
      <c r="AY394" s="25" t="s">
        <v>174</v>
      </c>
      <c r="BE394" s="246">
        <f>IF(N394="základní",J394,0)</f>
        <v>0</v>
      </c>
      <c r="BF394" s="246">
        <f>IF(N394="snížená",J394,0)</f>
        <v>0</v>
      </c>
      <c r="BG394" s="246">
        <f>IF(N394="zákl. přenesená",J394,0)</f>
        <v>0</v>
      </c>
      <c r="BH394" s="246">
        <f>IF(N394="sníž. přenesená",J394,0)</f>
        <v>0</v>
      </c>
      <c r="BI394" s="246">
        <f>IF(N394="nulová",J394,0)</f>
        <v>0</v>
      </c>
      <c r="BJ394" s="25" t="s">
        <v>83</v>
      </c>
      <c r="BK394" s="246">
        <f>ROUND(I394*H394,2)</f>
        <v>0</v>
      </c>
      <c r="BL394" s="25" t="s">
        <v>258</v>
      </c>
      <c r="BM394" s="25" t="s">
        <v>2094</v>
      </c>
    </row>
    <row r="395" spans="2:65" s="1" customFormat="1" ht="38.25" customHeight="1">
      <c r="B395" s="47"/>
      <c r="C395" s="235" t="s">
        <v>2095</v>
      </c>
      <c r="D395" s="235" t="s">
        <v>177</v>
      </c>
      <c r="E395" s="236" t="s">
        <v>2096</v>
      </c>
      <c r="F395" s="237" t="s">
        <v>2097</v>
      </c>
      <c r="G395" s="238" t="s">
        <v>1795</v>
      </c>
      <c r="H395" s="239">
        <v>1</v>
      </c>
      <c r="I395" s="240"/>
      <c r="J395" s="241">
        <f>ROUND(I395*H395,2)</f>
        <v>0</v>
      </c>
      <c r="K395" s="237" t="s">
        <v>181</v>
      </c>
      <c r="L395" s="73"/>
      <c r="M395" s="242" t="s">
        <v>23</v>
      </c>
      <c r="N395" s="243" t="s">
        <v>46</v>
      </c>
      <c r="O395" s="48"/>
      <c r="P395" s="244">
        <f>O395*H395</f>
        <v>0</v>
      </c>
      <c r="Q395" s="244">
        <v>0.00219</v>
      </c>
      <c r="R395" s="244">
        <f>Q395*H395</f>
        <v>0.00219</v>
      </c>
      <c r="S395" s="244">
        <v>0</v>
      </c>
      <c r="T395" s="245">
        <f>S395*H395</f>
        <v>0</v>
      </c>
      <c r="AR395" s="25" t="s">
        <v>258</v>
      </c>
      <c r="AT395" s="25" t="s">
        <v>177</v>
      </c>
      <c r="AU395" s="25" t="s">
        <v>85</v>
      </c>
      <c r="AY395" s="25" t="s">
        <v>174</v>
      </c>
      <c r="BE395" s="246">
        <f>IF(N395="základní",J395,0)</f>
        <v>0</v>
      </c>
      <c r="BF395" s="246">
        <f>IF(N395="snížená",J395,0)</f>
        <v>0</v>
      </c>
      <c r="BG395" s="246">
        <f>IF(N395="zákl. přenesená",J395,0)</f>
        <v>0</v>
      </c>
      <c r="BH395" s="246">
        <f>IF(N395="sníž. přenesená",J395,0)</f>
        <v>0</v>
      </c>
      <c r="BI395" s="246">
        <f>IF(N395="nulová",J395,0)</f>
        <v>0</v>
      </c>
      <c r="BJ395" s="25" t="s">
        <v>83</v>
      </c>
      <c r="BK395" s="246">
        <f>ROUND(I395*H395,2)</f>
        <v>0</v>
      </c>
      <c r="BL395" s="25" t="s">
        <v>258</v>
      </c>
      <c r="BM395" s="25" t="s">
        <v>2098</v>
      </c>
    </row>
    <row r="396" spans="2:65" s="1" customFormat="1" ht="25.5" customHeight="1">
      <c r="B396" s="47"/>
      <c r="C396" s="235" t="s">
        <v>2099</v>
      </c>
      <c r="D396" s="235" t="s">
        <v>177</v>
      </c>
      <c r="E396" s="236" t="s">
        <v>2100</v>
      </c>
      <c r="F396" s="237" t="s">
        <v>2101</v>
      </c>
      <c r="G396" s="238" t="s">
        <v>464</v>
      </c>
      <c r="H396" s="239">
        <v>0.182</v>
      </c>
      <c r="I396" s="240"/>
      <c r="J396" s="241">
        <f>ROUND(I396*H396,2)</f>
        <v>0</v>
      </c>
      <c r="K396" s="237" t="s">
        <v>181</v>
      </c>
      <c r="L396" s="73"/>
      <c r="M396" s="242" t="s">
        <v>23</v>
      </c>
      <c r="N396" s="243" t="s">
        <v>46</v>
      </c>
      <c r="O396" s="48"/>
      <c r="P396" s="244">
        <f>O396*H396</f>
        <v>0</v>
      </c>
      <c r="Q396" s="244">
        <v>0</v>
      </c>
      <c r="R396" s="244">
        <f>Q396*H396</f>
        <v>0</v>
      </c>
      <c r="S396" s="244">
        <v>0</v>
      </c>
      <c r="T396" s="245">
        <f>S396*H396</f>
        <v>0</v>
      </c>
      <c r="AR396" s="25" t="s">
        <v>258</v>
      </c>
      <c r="AT396" s="25" t="s">
        <v>177</v>
      </c>
      <c r="AU396" s="25" t="s">
        <v>85</v>
      </c>
      <c r="AY396" s="25" t="s">
        <v>174</v>
      </c>
      <c r="BE396" s="246">
        <f>IF(N396="základní",J396,0)</f>
        <v>0</v>
      </c>
      <c r="BF396" s="246">
        <f>IF(N396="snížená",J396,0)</f>
        <v>0</v>
      </c>
      <c r="BG396" s="246">
        <f>IF(N396="zákl. přenesená",J396,0)</f>
        <v>0</v>
      </c>
      <c r="BH396" s="246">
        <f>IF(N396="sníž. přenesená",J396,0)</f>
        <v>0</v>
      </c>
      <c r="BI396" s="246">
        <f>IF(N396="nulová",J396,0)</f>
        <v>0</v>
      </c>
      <c r="BJ396" s="25" t="s">
        <v>83</v>
      </c>
      <c r="BK396" s="246">
        <f>ROUND(I396*H396,2)</f>
        <v>0</v>
      </c>
      <c r="BL396" s="25" t="s">
        <v>258</v>
      </c>
      <c r="BM396" s="25" t="s">
        <v>2102</v>
      </c>
    </row>
    <row r="397" spans="2:63" s="11" customFormat="1" ht="29.85" customHeight="1">
      <c r="B397" s="219"/>
      <c r="C397" s="220"/>
      <c r="D397" s="221" t="s">
        <v>74</v>
      </c>
      <c r="E397" s="233" t="s">
        <v>2103</v>
      </c>
      <c r="F397" s="233" t="s">
        <v>2104</v>
      </c>
      <c r="G397" s="220"/>
      <c r="H397" s="220"/>
      <c r="I397" s="223"/>
      <c r="J397" s="234">
        <f>BK397</f>
        <v>0</v>
      </c>
      <c r="K397" s="220"/>
      <c r="L397" s="225"/>
      <c r="M397" s="226"/>
      <c r="N397" s="227"/>
      <c r="O397" s="227"/>
      <c r="P397" s="228">
        <f>SUM(P398:P400)</f>
        <v>0</v>
      </c>
      <c r="Q397" s="227"/>
      <c r="R397" s="228">
        <f>SUM(R398:R400)</f>
        <v>0.00544</v>
      </c>
      <c r="S397" s="227"/>
      <c r="T397" s="229">
        <f>SUM(T398:T400)</f>
        <v>0</v>
      </c>
      <c r="AR397" s="230" t="s">
        <v>85</v>
      </c>
      <c r="AT397" s="231" t="s">
        <v>74</v>
      </c>
      <c r="AU397" s="231" t="s">
        <v>83</v>
      </c>
      <c r="AY397" s="230" t="s">
        <v>174</v>
      </c>
      <c r="BK397" s="232">
        <f>SUM(BK398:BK400)</f>
        <v>0</v>
      </c>
    </row>
    <row r="398" spans="2:65" s="1" customFormat="1" ht="25.5" customHeight="1">
      <c r="B398" s="47"/>
      <c r="C398" s="235" t="s">
        <v>2105</v>
      </c>
      <c r="D398" s="235" t="s">
        <v>177</v>
      </c>
      <c r="E398" s="236" t="s">
        <v>2106</v>
      </c>
      <c r="F398" s="237" t="s">
        <v>2107</v>
      </c>
      <c r="G398" s="238" t="s">
        <v>180</v>
      </c>
      <c r="H398" s="239">
        <v>2</v>
      </c>
      <c r="I398" s="240"/>
      <c r="J398" s="241">
        <f>ROUND(I398*H398,2)</f>
        <v>0</v>
      </c>
      <c r="K398" s="237" t="s">
        <v>181</v>
      </c>
      <c r="L398" s="73"/>
      <c r="M398" s="242" t="s">
        <v>23</v>
      </c>
      <c r="N398" s="243" t="s">
        <v>46</v>
      </c>
      <c r="O398" s="48"/>
      <c r="P398" s="244">
        <f>O398*H398</f>
        <v>0</v>
      </c>
      <c r="Q398" s="244">
        <v>0.00147</v>
      </c>
      <c r="R398" s="244">
        <f>Q398*H398</f>
        <v>0.00294</v>
      </c>
      <c r="S398" s="244">
        <v>0</v>
      </c>
      <c r="T398" s="245">
        <f>S398*H398</f>
        <v>0</v>
      </c>
      <c r="AR398" s="25" t="s">
        <v>258</v>
      </c>
      <c r="AT398" s="25" t="s">
        <v>177</v>
      </c>
      <c r="AU398" s="25" t="s">
        <v>85</v>
      </c>
      <c r="AY398" s="25" t="s">
        <v>174</v>
      </c>
      <c r="BE398" s="246">
        <f>IF(N398="základní",J398,0)</f>
        <v>0</v>
      </c>
      <c r="BF398" s="246">
        <f>IF(N398="snížená",J398,0)</f>
        <v>0</v>
      </c>
      <c r="BG398" s="246">
        <f>IF(N398="zákl. přenesená",J398,0)</f>
        <v>0</v>
      </c>
      <c r="BH398" s="246">
        <f>IF(N398="sníž. přenesená",J398,0)</f>
        <v>0</v>
      </c>
      <c r="BI398" s="246">
        <f>IF(N398="nulová",J398,0)</f>
        <v>0</v>
      </c>
      <c r="BJ398" s="25" t="s">
        <v>83</v>
      </c>
      <c r="BK398" s="246">
        <f>ROUND(I398*H398,2)</f>
        <v>0</v>
      </c>
      <c r="BL398" s="25" t="s">
        <v>258</v>
      </c>
      <c r="BM398" s="25" t="s">
        <v>2108</v>
      </c>
    </row>
    <row r="399" spans="2:65" s="1" customFormat="1" ht="16.5" customHeight="1">
      <c r="B399" s="47"/>
      <c r="C399" s="235" t="s">
        <v>2109</v>
      </c>
      <c r="D399" s="235" t="s">
        <v>177</v>
      </c>
      <c r="E399" s="236" t="s">
        <v>2110</v>
      </c>
      <c r="F399" s="237" t="s">
        <v>2111</v>
      </c>
      <c r="G399" s="238" t="s">
        <v>180</v>
      </c>
      <c r="H399" s="239">
        <v>2</v>
      </c>
      <c r="I399" s="240"/>
      <c r="J399" s="241">
        <f>ROUND(I399*H399,2)</f>
        <v>0</v>
      </c>
      <c r="K399" s="237" t="s">
        <v>181</v>
      </c>
      <c r="L399" s="73"/>
      <c r="M399" s="242" t="s">
        <v>23</v>
      </c>
      <c r="N399" s="243" t="s">
        <v>46</v>
      </c>
      <c r="O399" s="48"/>
      <c r="P399" s="244">
        <f>O399*H399</f>
        <v>0</v>
      </c>
      <c r="Q399" s="244">
        <v>0.00085</v>
      </c>
      <c r="R399" s="244">
        <f>Q399*H399</f>
        <v>0.0017</v>
      </c>
      <c r="S399" s="244">
        <v>0</v>
      </c>
      <c r="T399" s="245">
        <f>S399*H399</f>
        <v>0</v>
      </c>
      <c r="AR399" s="25" t="s">
        <v>258</v>
      </c>
      <c r="AT399" s="25" t="s">
        <v>177</v>
      </c>
      <c r="AU399" s="25" t="s">
        <v>85</v>
      </c>
      <c r="AY399" s="25" t="s">
        <v>174</v>
      </c>
      <c r="BE399" s="246">
        <f>IF(N399="základní",J399,0)</f>
        <v>0</v>
      </c>
      <c r="BF399" s="246">
        <f>IF(N399="snížená",J399,0)</f>
        <v>0</v>
      </c>
      <c r="BG399" s="246">
        <f>IF(N399="zákl. přenesená",J399,0)</f>
        <v>0</v>
      </c>
      <c r="BH399" s="246">
        <f>IF(N399="sníž. přenesená",J399,0)</f>
        <v>0</v>
      </c>
      <c r="BI399" s="246">
        <f>IF(N399="nulová",J399,0)</f>
        <v>0</v>
      </c>
      <c r="BJ399" s="25" t="s">
        <v>83</v>
      </c>
      <c r="BK399" s="246">
        <f>ROUND(I399*H399,2)</f>
        <v>0</v>
      </c>
      <c r="BL399" s="25" t="s">
        <v>258</v>
      </c>
      <c r="BM399" s="25" t="s">
        <v>2112</v>
      </c>
    </row>
    <row r="400" spans="2:65" s="1" customFormat="1" ht="25.5" customHeight="1">
      <c r="B400" s="47"/>
      <c r="C400" s="235" t="s">
        <v>2113</v>
      </c>
      <c r="D400" s="235" t="s">
        <v>177</v>
      </c>
      <c r="E400" s="236" t="s">
        <v>2114</v>
      </c>
      <c r="F400" s="237" t="s">
        <v>2115</v>
      </c>
      <c r="G400" s="238" t="s">
        <v>180</v>
      </c>
      <c r="H400" s="239">
        <v>2</v>
      </c>
      <c r="I400" s="240"/>
      <c r="J400" s="241">
        <f>ROUND(I400*H400,2)</f>
        <v>0</v>
      </c>
      <c r="K400" s="237" t="s">
        <v>181</v>
      </c>
      <c r="L400" s="73"/>
      <c r="M400" s="242" t="s">
        <v>23</v>
      </c>
      <c r="N400" s="243" t="s">
        <v>46</v>
      </c>
      <c r="O400" s="48"/>
      <c r="P400" s="244">
        <f>O400*H400</f>
        <v>0</v>
      </c>
      <c r="Q400" s="244">
        <v>0.0004</v>
      </c>
      <c r="R400" s="244">
        <f>Q400*H400</f>
        <v>0.0008</v>
      </c>
      <c r="S400" s="244">
        <v>0</v>
      </c>
      <c r="T400" s="245">
        <f>S400*H400</f>
        <v>0</v>
      </c>
      <c r="AR400" s="25" t="s">
        <v>258</v>
      </c>
      <c r="AT400" s="25" t="s">
        <v>177</v>
      </c>
      <c r="AU400" s="25" t="s">
        <v>85</v>
      </c>
      <c r="AY400" s="25" t="s">
        <v>174</v>
      </c>
      <c r="BE400" s="246">
        <f>IF(N400="základní",J400,0)</f>
        <v>0</v>
      </c>
      <c r="BF400" s="246">
        <f>IF(N400="snížená",J400,0)</f>
        <v>0</v>
      </c>
      <c r="BG400" s="246">
        <f>IF(N400="zákl. přenesená",J400,0)</f>
        <v>0</v>
      </c>
      <c r="BH400" s="246">
        <f>IF(N400="sníž. přenesená",J400,0)</f>
        <v>0</v>
      </c>
      <c r="BI400" s="246">
        <f>IF(N400="nulová",J400,0)</f>
        <v>0</v>
      </c>
      <c r="BJ400" s="25" t="s">
        <v>83</v>
      </c>
      <c r="BK400" s="246">
        <f>ROUND(I400*H400,2)</f>
        <v>0</v>
      </c>
      <c r="BL400" s="25" t="s">
        <v>258</v>
      </c>
      <c r="BM400" s="25" t="s">
        <v>2116</v>
      </c>
    </row>
    <row r="401" spans="2:63" s="11" customFormat="1" ht="29.85" customHeight="1">
      <c r="B401" s="219"/>
      <c r="C401" s="220"/>
      <c r="D401" s="221" t="s">
        <v>74</v>
      </c>
      <c r="E401" s="233" t="s">
        <v>2117</v>
      </c>
      <c r="F401" s="233" t="s">
        <v>2118</v>
      </c>
      <c r="G401" s="220"/>
      <c r="H401" s="220"/>
      <c r="I401" s="223"/>
      <c r="J401" s="234">
        <f>BK401</f>
        <v>0</v>
      </c>
      <c r="K401" s="220"/>
      <c r="L401" s="225"/>
      <c r="M401" s="226"/>
      <c r="N401" s="227"/>
      <c r="O401" s="227"/>
      <c r="P401" s="228">
        <f>SUM(P402:P407)</f>
        <v>0</v>
      </c>
      <c r="Q401" s="227"/>
      <c r="R401" s="228">
        <f>SUM(R402:R407)</f>
        <v>0.003768</v>
      </c>
      <c r="S401" s="227"/>
      <c r="T401" s="229">
        <f>SUM(T402:T407)</f>
        <v>0</v>
      </c>
      <c r="AR401" s="230" t="s">
        <v>85</v>
      </c>
      <c r="AT401" s="231" t="s">
        <v>74</v>
      </c>
      <c r="AU401" s="231" t="s">
        <v>83</v>
      </c>
      <c r="AY401" s="230" t="s">
        <v>174</v>
      </c>
      <c r="BK401" s="232">
        <f>SUM(BK402:BK407)</f>
        <v>0</v>
      </c>
    </row>
    <row r="402" spans="2:65" s="1" customFormat="1" ht="25.5" customHeight="1">
      <c r="B402" s="47"/>
      <c r="C402" s="235" t="s">
        <v>2119</v>
      </c>
      <c r="D402" s="235" t="s">
        <v>177</v>
      </c>
      <c r="E402" s="236" t="s">
        <v>2120</v>
      </c>
      <c r="F402" s="237" t="s">
        <v>2121</v>
      </c>
      <c r="G402" s="238" t="s">
        <v>205</v>
      </c>
      <c r="H402" s="239">
        <v>0.12</v>
      </c>
      <c r="I402" s="240"/>
      <c r="J402" s="241">
        <f>ROUND(I402*H402,2)</f>
        <v>0</v>
      </c>
      <c r="K402" s="237" t="s">
        <v>181</v>
      </c>
      <c r="L402" s="73"/>
      <c r="M402" s="242" t="s">
        <v>23</v>
      </c>
      <c r="N402" s="243" t="s">
        <v>46</v>
      </c>
      <c r="O402" s="48"/>
      <c r="P402" s="244">
        <f>O402*H402</f>
        <v>0</v>
      </c>
      <c r="Q402" s="244">
        <v>0.0001</v>
      </c>
      <c r="R402" s="244">
        <f>Q402*H402</f>
        <v>1.2E-05</v>
      </c>
      <c r="S402" s="244">
        <v>0</v>
      </c>
      <c r="T402" s="245">
        <f>S402*H402</f>
        <v>0</v>
      </c>
      <c r="AR402" s="25" t="s">
        <v>258</v>
      </c>
      <c r="AT402" s="25" t="s">
        <v>177</v>
      </c>
      <c r="AU402" s="25" t="s">
        <v>85</v>
      </c>
      <c r="AY402" s="25" t="s">
        <v>174</v>
      </c>
      <c r="BE402" s="246">
        <f>IF(N402="základní",J402,0)</f>
        <v>0</v>
      </c>
      <c r="BF402" s="246">
        <f>IF(N402="snížená",J402,0)</f>
        <v>0</v>
      </c>
      <c r="BG402" s="246">
        <f>IF(N402="zákl. přenesená",J402,0)</f>
        <v>0</v>
      </c>
      <c r="BH402" s="246">
        <f>IF(N402="sníž. přenesená",J402,0)</f>
        <v>0</v>
      </c>
      <c r="BI402" s="246">
        <f>IF(N402="nulová",J402,0)</f>
        <v>0</v>
      </c>
      <c r="BJ402" s="25" t="s">
        <v>83</v>
      </c>
      <c r="BK402" s="246">
        <f>ROUND(I402*H402,2)</f>
        <v>0</v>
      </c>
      <c r="BL402" s="25" t="s">
        <v>258</v>
      </c>
      <c r="BM402" s="25" t="s">
        <v>2122</v>
      </c>
    </row>
    <row r="403" spans="2:51" s="12" customFormat="1" ht="13.5">
      <c r="B403" s="257"/>
      <c r="C403" s="258"/>
      <c r="D403" s="247" t="s">
        <v>328</v>
      </c>
      <c r="E403" s="259" t="s">
        <v>23</v>
      </c>
      <c r="F403" s="260" t="s">
        <v>2123</v>
      </c>
      <c r="G403" s="258"/>
      <c r="H403" s="261">
        <v>0.12</v>
      </c>
      <c r="I403" s="262"/>
      <c r="J403" s="258"/>
      <c r="K403" s="258"/>
      <c r="L403" s="263"/>
      <c r="M403" s="264"/>
      <c r="N403" s="265"/>
      <c r="O403" s="265"/>
      <c r="P403" s="265"/>
      <c r="Q403" s="265"/>
      <c r="R403" s="265"/>
      <c r="S403" s="265"/>
      <c r="T403" s="266"/>
      <c r="AT403" s="267" t="s">
        <v>328</v>
      </c>
      <c r="AU403" s="267" t="s">
        <v>85</v>
      </c>
      <c r="AV403" s="12" t="s">
        <v>85</v>
      </c>
      <c r="AW403" s="12" t="s">
        <v>38</v>
      </c>
      <c r="AX403" s="12" t="s">
        <v>75</v>
      </c>
      <c r="AY403" s="267" t="s">
        <v>174</v>
      </c>
    </row>
    <row r="404" spans="2:51" s="13" customFormat="1" ht="13.5">
      <c r="B404" s="268"/>
      <c r="C404" s="269"/>
      <c r="D404" s="247" t="s">
        <v>328</v>
      </c>
      <c r="E404" s="270" t="s">
        <v>23</v>
      </c>
      <c r="F404" s="271" t="s">
        <v>331</v>
      </c>
      <c r="G404" s="269"/>
      <c r="H404" s="272">
        <v>0.12</v>
      </c>
      <c r="I404" s="273"/>
      <c r="J404" s="269"/>
      <c r="K404" s="269"/>
      <c r="L404" s="274"/>
      <c r="M404" s="275"/>
      <c r="N404" s="276"/>
      <c r="O404" s="276"/>
      <c r="P404" s="276"/>
      <c r="Q404" s="276"/>
      <c r="R404" s="276"/>
      <c r="S404" s="276"/>
      <c r="T404" s="277"/>
      <c r="AT404" s="278" t="s">
        <v>328</v>
      </c>
      <c r="AU404" s="278" t="s">
        <v>85</v>
      </c>
      <c r="AV404" s="13" t="s">
        <v>195</v>
      </c>
      <c r="AW404" s="13" t="s">
        <v>38</v>
      </c>
      <c r="AX404" s="13" t="s">
        <v>83</v>
      </c>
      <c r="AY404" s="278" t="s">
        <v>174</v>
      </c>
    </row>
    <row r="405" spans="2:65" s="1" customFormat="1" ht="25.5" customHeight="1">
      <c r="B405" s="47"/>
      <c r="C405" s="235" t="s">
        <v>2124</v>
      </c>
      <c r="D405" s="235" t="s">
        <v>177</v>
      </c>
      <c r="E405" s="236" t="s">
        <v>2125</v>
      </c>
      <c r="F405" s="237" t="s">
        <v>2126</v>
      </c>
      <c r="G405" s="238" t="s">
        <v>205</v>
      </c>
      <c r="H405" s="239">
        <v>0.12</v>
      </c>
      <c r="I405" s="240"/>
      <c r="J405" s="241">
        <f>ROUND(I405*H405,2)</f>
        <v>0</v>
      </c>
      <c r="K405" s="237" t="s">
        <v>181</v>
      </c>
      <c r="L405" s="73"/>
      <c r="M405" s="242" t="s">
        <v>23</v>
      </c>
      <c r="N405" s="243" t="s">
        <v>46</v>
      </c>
      <c r="O405" s="48"/>
      <c r="P405" s="244">
        <f>O405*H405</f>
        <v>0</v>
      </c>
      <c r="Q405" s="244">
        <v>0</v>
      </c>
      <c r="R405" s="244">
        <f>Q405*H405</f>
        <v>0</v>
      </c>
      <c r="S405" s="244">
        <v>0</v>
      </c>
      <c r="T405" s="245">
        <f>S405*H405</f>
        <v>0</v>
      </c>
      <c r="AR405" s="25" t="s">
        <v>258</v>
      </c>
      <c r="AT405" s="25" t="s">
        <v>177</v>
      </c>
      <c r="AU405" s="25" t="s">
        <v>85</v>
      </c>
      <c r="AY405" s="25" t="s">
        <v>174</v>
      </c>
      <c r="BE405" s="246">
        <f>IF(N405="základní",J405,0)</f>
        <v>0</v>
      </c>
      <c r="BF405" s="246">
        <f>IF(N405="snížená",J405,0)</f>
        <v>0</v>
      </c>
      <c r="BG405" s="246">
        <f>IF(N405="zákl. přenesená",J405,0)</f>
        <v>0</v>
      </c>
      <c r="BH405" s="246">
        <f>IF(N405="sníž. přenesená",J405,0)</f>
        <v>0</v>
      </c>
      <c r="BI405" s="246">
        <f>IF(N405="nulová",J405,0)</f>
        <v>0</v>
      </c>
      <c r="BJ405" s="25" t="s">
        <v>83</v>
      </c>
      <c r="BK405" s="246">
        <f>ROUND(I405*H405,2)</f>
        <v>0</v>
      </c>
      <c r="BL405" s="25" t="s">
        <v>258</v>
      </c>
      <c r="BM405" s="25" t="s">
        <v>2127</v>
      </c>
    </row>
    <row r="406" spans="2:65" s="1" customFormat="1" ht="38.25" customHeight="1">
      <c r="B406" s="47"/>
      <c r="C406" s="235" t="s">
        <v>2128</v>
      </c>
      <c r="D406" s="235" t="s">
        <v>177</v>
      </c>
      <c r="E406" s="236" t="s">
        <v>2129</v>
      </c>
      <c r="F406" s="237" t="s">
        <v>2130</v>
      </c>
      <c r="G406" s="238" t="s">
        <v>205</v>
      </c>
      <c r="H406" s="239">
        <v>0.12</v>
      </c>
      <c r="I406" s="240"/>
      <c r="J406" s="241">
        <f>ROUND(I406*H406,2)</f>
        <v>0</v>
      </c>
      <c r="K406" s="237" t="s">
        <v>181</v>
      </c>
      <c r="L406" s="73"/>
      <c r="M406" s="242" t="s">
        <v>23</v>
      </c>
      <c r="N406" s="243" t="s">
        <v>46</v>
      </c>
      <c r="O406" s="48"/>
      <c r="P406" s="244">
        <f>O406*H406</f>
        <v>0</v>
      </c>
      <c r="Q406" s="244">
        <v>0.0313</v>
      </c>
      <c r="R406" s="244">
        <f>Q406*H406</f>
        <v>0.0037560000000000002</v>
      </c>
      <c r="S406" s="244">
        <v>0</v>
      </c>
      <c r="T406" s="245">
        <f>S406*H406</f>
        <v>0</v>
      </c>
      <c r="AR406" s="25" t="s">
        <v>258</v>
      </c>
      <c r="AT406" s="25" t="s">
        <v>177</v>
      </c>
      <c r="AU406" s="25" t="s">
        <v>85</v>
      </c>
      <c r="AY406" s="25" t="s">
        <v>174</v>
      </c>
      <c r="BE406" s="246">
        <f>IF(N406="základní",J406,0)</f>
        <v>0</v>
      </c>
      <c r="BF406" s="246">
        <f>IF(N406="snížená",J406,0)</f>
        <v>0</v>
      </c>
      <c r="BG406" s="246">
        <f>IF(N406="zákl. přenesená",J406,0)</f>
        <v>0</v>
      </c>
      <c r="BH406" s="246">
        <f>IF(N406="sníž. přenesená",J406,0)</f>
        <v>0</v>
      </c>
      <c r="BI406" s="246">
        <f>IF(N406="nulová",J406,0)</f>
        <v>0</v>
      </c>
      <c r="BJ406" s="25" t="s">
        <v>83</v>
      </c>
      <c r="BK406" s="246">
        <f>ROUND(I406*H406,2)</f>
        <v>0</v>
      </c>
      <c r="BL406" s="25" t="s">
        <v>258</v>
      </c>
      <c r="BM406" s="25" t="s">
        <v>2131</v>
      </c>
    </row>
    <row r="407" spans="2:65" s="1" customFormat="1" ht="25.5" customHeight="1">
      <c r="B407" s="47"/>
      <c r="C407" s="235" t="s">
        <v>2132</v>
      </c>
      <c r="D407" s="235" t="s">
        <v>177</v>
      </c>
      <c r="E407" s="236" t="s">
        <v>2133</v>
      </c>
      <c r="F407" s="237" t="s">
        <v>2134</v>
      </c>
      <c r="G407" s="238" t="s">
        <v>464</v>
      </c>
      <c r="H407" s="239">
        <v>0.004</v>
      </c>
      <c r="I407" s="240"/>
      <c r="J407" s="241">
        <f>ROUND(I407*H407,2)</f>
        <v>0</v>
      </c>
      <c r="K407" s="237" t="s">
        <v>181</v>
      </c>
      <c r="L407" s="73"/>
      <c r="M407" s="242" t="s">
        <v>23</v>
      </c>
      <c r="N407" s="243" t="s">
        <v>46</v>
      </c>
      <c r="O407" s="48"/>
      <c r="P407" s="244">
        <f>O407*H407</f>
        <v>0</v>
      </c>
      <c r="Q407" s="244">
        <v>0</v>
      </c>
      <c r="R407" s="244">
        <f>Q407*H407</f>
        <v>0</v>
      </c>
      <c r="S407" s="244">
        <v>0</v>
      </c>
      <c r="T407" s="245">
        <f>S407*H407</f>
        <v>0</v>
      </c>
      <c r="AR407" s="25" t="s">
        <v>258</v>
      </c>
      <c r="AT407" s="25" t="s">
        <v>177</v>
      </c>
      <c r="AU407" s="25" t="s">
        <v>85</v>
      </c>
      <c r="AY407" s="25" t="s">
        <v>174</v>
      </c>
      <c r="BE407" s="246">
        <f>IF(N407="základní",J407,0)</f>
        <v>0</v>
      </c>
      <c r="BF407" s="246">
        <f>IF(N407="snížená",J407,0)</f>
        <v>0</v>
      </c>
      <c r="BG407" s="246">
        <f>IF(N407="zákl. přenesená",J407,0)</f>
        <v>0</v>
      </c>
      <c r="BH407" s="246">
        <f>IF(N407="sníž. přenesená",J407,0)</f>
        <v>0</v>
      </c>
      <c r="BI407" s="246">
        <f>IF(N407="nulová",J407,0)</f>
        <v>0</v>
      </c>
      <c r="BJ407" s="25" t="s">
        <v>83</v>
      </c>
      <c r="BK407" s="246">
        <f>ROUND(I407*H407,2)</f>
        <v>0</v>
      </c>
      <c r="BL407" s="25" t="s">
        <v>258</v>
      </c>
      <c r="BM407" s="25" t="s">
        <v>2135</v>
      </c>
    </row>
    <row r="408" spans="2:63" s="11" customFormat="1" ht="29.85" customHeight="1">
      <c r="B408" s="219"/>
      <c r="C408" s="220"/>
      <c r="D408" s="221" t="s">
        <v>74</v>
      </c>
      <c r="E408" s="233" t="s">
        <v>2136</v>
      </c>
      <c r="F408" s="233" t="s">
        <v>2137</v>
      </c>
      <c r="G408" s="220"/>
      <c r="H408" s="220"/>
      <c r="I408" s="223"/>
      <c r="J408" s="234">
        <f>BK408</f>
        <v>0</v>
      </c>
      <c r="K408" s="220"/>
      <c r="L408" s="225"/>
      <c r="M408" s="226"/>
      <c r="N408" s="227"/>
      <c r="O408" s="227"/>
      <c r="P408" s="228">
        <f>SUM(P409:P411)</f>
        <v>0</v>
      </c>
      <c r="Q408" s="227"/>
      <c r="R408" s="228">
        <f>SUM(R409:R411)</f>
        <v>0</v>
      </c>
      <c r="S408" s="227"/>
      <c r="T408" s="229">
        <f>SUM(T409:T411)</f>
        <v>0</v>
      </c>
      <c r="AR408" s="230" t="s">
        <v>85</v>
      </c>
      <c r="AT408" s="231" t="s">
        <v>74</v>
      </c>
      <c r="AU408" s="231" t="s">
        <v>83</v>
      </c>
      <c r="AY408" s="230" t="s">
        <v>174</v>
      </c>
      <c r="BK408" s="232">
        <f>SUM(BK409:BK411)</f>
        <v>0</v>
      </c>
    </row>
    <row r="409" spans="2:65" s="1" customFormat="1" ht="25.5" customHeight="1">
      <c r="B409" s="47"/>
      <c r="C409" s="235" t="s">
        <v>2138</v>
      </c>
      <c r="D409" s="235" t="s">
        <v>177</v>
      </c>
      <c r="E409" s="236" t="s">
        <v>2139</v>
      </c>
      <c r="F409" s="237" t="s">
        <v>2140</v>
      </c>
      <c r="G409" s="238" t="s">
        <v>223</v>
      </c>
      <c r="H409" s="239">
        <v>15</v>
      </c>
      <c r="I409" s="240"/>
      <c r="J409" s="241">
        <f>ROUND(I409*H409,2)</f>
        <v>0</v>
      </c>
      <c r="K409" s="237" t="s">
        <v>23</v>
      </c>
      <c r="L409" s="73"/>
      <c r="M409" s="242" t="s">
        <v>23</v>
      </c>
      <c r="N409" s="243" t="s">
        <v>46</v>
      </c>
      <c r="O409" s="48"/>
      <c r="P409" s="244">
        <f>O409*H409</f>
        <v>0</v>
      </c>
      <c r="Q409" s="244">
        <v>0</v>
      </c>
      <c r="R409" s="244">
        <f>Q409*H409</f>
        <v>0</v>
      </c>
      <c r="S409" s="244">
        <v>0</v>
      </c>
      <c r="T409" s="245">
        <f>S409*H409</f>
        <v>0</v>
      </c>
      <c r="AR409" s="25" t="s">
        <v>258</v>
      </c>
      <c r="AT409" s="25" t="s">
        <v>177</v>
      </c>
      <c r="AU409" s="25" t="s">
        <v>85</v>
      </c>
      <c r="AY409" s="25" t="s">
        <v>174</v>
      </c>
      <c r="BE409" s="246">
        <f>IF(N409="základní",J409,0)</f>
        <v>0</v>
      </c>
      <c r="BF409" s="246">
        <f>IF(N409="snížená",J409,0)</f>
        <v>0</v>
      </c>
      <c r="BG409" s="246">
        <f>IF(N409="zákl. přenesená",J409,0)</f>
        <v>0</v>
      </c>
      <c r="BH409" s="246">
        <f>IF(N409="sníž. přenesená",J409,0)</f>
        <v>0</v>
      </c>
      <c r="BI409" s="246">
        <f>IF(N409="nulová",J409,0)</f>
        <v>0</v>
      </c>
      <c r="BJ409" s="25" t="s">
        <v>83</v>
      </c>
      <c r="BK409" s="246">
        <f>ROUND(I409*H409,2)</f>
        <v>0</v>
      </c>
      <c r="BL409" s="25" t="s">
        <v>258</v>
      </c>
      <c r="BM409" s="25" t="s">
        <v>2141</v>
      </c>
    </row>
    <row r="410" spans="2:65" s="1" customFormat="1" ht="25.5" customHeight="1">
      <c r="B410" s="47"/>
      <c r="C410" s="235" t="s">
        <v>2142</v>
      </c>
      <c r="D410" s="235" t="s">
        <v>177</v>
      </c>
      <c r="E410" s="236" t="s">
        <v>2143</v>
      </c>
      <c r="F410" s="237" t="s">
        <v>2144</v>
      </c>
      <c r="G410" s="238" t="s">
        <v>223</v>
      </c>
      <c r="H410" s="239">
        <v>13</v>
      </c>
      <c r="I410" s="240"/>
      <c r="J410" s="241">
        <f>ROUND(I410*H410,2)</f>
        <v>0</v>
      </c>
      <c r="K410" s="237" t="s">
        <v>23</v>
      </c>
      <c r="L410" s="73"/>
      <c r="M410" s="242" t="s">
        <v>23</v>
      </c>
      <c r="N410" s="243" t="s">
        <v>46</v>
      </c>
      <c r="O410" s="48"/>
      <c r="P410" s="244">
        <f>O410*H410</f>
        <v>0</v>
      </c>
      <c r="Q410" s="244">
        <v>0</v>
      </c>
      <c r="R410" s="244">
        <f>Q410*H410</f>
        <v>0</v>
      </c>
      <c r="S410" s="244">
        <v>0</v>
      </c>
      <c r="T410" s="245">
        <f>S410*H410</f>
        <v>0</v>
      </c>
      <c r="AR410" s="25" t="s">
        <v>258</v>
      </c>
      <c r="AT410" s="25" t="s">
        <v>177</v>
      </c>
      <c r="AU410" s="25" t="s">
        <v>85</v>
      </c>
      <c r="AY410" s="25" t="s">
        <v>174</v>
      </c>
      <c r="BE410" s="246">
        <f>IF(N410="základní",J410,0)</f>
        <v>0</v>
      </c>
      <c r="BF410" s="246">
        <f>IF(N410="snížená",J410,0)</f>
        <v>0</v>
      </c>
      <c r="BG410" s="246">
        <f>IF(N410="zákl. přenesená",J410,0)</f>
        <v>0</v>
      </c>
      <c r="BH410" s="246">
        <f>IF(N410="sníž. přenesená",J410,0)</f>
        <v>0</v>
      </c>
      <c r="BI410" s="246">
        <f>IF(N410="nulová",J410,0)</f>
        <v>0</v>
      </c>
      <c r="BJ410" s="25" t="s">
        <v>83</v>
      </c>
      <c r="BK410" s="246">
        <f>ROUND(I410*H410,2)</f>
        <v>0</v>
      </c>
      <c r="BL410" s="25" t="s">
        <v>258</v>
      </c>
      <c r="BM410" s="25" t="s">
        <v>2145</v>
      </c>
    </row>
    <row r="411" spans="2:65" s="1" customFormat="1" ht="38.25" customHeight="1">
      <c r="B411" s="47"/>
      <c r="C411" s="235" t="s">
        <v>2146</v>
      </c>
      <c r="D411" s="235" t="s">
        <v>177</v>
      </c>
      <c r="E411" s="236" t="s">
        <v>2147</v>
      </c>
      <c r="F411" s="237" t="s">
        <v>2148</v>
      </c>
      <c r="G411" s="238" t="s">
        <v>464</v>
      </c>
      <c r="H411" s="239">
        <v>0.125</v>
      </c>
      <c r="I411" s="240"/>
      <c r="J411" s="241">
        <f>ROUND(I411*H411,2)</f>
        <v>0</v>
      </c>
      <c r="K411" s="237" t="s">
        <v>181</v>
      </c>
      <c r="L411" s="73"/>
      <c r="M411" s="242" t="s">
        <v>23</v>
      </c>
      <c r="N411" s="243" t="s">
        <v>46</v>
      </c>
      <c r="O411" s="48"/>
      <c r="P411" s="244">
        <f>O411*H411</f>
        <v>0</v>
      </c>
      <c r="Q411" s="244">
        <v>0</v>
      </c>
      <c r="R411" s="244">
        <f>Q411*H411</f>
        <v>0</v>
      </c>
      <c r="S411" s="244">
        <v>0</v>
      </c>
      <c r="T411" s="245">
        <f>S411*H411</f>
        <v>0</v>
      </c>
      <c r="AR411" s="25" t="s">
        <v>258</v>
      </c>
      <c r="AT411" s="25" t="s">
        <v>177</v>
      </c>
      <c r="AU411" s="25" t="s">
        <v>85</v>
      </c>
      <c r="AY411" s="25" t="s">
        <v>174</v>
      </c>
      <c r="BE411" s="246">
        <f>IF(N411="základní",J411,0)</f>
        <v>0</v>
      </c>
      <c r="BF411" s="246">
        <f>IF(N411="snížená",J411,0)</f>
        <v>0</v>
      </c>
      <c r="BG411" s="246">
        <f>IF(N411="zákl. přenesená",J411,0)</f>
        <v>0</v>
      </c>
      <c r="BH411" s="246">
        <f>IF(N411="sníž. přenesená",J411,0)</f>
        <v>0</v>
      </c>
      <c r="BI411" s="246">
        <f>IF(N411="nulová",J411,0)</f>
        <v>0</v>
      </c>
      <c r="BJ411" s="25" t="s">
        <v>83</v>
      </c>
      <c r="BK411" s="246">
        <f>ROUND(I411*H411,2)</f>
        <v>0</v>
      </c>
      <c r="BL411" s="25" t="s">
        <v>258</v>
      </c>
      <c r="BM411" s="25" t="s">
        <v>2149</v>
      </c>
    </row>
    <row r="412" spans="2:63" s="11" customFormat="1" ht="37.4" customHeight="1">
      <c r="B412" s="219"/>
      <c r="C412" s="220"/>
      <c r="D412" s="221" t="s">
        <v>74</v>
      </c>
      <c r="E412" s="222" t="s">
        <v>1305</v>
      </c>
      <c r="F412" s="222" t="s">
        <v>1306</v>
      </c>
      <c r="G412" s="220"/>
      <c r="H412" s="220"/>
      <c r="I412" s="223"/>
      <c r="J412" s="224">
        <f>BK412</f>
        <v>0</v>
      </c>
      <c r="K412" s="220"/>
      <c r="L412" s="225"/>
      <c r="M412" s="226"/>
      <c r="N412" s="227"/>
      <c r="O412" s="227"/>
      <c r="P412" s="228">
        <f>SUM(P413:P420)</f>
        <v>0</v>
      </c>
      <c r="Q412" s="227"/>
      <c r="R412" s="228">
        <f>SUM(R413:R420)</f>
        <v>0</v>
      </c>
      <c r="S412" s="227"/>
      <c r="T412" s="229">
        <f>SUM(T413:T420)</f>
        <v>0</v>
      </c>
      <c r="AR412" s="230" t="s">
        <v>195</v>
      </c>
      <c r="AT412" s="231" t="s">
        <v>74</v>
      </c>
      <c r="AU412" s="231" t="s">
        <v>75</v>
      </c>
      <c r="AY412" s="230" t="s">
        <v>174</v>
      </c>
      <c r="BK412" s="232">
        <f>SUM(BK413:BK420)</f>
        <v>0</v>
      </c>
    </row>
    <row r="413" spans="2:65" s="1" customFormat="1" ht="25.5" customHeight="1">
      <c r="B413" s="47"/>
      <c r="C413" s="235" t="s">
        <v>2150</v>
      </c>
      <c r="D413" s="235" t="s">
        <v>177</v>
      </c>
      <c r="E413" s="236" t="s">
        <v>2151</v>
      </c>
      <c r="F413" s="237" t="s">
        <v>2152</v>
      </c>
      <c r="G413" s="238" t="s">
        <v>198</v>
      </c>
      <c r="H413" s="239">
        <v>80</v>
      </c>
      <c r="I413" s="240"/>
      <c r="J413" s="241">
        <f>ROUND(I413*H413,2)</f>
        <v>0</v>
      </c>
      <c r="K413" s="237" t="s">
        <v>181</v>
      </c>
      <c r="L413" s="73"/>
      <c r="M413" s="242" t="s">
        <v>23</v>
      </c>
      <c r="N413" s="243" t="s">
        <v>46</v>
      </c>
      <c r="O413" s="48"/>
      <c r="P413" s="244">
        <f>O413*H413</f>
        <v>0</v>
      </c>
      <c r="Q413" s="244">
        <v>0</v>
      </c>
      <c r="R413" s="244">
        <f>Q413*H413</f>
        <v>0</v>
      </c>
      <c r="S413" s="244">
        <v>0</v>
      </c>
      <c r="T413" s="245">
        <f>S413*H413</f>
        <v>0</v>
      </c>
      <c r="AR413" s="25" t="s">
        <v>1310</v>
      </c>
      <c r="AT413" s="25" t="s">
        <v>177</v>
      </c>
      <c r="AU413" s="25" t="s">
        <v>83</v>
      </c>
      <c r="AY413" s="25" t="s">
        <v>174</v>
      </c>
      <c r="BE413" s="246">
        <f>IF(N413="základní",J413,0)</f>
        <v>0</v>
      </c>
      <c r="BF413" s="246">
        <f>IF(N413="snížená",J413,0)</f>
        <v>0</v>
      </c>
      <c r="BG413" s="246">
        <f>IF(N413="zákl. přenesená",J413,0)</f>
        <v>0</v>
      </c>
      <c r="BH413" s="246">
        <f>IF(N413="sníž. přenesená",J413,0)</f>
        <v>0</v>
      </c>
      <c r="BI413" s="246">
        <f>IF(N413="nulová",J413,0)</f>
        <v>0</v>
      </c>
      <c r="BJ413" s="25" t="s">
        <v>83</v>
      </c>
      <c r="BK413" s="246">
        <f>ROUND(I413*H413,2)</f>
        <v>0</v>
      </c>
      <c r="BL413" s="25" t="s">
        <v>1310</v>
      </c>
      <c r="BM413" s="25" t="s">
        <v>2153</v>
      </c>
    </row>
    <row r="414" spans="2:47" s="1" customFormat="1" ht="13.5">
      <c r="B414" s="47"/>
      <c r="C414" s="75"/>
      <c r="D414" s="247" t="s">
        <v>187</v>
      </c>
      <c r="E414" s="75"/>
      <c r="F414" s="248" t="s">
        <v>200</v>
      </c>
      <c r="G414" s="75"/>
      <c r="H414" s="75"/>
      <c r="I414" s="205"/>
      <c r="J414" s="75"/>
      <c r="K414" s="75"/>
      <c r="L414" s="73"/>
      <c r="M414" s="249"/>
      <c r="N414" s="48"/>
      <c r="O414" s="48"/>
      <c r="P414" s="48"/>
      <c r="Q414" s="48"/>
      <c r="R414" s="48"/>
      <c r="S414" s="48"/>
      <c r="T414" s="96"/>
      <c r="AT414" s="25" t="s">
        <v>187</v>
      </c>
      <c r="AU414" s="25" t="s">
        <v>83</v>
      </c>
    </row>
    <row r="415" spans="2:65" s="1" customFormat="1" ht="25.5" customHeight="1">
      <c r="B415" s="47"/>
      <c r="C415" s="235" t="s">
        <v>2154</v>
      </c>
      <c r="D415" s="235" t="s">
        <v>177</v>
      </c>
      <c r="E415" s="236" t="s">
        <v>2155</v>
      </c>
      <c r="F415" s="237" t="s">
        <v>2156</v>
      </c>
      <c r="G415" s="238" t="s">
        <v>198</v>
      </c>
      <c r="H415" s="239">
        <v>40</v>
      </c>
      <c r="I415" s="240"/>
      <c r="J415" s="241">
        <f>ROUND(I415*H415,2)</f>
        <v>0</v>
      </c>
      <c r="K415" s="237" t="s">
        <v>181</v>
      </c>
      <c r="L415" s="73"/>
      <c r="M415" s="242" t="s">
        <v>23</v>
      </c>
      <c r="N415" s="243" t="s">
        <v>46</v>
      </c>
      <c r="O415" s="48"/>
      <c r="P415" s="244">
        <f>O415*H415</f>
        <v>0</v>
      </c>
      <c r="Q415" s="244">
        <v>0</v>
      </c>
      <c r="R415" s="244">
        <f>Q415*H415</f>
        <v>0</v>
      </c>
      <c r="S415" s="244">
        <v>0</v>
      </c>
      <c r="T415" s="245">
        <f>S415*H415</f>
        <v>0</v>
      </c>
      <c r="AR415" s="25" t="s">
        <v>1310</v>
      </c>
      <c r="AT415" s="25" t="s">
        <v>177</v>
      </c>
      <c r="AU415" s="25" t="s">
        <v>83</v>
      </c>
      <c r="AY415" s="25" t="s">
        <v>174</v>
      </c>
      <c r="BE415" s="246">
        <f>IF(N415="základní",J415,0)</f>
        <v>0</v>
      </c>
      <c r="BF415" s="246">
        <f>IF(N415="snížená",J415,0)</f>
        <v>0</v>
      </c>
      <c r="BG415" s="246">
        <f>IF(N415="zákl. přenesená",J415,0)</f>
        <v>0</v>
      </c>
      <c r="BH415" s="246">
        <f>IF(N415="sníž. přenesená",J415,0)</f>
        <v>0</v>
      </c>
      <c r="BI415" s="246">
        <f>IF(N415="nulová",J415,0)</f>
        <v>0</v>
      </c>
      <c r="BJ415" s="25" t="s">
        <v>83</v>
      </c>
      <c r="BK415" s="246">
        <f>ROUND(I415*H415,2)</f>
        <v>0</v>
      </c>
      <c r="BL415" s="25" t="s">
        <v>1310</v>
      </c>
      <c r="BM415" s="25" t="s">
        <v>2157</v>
      </c>
    </row>
    <row r="416" spans="2:47" s="1" customFormat="1" ht="13.5">
      <c r="B416" s="47"/>
      <c r="C416" s="75"/>
      <c r="D416" s="247" t="s">
        <v>187</v>
      </c>
      <c r="E416" s="75"/>
      <c r="F416" s="248" t="s">
        <v>200</v>
      </c>
      <c r="G416" s="75"/>
      <c r="H416" s="75"/>
      <c r="I416" s="205"/>
      <c r="J416" s="75"/>
      <c r="K416" s="75"/>
      <c r="L416" s="73"/>
      <c r="M416" s="249"/>
      <c r="N416" s="48"/>
      <c r="O416" s="48"/>
      <c r="P416" s="48"/>
      <c r="Q416" s="48"/>
      <c r="R416" s="48"/>
      <c r="S416" s="48"/>
      <c r="T416" s="96"/>
      <c r="AT416" s="25" t="s">
        <v>187</v>
      </c>
      <c r="AU416" s="25" t="s">
        <v>83</v>
      </c>
    </row>
    <row r="417" spans="2:65" s="1" customFormat="1" ht="25.5" customHeight="1">
      <c r="B417" s="47"/>
      <c r="C417" s="235" t="s">
        <v>2158</v>
      </c>
      <c r="D417" s="235" t="s">
        <v>177</v>
      </c>
      <c r="E417" s="236" t="s">
        <v>1337</v>
      </c>
      <c r="F417" s="237" t="s">
        <v>1338</v>
      </c>
      <c r="G417" s="238" t="s">
        <v>198</v>
      </c>
      <c r="H417" s="239">
        <v>48</v>
      </c>
      <c r="I417" s="240"/>
      <c r="J417" s="241">
        <f>ROUND(I417*H417,2)</f>
        <v>0</v>
      </c>
      <c r="K417" s="237" t="s">
        <v>181</v>
      </c>
      <c r="L417" s="73"/>
      <c r="M417" s="242" t="s">
        <v>23</v>
      </c>
      <c r="N417" s="243" t="s">
        <v>46</v>
      </c>
      <c r="O417" s="48"/>
      <c r="P417" s="244">
        <f>O417*H417</f>
        <v>0</v>
      </c>
      <c r="Q417" s="244">
        <v>0</v>
      </c>
      <c r="R417" s="244">
        <f>Q417*H417</f>
        <v>0</v>
      </c>
      <c r="S417" s="244">
        <v>0</v>
      </c>
      <c r="T417" s="245">
        <f>S417*H417</f>
        <v>0</v>
      </c>
      <c r="AR417" s="25" t="s">
        <v>1310</v>
      </c>
      <c r="AT417" s="25" t="s">
        <v>177</v>
      </c>
      <c r="AU417" s="25" t="s">
        <v>83</v>
      </c>
      <c r="AY417" s="25" t="s">
        <v>174</v>
      </c>
      <c r="BE417" s="246">
        <f>IF(N417="základní",J417,0)</f>
        <v>0</v>
      </c>
      <c r="BF417" s="246">
        <f>IF(N417="snížená",J417,0)</f>
        <v>0</v>
      </c>
      <c r="BG417" s="246">
        <f>IF(N417="zákl. přenesená",J417,0)</f>
        <v>0</v>
      </c>
      <c r="BH417" s="246">
        <f>IF(N417="sníž. přenesená",J417,0)</f>
        <v>0</v>
      </c>
      <c r="BI417" s="246">
        <f>IF(N417="nulová",J417,0)</f>
        <v>0</v>
      </c>
      <c r="BJ417" s="25" t="s">
        <v>83</v>
      </c>
      <c r="BK417" s="246">
        <f>ROUND(I417*H417,2)</f>
        <v>0</v>
      </c>
      <c r="BL417" s="25" t="s">
        <v>1310</v>
      </c>
      <c r="BM417" s="25" t="s">
        <v>2159</v>
      </c>
    </row>
    <row r="418" spans="2:47" s="1" customFormat="1" ht="13.5">
      <c r="B418" s="47"/>
      <c r="C418" s="75"/>
      <c r="D418" s="247" t="s">
        <v>187</v>
      </c>
      <c r="E418" s="75"/>
      <c r="F418" s="248" t="s">
        <v>200</v>
      </c>
      <c r="G418" s="75"/>
      <c r="H418" s="75"/>
      <c r="I418" s="205"/>
      <c r="J418" s="75"/>
      <c r="K418" s="75"/>
      <c r="L418" s="73"/>
      <c r="M418" s="249"/>
      <c r="N418" s="48"/>
      <c r="O418" s="48"/>
      <c r="P418" s="48"/>
      <c r="Q418" s="48"/>
      <c r="R418" s="48"/>
      <c r="S418" s="48"/>
      <c r="T418" s="96"/>
      <c r="AT418" s="25" t="s">
        <v>187</v>
      </c>
      <c r="AU418" s="25" t="s">
        <v>83</v>
      </c>
    </row>
    <row r="419" spans="2:65" s="1" customFormat="1" ht="25.5" customHeight="1">
      <c r="B419" s="47"/>
      <c r="C419" s="235" t="s">
        <v>2160</v>
      </c>
      <c r="D419" s="235" t="s">
        <v>177</v>
      </c>
      <c r="E419" s="236" t="s">
        <v>1341</v>
      </c>
      <c r="F419" s="237" t="s">
        <v>1342</v>
      </c>
      <c r="G419" s="238" t="s">
        <v>198</v>
      </c>
      <c r="H419" s="239">
        <v>36</v>
      </c>
      <c r="I419" s="240"/>
      <c r="J419" s="241">
        <f>ROUND(I419*H419,2)</f>
        <v>0</v>
      </c>
      <c r="K419" s="237" t="s">
        <v>181</v>
      </c>
      <c r="L419" s="73"/>
      <c r="M419" s="242" t="s">
        <v>23</v>
      </c>
      <c r="N419" s="243" t="s">
        <v>46</v>
      </c>
      <c r="O419" s="48"/>
      <c r="P419" s="244">
        <f>O419*H419</f>
        <v>0</v>
      </c>
      <c r="Q419" s="244">
        <v>0</v>
      </c>
      <c r="R419" s="244">
        <f>Q419*H419</f>
        <v>0</v>
      </c>
      <c r="S419" s="244">
        <v>0</v>
      </c>
      <c r="T419" s="245">
        <f>S419*H419</f>
        <v>0</v>
      </c>
      <c r="AR419" s="25" t="s">
        <v>1310</v>
      </c>
      <c r="AT419" s="25" t="s">
        <v>177</v>
      </c>
      <c r="AU419" s="25" t="s">
        <v>83</v>
      </c>
      <c r="AY419" s="25" t="s">
        <v>174</v>
      </c>
      <c r="BE419" s="246">
        <f>IF(N419="základní",J419,0)</f>
        <v>0</v>
      </c>
      <c r="BF419" s="246">
        <f>IF(N419="snížená",J419,0)</f>
        <v>0</v>
      </c>
      <c r="BG419" s="246">
        <f>IF(N419="zákl. přenesená",J419,0)</f>
        <v>0</v>
      </c>
      <c r="BH419" s="246">
        <f>IF(N419="sníž. přenesená",J419,0)</f>
        <v>0</v>
      </c>
      <c r="BI419" s="246">
        <f>IF(N419="nulová",J419,0)</f>
        <v>0</v>
      </c>
      <c r="BJ419" s="25" t="s">
        <v>83</v>
      </c>
      <c r="BK419" s="246">
        <f>ROUND(I419*H419,2)</f>
        <v>0</v>
      </c>
      <c r="BL419" s="25" t="s">
        <v>1310</v>
      </c>
      <c r="BM419" s="25" t="s">
        <v>2161</v>
      </c>
    </row>
    <row r="420" spans="2:47" s="1" customFormat="1" ht="13.5">
      <c r="B420" s="47"/>
      <c r="C420" s="75"/>
      <c r="D420" s="247" t="s">
        <v>187</v>
      </c>
      <c r="E420" s="75"/>
      <c r="F420" s="248" t="s">
        <v>200</v>
      </c>
      <c r="G420" s="75"/>
      <c r="H420" s="75"/>
      <c r="I420" s="205"/>
      <c r="J420" s="75"/>
      <c r="K420" s="75"/>
      <c r="L420" s="73"/>
      <c r="M420" s="249"/>
      <c r="N420" s="48"/>
      <c r="O420" s="48"/>
      <c r="P420" s="48"/>
      <c r="Q420" s="48"/>
      <c r="R420" s="48"/>
      <c r="S420" s="48"/>
      <c r="T420" s="96"/>
      <c r="AT420" s="25" t="s">
        <v>187</v>
      </c>
      <c r="AU420" s="25" t="s">
        <v>83</v>
      </c>
    </row>
    <row r="421" spans="2:63" s="11" customFormat="1" ht="37.4" customHeight="1">
      <c r="B421" s="219"/>
      <c r="C421" s="220"/>
      <c r="D421" s="221" t="s">
        <v>74</v>
      </c>
      <c r="E421" s="222" t="s">
        <v>81</v>
      </c>
      <c r="F421" s="222" t="s">
        <v>172</v>
      </c>
      <c r="G421" s="220"/>
      <c r="H421" s="220"/>
      <c r="I421" s="223"/>
      <c r="J421" s="224">
        <f>BK421</f>
        <v>0</v>
      </c>
      <c r="K421" s="220"/>
      <c r="L421" s="225"/>
      <c r="M421" s="226"/>
      <c r="N421" s="227"/>
      <c r="O421" s="227"/>
      <c r="P421" s="228">
        <f>P422+P426</f>
        <v>0</v>
      </c>
      <c r="Q421" s="227"/>
      <c r="R421" s="228">
        <f>R422+R426</f>
        <v>0</v>
      </c>
      <c r="S421" s="227"/>
      <c r="T421" s="229">
        <f>T422+T426</f>
        <v>0</v>
      </c>
      <c r="AR421" s="230" t="s">
        <v>173</v>
      </c>
      <c r="AT421" s="231" t="s">
        <v>74</v>
      </c>
      <c r="AU421" s="231" t="s">
        <v>75</v>
      </c>
      <c r="AY421" s="230" t="s">
        <v>174</v>
      </c>
      <c r="BK421" s="232">
        <f>BK422+BK426</f>
        <v>0</v>
      </c>
    </row>
    <row r="422" spans="2:63" s="11" customFormat="1" ht="19.9" customHeight="1">
      <c r="B422" s="219"/>
      <c r="C422" s="220"/>
      <c r="D422" s="221" t="s">
        <v>74</v>
      </c>
      <c r="E422" s="233" t="s">
        <v>239</v>
      </c>
      <c r="F422" s="233" t="s">
        <v>240</v>
      </c>
      <c r="G422" s="220"/>
      <c r="H422" s="220"/>
      <c r="I422" s="223"/>
      <c r="J422" s="234">
        <f>BK422</f>
        <v>0</v>
      </c>
      <c r="K422" s="220"/>
      <c r="L422" s="225"/>
      <c r="M422" s="226"/>
      <c r="N422" s="227"/>
      <c r="O422" s="227"/>
      <c r="P422" s="228">
        <f>SUM(P423:P425)</f>
        <v>0</v>
      </c>
      <c r="Q422" s="227"/>
      <c r="R422" s="228">
        <f>SUM(R423:R425)</f>
        <v>0</v>
      </c>
      <c r="S422" s="227"/>
      <c r="T422" s="229">
        <f>SUM(T423:T425)</f>
        <v>0</v>
      </c>
      <c r="AR422" s="230" t="s">
        <v>173</v>
      </c>
      <c r="AT422" s="231" t="s">
        <v>74</v>
      </c>
      <c r="AU422" s="231" t="s">
        <v>83</v>
      </c>
      <c r="AY422" s="230" t="s">
        <v>174</v>
      </c>
      <c r="BK422" s="232">
        <f>SUM(BK423:BK425)</f>
        <v>0</v>
      </c>
    </row>
    <row r="423" spans="2:65" s="1" customFormat="1" ht="25.5" customHeight="1">
      <c r="B423" s="47"/>
      <c r="C423" s="235" t="s">
        <v>2162</v>
      </c>
      <c r="D423" s="235" t="s">
        <v>177</v>
      </c>
      <c r="E423" s="236" t="s">
        <v>2163</v>
      </c>
      <c r="F423" s="237" t="s">
        <v>2164</v>
      </c>
      <c r="G423" s="238" t="s">
        <v>2165</v>
      </c>
      <c r="H423" s="239">
        <v>1</v>
      </c>
      <c r="I423" s="240"/>
      <c r="J423" s="241">
        <f>ROUND(I423*H423,2)</f>
        <v>0</v>
      </c>
      <c r="K423" s="237" t="s">
        <v>23</v>
      </c>
      <c r="L423" s="73"/>
      <c r="M423" s="242" t="s">
        <v>23</v>
      </c>
      <c r="N423" s="243" t="s">
        <v>46</v>
      </c>
      <c r="O423" s="48"/>
      <c r="P423" s="244">
        <f>O423*H423</f>
        <v>0</v>
      </c>
      <c r="Q423" s="244">
        <v>0</v>
      </c>
      <c r="R423" s="244">
        <f>Q423*H423</f>
        <v>0</v>
      </c>
      <c r="S423" s="244">
        <v>0</v>
      </c>
      <c r="T423" s="245">
        <f>S423*H423</f>
        <v>0</v>
      </c>
      <c r="AR423" s="25" t="s">
        <v>195</v>
      </c>
      <c r="AT423" s="25" t="s">
        <v>177</v>
      </c>
      <c r="AU423" s="25" t="s">
        <v>85</v>
      </c>
      <c r="AY423" s="25" t="s">
        <v>174</v>
      </c>
      <c r="BE423" s="246">
        <f>IF(N423="základní",J423,0)</f>
        <v>0</v>
      </c>
      <c r="BF423" s="246">
        <f>IF(N423="snížená",J423,0)</f>
        <v>0</v>
      </c>
      <c r="BG423" s="246">
        <f>IF(N423="zákl. přenesená",J423,0)</f>
        <v>0</v>
      </c>
      <c r="BH423" s="246">
        <f>IF(N423="sníž. přenesená",J423,0)</f>
        <v>0</v>
      </c>
      <c r="BI423" s="246">
        <f>IF(N423="nulová",J423,0)</f>
        <v>0</v>
      </c>
      <c r="BJ423" s="25" t="s">
        <v>83</v>
      </c>
      <c r="BK423" s="246">
        <f>ROUND(I423*H423,2)</f>
        <v>0</v>
      </c>
      <c r="BL423" s="25" t="s">
        <v>195</v>
      </c>
      <c r="BM423" s="25" t="s">
        <v>2166</v>
      </c>
    </row>
    <row r="424" spans="2:65" s="1" customFormat="1" ht="16.5" customHeight="1">
      <c r="B424" s="47"/>
      <c r="C424" s="235" t="s">
        <v>2167</v>
      </c>
      <c r="D424" s="235" t="s">
        <v>177</v>
      </c>
      <c r="E424" s="236" t="s">
        <v>247</v>
      </c>
      <c r="F424" s="237" t="s">
        <v>248</v>
      </c>
      <c r="G424" s="238" t="s">
        <v>180</v>
      </c>
      <c r="H424" s="239">
        <v>1</v>
      </c>
      <c r="I424" s="240"/>
      <c r="J424" s="241">
        <f>ROUND(I424*H424,2)</f>
        <v>0</v>
      </c>
      <c r="K424" s="237" t="s">
        <v>181</v>
      </c>
      <c r="L424" s="73"/>
      <c r="M424" s="242" t="s">
        <v>23</v>
      </c>
      <c r="N424" s="243" t="s">
        <v>46</v>
      </c>
      <c r="O424" s="48"/>
      <c r="P424" s="244">
        <f>O424*H424</f>
        <v>0</v>
      </c>
      <c r="Q424" s="244">
        <v>0</v>
      </c>
      <c r="R424" s="244">
        <f>Q424*H424</f>
        <v>0</v>
      </c>
      <c r="S424" s="244">
        <v>0</v>
      </c>
      <c r="T424" s="245">
        <f>S424*H424</f>
        <v>0</v>
      </c>
      <c r="AR424" s="25" t="s">
        <v>182</v>
      </c>
      <c r="AT424" s="25" t="s">
        <v>177</v>
      </c>
      <c r="AU424" s="25" t="s">
        <v>85</v>
      </c>
      <c r="AY424" s="25" t="s">
        <v>174</v>
      </c>
      <c r="BE424" s="246">
        <f>IF(N424="základní",J424,0)</f>
        <v>0</v>
      </c>
      <c r="BF424" s="246">
        <f>IF(N424="snížená",J424,0)</f>
        <v>0</v>
      </c>
      <c r="BG424" s="246">
        <f>IF(N424="zákl. přenesená",J424,0)</f>
        <v>0</v>
      </c>
      <c r="BH424" s="246">
        <f>IF(N424="sníž. přenesená",J424,0)</f>
        <v>0</v>
      </c>
      <c r="BI424" s="246">
        <f>IF(N424="nulová",J424,0)</f>
        <v>0</v>
      </c>
      <c r="BJ424" s="25" t="s">
        <v>83</v>
      </c>
      <c r="BK424" s="246">
        <f>ROUND(I424*H424,2)</f>
        <v>0</v>
      </c>
      <c r="BL424" s="25" t="s">
        <v>182</v>
      </c>
      <c r="BM424" s="25" t="s">
        <v>2168</v>
      </c>
    </row>
    <row r="425" spans="2:47" s="1" customFormat="1" ht="13.5">
      <c r="B425" s="47"/>
      <c r="C425" s="75"/>
      <c r="D425" s="247" t="s">
        <v>187</v>
      </c>
      <c r="E425" s="75"/>
      <c r="F425" s="248" t="s">
        <v>1450</v>
      </c>
      <c r="G425" s="75"/>
      <c r="H425" s="75"/>
      <c r="I425" s="205"/>
      <c r="J425" s="75"/>
      <c r="K425" s="75"/>
      <c r="L425" s="73"/>
      <c r="M425" s="249"/>
      <c r="N425" s="48"/>
      <c r="O425" s="48"/>
      <c r="P425" s="48"/>
      <c r="Q425" s="48"/>
      <c r="R425" s="48"/>
      <c r="S425" s="48"/>
      <c r="T425" s="96"/>
      <c r="AT425" s="25" t="s">
        <v>187</v>
      </c>
      <c r="AU425" s="25" t="s">
        <v>85</v>
      </c>
    </row>
    <row r="426" spans="2:63" s="11" customFormat="1" ht="29.85" customHeight="1">
      <c r="B426" s="219"/>
      <c r="C426" s="220"/>
      <c r="D426" s="221" t="s">
        <v>74</v>
      </c>
      <c r="E426" s="233" t="s">
        <v>268</v>
      </c>
      <c r="F426" s="233" t="s">
        <v>269</v>
      </c>
      <c r="G426" s="220"/>
      <c r="H426" s="220"/>
      <c r="I426" s="223"/>
      <c r="J426" s="234">
        <f>BK426</f>
        <v>0</v>
      </c>
      <c r="K426" s="220"/>
      <c r="L426" s="225"/>
      <c r="M426" s="226"/>
      <c r="N426" s="227"/>
      <c r="O426" s="227"/>
      <c r="P426" s="228">
        <f>SUM(P427:P430)</f>
        <v>0</v>
      </c>
      <c r="Q426" s="227"/>
      <c r="R426" s="228">
        <f>SUM(R427:R430)</f>
        <v>0</v>
      </c>
      <c r="S426" s="227"/>
      <c r="T426" s="229">
        <f>SUM(T427:T430)</f>
        <v>0</v>
      </c>
      <c r="AR426" s="230" t="s">
        <v>173</v>
      </c>
      <c r="AT426" s="231" t="s">
        <v>74</v>
      </c>
      <c r="AU426" s="231" t="s">
        <v>83</v>
      </c>
      <c r="AY426" s="230" t="s">
        <v>174</v>
      </c>
      <c r="BK426" s="232">
        <f>SUM(BK427:BK430)</f>
        <v>0</v>
      </c>
    </row>
    <row r="427" spans="2:65" s="1" customFormat="1" ht="16.5" customHeight="1">
      <c r="B427" s="47"/>
      <c r="C427" s="235" t="s">
        <v>2169</v>
      </c>
      <c r="D427" s="235" t="s">
        <v>177</v>
      </c>
      <c r="E427" s="236" t="s">
        <v>1451</v>
      </c>
      <c r="F427" s="237" t="s">
        <v>1452</v>
      </c>
      <c r="G427" s="238" t="s">
        <v>1379</v>
      </c>
      <c r="H427" s="310"/>
      <c r="I427" s="240"/>
      <c r="J427" s="241">
        <f>ROUND(I427*H427,2)</f>
        <v>0</v>
      </c>
      <c r="K427" s="237" t="s">
        <v>23</v>
      </c>
      <c r="L427" s="73"/>
      <c r="M427" s="242" t="s">
        <v>23</v>
      </c>
      <c r="N427" s="243" t="s">
        <v>46</v>
      </c>
      <c r="O427" s="48"/>
      <c r="P427" s="244">
        <f>O427*H427</f>
        <v>0</v>
      </c>
      <c r="Q427" s="244">
        <v>0</v>
      </c>
      <c r="R427" s="244">
        <f>Q427*H427</f>
        <v>0</v>
      </c>
      <c r="S427" s="244">
        <v>0</v>
      </c>
      <c r="T427" s="245">
        <f>S427*H427</f>
        <v>0</v>
      </c>
      <c r="AR427" s="25" t="s">
        <v>182</v>
      </c>
      <c r="AT427" s="25" t="s">
        <v>177</v>
      </c>
      <c r="AU427" s="25" t="s">
        <v>85</v>
      </c>
      <c r="AY427" s="25" t="s">
        <v>174</v>
      </c>
      <c r="BE427" s="246">
        <f>IF(N427="základní",J427,0)</f>
        <v>0</v>
      </c>
      <c r="BF427" s="246">
        <f>IF(N427="snížená",J427,0)</f>
        <v>0</v>
      </c>
      <c r="BG427" s="246">
        <f>IF(N427="zákl. přenesená",J427,0)</f>
        <v>0</v>
      </c>
      <c r="BH427" s="246">
        <f>IF(N427="sníž. přenesená",J427,0)</f>
        <v>0</v>
      </c>
      <c r="BI427" s="246">
        <f>IF(N427="nulová",J427,0)</f>
        <v>0</v>
      </c>
      <c r="BJ427" s="25" t="s">
        <v>83</v>
      </c>
      <c r="BK427" s="246">
        <f>ROUND(I427*H427,2)</f>
        <v>0</v>
      </c>
      <c r="BL427" s="25" t="s">
        <v>182</v>
      </c>
      <c r="BM427" s="25" t="s">
        <v>2170</v>
      </c>
    </row>
    <row r="428" spans="2:65" s="1" customFormat="1" ht="16.5" customHeight="1">
      <c r="B428" s="47"/>
      <c r="C428" s="235" t="s">
        <v>2171</v>
      </c>
      <c r="D428" s="235" t="s">
        <v>177</v>
      </c>
      <c r="E428" s="236" t="s">
        <v>1454</v>
      </c>
      <c r="F428" s="237" t="s">
        <v>1455</v>
      </c>
      <c r="G428" s="238" t="s">
        <v>1379</v>
      </c>
      <c r="H428" s="310"/>
      <c r="I428" s="240"/>
      <c r="J428" s="241">
        <f>ROUND(I428*H428,2)</f>
        <v>0</v>
      </c>
      <c r="K428" s="237" t="s">
        <v>23</v>
      </c>
      <c r="L428" s="73"/>
      <c r="M428" s="242" t="s">
        <v>23</v>
      </c>
      <c r="N428" s="243" t="s">
        <v>46</v>
      </c>
      <c r="O428" s="48"/>
      <c r="P428" s="244">
        <f>O428*H428</f>
        <v>0</v>
      </c>
      <c r="Q428" s="244">
        <v>0</v>
      </c>
      <c r="R428" s="244">
        <f>Q428*H428</f>
        <v>0</v>
      </c>
      <c r="S428" s="244">
        <v>0</v>
      </c>
      <c r="T428" s="245">
        <f>S428*H428</f>
        <v>0</v>
      </c>
      <c r="AR428" s="25" t="s">
        <v>182</v>
      </c>
      <c r="AT428" s="25" t="s">
        <v>177</v>
      </c>
      <c r="AU428" s="25" t="s">
        <v>85</v>
      </c>
      <c r="AY428" s="25" t="s">
        <v>174</v>
      </c>
      <c r="BE428" s="246">
        <f>IF(N428="základní",J428,0)</f>
        <v>0</v>
      </c>
      <c r="BF428" s="246">
        <f>IF(N428="snížená",J428,0)</f>
        <v>0</v>
      </c>
      <c r="BG428" s="246">
        <f>IF(N428="zákl. přenesená",J428,0)</f>
        <v>0</v>
      </c>
      <c r="BH428" s="246">
        <f>IF(N428="sníž. přenesená",J428,0)</f>
        <v>0</v>
      </c>
      <c r="BI428" s="246">
        <f>IF(N428="nulová",J428,0)</f>
        <v>0</v>
      </c>
      <c r="BJ428" s="25" t="s">
        <v>83</v>
      </c>
      <c r="BK428" s="246">
        <f>ROUND(I428*H428,2)</f>
        <v>0</v>
      </c>
      <c r="BL428" s="25" t="s">
        <v>182</v>
      </c>
      <c r="BM428" s="25" t="s">
        <v>2172</v>
      </c>
    </row>
    <row r="429" spans="2:65" s="1" customFormat="1" ht="16.5" customHeight="1">
      <c r="B429" s="47"/>
      <c r="C429" s="235" t="s">
        <v>2173</v>
      </c>
      <c r="D429" s="235" t="s">
        <v>177</v>
      </c>
      <c r="E429" s="236" t="s">
        <v>1457</v>
      </c>
      <c r="F429" s="237" t="s">
        <v>1458</v>
      </c>
      <c r="G429" s="238" t="s">
        <v>1379</v>
      </c>
      <c r="H429" s="310"/>
      <c r="I429" s="240"/>
      <c r="J429" s="241">
        <f>ROUND(I429*H429,2)</f>
        <v>0</v>
      </c>
      <c r="K429" s="237" t="s">
        <v>23</v>
      </c>
      <c r="L429" s="73"/>
      <c r="M429" s="242" t="s">
        <v>23</v>
      </c>
      <c r="N429" s="243" t="s">
        <v>46</v>
      </c>
      <c r="O429" s="48"/>
      <c r="P429" s="244">
        <f>O429*H429</f>
        <v>0</v>
      </c>
      <c r="Q429" s="244">
        <v>0</v>
      </c>
      <c r="R429" s="244">
        <f>Q429*H429</f>
        <v>0</v>
      </c>
      <c r="S429" s="244">
        <v>0</v>
      </c>
      <c r="T429" s="245">
        <f>S429*H429</f>
        <v>0</v>
      </c>
      <c r="AR429" s="25" t="s">
        <v>182</v>
      </c>
      <c r="AT429" s="25" t="s">
        <v>177</v>
      </c>
      <c r="AU429" s="25" t="s">
        <v>85</v>
      </c>
      <c r="AY429" s="25" t="s">
        <v>174</v>
      </c>
      <c r="BE429" s="246">
        <f>IF(N429="základní",J429,0)</f>
        <v>0</v>
      </c>
      <c r="BF429" s="246">
        <f>IF(N429="snížená",J429,0)</f>
        <v>0</v>
      </c>
      <c r="BG429" s="246">
        <f>IF(N429="zákl. přenesená",J429,0)</f>
        <v>0</v>
      </c>
      <c r="BH429" s="246">
        <f>IF(N429="sníž. přenesená",J429,0)</f>
        <v>0</v>
      </c>
      <c r="BI429" s="246">
        <f>IF(N429="nulová",J429,0)</f>
        <v>0</v>
      </c>
      <c r="BJ429" s="25" t="s">
        <v>83</v>
      </c>
      <c r="BK429" s="246">
        <f>ROUND(I429*H429,2)</f>
        <v>0</v>
      </c>
      <c r="BL429" s="25" t="s">
        <v>182</v>
      </c>
      <c r="BM429" s="25" t="s">
        <v>2174</v>
      </c>
    </row>
    <row r="430" spans="2:47" s="1" customFormat="1" ht="13.5">
      <c r="B430" s="47"/>
      <c r="C430" s="75"/>
      <c r="D430" s="247" t="s">
        <v>187</v>
      </c>
      <c r="E430" s="75"/>
      <c r="F430" s="248" t="s">
        <v>1460</v>
      </c>
      <c r="G430" s="75"/>
      <c r="H430" s="75"/>
      <c r="I430" s="205"/>
      <c r="J430" s="75"/>
      <c r="K430" s="75"/>
      <c r="L430" s="73"/>
      <c r="M430" s="250"/>
      <c r="N430" s="251"/>
      <c r="O430" s="251"/>
      <c r="P430" s="251"/>
      <c r="Q430" s="251"/>
      <c r="R430" s="251"/>
      <c r="S430" s="251"/>
      <c r="T430" s="252"/>
      <c r="AT430" s="25" t="s">
        <v>187</v>
      </c>
      <c r="AU430" s="25" t="s">
        <v>85</v>
      </c>
    </row>
    <row r="431" spans="2:12" s="1" customFormat="1" ht="6.95" customHeight="1">
      <c r="B431" s="68"/>
      <c r="C431" s="69"/>
      <c r="D431" s="69"/>
      <c r="E431" s="69"/>
      <c r="F431" s="69"/>
      <c r="G431" s="69"/>
      <c r="H431" s="69"/>
      <c r="I431" s="180"/>
      <c r="J431" s="69"/>
      <c r="K431" s="69"/>
      <c r="L431" s="73"/>
    </row>
  </sheetData>
  <sheetProtection password="CC35" sheet="1" objects="1" scenarios="1" formatColumns="0" formatRows="0" autoFilter="0"/>
  <autoFilter ref="C105:K430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92:H92"/>
    <mergeCell ref="E96:H96"/>
    <mergeCell ref="E94:H94"/>
    <mergeCell ref="E98:H98"/>
    <mergeCell ref="G1:H1"/>
    <mergeCell ref="L2:V2"/>
  </mergeCells>
  <hyperlinks>
    <hyperlink ref="F1:G1" location="C2" display="1) Krycí list soupisu"/>
    <hyperlink ref="G1:H1" location="C62" display="2) Rekapitulace"/>
    <hyperlink ref="J1" location="C10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138</v>
      </c>
      <c r="G1" s="153" t="s">
        <v>139</v>
      </c>
      <c r="H1" s="153"/>
      <c r="I1" s="154"/>
      <c r="J1" s="153" t="s">
        <v>140</v>
      </c>
      <c r="K1" s="152" t="s">
        <v>141</v>
      </c>
      <c r="L1" s="153" t="s">
        <v>142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107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143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Stavební úpravy zázemí fotbalu na hřišti v Neštěmicích vč.venkovního rozvodu vody a vstupních objektů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144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293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296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300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303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2175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23</v>
      </c>
      <c r="K15" s="52"/>
    </row>
    <row r="16" spans="2:11" s="1" customFormat="1" ht="14.4" customHeight="1">
      <c r="B16" s="47"/>
      <c r="C16" s="48"/>
      <c r="D16" s="41" t="s">
        <v>24</v>
      </c>
      <c r="E16" s="48"/>
      <c r="F16" s="36" t="s">
        <v>25</v>
      </c>
      <c r="G16" s="48"/>
      <c r="H16" s="48"/>
      <c r="I16" s="160" t="s">
        <v>26</v>
      </c>
      <c r="J16" s="161" t="str">
        <f>'Rekapitulace stavby'!AN8</f>
        <v>24. 10. 2018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28</v>
      </c>
      <c r="E18" s="48"/>
      <c r="F18" s="48"/>
      <c r="G18" s="48"/>
      <c r="H18" s="48"/>
      <c r="I18" s="160" t="s">
        <v>29</v>
      </c>
      <c r="J18" s="36" t="s">
        <v>23</v>
      </c>
      <c r="K18" s="52"/>
    </row>
    <row r="19" spans="2:11" s="1" customFormat="1" ht="18" customHeight="1">
      <c r="B19" s="47"/>
      <c r="C19" s="48"/>
      <c r="D19" s="48"/>
      <c r="E19" s="36" t="s">
        <v>30</v>
      </c>
      <c r="F19" s="48"/>
      <c r="G19" s="48"/>
      <c r="H19" s="48"/>
      <c r="I19" s="160" t="s">
        <v>31</v>
      </c>
      <c r="J19" s="36" t="s">
        <v>23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32</v>
      </c>
      <c r="E21" s="48"/>
      <c r="F21" s="48"/>
      <c r="G21" s="48"/>
      <c r="H21" s="48"/>
      <c r="I21" s="160" t="s">
        <v>29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31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34</v>
      </c>
      <c r="E24" s="48"/>
      <c r="F24" s="48"/>
      <c r="G24" s="48"/>
      <c r="H24" s="48"/>
      <c r="I24" s="160" t="s">
        <v>29</v>
      </c>
      <c r="J24" s="36" t="s">
        <v>35</v>
      </c>
      <c r="K24" s="52"/>
    </row>
    <row r="25" spans="2:11" s="1" customFormat="1" ht="18" customHeight="1">
      <c r="B25" s="47"/>
      <c r="C25" s="48"/>
      <c r="D25" s="48"/>
      <c r="E25" s="36" t="s">
        <v>36</v>
      </c>
      <c r="F25" s="48"/>
      <c r="G25" s="48"/>
      <c r="H25" s="48"/>
      <c r="I25" s="160" t="s">
        <v>31</v>
      </c>
      <c r="J25" s="36" t="s">
        <v>37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39</v>
      </c>
      <c r="E27" s="48"/>
      <c r="F27" s="48"/>
      <c r="G27" s="48"/>
      <c r="H27" s="48"/>
      <c r="I27" s="158"/>
      <c r="J27" s="48"/>
      <c r="K27" s="52"/>
    </row>
    <row r="28" spans="2:11" s="7" customFormat="1" ht="16.5" customHeight="1">
      <c r="B28" s="162"/>
      <c r="C28" s="163"/>
      <c r="D28" s="163"/>
      <c r="E28" s="45" t="s">
        <v>23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41</v>
      </c>
      <c r="E31" s="48"/>
      <c r="F31" s="48"/>
      <c r="G31" s="48"/>
      <c r="H31" s="48"/>
      <c r="I31" s="158"/>
      <c r="J31" s="169">
        <f>ROUND(J95,2)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43</v>
      </c>
      <c r="G33" s="48"/>
      <c r="H33" s="48"/>
      <c r="I33" s="170" t="s">
        <v>42</v>
      </c>
      <c r="J33" s="53" t="s">
        <v>44</v>
      </c>
      <c r="K33" s="52"/>
    </row>
    <row r="34" spans="2:11" s="1" customFormat="1" ht="14.4" customHeight="1">
      <c r="B34" s="47"/>
      <c r="C34" s="48"/>
      <c r="D34" s="56" t="s">
        <v>45</v>
      </c>
      <c r="E34" s="56" t="s">
        <v>46</v>
      </c>
      <c r="F34" s="171">
        <f>ROUND(SUM(BE95:BE186),2)</f>
        <v>0</v>
      </c>
      <c r="G34" s="48"/>
      <c r="H34" s="48"/>
      <c r="I34" s="172">
        <v>0.21</v>
      </c>
      <c r="J34" s="171">
        <f>ROUND(ROUND((SUM(BE95:BE186)),2)*I34,2)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47</v>
      </c>
      <c r="F35" s="171">
        <f>ROUND(SUM(BF95:BF186),2)</f>
        <v>0</v>
      </c>
      <c r="G35" s="48"/>
      <c r="H35" s="48"/>
      <c r="I35" s="172">
        <v>0.15</v>
      </c>
      <c r="J35" s="171">
        <f>ROUND(ROUND((SUM(BF95:BF186)),2)*I35,2)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48</v>
      </c>
      <c r="F36" s="171">
        <f>ROUND(SUM(BG95:BG186),2)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49</v>
      </c>
      <c r="F37" s="171">
        <f>ROUND(SUM(BH95:BH186),2)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50</v>
      </c>
      <c r="F38" s="171">
        <f>ROUND(SUM(BI95:BI186),2)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51</v>
      </c>
      <c r="E40" s="99"/>
      <c r="F40" s="99"/>
      <c r="G40" s="175" t="s">
        <v>52</v>
      </c>
      <c r="H40" s="176" t="s">
        <v>53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146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Stavební úpravy zázemí fotbalu na hřišti v Neštěmicích vč.venkovního rozvodu vody a vstupních objektů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144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293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296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300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303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TI 03 - Elektroinstalace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24</v>
      </c>
      <c r="D57" s="48"/>
      <c r="E57" s="48"/>
      <c r="F57" s="36" t="str">
        <f>F16</f>
        <v>Neštěmice</v>
      </c>
      <c r="G57" s="48"/>
      <c r="H57" s="48"/>
      <c r="I57" s="160" t="s">
        <v>26</v>
      </c>
      <c r="J57" s="161" t="str">
        <f>IF(J16="","",J16)</f>
        <v>24. 10. 2018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28</v>
      </c>
      <c r="D59" s="48"/>
      <c r="E59" s="48"/>
      <c r="F59" s="36" t="str">
        <f>E19</f>
        <v>Městské služby Ústí nad Labem - p.o.</v>
      </c>
      <c r="G59" s="48"/>
      <c r="H59" s="48"/>
      <c r="I59" s="160" t="s">
        <v>34</v>
      </c>
      <c r="J59" s="45" t="str">
        <f>E25</f>
        <v>Correct BC, s.r.o.</v>
      </c>
      <c r="K59" s="52"/>
    </row>
    <row r="60" spans="2:11" s="1" customFormat="1" ht="14.4" customHeight="1">
      <c r="B60" s="47"/>
      <c r="C60" s="41" t="s">
        <v>32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147</v>
      </c>
      <c r="D62" s="173"/>
      <c r="E62" s="173"/>
      <c r="F62" s="173"/>
      <c r="G62" s="173"/>
      <c r="H62" s="173"/>
      <c r="I62" s="187"/>
      <c r="J62" s="188" t="s">
        <v>148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149</v>
      </c>
      <c r="D64" s="48"/>
      <c r="E64" s="48"/>
      <c r="F64" s="48"/>
      <c r="G64" s="48"/>
      <c r="H64" s="48"/>
      <c r="I64" s="158"/>
      <c r="J64" s="169">
        <f>J95</f>
        <v>0</v>
      </c>
      <c r="K64" s="52"/>
      <c r="AU64" s="25" t="s">
        <v>150</v>
      </c>
    </row>
    <row r="65" spans="2:11" s="8" customFormat="1" ht="24.95" customHeight="1">
      <c r="B65" s="191"/>
      <c r="C65" s="192"/>
      <c r="D65" s="193" t="s">
        <v>313</v>
      </c>
      <c r="E65" s="194"/>
      <c r="F65" s="194"/>
      <c r="G65" s="194"/>
      <c r="H65" s="194"/>
      <c r="I65" s="195"/>
      <c r="J65" s="196">
        <f>J96</f>
        <v>0</v>
      </c>
      <c r="K65" s="197"/>
    </row>
    <row r="66" spans="2:11" s="9" customFormat="1" ht="19.9" customHeight="1">
      <c r="B66" s="198"/>
      <c r="C66" s="199"/>
      <c r="D66" s="200" t="s">
        <v>2176</v>
      </c>
      <c r="E66" s="201"/>
      <c r="F66" s="201"/>
      <c r="G66" s="201"/>
      <c r="H66" s="201"/>
      <c r="I66" s="202"/>
      <c r="J66" s="203">
        <f>J97</f>
        <v>0</v>
      </c>
      <c r="K66" s="204"/>
    </row>
    <row r="67" spans="2:11" s="9" customFormat="1" ht="14.85" customHeight="1">
      <c r="B67" s="198"/>
      <c r="C67" s="199"/>
      <c r="D67" s="200" t="s">
        <v>2177</v>
      </c>
      <c r="E67" s="201"/>
      <c r="F67" s="201"/>
      <c r="G67" s="201"/>
      <c r="H67" s="201"/>
      <c r="I67" s="202"/>
      <c r="J67" s="203">
        <f>J150</f>
        <v>0</v>
      </c>
      <c r="K67" s="204"/>
    </row>
    <row r="68" spans="2:11" s="8" customFormat="1" ht="24.95" customHeight="1">
      <c r="B68" s="191"/>
      <c r="C68" s="192"/>
      <c r="D68" s="193" t="s">
        <v>321</v>
      </c>
      <c r="E68" s="194"/>
      <c r="F68" s="194"/>
      <c r="G68" s="194"/>
      <c r="H68" s="194"/>
      <c r="I68" s="195"/>
      <c r="J68" s="196">
        <f>J159</f>
        <v>0</v>
      </c>
      <c r="K68" s="197"/>
    </row>
    <row r="69" spans="2:11" s="8" customFormat="1" ht="24.95" customHeight="1">
      <c r="B69" s="191"/>
      <c r="C69" s="192"/>
      <c r="D69" s="193" t="s">
        <v>2178</v>
      </c>
      <c r="E69" s="194"/>
      <c r="F69" s="194"/>
      <c r="G69" s="194"/>
      <c r="H69" s="194"/>
      <c r="I69" s="195"/>
      <c r="J69" s="196">
        <f>J168</f>
        <v>0</v>
      </c>
      <c r="K69" s="197"/>
    </row>
    <row r="70" spans="2:11" s="8" customFormat="1" ht="24.95" customHeight="1">
      <c r="B70" s="191"/>
      <c r="C70" s="192"/>
      <c r="D70" s="193" t="s">
        <v>151</v>
      </c>
      <c r="E70" s="194"/>
      <c r="F70" s="194"/>
      <c r="G70" s="194"/>
      <c r="H70" s="194"/>
      <c r="I70" s="195"/>
      <c r="J70" s="196">
        <f>J177</f>
        <v>0</v>
      </c>
      <c r="K70" s="197"/>
    </row>
    <row r="71" spans="2:11" s="9" customFormat="1" ht="19.9" customHeight="1">
      <c r="B71" s="198"/>
      <c r="C71" s="199"/>
      <c r="D71" s="200" t="s">
        <v>157</v>
      </c>
      <c r="E71" s="201"/>
      <c r="F71" s="201"/>
      <c r="G71" s="201"/>
      <c r="H71" s="201"/>
      <c r="I71" s="202"/>
      <c r="J71" s="203">
        <f>J178</f>
        <v>0</v>
      </c>
      <c r="K71" s="204"/>
    </row>
    <row r="72" spans="2:11" s="1" customFormat="1" ht="21.8" customHeight="1">
      <c r="B72" s="47"/>
      <c r="C72" s="48"/>
      <c r="D72" s="48"/>
      <c r="E72" s="48"/>
      <c r="F72" s="48"/>
      <c r="G72" s="48"/>
      <c r="H72" s="48"/>
      <c r="I72" s="158"/>
      <c r="J72" s="48"/>
      <c r="K72" s="52"/>
    </row>
    <row r="73" spans="2:11" s="1" customFormat="1" ht="6.95" customHeight="1">
      <c r="B73" s="68"/>
      <c r="C73" s="69"/>
      <c r="D73" s="69"/>
      <c r="E73" s="69"/>
      <c r="F73" s="69"/>
      <c r="G73" s="69"/>
      <c r="H73" s="69"/>
      <c r="I73" s="180"/>
      <c r="J73" s="69"/>
      <c r="K73" s="70"/>
    </row>
    <row r="77" spans="2:12" s="1" customFormat="1" ht="6.95" customHeight="1">
      <c r="B77" s="71"/>
      <c r="C77" s="72"/>
      <c r="D77" s="72"/>
      <c r="E77" s="72"/>
      <c r="F77" s="72"/>
      <c r="G77" s="72"/>
      <c r="H77" s="72"/>
      <c r="I77" s="183"/>
      <c r="J77" s="72"/>
      <c r="K77" s="72"/>
      <c r="L77" s="73"/>
    </row>
    <row r="78" spans="2:12" s="1" customFormat="1" ht="36.95" customHeight="1">
      <c r="B78" s="47"/>
      <c r="C78" s="74" t="s">
        <v>158</v>
      </c>
      <c r="D78" s="75"/>
      <c r="E78" s="75"/>
      <c r="F78" s="75"/>
      <c r="G78" s="75"/>
      <c r="H78" s="75"/>
      <c r="I78" s="205"/>
      <c r="J78" s="75"/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14.4" customHeight="1">
      <c r="B80" s="47"/>
      <c r="C80" s="77" t="s">
        <v>18</v>
      </c>
      <c r="D80" s="75"/>
      <c r="E80" s="75"/>
      <c r="F80" s="75"/>
      <c r="G80" s="75"/>
      <c r="H80" s="75"/>
      <c r="I80" s="205"/>
      <c r="J80" s="75"/>
      <c r="K80" s="75"/>
      <c r="L80" s="73"/>
    </row>
    <row r="81" spans="2:12" s="1" customFormat="1" ht="16.5" customHeight="1">
      <c r="B81" s="47"/>
      <c r="C81" s="75"/>
      <c r="D81" s="75"/>
      <c r="E81" s="206" t="str">
        <f>E7</f>
        <v>Stavební úpravy zázemí fotbalu na hřišti v Neštěmicích vč.venkovního rozvodu vody a vstupních objektů</v>
      </c>
      <c r="F81" s="77"/>
      <c r="G81" s="77"/>
      <c r="H81" s="77"/>
      <c r="I81" s="205"/>
      <c r="J81" s="75"/>
      <c r="K81" s="75"/>
      <c r="L81" s="73"/>
    </row>
    <row r="82" spans="2:12" ht="13.5">
      <c r="B82" s="29"/>
      <c r="C82" s="77" t="s">
        <v>144</v>
      </c>
      <c r="D82" s="254"/>
      <c r="E82" s="254"/>
      <c r="F82" s="254"/>
      <c r="G82" s="254"/>
      <c r="H82" s="254"/>
      <c r="I82" s="150"/>
      <c r="J82" s="254"/>
      <c r="K82" s="254"/>
      <c r="L82" s="255"/>
    </row>
    <row r="83" spans="2:12" ht="16.5" customHeight="1">
      <c r="B83" s="29"/>
      <c r="C83" s="254"/>
      <c r="D83" s="254"/>
      <c r="E83" s="206" t="s">
        <v>293</v>
      </c>
      <c r="F83" s="254"/>
      <c r="G83" s="254"/>
      <c r="H83" s="254"/>
      <c r="I83" s="150"/>
      <c r="J83" s="254"/>
      <c r="K83" s="254"/>
      <c r="L83" s="255"/>
    </row>
    <row r="84" spans="2:12" ht="13.5">
      <c r="B84" s="29"/>
      <c r="C84" s="77" t="s">
        <v>296</v>
      </c>
      <c r="D84" s="254"/>
      <c r="E84" s="254"/>
      <c r="F84" s="254"/>
      <c r="G84" s="254"/>
      <c r="H84" s="254"/>
      <c r="I84" s="150"/>
      <c r="J84" s="254"/>
      <c r="K84" s="254"/>
      <c r="L84" s="255"/>
    </row>
    <row r="85" spans="2:12" s="1" customFormat="1" ht="16.5" customHeight="1">
      <c r="B85" s="47"/>
      <c r="C85" s="75"/>
      <c r="D85" s="75"/>
      <c r="E85" s="256" t="s">
        <v>300</v>
      </c>
      <c r="F85" s="75"/>
      <c r="G85" s="75"/>
      <c r="H85" s="75"/>
      <c r="I85" s="205"/>
      <c r="J85" s="75"/>
      <c r="K85" s="75"/>
      <c r="L85" s="73"/>
    </row>
    <row r="86" spans="2:12" s="1" customFormat="1" ht="14.4" customHeight="1">
      <c r="B86" s="47"/>
      <c r="C86" s="77" t="s">
        <v>303</v>
      </c>
      <c r="D86" s="75"/>
      <c r="E86" s="75"/>
      <c r="F86" s="75"/>
      <c r="G86" s="75"/>
      <c r="H86" s="75"/>
      <c r="I86" s="205"/>
      <c r="J86" s="75"/>
      <c r="K86" s="75"/>
      <c r="L86" s="73"/>
    </row>
    <row r="87" spans="2:12" s="1" customFormat="1" ht="17.25" customHeight="1">
      <c r="B87" s="47"/>
      <c r="C87" s="75"/>
      <c r="D87" s="75"/>
      <c r="E87" s="83" t="str">
        <f>E13</f>
        <v>TI 03 - Elektroinstalace</v>
      </c>
      <c r="F87" s="75"/>
      <c r="G87" s="75"/>
      <c r="H87" s="75"/>
      <c r="I87" s="205"/>
      <c r="J87" s="75"/>
      <c r="K87" s="75"/>
      <c r="L87" s="73"/>
    </row>
    <row r="88" spans="2:12" s="1" customFormat="1" ht="6.95" customHeight="1">
      <c r="B88" s="47"/>
      <c r="C88" s="75"/>
      <c r="D88" s="75"/>
      <c r="E88" s="75"/>
      <c r="F88" s="75"/>
      <c r="G88" s="75"/>
      <c r="H88" s="75"/>
      <c r="I88" s="205"/>
      <c r="J88" s="75"/>
      <c r="K88" s="75"/>
      <c r="L88" s="73"/>
    </row>
    <row r="89" spans="2:12" s="1" customFormat="1" ht="18" customHeight="1">
      <c r="B89" s="47"/>
      <c r="C89" s="77" t="s">
        <v>24</v>
      </c>
      <c r="D89" s="75"/>
      <c r="E89" s="75"/>
      <c r="F89" s="207" t="str">
        <f>F16</f>
        <v>Neštěmice</v>
      </c>
      <c r="G89" s="75"/>
      <c r="H89" s="75"/>
      <c r="I89" s="208" t="s">
        <v>26</v>
      </c>
      <c r="J89" s="86" t="str">
        <f>IF(J16="","",J16)</f>
        <v>24. 10. 2018</v>
      </c>
      <c r="K89" s="75"/>
      <c r="L89" s="73"/>
    </row>
    <row r="90" spans="2:12" s="1" customFormat="1" ht="6.95" customHeight="1">
      <c r="B90" s="47"/>
      <c r="C90" s="75"/>
      <c r="D90" s="75"/>
      <c r="E90" s="75"/>
      <c r="F90" s="75"/>
      <c r="G90" s="75"/>
      <c r="H90" s="75"/>
      <c r="I90" s="205"/>
      <c r="J90" s="75"/>
      <c r="K90" s="75"/>
      <c r="L90" s="73"/>
    </row>
    <row r="91" spans="2:12" s="1" customFormat="1" ht="13.5">
      <c r="B91" s="47"/>
      <c r="C91" s="77" t="s">
        <v>28</v>
      </c>
      <c r="D91" s="75"/>
      <c r="E91" s="75"/>
      <c r="F91" s="207" t="str">
        <f>E19</f>
        <v>Městské služby Ústí nad Labem - p.o.</v>
      </c>
      <c r="G91" s="75"/>
      <c r="H91" s="75"/>
      <c r="I91" s="208" t="s">
        <v>34</v>
      </c>
      <c r="J91" s="207" t="str">
        <f>E25</f>
        <v>Correct BC, s.r.o.</v>
      </c>
      <c r="K91" s="75"/>
      <c r="L91" s="73"/>
    </row>
    <row r="92" spans="2:12" s="1" customFormat="1" ht="14.4" customHeight="1">
      <c r="B92" s="47"/>
      <c r="C92" s="77" t="s">
        <v>32</v>
      </c>
      <c r="D92" s="75"/>
      <c r="E92" s="75"/>
      <c r="F92" s="207" t="str">
        <f>IF(E22="","",E22)</f>
        <v/>
      </c>
      <c r="G92" s="75"/>
      <c r="H92" s="75"/>
      <c r="I92" s="205"/>
      <c r="J92" s="75"/>
      <c r="K92" s="75"/>
      <c r="L92" s="73"/>
    </row>
    <row r="93" spans="2:12" s="1" customFormat="1" ht="10.3" customHeight="1">
      <c r="B93" s="47"/>
      <c r="C93" s="75"/>
      <c r="D93" s="75"/>
      <c r="E93" s="75"/>
      <c r="F93" s="75"/>
      <c r="G93" s="75"/>
      <c r="H93" s="75"/>
      <c r="I93" s="205"/>
      <c r="J93" s="75"/>
      <c r="K93" s="75"/>
      <c r="L93" s="73"/>
    </row>
    <row r="94" spans="2:20" s="10" customFormat="1" ht="29.25" customHeight="1">
      <c r="B94" s="209"/>
      <c r="C94" s="210" t="s">
        <v>159</v>
      </c>
      <c r="D94" s="211" t="s">
        <v>60</v>
      </c>
      <c r="E94" s="211" t="s">
        <v>56</v>
      </c>
      <c r="F94" s="211" t="s">
        <v>160</v>
      </c>
      <c r="G94" s="211" t="s">
        <v>161</v>
      </c>
      <c r="H94" s="211" t="s">
        <v>162</v>
      </c>
      <c r="I94" s="212" t="s">
        <v>163</v>
      </c>
      <c r="J94" s="211" t="s">
        <v>148</v>
      </c>
      <c r="K94" s="213" t="s">
        <v>164</v>
      </c>
      <c r="L94" s="214"/>
      <c r="M94" s="103" t="s">
        <v>165</v>
      </c>
      <c r="N94" s="104" t="s">
        <v>45</v>
      </c>
      <c r="O94" s="104" t="s">
        <v>166</v>
      </c>
      <c r="P94" s="104" t="s">
        <v>167</v>
      </c>
      <c r="Q94" s="104" t="s">
        <v>168</v>
      </c>
      <c r="R94" s="104" t="s">
        <v>169</v>
      </c>
      <c r="S94" s="104" t="s">
        <v>170</v>
      </c>
      <c r="T94" s="105" t="s">
        <v>171</v>
      </c>
    </row>
    <row r="95" spans="2:63" s="1" customFormat="1" ht="29.25" customHeight="1">
      <c r="B95" s="47"/>
      <c r="C95" s="109" t="s">
        <v>149</v>
      </c>
      <c r="D95" s="75"/>
      <c r="E95" s="75"/>
      <c r="F95" s="75"/>
      <c r="G95" s="75"/>
      <c r="H95" s="75"/>
      <c r="I95" s="205"/>
      <c r="J95" s="215">
        <f>BK95</f>
        <v>0</v>
      </c>
      <c r="K95" s="75"/>
      <c r="L95" s="73"/>
      <c r="M95" s="106"/>
      <c r="N95" s="107"/>
      <c r="O95" s="107"/>
      <c r="P95" s="216">
        <f>P96+P159+P168+P177</f>
        <v>0</v>
      </c>
      <c r="Q95" s="107"/>
      <c r="R95" s="216">
        <f>R96+R159+R168+R177</f>
        <v>0.18012999999999998</v>
      </c>
      <c r="S95" s="107"/>
      <c r="T95" s="217">
        <f>T96+T159+T168+T177</f>
        <v>0</v>
      </c>
      <c r="AT95" s="25" t="s">
        <v>74</v>
      </c>
      <c r="AU95" s="25" t="s">
        <v>150</v>
      </c>
      <c r="BK95" s="218">
        <f>BK96+BK159+BK168+BK177</f>
        <v>0</v>
      </c>
    </row>
    <row r="96" spans="2:63" s="11" customFormat="1" ht="37.4" customHeight="1">
      <c r="B96" s="219"/>
      <c r="C96" s="220"/>
      <c r="D96" s="221" t="s">
        <v>74</v>
      </c>
      <c r="E96" s="222" t="s">
        <v>590</v>
      </c>
      <c r="F96" s="222" t="s">
        <v>591</v>
      </c>
      <c r="G96" s="220"/>
      <c r="H96" s="220"/>
      <c r="I96" s="223"/>
      <c r="J96" s="224">
        <f>BK96</f>
        <v>0</v>
      </c>
      <c r="K96" s="220"/>
      <c r="L96" s="225"/>
      <c r="M96" s="226"/>
      <c r="N96" s="227"/>
      <c r="O96" s="227"/>
      <c r="P96" s="228">
        <f>P97</f>
        <v>0</v>
      </c>
      <c r="Q96" s="227"/>
      <c r="R96" s="228">
        <f>R97</f>
        <v>0.18012999999999998</v>
      </c>
      <c r="S96" s="227"/>
      <c r="T96" s="229">
        <f>T97</f>
        <v>0</v>
      </c>
      <c r="AR96" s="230" t="s">
        <v>85</v>
      </c>
      <c r="AT96" s="231" t="s">
        <v>74</v>
      </c>
      <c r="AU96" s="231" t="s">
        <v>75</v>
      </c>
      <c r="AY96" s="230" t="s">
        <v>174</v>
      </c>
      <c r="BK96" s="232">
        <f>BK97</f>
        <v>0</v>
      </c>
    </row>
    <row r="97" spans="2:63" s="11" customFormat="1" ht="19.9" customHeight="1">
      <c r="B97" s="219"/>
      <c r="C97" s="220"/>
      <c r="D97" s="221" t="s">
        <v>74</v>
      </c>
      <c r="E97" s="233" t="s">
        <v>2179</v>
      </c>
      <c r="F97" s="233" t="s">
        <v>2180</v>
      </c>
      <c r="G97" s="220"/>
      <c r="H97" s="220"/>
      <c r="I97" s="223"/>
      <c r="J97" s="234">
        <f>BK97</f>
        <v>0</v>
      </c>
      <c r="K97" s="220"/>
      <c r="L97" s="225"/>
      <c r="M97" s="226"/>
      <c r="N97" s="227"/>
      <c r="O97" s="227"/>
      <c r="P97" s="228">
        <f>P98+SUM(P99:P150)</f>
        <v>0</v>
      </c>
      <c r="Q97" s="227"/>
      <c r="R97" s="228">
        <f>R98+SUM(R99:R150)</f>
        <v>0.18012999999999998</v>
      </c>
      <c r="S97" s="227"/>
      <c r="T97" s="229">
        <f>T98+SUM(T99:T150)</f>
        <v>0</v>
      </c>
      <c r="AR97" s="230" t="s">
        <v>85</v>
      </c>
      <c r="AT97" s="231" t="s">
        <v>74</v>
      </c>
      <c r="AU97" s="231" t="s">
        <v>83</v>
      </c>
      <c r="AY97" s="230" t="s">
        <v>174</v>
      </c>
      <c r="BK97" s="232">
        <f>BK98+SUM(BK99:BK150)</f>
        <v>0</v>
      </c>
    </row>
    <row r="98" spans="2:65" s="1" customFormat="1" ht="25.5" customHeight="1">
      <c r="B98" s="47"/>
      <c r="C98" s="235" t="s">
        <v>83</v>
      </c>
      <c r="D98" s="235" t="s">
        <v>177</v>
      </c>
      <c r="E98" s="236" t="s">
        <v>2181</v>
      </c>
      <c r="F98" s="237" t="s">
        <v>2182</v>
      </c>
      <c r="G98" s="238" t="s">
        <v>223</v>
      </c>
      <c r="H98" s="239">
        <v>60</v>
      </c>
      <c r="I98" s="240"/>
      <c r="J98" s="241">
        <f>ROUND(I98*H98,2)</f>
        <v>0</v>
      </c>
      <c r="K98" s="237" t="s">
        <v>181</v>
      </c>
      <c r="L98" s="73"/>
      <c r="M98" s="242" t="s">
        <v>23</v>
      </c>
      <c r="N98" s="243" t="s">
        <v>46</v>
      </c>
      <c r="O98" s="48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5" t="s">
        <v>258</v>
      </c>
      <c r="AT98" s="25" t="s">
        <v>177</v>
      </c>
      <c r="AU98" s="25" t="s">
        <v>85</v>
      </c>
      <c r="AY98" s="25" t="s">
        <v>174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5" t="s">
        <v>83</v>
      </c>
      <c r="BK98" s="246">
        <f>ROUND(I98*H98,2)</f>
        <v>0</v>
      </c>
      <c r="BL98" s="25" t="s">
        <v>258</v>
      </c>
      <c r="BM98" s="25" t="s">
        <v>2183</v>
      </c>
    </row>
    <row r="99" spans="2:65" s="1" customFormat="1" ht="16.5" customHeight="1">
      <c r="B99" s="47"/>
      <c r="C99" s="300" t="s">
        <v>85</v>
      </c>
      <c r="D99" s="300" t="s">
        <v>475</v>
      </c>
      <c r="E99" s="301" t="s">
        <v>2184</v>
      </c>
      <c r="F99" s="302" t="s">
        <v>2185</v>
      </c>
      <c r="G99" s="303" t="s">
        <v>180</v>
      </c>
      <c r="H99" s="304">
        <v>63</v>
      </c>
      <c r="I99" s="305"/>
      <c r="J99" s="306">
        <f>ROUND(I99*H99,2)</f>
        <v>0</v>
      </c>
      <c r="K99" s="302" t="s">
        <v>181</v>
      </c>
      <c r="L99" s="307"/>
      <c r="M99" s="308" t="s">
        <v>23</v>
      </c>
      <c r="N99" s="309" t="s">
        <v>46</v>
      </c>
      <c r="O99" s="48"/>
      <c r="P99" s="244">
        <f>O99*H99</f>
        <v>0</v>
      </c>
      <c r="Q99" s="244">
        <v>0.00054</v>
      </c>
      <c r="R99" s="244">
        <f>Q99*H99</f>
        <v>0.03402</v>
      </c>
      <c r="S99" s="244">
        <v>0</v>
      </c>
      <c r="T99" s="245">
        <f>S99*H99</f>
        <v>0</v>
      </c>
      <c r="AR99" s="25" t="s">
        <v>547</v>
      </c>
      <c r="AT99" s="25" t="s">
        <v>475</v>
      </c>
      <c r="AU99" s="25" t="s">
        <v>85</v>
      </c>
      <c r="AY99" s="25" t="s">
        <v>174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5" t="s">
        <v>83</v>
      </c>
      <c r="BK99" s="246">
        <f>ROUND(I99*H99,2)</f>
        <v>0</v>
      </c>
      <c r="BL99" s="25" t="s">
        <v>258</v>
      </c>
      <c r="BM99" s="25" t="s">
        <v>2186</v>
      </c>
    </row>
    <row r="100" spans="2:51" s="12" customFormat="1" ht="13.5">
      <c r="B100" s="257"/>
      <c r="C100" s="258"/>
      <c r="D100" s="247" t="s">
        <v>328</v>
      </c>
      <c r="E100" s="258"/>
      <c r="F100" s="260" t="s">
        <v>2187</v>
      </c>
      <c r="G100" s="258"/>
      <c r="H100" s="261">
        <v>63</v>
      </c>
      <c r="I100" s="262"/>
      <c r="J100" s="258"/>
      <c r="K100" s="258"/>
      <c r="L100" s="263"/>
      <c r="M100" s="264"/>
      <c r="N100" s="265"/>
      <c r="O100" s="265"/>
      <c r="P100" s="265"/>
      <c r="Q100" s="265"/>
      <c r="R100" s="265"/>
      <c r="S100" s="265"/>
      <c r="T100" s="266"/>
      <c r="AT100" s="267" t="s">
        <v>328</v>
      </c>
      <c r="AU100" s="267" t="s">
        <v>85</v>
      </c>
      <c r="AV100" s="12" t="s">
        <v>85</v>
      </c>
      <c r="AW100" s="12" t="s">
        <v>6</v>
      </c>
      <c r="AX100" s="12" t="s">
        <v>83</v>
      </c>
      <c r="AY100" s="267" t="s">
        <v>174</v>
      </c>
    </row>
    <row r="101" spans="2:65" s="1" customFormat="1" ht="38.25" customHeight="1">
      <c r="B101" s="47"/>
      <c r="C101" s="235" t="s">
        <v>94</v>
      </c>
      <c r="D101" s="235" t="s">
        <v>177</v>
      </c>
      <c r="E101" s="236" t="s">
        <v>2188</v>
      </c>
      <c r="F101" s="237" t="s">
        <v>2189</v>
      </c>
      <c r="G101" s="238" t="s">
        <v>180</v>
      </c>
      <c r="H101" s="239">
        <v>10</v>
      </c>
      <c r="I101" s="240"/>
      <c r="J101" s="241">
        <f>ROUND(I101*H101,2)</f>
        <v>0</v>
      </c>
      <c r="K101" s="237" t="s">
        <v>181</v>
      </c>
      <c r="L101" s="73"/>
      <c r="M101" s="242" t="s">
        <v>23</v>
      </c>
      <c r="N101" s="243" t="s">
        <v>46</v>
      </c>
      <c r="O101" s="48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5" t="s">
        <v>258</v>
      </c>
      <c r="AT101" s="25" t="s">
        <v>177</v>
      </c>
      <c r="AU101" s="25" t="s">
        <v>85</v>
      </c>
      <c r="AY101" s="25" t="s">
        <v>174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5" t="s">
        <v>83</v>
      </c>
      <c r="BK101" s="246">
        <f>ROUND(I101*H101,2)</f>
        <v>0</v>
      </c>
      <c r="BL101" s="25" t="s">
        <v>258</v>
      </c>
      <c r="BM101" s="25" t="s">
        <v>2190</v>
      </c>
    </row>
    <row r="102" spans="2:65" s="1" customFormat="1" ht="16.5" customHeight="1">
      <c r="B102" s="47"/>
      <c r="C102" s="300" t="s">
        <v>195</v>
      </c>
      <c r="D102" s="300" t="s">
        <v>475</v>
      </c>
      <c r="E102" s="301" t="s">
        <v>2191</v>
      </c>
      <c r="F102" s="302" t="s">
        <v>2192</v>
      </c>
      <c r="G102" s="303" t="s">
        <v>180</v>
      </c>
      <c r="H102" s="304">
        <v>10</v>
      </c>
      <c r="I102" s="305"/>
      <c r="J102" s="306">
        <f>ROUND(I102*H102,2)</f>
        <v>0</v>
      </c>
      <c r="K102" s="302" t="s">
        <v>181</v>
      </c>
      <c r="L102" s="307"/>
      <c r="M102" s="308" t="s">
        <v>23</v>
      </c>
      <c r="N102" s="309" t="s">
        <v>46</v>
      </c>
      <c r="O102" s="48"/>
      <c r="P102" s="244">
        <f>O102*H102</f>
        <v>0</v>
      </c>
      <c r="Q102" s="244">
        <v>3E-05</v>
      </c>
      <c r="R102" s="244">
        <f>Q102*H102</f>
        <v>0.00030000000000000003</v>
      </c>
      <c r="S102" s="244">
        <v>0</v>
      </c>
      <c r="T102" s="245">
        <f>S102*H102</f>
        <v>0</v>
      </c>
      <c r="AR102" s="25" t="s">
        <v>547</v>
      </c>
      <c r="AT102" s="25" t="s">
        <v>475</v>
      </c>
      <c r="AU102" s="25" t="s">
        <v>85</v>
      </c>
      <c r="AY102" s="25" t="s">
        <v>174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5" t="s">
        <v>83</v>
      </c>
      <c r="BK102" s="246">
        <f>ROUND(I102*H102,2)</f>
        <v>0</v>
      </c>
      <c r="BL102" s="25" t="s">
        <v>258</v>
      </c>
      <c r="BM102" s="25" t="s">
        <v>2193</v>
      </c>
    </row>
    <row r="103" spans="2:65" s="1" customFormat="1" ht="25.5" customHeight="1">
      <c r="B103" s="47"/>
      <c r="C103" s="235" t="s">
        <v>173</v>
      </c>
      <c r="D103" s="235" t="s">
        <v>177</v>
      </c>
      <c r="E103" s="236" t="s">
        <v>2194</v>
      </c>
      <c r="F103" s="237" t="s">
        <v>2195</v>
      </c>
      <c r="G103" s="238" t="s">
        <v>180</v>
      </c>
      <c r="H103" s="239">
        <v>5</v>
      </c>
      <c r="I103" s="240"/>
      <c r="J103" s="241">
        <f>ROUND(I103*H103,2)</f>
        <v>0</v>
      </c>
      <c r="K103" s="237" t="s">
        <v>181</v>
      </c>
      <c r="L103" s="73"/>
      <c r="M103" s="242" t="s">
        <v>23</v>
      </c>
      <c r="N103" s="243" t="s">
        <v>46</v>
      </c>
      <c r="O103" s="48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5" t="s">
        <v>258</v>
      </c>
      <c r="AT103" s="25" t="s">
        <v>177</v>
      </c>
      <c r="AU103" s="25" t="s">
        <v>85</v>
      </c>
      <c r="AY103" s="25" t="s">
        <v>174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5" t="s">
        <v>83</v>
      </c>
      <c r="BK103" s="246">
        <f>ROUND(I103*H103,2)</f>
        <v>0</v>
      </c>
      <c r="BL103" s="25" t="s">
        <v>258</v>
      </c>
      <c r="BM103" s="25" t="s">
        <v>2196</v>
      </c>
    </row>
    <row r="104" spans="2:65" s="1" customFormat="1" ht="25.5" customHeight="1">
      <c r="B104" s="47"/>
      <c r="C104" s="300" t="s">
        <v>207</v>
      </c>
      <c r="D104" s="300" t="s">
        <v>475</v>
      </c>
      <c r="E104" s="301" t="s">
        <v>2197</v>
      </c>
      <c r="F104" s="302" t="s">
        <v>2198</v>
      </c>
      <c r="G104" s="303" t="s">
        <v>180</v>
      </c>
      <c r="H104" s="304">
        <v>5</v>
      </c>
      <c r="I104" s="305"/>
      <c r="J104" s="306">
        <f>ROUND(I104*H104,2)</f>
        <v>0</v>
      </c>
      <c r="K104" s="302" t="s">
        <v>181</v>
      </c>
      <c r="L104" s="307"/>
      <c r="M104" s="308" t="s">
        <v>23</v>
      </c>
      <c r="N104" s="309" t="s">
        <v>46</v>
      </c>
      <c r="O104" s="48"/>
      <c r="P104" s="244">
        <f>O104*H104</f>
        <v>0</v>
      </c>
      <c r="Q104" s="244">
        <v>9E-05</v>
      </c>
      <c r="R104" s="244">
        <f>Q104*H104</f>
        <v>0.00045000000000000004</v>
      </c>
      <c r="S104" s="244">
        <v>0</v>
      </c>
      <c r="T104" s="245">
        <f>S104*H104</f>
        <v>0</v>
      </c>
      <c r="AR104" s="25" t="s">
        <v>547</v>
      </c>
      <c r="AT104" s="25" t="s">
        <v>475</v>
      </c>
      <c r="AU104" s="25" t="s">
        <v>85</v>
      </c>
      <c r="AY104" s="25" t="s">
        <v>174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5" t="s">
        <v>83</v>
      </c>
      <c r="BK104" s="246">
        <f>ROUND(I104*H104,2)</f>
        <v>0</v>
      </c>
      <c r="BL104" s="25" t="s">
        <v>258</v>
      </c>
      <c r="BM104" s="25" t="s">
        <v>2199</v>
      </c>
    </row>
    <row r="105" spans="2:65" s="1" customFormat="1" ht="38.25" customHeight="1">
      <c r="B105" s="47"/>
      <c r="C105" s="235" t="s">
        <v>212</v>
      </c>
      <c r="D105" s="235" t="s">
        <v>177</v>
      </c>
      <c r="E105" s="236" t="s">
        <v>2200</v>
      </c>
      <c r="F105" s="237" t="s">
        <v>2201</v>
      </c>
      <c r="G105" s="238" t="s">
        <v>223</v>
      </c>
      <c r="H105" s="239">
        <v>10</v>
      </c>
      <c r="I105" s="240"/>
      <c r="J105" s="241">
        <f>ROUND(I105*H105,2)</f>
        <v>0</v>
      </c>
      <c r="K105" s="237" t="s">
        <v>181</v>
      </c>
      <c r="L105" s="73"/>
      <c r="M105" s="242" t="s">
        <v>23</v>
      </c>
      <c r="N105" s="243" t="s">
        <v>46</v>
      </c>
      <c r="O105" s="48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5" t="s">
        <v>258</v>
      </c>
      <c r="AT105" s="25" t="s">
        <v>177</v>
      </c>
      <c r="AU105" s="25" t="s">
        <v>85</v>
      </c>
      <c r="AY105" s="25" t="s">
        <v>174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5" t="s">
        <v>83</v>
      </c>
      <c r="BK105" s="246">
        <f>ROUND(I105*H105,2)</f>
        <v>0</v>
      </c>
      <c r="BL105" s="25" t="s">
        <v>258</v>
      </c>
      <c r="BM105" s="25" t="s">
        <v>2202</v>
      </c>
    </row>
    <row r="106" spans="2:65" s="1" customFormat="1" ht="16.5" customHeight="1">
      <c r="B106" s="47"/>
      <c r="C106" s="300" t="s">
        <v>216</v>
      </c>
      <c r="D106" s="300" t="s">
        <v>475</v>
      </c>
      <c r="E106" s="301" t="s">
        <v>2203</v>
      </c>
      <c r="F106" s="302" t="s">
        <v>2204</v>
      </c>
      <c r="G106" s="303" t="s">
        <v>223</v>
      </c>
      <c r="H106" s="304">
        <v>10.5</v>
      </c>
      <c r="I106" s="305"/>
      <c r="J106" s="306">
        <f>ROUND(I106*H106,2)</f>
        <v>0</v>
      </c>
      <c r="K106" s="302" t="s">
        <v>181</v>
      </c>
      <c r="L106" s="307"/>
      <c r="M106" s="308" t="s">
        <v>23</v>
      </c>
      <c r="N106" s="309" t="s">
        <v>46</v>
      </c>
      <c r="O106" s="48"/>
      <c r="P106" s="244">
        <f>O106*H106</f>
        <v>0</v>
      </c>
      <c r="Q106" s="244">
        <v>7E-05</v>
      </c>
      <c r="R106" s="244">
        <f>Q106*H106</f>
        <v>0.000735</v>
      </c>
      <c r="S106" s="244">
        <v>0</v>
      </c>
      <c r="T106" s="245">
        <f>S106*H106</f>
        <v>0</v>
      </c>
      <c r="AR106" s="25" t="s">
        <v>547</v>
      </c>
      <c r="AT106" s="25" t="s">
        <v>475</v>
      </c>
      <c r="AU106" s="25" t="s">
        <v>85</v>
      </c>
      <c r="AY106" s="25" t="s">
        <v>174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5" t="s">
        <v>83</v>
      </c>
      <c r="BK106" s="246">
        <f>ROUND(I106*H106,2)</f>
        <v>0</v>
      </c>
      <c r="BL106" s="25" t="s">
        <v>258</v>
      </c>
      <c r="BM106" s="25" t="s">
        <v>2205</v>
      </c>
    </row>
    <row r="107" spans="2:51" s="12" customFormat="1" ht="13.5">
      <c r="B107" s="257"/>
      <c r="C107" s="258"/>
      <c r="D107" s="247" t="s">
        <v>328</v>
      </c>
      <c r="E107" s="258"/>
      <c r="F107" s="260" t="s">
        <v>2206</v>
      </c>
      <c r="G107" s="258"/>
      <c r="H107" s="261">
        <v>10.5</v>
      </c>
      <c r="I107" s="262"/>
      <c r="J107" s="258"/>
      <c r="K107" s="258"/>
      <c r="L107" s="263"/>
      <c r="M107" s="264"/>
      <c r="N107" s="265"/>
      <c r="O107" s="265"/>
      <c r="P107" s="265"/>
      <c r="Q107" s="265"/>
      <c r="R107" s="265"/>
      <c r="S107" s="265"/>
      <c r="T107" s="266"/>
      <c r="AT107" s="267" t="s">
        <v>328</v>
      </c>
      <c r="AU107" s="267" t="s">
        <v>85</v>
      </c>
      <c r="AV107" s="12" t="s">
        <v>85</v>
      </c>
      <c r="AW107" s="12" t="s">
        <v>6</v>
      </c>
      <c r="AX107" s="12" t="s">
        <v>83</v>
      </c>
      <c r="AY107" s="267" t="s">
        <v>174</v>
      </c>
    </row>
    <row r="108" spans="2:65" s="1" customFormat="1" ht="25.5" customHeight="1">
      <c r="B108" s="47"/>
      <c r="C108" s="235" t="s">
        <v>220</v>
      </c>
      <c r="D108" s="235" t="s">
        <v>177</v>
      </c>
      <c r="E108" s="236" t="s">
        <v>2207</v>
      </c>
      <c r="F108" s="237" t="s">
        <v>2208</v>
      </c>
      <c r="G108" s="238" t="s">
        <v>223</v>
      </c>
      <c r="H108" s="239">
        <v>210</v>
      </c>
      <c r="I108" s="240"/>
      <c r="J108" s="241">
        <f>ROUND(I108*H108,2)</f>
        <v>0</v>
      </c>
      <c r="K108" s="237" t="s">
        <v>181</v>
      </c>
      <c r="L108" s="73"/>
      <c r="M108" s="242" t="s">
        <v>23</v>
      </c>
      <c r="N108" s="243" t="s">
        <v>46</v>
      </c>
      <c r="O108" s="48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5" t="s">
        <v>258</v>
      </c>
      <c r="AT108" s="25" t="s">
        <v>177</v>
      </c>
      <c r="AU108" s="25" t="s">
        <v>85</v>
      </c>
      <c r="AY108" s="25" t="s">
        <v>174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5" t="s">
        <v>83</v>
      </c>
      <c r="BK108" s="246">
        <f>ROUND(I108*H108,2)</f>
        <v>0</v>
      </c>
      <c r="BL108" s="25" t="s">
        <v>258</v>
      </c>
      <c r="BM108" s="25" t="s">
        <v>2209</v>
      </c>
    </row>
    <row r="109" spans="2:51" s="12" customFormat="1" ht="13.5">
      <c r="B109" s="257"/>
      <c r="C109" s="258"/>
      <c r="D109" s="247" t="s">
        <v>328</v>
      </c>
      <c r="E109" s="259" t="s">
        <v>23</v>
      </c>
      <c r="F109" s="260" t="s">
        <v>2210</v>
      </c>
      <c r="G109" s="258"/>
      <c r="H109" s="261">
        <v>210</v>
      </c>
      <c r="I109" s="262"/>
      <c r="J109" s="258"/>
      <c r="K109" s="258"/>
      <c r="L109" s="263"/>
      <c r="M109" s="264"/>
      <c r="N109" s="265"/>
      <c r="O109" s="265"/>
      <c r="P109" s="265"/>
      <c r="Q109" s="265"/>
      <c r="R109" s="265"/>
      <c r="S109" s="265"/>
      <c r="T109" s="266"/>
      <c r="AT109" s="267" t="s">
        <v>328</v>
      </c>
      <c r="AU109" s="267" t="s">
        <v>85</v>
      </c>
      <c r="AV109" s="12" t="s">
        <v>85</v>
      </c>
      <c r="AW109" s="12" t="s">
        <v>38</v>
      </c>
      <c r="AX109" s="12" t="s">
        <v>83</v>
      </c>
      <c r="AY109" s="267" t="s">
        <v>174</v>
      </c>
    </row>
    <row r="110" spans="2:65" s="1" customFormat="1" ht="16.5" customHeight="1">
      <c r="B110" s="47"/>
      <c r="C110" s="300" t="s">
        <v>226</v>
      </c>
      <c r="D110" s="300" t="s">
        <v>475</v>
      </c>
      <c r="E110" s="301" t="s">
        <v>2211</v>
      </c>
      <c r="F110" s="302" t="s">
        <v>2212</v>
      </c>
      <c r="G110" s="303" t="s">
        <v>223</v>
      </c>
      <c r="H110" s="304">
        <v>168</v>
      </c>
      <c r="I110" s="305"/>
      <c r="J110" s="306">
        <f>ROUND(I110*H110,2)</f>
        <v>0</v>
      </c>
      <c r="K110" s="302" t="s">
        <v>181</v>
      </c>
      <c r="L110" s="307"/>
      <c r="M110" s="308" t="s">
        <v>23</v>
      </c>
      <c r="N110" s="309" t="s">
        <v>46</v>
      </c>
      <c r="O110" s="48"/>
      <c r="P110" s="244">
        <f>O110*H110</f>
        <v>0</v>
      </c>
      <c r="Q110" s="244">
        <v>0.00012</v>
      </c>
      <c r="R110" s="244">
        <f>Q110*H110</f>
        <v>0.02016</v>
      </c>
      <c r="S110" s="244">
        <v>0</v>
      </c>
      <c r="T110" s="245">
        <f>S110*H110</f>
        <v>0</v>
      </c>
      <c r="AR110" s="25" t="s">
        <v>547</v>
      </c>
      <c r="AT110" s="25" t="s">
        <v>475</v>
      </c>
      <c r="AU110" s="25" t="s">
        <v>85</v>
      </c>
      <c r="AY110" s="25" t="s">
        <v>174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5" t="s">
        <v>83</v>
      </c>
      <c r="BK110" s="246">
        <f>ROUND(I110*H110,2)</f>
        <v>0</v>
      </c>
      <c r="BL110" s="25" t="s">
        <v>258</v>
      </c>
      <c r="BM110" s="25" t="s">
        <v>2213</v>
      </c>
    </row>
    <row r="111" spans="2:51" s="12" customFormat="1" ht="13.5">
      <c r="B111" s="257"/>
      <c r="C111" s="258"/>
      <c r="D111" s="247" t="s">
        <v>328</v>
      </c>
      <c r="E111" s="258"/>
      <c r="F111" s="260" t="s">
        <v>2214</v>
      </c>
      <c r="G111" s="258"/>
      <c r="H111" s="261">
        <v>168</v>
      </c>
      <c r="I111" s="262"/>
      <c r="J111" s="258"/>
      <c r="K111" s="258"/>
      <c r="L111" s="263"/>
      <c r="M111" s="264"/>
      <c r="N111" s="265"/>
      <c r="O111" s="265"/>
      <c r="P111" s="265"/>
      <c r="Q111" s="265"/>
      <c r="R111" s="265"/>
      <c r="S111" s="265"/>
      <c r="T111" s="266"/>
      <c r="AT111" s="267" t="s">
        <v>328</v>
      </c>
      <c r="AU111" s="267" t="s">
        <v>85</v>
      </c>
      <c r="AV111" s="12" t="s">
        <v>85</v>
      </c>
      <c r="AW111" s="12" t="s">
        <v>6</v>
      </c>
      <c r="AX111" s="12" t="s">
        <v>83</v>
      </c>
      <c r="AY111" s="267" t="s">
        <v>174</v>
      </c>
    </row>
    <row r="112" spans="2:65" s="1" customFormat="1" ht="16.5" customHeight="1">
      <c r="B112" s="47"/>
      <c r="C112" s="300" t="s">
        <v>231</v>
      </c>
      <c r="D112" s="300" t="s">
        <v>475</v>
      </c>
      <c r="E112" s="301" t="s">
        <v>2215</v>
      </c>
      <c r="F112" s="302" t="s">
        <v>2216</v>
      </c>
      <c r="G112" s="303" t="s">
        <v>223</v>
      </c>
      <c r="H112" s="304">
        <v>52.5</v>
      </c>
      <c r="I112" s="305"/>
      <c r="J112" s="306">
        <f>ROUND(I112*H112,2)</f>
        <v>0</v>
      </c>
      <c r="K112" s="302" t="s">
        <v>181</v>
      </c>
      <c r="L112" s="307"/>
      <c r="M112" s="308" t="s">
        <v>23</v>
      </c>
      <c r="N112" s="309" t="s">
        <v>46</v>
      </c>
      <c r="O112" s="48"/>
      <c r="P112" s="244">
        <f>O112*H112</f>
        <v>0</v>
      </c>
      <c r="Q112" s="244">
        <v>7E-05</v>
      </c>
      <c r="R112" s="244">
        <f>Q112*H112</f>
        <v>0.003675</v>
      </c>
      <c r="S112" s="244">
        <v>0</v>
      </c>
      <c r="T112" s="245">
        <f>S112*H112</f>
        <v>0</v>
      </c>
      <c r="AR112" s="25" t="s">
        <v>547</v>
      </c>
      <c r="AT112" s="25" t="s">
        <v>475</v>
      </c>
      <c r="AU112" s="25" t="s">
        <v>85</v>
      </c>
      <c r="AY112" s="25" t="s">
        <v>174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5" t="s">
        <v>83</v>
      </c>
      <c r="BK112" s="246">
        <f>ROUND(I112*H112,2)</f>
        <v>0</v>
      </c>
      <c r="BL112" s="25" t="s">
        <v>258</v>
      </c>
      <c r="BM112" s="25" t="s">
        <v>2217</v>
      </c>
    </row>
    <row r="113" spans="2:51" s="12" customFormat="1" ht="13.5">
      <c r="B113" s="257"/>
      <c r="C113" s="258"/>
      <c r="D113" s="247" t="s">
        <v>328</v>
      </c>
      <c r="E113" s="258"/>
      <c r="F113" s="260" t="s">
        <v>2218</v>
      </c>
      <c r="G113" s="258"/>
      <c r="H113" s="261">
        <v>52.5</v>
      </c>
      <c r="I113" s="262"/>
      <c r="J113" s="258"/>
      <c r="K113" s="258"/>
      <c r="L113" s="263"/>
      <c r="M113" s="264"/>
      <c r="N113" s="265"/>
      <c r="O113" s="265"/>
      <c r="P113" s="265"/>
      <c r="Q113" s="265"/>
      <c r="R113" s="265"/>
      <c r="S113" s="265"/>
      <c r="T113" s="266"/>
      <c r="AT113" s="267" t="s">
        <v>328</v>
      </c>
      <c r="AU113" s="267" t="s">
        <v>85</v>
      </c>
      <c r="AV113" s="12" t="s">
        <v>85</v>
      </c>
      <c r="AW113" s="12" t="s">
        <v>6</v>
      </c>
      <c r="AX113" s="12" t="s">
        <v>83</v>
      </c>
      <c r="AY113" s="267" t="s">
        <v>174</v>
      </c>
    </row>
    <row r="114" spans="2:65" s="1" customFormat="1" ht="25.5" customHeight="1">
      <c r="B114" s="47"/>
      <c r="C114" s="235" t="s">
        <v>235</v>
      </c>
      <c r="D114" s="235" t="s">
        <v>177</v>
      </c>
      <c r="E114" s="236" t="s">
        <v>2219</v>
      </c>
      <c r="F114" s="237" t="s">
        <v>2220</v>
      </c>
      <c r="G114" s="238" t="s">
        <v>223</v>
      </c>
      <c r="H114" s="239">
        <v>30</v>
      </c>
      <c r="I114" s="240"/>
      <c r="J114" s="241">
        <f>ROUND(I114*H114,2)</f>
        <v>0</v>
      </c>
      <c r="K114" s="237" t="s">
        <v>181</v>
      </c>
      <c r="L114" s="73"/>
      <c r="M114" s="242" t="s">
        <v>23</v>
      </c>
      <c r="N114" s="243" t="s">
        <v>46</v>
      </c>
      <c r="O114" s="48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5" t="s">
        <v>258</v>
      </c>
      <c r="AT114" s="25" t="s">
        <v>177</v>
      </c>
      <c r="AU114" s="25" t="s">
        <v>85</v>
      </c>
      <c r="AY114" s="25" t="s">
        <v>174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5" t="s">
        <v>83</v>
      </c>
      <c r="BK114" s="246">
        <f>ROUND(I114*H114,2)</f>
        <v>0</v>
      </c>
      <c r="BL114" s="25" t="s">
        <v>258</v>
      </c>
      <c r="BM114" s="25" t="s">
        <v>2221</v>
      </c>
    </row>
    <row r="115" spans="2:65" s="1" customFormat="1" ht="16.5" customHeight="1">
      <c r="B115" s="47"/>
      <c r="C115" s="300" t="s">
        <v>241</v>
      </c>
      <c r="D115" s="300" t="s">
        <v>475</v>
      </c>
      <c r="E115" s="301" t="s">
        <v>2222</v>
      </c>
      <c r="F115" s="302" t="s">
        <v>2223</v>
      </c>
      <c r="G115" s="303" t="s">
        <v>223</v>
      </c>
      <c r="H115" s="304">
        <v>31.5</v>
      </c>
      <c r="I115" s="305"/>
      <c r="J115" s="306">
        <f>ROUND(I115*H115,2)</f>
        <v>0</v>
      </c>
      <c r="K115" s="302" t="s">
        <v>181</v>
      </c>
      <c r="L115" s="307"/>
      <c r="M115" s="308" t="s">
        <v>23</v>
      </c>
      <c r="N115" s="309" t="s">
        <v>46</v>
      </c>
      <c r="O115" s="48"/>
      <c r="P115" s="244">
        <f>O115*H115</f>
        <v>0</v>
      </c>
      <c r="Q115" s="244">
        <v>0.00014</v>
      </c>
      <c r="R115" s="244">
        <f>Q115*H115</f>
        <v>0.00441</v>
      </c>
      <c r="S115" s="244">
        <v>0</v>
      </c>
      <c r="T115" s="245">
        <f>S115*H115</f>
        <v>0</v>
      </c>
      <c r="AR115" s="25" t="s">
        <v>547</v>
      </c>
      <c r="AT115" s="25" t="s">
        <v>475</v>
      </c>
      <c r="AU115" s="25" t="s">
        <v>85</v>
      </c>
      <c r="AY115" s="25" t="s">
        <v>174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5" t="s">
        <v>83</v>
      </c>
      <c r="BK115" s="246">
        <f>ROUND(I115*H115,2)</f>
        <v>0</v>
      </c>
      <c r="BL115" s="25" t="s">
        <v>258</v>
      </c>
      <c r="BM115" s="25" t="s">
        <v>2224</v>
      </c>
    </row>
    <row r="116" spans="2:51" s="12" customFormat="1" ht="13.5">
      <c r="B116" s="257"/>
      <c r="C116" s="258"/>
      <c r="D116" s="247" t="s">
        <v>328</v>
      </c>
      <c r="E116" s="258"/>
      <c r="F116" s="260" t="s">
        <v>2225</v>
      </c>
      <c r="G116" s="258"/>
      <c r="H116" s="261">
        <v>31.5</v>
      </c>
      <c r="I116" s="262"/>
      <c r="J116" s="258"/>
      <c r="K116" s="258"/>
      <c r="L116" s="263"/>
      <c r="M116" s="264"/>
      <c r="N116" s="265"/>
      <c r="O116" s="265"/>
      <c r="P116" s="265"/>
      <c r="Q116" s="265"/>
      <c r="R116" s="265"/>
      <c r="S116" s="265"/>
      <c r="T116" s="266"/>
      <c r="AT116" s="267" t="s">
        <v>328</v>
      </c>
      <c r="AU116" s="267" t="s">
        <v>85</v>
      </c>
      <c r="AV116" s="12" t="s">
        <v>85</v>
      </c>
      <c r="AW116" s="12" t="s">
        <v>6</v>
      </c>
      <c r="AX116" s="12" t="s">
        <v>83</v>
      </c>
      <c r="AY116" s="267" t="s">
        <v>174</v>
      </c>
    </row>
    <row r="117" spans="2:65" s="1" customFormat="1" ht="25.5" customHeight="1">
      <c r="B117" s="47"/>
      <c r="C117" s="235" t="s">
        <v>246</v>
      </c>
      <c r="D117" s="235" t="s">
        <v>177</v>
      </c>
      <c r="E117" s="236" t="s">
        <v>2226</v>
      </c>
      <c r="F117" s="237" t="s">
        <v>2227</v>
      </c>
      <c r="G117" s="238" t="s">
        <v>180</v>
      </c>
      <c r="H117" s="239">
        <v>1</v>
      </c>
      <c r="I117" s="240"/>
      <c r="J117" s="241">
        <f>ROUND(I117*H117,2)</f>
        <v>0</v>
      </c>
      <c r="K117" s="237" t="s">
        <v>181</v>
      </c>
      <c r="L117" s="73"/>
      <c r="M117" s="242" t="s">
        <v>23</v>
      </c>
      <c r="N117" s="243" t="s">
        <v>46</v>
      </c>
      <c r="O117" s="48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5" t="s">
        <v>258</v>
      </c>
      <c r="AT117" s="25" t="s">
        <v>177</v>
      </c>
      <c r="AU117" s="25" t="s">
        <v>85</v>
      </c>
      <c r="AY117" s="25" t="s">
        <v>174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5" t="s">
        <v>83</v>
      </c>
      <c r="BK117" s="246">
        <f>ROUND(I117*H117,2)</f>
        <v>0</v>
      </c>
      <c r="BL117" s="25" t="s">
        <v>258</v>
      </c>
      <c r="BM117" s="25" t="s">
        <v>2228</v>
      </c>
    </row>
    <row r="118" spans="2:65" s="1" customFormat="1" ht="16.5" customHeight="1">
      <c r="B118" s="47"/>
      <c r="C118" s="300" t="s">
        <v>10</v>
      </c>
      <c r="D118" s="300" t="s">
        <v>475</v>
      </c>
      <c r="E118" s="301" t="s">
        <v>2229</v>
      </c>
      <c r="F118" s="302" t="s">
        <v>2230</v>
      </c>
      <c r="G118" s="303" t="s">
        <v>180</v>
      </c>
      <c r="H118" s="304">
        <v>1</v>
      </c>
      <c r="I118" s="305"/>
      <c r="J118" s="306">
        <f>ROUND(I118*H118,2)</f>
        <v>0</v>
      </c>
      <c r="K118" s="302" t="s">
        <v>23</v>
      </c>
      <c r="L118" s="307"/>
      <c r="M118" s="308" t="s">
        <v>23</v>
      </c>
      <c r="N118" s="309" t="s">
        <v>46</v>
      </c>
      <c r="O118" s="48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5" t="s">
        <v>547</v>
      </c>
      <c r="AT118" s="25" t="s">
        <v>475</v>
      </c>
      <c r="AU118" s="25" t="s">
        <v>85</v>
      </c>
      <c r="AY118" s="25" t="s">
        <v>174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5" t="s">
        <v>83</v>
      </c>
      <c r="BK118" s="246">
        <f>ROUND(I118*H118,2)</f>
        <v>0</v>
      </c>
      <c r="BL118" s="25" t="s">
        <v>258</v>
      </c>
      <c r="BM118" s="25" t="s">
        <v>2231</v>
      </c>
    </row>
    <row r="119" spans="2:47" s="1" customFormat="1" ht="13.5">
      <c r="B119" s="47"/>
      <c r="C119" s="75"/>
      <c r="D119" s="247" t="s">
        <v>187</v>
      </c>
      <c r="E119" s="75"/>
      <c r="F119" s="248" t="s">
        <v>2232</v>
      </c>
      <c r="G119" s="75"/>
      <c r="H119" s="75"/>
      <c r="I119" s="205"/>
      <c r="J119" s="75"/>
      <c r="K119" s="75"/>
      <c r="L119" s="73"/>
      <c r="M119" s="249"/>
      <c r="N119" s="48"/>
      <c r="O119" s="48"/>
      <c r="P119" s="48"/>
      <c r="Q119" s="48"/>
      <c r="R119" s="48"/>
      <c r="S119" s="48"/>
      <c r="T119" s="96"/>
      <c r="AT119" s="25" t="s">
        <v>187</v>
      </c>
      <c r="AU119" s="25" t="s">
        <v>85</v>
      </c>
    </row>
    <row r="120" spans="2:65" s="1" customFormat="1" ht="25.5" customHeight="1">
      <c r="B120" s="47"/>
      <c r="C120" s="235" t="s">
        <v>258</v>
      </c>
      <c r="D120" s="235" t="s">
        <v>177</v>
      </c>
      <c r="E120" s="236" t="s">
        <v>2233</v>
      </c>
      <c r="F120" s="237" t="s">
        <v>2234</v>
      </c>
      <c r="G120" s="238" t="s">
        <v>180</v>
      </c>
      <c r="H120" s="239">
        <v>6</v>
      </c>
      <c r="I120" s="240"/>
      <c r="J120" s="241">
        <f>ROUND(I120*H120,2)</f>
        <v>0</v>
      </c>
      <c r="K120" s="237" t="s">
        <v>181</v>
      </c>
      <c r="L120" s="73"/>
      <c r="M120" s="242" t="s">
        <v>23</v>
      </c>
      <c r="N120" s="243" t="s">
        <v>46</v>
      </c>
      <c r="O120" s="48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5" t="s">
        <v>258</v>
      </c>
      <c r="AT120" s="25" t="s">
        <v>177</v>
      </c>
      <c r="AU120" s="25" t="s">
        <v>85</v>
      </c>
      <c r="AY120" s="25" t="s">
        <v>174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5" t="s">
        <v>83</v>
      </c>
      <c r="BK120" s="246">
        <f>ROUND(I120*H120,2)</f>
        <v>0</v>
      </c>
      <c r="BL120" s="25" t="s">
        <v>258</v>
      </c>
      <c r="BM120" s="25" t="s">
        <v>2235</v>
      </c>
    </row>
    <row r="121" spans="2:65" s="1" customFormat="1" ht="16.5" customHeight="1">
      <c r="B121" s="47"/>
      <c r="C121" s="300" t="s">
        <v>263</v>
      </c>
      <c r="D121" s="300" t="s">
        <v>475</v>
      </c>
      <c r="E121" s="301" t="s">
        <v>2236</v>
      </c>
      <c r="F121" s="302" t="s">
        <v>2237</v>
      </c>
      <c r="G121" s="303" t="s">
        <v>180</v>
      </c>
      <c r="H121" s="304">
        <v>6</v>
      </c>
      <c r="I121" s="305"/>
      <c r="J121" s="306">
        <f>ROUND(I121*H121,2)</f>
        <v>0</v>
      </c>
      <c r="K121" s="302" t="s">
        <v>23</v>
      </c>
      <c r="L121" s="307"/>
      <c r="M121" s="308" t="s">
        <v>23</v>
      </c>
      <c r="N121" s="309" t="s">
        <v>46</v>
      </c>
      <c r="O121" s="48"/>
      <c r="P121" s="244">
        <f>O121*H121</f>
        <v>0</v>
      </c>
      <c r="Q121" s="244">
        <v>5E-05</v>
      </c>
      <c r="R121" s="244">
        <f>Q121*H121</f>
        <v>0.00030000000000000003</v>
      </c>
      <c r="S121" s="244">
        <v>0</v>
      </c>
      <c r="T121" s="245">
        <f>S121*H121</f>
        <v>0</v>
      </c>
      <c r="AR121" s="25" t="s">
        <v>547</v>
      </c>
      <c r="AT121" s="25" t="s">
        <v>475</v>
      </c>
      <c r="AU121" s="25" t="s">
        <v>85</v>
      </c>
      <c r="AY121" s="25" t="s">
        <v>174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5" t="s">
        <v>83</v>
      </c>
      <c r="BK121" s="246">
        <f>ROUND(I121*H121,2)</f>
        <v>0</v>
      </c>
      <c r="BL121" s="25" t="s">
        <v>258</v>
      </c>
      <c r="BM121" s="25" t="s">
        <v>2238</v>
      </c>
    </row>
    <row r="122" spans="2:65" s="1" customFormat="1" ht="25.5" customHeight="1">
      <c r="B122" s="47"/>
      <c r="C122" s="235" t="s">
        <v>270</v>
      </c>
      <c r="D122" s="235" t="s">
        <v>177</v>
      </c>
      <c r="E122" s="236" t="s">
        <v>2239</v>
      </c>
      <c r="F122" s="237" t="s">
        <v>2240</v>
      </c>
      <c r="G122" s="238" t="s">
        <v>180</v>
      </c>
      <c r="H122" s="239">
        <v>1</v>
      </c>
      <c r="I122" s="240"/>
      <c r="J122" s="241">
        <f>ROUND(I122*H122,2)</f>
        <v>0</v>
      </c>
      <c r="K122" s="237" t="s">
        <v>181</v>
      </c>
      <c r="L122" s="73"/>
      <c r="M122" s="242" t="s">
        <v>23</v>
      </c>
      <c r="N122" s="243" t="s">
        <v>46</v>
      </c>
      <c r="O122" s="48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5" t="s">
        <v>258</v>
      </c>
      <c r="AT122" s="25" t="s">
        <v>177</v>
      </c>
      <c r="AU122" s="25" t="s">
        <v>85</v>
      </c>
      <c r="AY122" s="25" t="s">
        <v>174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5" t="s">
        <v>83</v>
      </c>
      <c r="BK122" s="246">
        <f>ROUND(I122*H122,2)</f>
        <v>0</v>
      </c>
      <c r="BL122" s="25" t="s">
        <v>258</v>
      </c>
      <c r="BM122" s="25" t="s">
        <v>2241</v>
      </c>
    </row>
    <row r="123" spans="2:65" s="1" customFormat="1" ht="16.5" customHeight="1">
      <c r="B123" s="47"/>
      <c r="C123" s="300" t="s">
        <v>482</v>
      </c>
      <c r="D123" s="300" t="s">
        <v>475</v>
      </c>
      <c r="E123" s="301" t="s">
        <v>2242</v>
      </c>
      <c r="F123" s="302" t="s">
        <v>2243</v>
      </c>
      <c r="G123" s="303" t="s">
        <v>180</v>
      </c>
      <c r="H123" s="304">
        <v>1</v>
      </c>
      <c r="I123" s="305"/>
      <c r="J123" s="306">
        <f>ROUND(I123*H123,2)</f>
        <v>0</v>
      </c>
      <c r="K123" s="302" t="s">
        <v>23</v>
      </c>
      <c r="L123" s="307"/>
      <c r="M123" s="308" t="s">
        <v>23</v>
      </c>
      <c r="N123" s="309" t="s">
        <v>46</v>
      </c>
      <c r="O123" s="48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5" t="s">
        <v>547</v>
      </c>
      <c r="AT123" s="25" t="s">
        <v>475</v>
      </c>
      <c r="AU123" s="25" t="s">
        <v>85</v>
      </c>
      <c r="AY123" s="25" t="s">
        <v>174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5" t="s">
        <v>83</v>
      </c>
      <c r="BK123" s="246">
        <f>ROUND(I123*H123,2)</f>
        <v>0</v>
      </c>
      <c r="BL123" s="25" t="s">
        <v>258</v>
      </c>
      <c r="BM123" s="25" t="s">
        <v>2244</v>
      </c>
    </row>
    <row r="124" spans="2:47" s="1" customFormat="1" ht="13.5">
      <c r="B124" s="47"/>
      <c r="C124" s="75"/>
      <c r="D124" s="247" t="s">
        <v>187</v>
      </c>
      <c r="E124" s="75"/>
      <c r="F124" s="248" t="s">
        <v>2232</v>
      </c>
      <c r="G124" s="75"/>
      <c r="H124" s="75"/>
      <c r="I124" s="205"/>
      <c r="J124" s="75"/>
      <c r="K124" s="75"/>
      <c r="L124" s="73"/>
      <c r="M124" s="249"/>
      <c r="N124" s="48"/>
      <c r="O124" s="48"/>
      <c r="P124" s="48"/>
      <c r="Q124" s="48"/>
      <c r="R124" s="48"/>
      <c r="S124" s="48"/>
      <c r="T124" s="96"/>
      <c r="AT124" s="25" t="s">
        <v>187</v>
      </c>
      <c r="AU124" s="25" t="s">
        <v>85</v>
      </c>
    </row>
    <row r="125" spans="2:65" s="1" customFormat="1" ht="16.5" customHeight="1">
      <c r="B125" s="47"/>
      <c r="C125" s="235" t="s">
        <v>487</v>
      </c>
      <c r="D125" s="235" t="s">
        <v>177</v>
      </c>
      <c r="E125" s="236" t="s">
        <v>2245</v>
      </c>
      <c r="F125" s="237" t="s">
        <v>2246</v>
      </c>
      <c r="G125" s="238" t="s">
        <v>180</v>
      </c>
      <c r="H125" s="239">
        <v>3</v>
      </c>
      <c r="I125" s="240"/>
      <c r="J125" s="241">
        <f>ROUND(I125*H125,2)</f>
        <v>0</v>
      </c>
      <c r="K125" s="237" t="s">
        <v>181</v>
      </c>
      <c r="L125" s="73"/>
      <c r="M125" s="242" t="s">
        <v>23</v>
      </c>
      <c r="N125" s="243" t="s">
        <v>46</v>
      </c>
      <c r="O125" s="48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5" t="s">
        <v>258</v>
      </c>
      <c r="AT125" s="25" t="s">
        <v>177</v>
      </c>
      <c r="AU125" s="25" t="s">
        <v>85</v>
      </c>
      <c r="AY125" s="25" t="s">
        <v>174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5" t="s">
        <v>83</v>
      </c>
      <c r="BK125" s="246">
        <f>ROUND(I125*H125,2)</f>
        <v>0</v>
      </c>
      <c r="BL125" s="25" t="s">
        <v>258</v>
      </c>
      <c r="BM125" s="25" t="s">
        <v>2247</v>
      </c>
    </row>
    <row r="126" spans="2:65" s="1" customFormat="1" ht="16.5" customHeight="1">
      <c r="B126" s="47"/>
      <c r="C126" s="300" t="s">
        <v>9</v>
      </c>
      <c r="D126" s="300" t="s">
        <v>475</v>
      </c>
      <c r="E126" s="301" t="s">
        <v>2248</v>
      </c>
      <c r="F126" s="302" t="s">
        <v>2249</v>
      </c>
      <c r="G126" s="303" t="s">
        <v>180</v>
      </c>
      <c r="H126" s="304">
        <v>3</v>
      </c>
      <c r="I126" s="305"/>
      <c r="J126" s="306">
        <f>ROUND(I126*H126,2)</f>
        <v>0</v>
      </c>
      <c r="K126" s="302" t="s">
        <v>181</v>
      </c>
      <c r="L126" s="307"/>
      <c r="M126" s="308" t="s">
        <v>23</v>
      </c>
      <c r="N126" s="309" t="s">
        <v>46</v>
      </c>
      <c r="O126" s="48"/>
      <c r="P126" s="244">
        <f>O126*H126</f>
        <v>0</v>
      </c>
      <c r="Q126" s="244">
        <v>0.00024</v>
      </c>
      <c r="R126" s="244">
        <f>Q126*H126</f>
        <v>0.00072</v>
      </c>
      <c r="S126" s="244">
        <v>0</v>
      </c>
      <c r="T126" s="245">
        <f>S126*H126</f>
        <v>0</v>
      </c>
      <c r="AR126" s="25" t="s">
        <v>547</v>
      </c>
      <c r="AT126" s="25" t="s">
        <v>475</v>
      </c>
      <c r="AU126" s="25" t="s">
        <v>85</v>
      </c>
      <c r="AY126" s="25" t="s">
        <v>174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5" t="s">
        <v>83</v>
      </c>
      <c r="BK126" s="246">
        <f>ROUND(I126*H126,2)</f>
        <v>0</v>
      </c>
      <c r="BL126" s="25" t="s">
        <v>258</v>
      </c>
      <c r="BM126" s="25" t="s">
        <v>2250</v>
      </c>
    </row>
    <row r="127" spans="2:65" s="1" customFormat="1" ht="25.5" customHeight="1">
      <c r="B127" s="47"/>
      <c r="C127" s="235" t="s">
        <v>495</v>
      </c>
      <c r="D127" s="235" t="s">
        <v>177</v>
      </c>
      <c r="E127" s="236" t="s">
        <v>2251</v>
      </c>
      <c r="F127" s="237" t="s">
        <v>2252</v>
      </c>
      <c r="G127" s="238" t="s">
        <v>180</v>
      </c>
      <c r="H127" s="239">
        <v>16</v>
      </c>
      <c r="I127" s="240"/>
      <c r="J127" s="241">
        <f>ROUND(I127*H127,2)</f>
        <v>0</v>
      </c>
      <c r="K127" s="237" t="s">
        <v>181</v>
      </c>
      <c r="L127" s="73"/>
      <c r="M127" s="242" t="s">
        <v>23</v>
      </c>
      <c r="N127" s="243" t="s">
        <v>46</v>
      </c>
      <c r="O127" s="48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5" t="s">
        <v>258</v>
      </c>
      <c r="AT127" s="25" t="s">
        <v>177</v>
      </c>
      <c r="AU127" s="25" t="s">
        <v>85</v>
      </c>
      <c r="AY127" s="25" t="s">
        <v>174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5" t="s">
        <v>83</v>
      </c>
      <c r="BK127" s="246">
        <f>ROUND(I127*H127,2)</f>
        <v>0</v>
      </c>
      <c r="BL127" s="25" t="s">
        <v>258</v>
      </c>
      <c r="BM127" s="25" t="s">
        <v>2253</v>
      </c>
    </row>
    <row r="128" spans="2:51" s="12" customFormat="1" ht="13.5">
      <c r="B128" s="257"/>
      <c r="C128" s="258"/>
      <c r="D128" s="247" t="s">
        <v>328</v>
      </c>
      <c r="E128" s="259" t="s">
        <v>23</v>
      </c>
      <c r="F128" s="260" t="s">
        <v>2254</v>
      </c>
      <c r="G128" s="258"/>
      <c r="H128" s="261">
        <v>14</v>
      </c>
      <c r="I128" s="262"/>
      <c r="J128" s="258"/>
      <c r="K128" s="258"/>
      <c r="L128" s="263"/>
      <c r="M128" s="264"/>
      <c r="N128" s="265"/>
      <c r="O128" s="265"/>
      <c r="P128" s="265"/>
      <c r="Q128" s="265"/>
      <c r="R128" s="265"/>
      <c r="S128" s="265"/>
      <c r="T128" s="266"/>
      <c r="AT128" s="267" t="s">
        <v>328</v>
      </c>
      <c r="AU128" s="267" t="s">
        <v>85</v>
      </c>
      <c r="AV128" s="12" t="s">
        <v>85</v>
      </c>
      <c r="AW128" s="12" t="s">
        <v>38</v>
      </c>
      <c r="AX128" s="12" t="s">
        <v>75</v>
      </c>
      <c r="AY128" s="267" t="s">
        <v>174</v>
      </c>
    </row>
    <row r="129" spans="2:51" s="12" customFormat="1" ht="13.5">
      <c r="B129" s="257"/>
      <c r="C129" s="258"/>
      <c r="D129" s="247" t="s">
        <v>328</v>
      </c>
      <c r="E129" s="259" t="s">
        <v>23</v>
      </c>
      <c r="F129" s="260" t="s">
        <v>2255</v>
      </c>
      <c r="G129" s="258"/>
      <c r="H129" s="261">
        <v>2</v>
      </c>
      <c r="I129" s="262"/>
      <c r="J129" s="258"/>
      <c r="K129" s="258"/>
      <c r="L129" s="263"/>
      <c r="M129" s="264"/>
      <c r="N129" s="265"/>
      <c r="O129" s="265"/>
      <c r="P129" s="265"/>
      <c r="Q129" s="265"/>
      <c r="R129" s="265"/>
      <c r="S129" s="265"/>
      <c r="T129" s="266"/>
      <c r="AT129" s="267" t="s">
        <v>328</v>
      </c>
      <c r="AU129" s="267" t="s">
        <v>85</v>
      </c>
      <c r="AV129" s="12" t="s">
        <v>85</v>
      </c>
      <c r="AW129" s="12" t="s">
        <v>38</v>
      </c>
      <c r="AX129" s="12" t="s">
        <v>75</v>
      </c>
      <c r="AY129" s="267" t="s">
        <v>174</v>
      </c>
    </row>
    <row r="130" spans="2:51" s="13" customFormat="1" ht="13.5">
      <c r="B130" s="268"/>
      <c r="C130" s="269"/>
      <c r="D130" s="247" t="s">
        <v>328</v>
      </c>
      <c r="E130" s="270" t="s">
        <v>23</v>
      </c>
      <c r="F130" s="271" t="s">
        <v>331</v>
      </c>
      <c r="G130" s="269"/>
      <c r="H130" s="272">
        <v>16</v>
      </c>
      <c r="I130" s="273"/>
      <c r="J130" s="269"/>
      <c r="K130" s="269"/>
      <c r="L130" s="274"/>
      <c r="M130" s="275"/>
      <c r="N130" s="276"/>
      <c r="O130" s="276"/>
      <c r="P130" s="276"/>
      <c r="Q130" s="276"/>
      <c r="R130" s="276"/>
      <c r="S130" s="276"/>
      <c r="T130" s="277"/>
      <c r="AT130" s="278" t="s">
        <v>328</v>
      </c>
      <c r="AU130" s="278" t="s">
        <v>85</v>
      </c>
      <c r="AV130" s="13" t="s">
        <v>195</v>
      </c>
      <c r="AW130" s="13" t="s">
        <v>38</v>
      </c>
      <c r="AX130" s="13" t="s">
        <v>83</v>
      </c>
      <c r="AY130" s="278" t="s">
        <v>174</v>
      </c>
    </row>
    <row r="131" spans="2:65" s="1" customFormat="1" ht="25.5" customHeight="1">
      <c r="B131" s="47"/>
      <c r="C131" s="300" t="s">
        <v>499</v>
      </c>
      <c r="D131" s="300" t="s">
        <v>475</v>
      </c>
      <c r="E131" s="301" t="s">
        <v>2256</v>
      </c>
      <c r="F131" s="302" t="s">
        <v>2257</v>
      </c>
      <c r="G131" s="303" t="s">
        <v>180</v>
      </c>
      <c r="H131" s="304">
        <v>14</v>
      </c>
      <c r="I131" s="305"/>
      <c r="J131" s="306">
        <f>ROUND(I131*H131,2)</f>
        <v>0</v>
      </c>
      <c r="K131" s="302" t="s">
        <v>181</v>
      </c>
      <c r="L131" s="307"/>
      <c r="M131" s="308" t="s">
        <v>23</v>
      </c>
      <c r="N131" s="309" t="s">
        <v>46</v>
      </c>
      <c r="O131" s="48"/>
      <c r="P131" s="244">
        <f>O131*H131</f>
        <v>0</v>
      </c>
      <c r="Q131" s="244">
        <v>0.0067</v>
      </c>
      <c r="R131" s="244">
        <f>Q131*H131</f>
        <v>0.09380000000000001</v>
      </c>
      <c r="S131" s="244">
        <v>0</v>
      </c>
      <c r="T131" s="245">
        <f>S131*H131</f>
        <v>0</v>
      </c>
      <c r="AR131" s="25" t="s">
        <v>547</v>
      </c>
      <c r="AT131" s="25" t="s">
        <v>475</v>
      </c>
      <c r="AU131" s="25" t="s">
        <v>85</v>
      </c>
      <c r="AY131" s="25" t="s">
        <v>174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5" t="s">
        <v>83</v>
      </c>
      <c r="BK131" s="246">
        <f>ROUND(I131*H131,2)</f>
        <v>0</v>
      </c>
      <c r="BL131" s="25" t="s">
        <v>258</v>
      </c>
      <c r="BM131" s="25" t="s">
        <v>2258</v>
      </c>
    </row>
    <row r="132" spans="2:47" s="1" customFormat="1" ht="13.5">
      <c r="B132" s="47"/>
      <c r="C132" s="75"/>
      <c r="D132" s="247" t="s">
        <v>187</v>
      </c>
      <c r="E132" s="75"/>
      <c r="F132" s="248" t="s">
        <v>2259</v>
      </c>
      <c r="G132" s="75"/>
      <c r="H132" s="75"/>
      <c r="I132" s="205"/>
      <c r="J132" s="75"/>
      <c r="K132" s="75"/>
      <c r="L132" s="73"/>
      <c r="M132" s="249"/>
      <c r="N132" s="48"/>
      <c r="O132" s="48"/>
      <c r="P132" s="48"/>
      <c r="Q132" s="48"/>
      <c r="R132" s="48"/>
      <c r="S132" s="48"/>
      <c r="T132" s="96"/>
      <c r="AT132" s="25" t="s">
        <v>187</v>
      </c>
      <c r="AU132" s="25" t="s">
        <v>85</v>
      </c>
    </row>
    <row r="133" spans="2:65" s="1" customFormat="1" ht="16.5" customHeight="1">
      <c r="B133" s="47"/>
      <c r="C133" s="300" t="s">
        <v>503</v>
      </c>
      <c r="D133" s="300" t="s">
        <v>475</v>
      </c>
      <c r="E133" s="301" t="s">
        <v>2260</v>
      </c>
      <c r="F133" s="302" t="s">
        <v>2261</v>
      </c>
      <c r="G133" s="303" t="s">
        <v>180</v>
      </c>
      <c r="H133" s="304">
        <v>28</v>
      </c>
      <c r="I133" s="305"/>
      <c r="J133" s="306">
        <f>ROUND(I133*H133,2)</f>
        <v>0</v>
      </c>
      <c r="K133" s="302" t="s">
        <v>181</v>
      </c>
      <c r="L133" s="307"/>
      <c r="M133" s="308" t="s">
        <v>23</v>
      </c>
      <c r="N133" s="309" t="s">
        <v>46</v>
      </c>
      <c r="O133" s="48"/>
      <c r="P133" s="244">
        <f>O133*H133</f>
        <v>0</v>
      </c>
      <c r="Q133" s="244">
        <v>0.00018</v>
      </c>
      <c r="R133" s="244">
        <f>Q133*H133</f>
        <v>0.00504</v>
      </c>
      <c r="S133" s="244">
        <v>0</v>
      </c>
      <c r="T133" s="245">
        <f>S133*H133</f>
        <v>0</v>
      </c>
      <c r="AR133" s="25" t="s">
        <v>547</v>
      </c>
      <c r="AT133" s="25" t="s">
        <v>475</v>
      </c>
      <c r="AU133" s="25" t="s">
        <v>85</v>
      </c>
      <c r="AY133" s="25" t="s">
        <v>174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5" t="s">
        <v>83</v>
      </c>
      <c r="BK133" s="246">
        <f>ROUND(I133*H133,2)</f>
        <v>0</v>
      </c>
      <c r="BL133" s="25" t="s">
        <v>258</v>
      </c>
      <c r="BM133" s="25" t="s">
        <v>2262</v>
      </c>
    </row>
    <row r="134" spans="2:51" s="12" customFormat="1" ht="13.5">
      <c r="B134" s="257"/>
      <c r="C134" s="258"/>
      <c r="D134" s="247" t="s">
        <v>328</v>
      </c>
      <c r="E134" s="258"/>
      <c r="F134" s="260" t="s">
        <v>2263</v>
      </c>
      <c r="G134" s="258"/>
      <c r="H134" s="261">
        <v>28</v>
      </c>
      <c r="I134" s="262"/>
      <c r="J134" s="258"/>
      <c r="K134" s="258"/>
      <c r="L134" s="263"/>
      <c r="M134" s="264"/>
      <c r="N134" s="265"/>
      <c r="O134" s="265"/>
      <c r="P134" s="265"/>
      <c r="Q134" s="265"/>
      <c r="R134" s="265"/>
      <c r="S134" s="265"/>
      <c r="T134" s="266"/>
      <c r="AT134" s="267" t="s">
        <v>328</v>
      </c>
      <c r="AU134" s="267" t="s">
        <v>85</v>
      </c>
      <c r="AV134" s="12" t="s">
        <v>85</v>
      </c>
      <c r="AW134" s="12" t="s">
        <v>6</v>
      </c>
      <c r="AX134" s="12" t="s">
        <v>83</v>
      </c>
      <c r="AY134" s="267" t="s">
        <v>174</v>
      </c>
    </row>
    <row r="135" spans="2:65" s="1" customFormat="1" ht="25.5" customHeight="1">
      <c r="B135" s="47"/>
      <c r="C135" s="300" t="s">
        <v>508</v>
      </c>
      <c r="D135" s="300" t="s">
        <v>475</v>
      </c>
      <c r="E135" s="301" t="s">
        <v>2264</v>
      </c>
      <c r="F135" s="302" t="s">
        <v>2265</v>
      </c>
      <c r="G135" s="303" t="s">
        <v>180</v>
      </c>
      <c r="H135" s="304">
        <v>2</v>
      </c>
      <c r="I135" s="305"/>
      <c r="J135" s="306">
        <f>ROUND(I135*H135,2)</f>
        <v>0</v>
      </c>
      <c r="K135" s="302" t="s">
        <v>181</v>
      </c>
      <c r="L135" s="307"/>
      <c r="M135" s="308" t="s">
        <v>23</v>
      </c>
      <c r="N135" s="309" t="s">
        <v>46</v>
      </c>
      <c r="O135" s="48"/>
      <c r="P135" s="244">
        <f>O135*H135</f>
        <v>0</v>
      </c>
      <c r="Q135" s="244">
        <v>0.0065</v>
      </c>
      <c r="R135" s="244">
        <f>Q135*H135</f>
        <v>0.013</v>
      </c>
      <c r="S135" s="244">
        <v>0</v>
      </c>
      <c r="T135" s="245">
        <f>S135*H135</f>
        <v>0</v>
      </c>
      <c r="AR135" s="25" t="s">
        <v>547</v>
      </c>
      <c r="AT135" s="25" t="s">
        <v>475</v>
      </c>
      <c r="AU135" s="25" t="s">
        <v>85</v>
      </c>
      <c r="AY135" s="25" t="s">
        <v>174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5" t="s">
        <v>83</v>
      </c>
      <c r="BK135" s="246">
        <f>ROUND(I135*H135,2)</f>
        <v>0</v>
      </c>
      <c r="BL135" s="25" t="s">
        <v>258</v>
      </c>
      <c r="BM135" s="25" t="s">
        <v>2266</v>
      </c>
    </row>
    <row r="136" spans="2:47" s="1" customFormat="1" ht="13.5">
      <c r="B136" s="47"/>
      <c r="C136" s="75"/>
      <c r="D136" s="247" t="s">
        <v>187</v>
      </c>
      <c r="E136" s="75"/>
      <c r="F136" s="248" t="s">
        <v>2267</v>
      </c>
      <c r="G136" s="75"/>
      <c r="H136" s="75"/>
      <c r="I136" s="205"/>
      <c r="J136" s="75"/>
      <c r="K136" s="75"/>
      <c r="L136" s="73"/>
      <c r="M136" s="249"/>
      <c r="N136" s="48"/>
      <c r="O136" s="48"/>
      <c r="P136" s="48"/>
      <c r="Q136" s="48"/>
      <c r="R136" s="48"/>
      <c r="S136" s="48"/>
      <c r="T136" s="96"/>
      <c r="AT136" s="25" t="s">
        <v>187</v>
      </c>
      <c r="AU136" s="25" t="s">
        <v>85</v>
      </c>
    </row>
    <row r="137" spans="2:65" s="1" customFormat="1" ht="16.5" customHeight="1">
      <c r="B137" s="47"/>
      <c r="C137" s="300" t="s">
        <v>513</v>
      </c>
      <c r="D137" s="300" t="s">
        <v>475</v>
      </c>
      <c r="E137" s="301" t="s">
        <v>2268</v>
      </c>
      <c r="F137" s="302" t="s">
        <v>2269</v>
      </c>
      <c r="G137" s="303" t="s">
        <v>180</v>
      </c>
      <c r="H137" s="304">
        <v>4</v>
      </c>
      <c r="I137" s="305"/>
      <c r="J137" s="306">
        <f>ROUND(I137*H137,2)</f>
        <v>0</v>
      </c>
      <c r="K137" s="302" t="s">
        <v>181</v>
      </c>
      <c r="L137" s="307"/>
      <c r="M137" s="308" t="s">
        <v>23</v>
      </c>
      <c r="N137" s="309" t="s">
        <v>46</v>
      </c>
      <c r="O137" s="48"/>
      <c r="P137" s="244">
        <f>O137*H137</f>
        <v>0</v>
      </c>
      <c r="Q137" s="244">
        <v>0.00018</v>
      </c>
      <c r="R137" s="244">
        <f>Q137*H137</f>
        <v>0.00072</v>
      </c>
      <c r="S137" s="244">
        <v>0</v>
      </c>
      <c r="T137" s="245">
        <f>S137*H137</f>
        <v>0</v>
      </c>
      <c r="AR137" s="25" t="s">
        <v>547</v>
      </c>
      <c r="AT137" s="25" t="s">
        <v>475</v>
      </c>
      <c r="AU137" s="25" t="s">
        <v>85</v>
      </c>
      <c r="AY137" s="25" t="s">
        <v>174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5" t="s">
        <v>83</v>
      </c>
      <c r="BK137" s="246">
        <f>ROUND(I137*H137,2)</f>
        <v>0</v>
      </c>
      <c r="BL137" s="25" t="s">
        <v>258</v>
      </c>
      <c r="BM137" s="25" t="s">
        <v>2270</v>
      </c>
    </row>
    <row r="138" spans="2:51" s="12" customFormat="1" ht="13.5">
      <c r="B138" s="257"/>
      <c r="C138" s="258"/>
      <c r="D138" s="247" t="s">
        <v>328</v>
      </c>
      <c r="E138" s="258"/>
      <c r="F138" s="260" t="s">
        <v>2271</v>
      </c>
      <c r="G138" s="258"/>
      <c r="H138" s="261">
        <v>4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AT138" s="267" t="s">
        <v>328</v>
      </c>
      <c r="AU138" s="267" t="s">
        <v>85</v>
      </c>
      <c r="AV138" s="12" t="s">
        <v>85</v>
      </c>
      <c r="AW138" s="12" t="s">
        <v>6</v>
      </c>
      <c r="AX138" s="12" t="s">
        <v>83</v>
      </c>
      <c r="AY138" s="267" t="s">
        <v>174</v>
      </c>
    </row>
    <row r="139" spans="2:65" s="1" customFormat="1" ht="25.5" customHeight="1">
      <c r="B139" s="47"/>
      <c r="C139" s="235" t="s">
        <v>518</v>
      </c>
      <c r="D139" s="235" t="s">
        <v>177</v>
      </c>
      <c r="E139" s="236" t="s">
        <v>2272</v>
      </c>
      <c r="F139" s="237" t="s">
        <v>2273</v>
      </c>
      <c r="G139" s="238" t="s">
        <v>180</v>
      </c>
      <c r="H139" s="239">
        <v>14</v>
      </c>
      <c r="I139" s="240"/>
      <c r="J139" s="241">
        <f>ROUND(I139*H139,2)</f>
        <v>0</v>
      </c>
      <c r="K139" s="237" t="s">
        <v>181</v>
      </c>
      <c r="L139" s="73"/>
      <c r="M139" s="242" t="s">
        <v>23</v>
      </c>
      <c r="N139" s="243" t="s">
        <v>46</v>
      </c>
      <c r="O139" s="48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5" t="s">
        <v>258</v>
      </c>
      <c r="AT139" s="25" t="s">
        <v>177</v>
      </c>
      <c r="AU139" s="25" t="s">
        <v>85</v>
      </c>
      <c r="AY139" s="25" t="s">
        <v>174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5" t="s">
        <v>83</v>
      </c>
      <c r="BK139" s="246">
        <f>ROUND(I139*H139,2)</f>
        <v>0</v>
      </c>
      <c r="BL139" s="25" t="s">
        <v>258</v>
      </c>
      <c r="BM139" s="25" t="s">
        <v>2274</v>
      </c>
    </row>
    <row r="140" spans="2:51" s="12" customFormat="1" ht="13.5">
      <c r="B140" s="257"/>
      <c r="C140" s="258"/>
      <c r="D140" s="247" t="s">
        <v>328</v>
      </c>
      <c r="E140" s="259" t="s">
        <v>23</v>
      </c>
      <c r="F140" s="260" t="s">
        <v>2275</v>
      </c>
      <c r="G140" s="258"/>
      <c r="H140" s="261">
        <v>5</v>
      </c>
      <c r="I140" s="262"/>
      <c r="J140" s="258"/>
      <c r="K140" s="258"/>
      <c r="L140" s="263"/>
      <c r="M140" s="264"/>
      <c r="N140" s="265"/>
      <c r="O140" s="265"/>
      <c r="P140" s="265"/>
      <c r="Q140" s="265"/>
      <c r="R140" s="265"/>
      <c r="S140" s="265"/>
      <c r="T140" s="266"/>
      <c r="AT140" s="267" t="s">
        <v>328</v>
      </c>
      <c r="AU140" s="267" t="s">
        <v>85</v>
      </c>
      <c r="AV140" s="12" t="s">
        <v>85</v>
      </c>
      <c r="AW140" s="12" t="s">
        <v>38</v>
      </c>
      <c r="AX140" s="12" t="s">
        <v>75</v>
      </c>
      <c r="AY140" s="267" t="s">
        <v>174</v>
      </c>
    </row>
    <row r="141" spans="2:51" s="12" customFormat="1" ht="13.5">
      <c r="B141" s="257"/>
      <c r="C141" s="258"/>
      <c r="D141" s="247" t="s">
        <v>328</v>
      </c>
      <c r="E141" s="259" t="s">
        <v>23</v>
      </c>
      <c r="F141" s="260" t="s">
        <v>2276</v>
      </c>
      <c r="G141" s="258"/>
      <c r="H141" s="261">
        <v>9</v>
      </c>
      <c r="I141" s="262"/>
      <c r="J141" s="258"/>
      <c r="K141" s="258"/>
      <c r="L141" s="263"/>
      <c r="M141" s="264"/>
      <c r="N141" s="265"/>
      <c r="O141" s="265"/>
      <c r="P141" s="265"/>
      <c r="Q141" s="265"/>
      <c r="R141" s="265"/>
      <c r="S141" s="265"/>
      <c r="T141" s="266"/>
      <c r="AT141" s="267" t="s">
        <v>328</v>
      </c>
      <c r="AU141" s="267" t="s">
        <v>85</v>
      </c>
      <c r="AV141" s="12" t="s">
        <v>85</v>
      </c>
      <c r="AW141" s="12" t="s">
        <v>38</v>
      </c>
      <c r="AX141" s="12" t="s">
        <v>75</v>
      </c>
      <c r="AY141" s="267" t="s">
        <v>174</v>
      </c>
    </row>
    <row r="142" spans="2:51" s="13" customFormat="1" ht="13.5">
      <c r="B142" s="268"/>
      <c r="C142" s="269"/>
      <c r="D142" s="247" t="s">
        <v>328</v>
      </c>
      <c r="E142" s="270" t="s">
        <v>23</v>
      </c>
      <c r="F142" s="271" t="s">
        <v>331</v>
      </c>
      <c r="G142" s="269"/>
      <c r="H142" s="272">
        <v>14</v>
      </c>
      <c r="I142" s="273"/>
      <c r="J142" s="269"/>
      <c r="K142" s="269"/>
      <c r="L142" s="274"/>
      <c r="M142" s="275"/>
      <c r="N142" s="276"/>
      <c r="O142" s="276"/>
      <c r="P142" s="276"/>
      <c r="Q142" s="276"/>
      <c r="R142" s="276"/>
      <c r="S142" s="276"/>
      <c r="T142" s="277"/>
      <c r="AT142" s="278" t="s">
        <v>328</v>
      </c>
      <c r="AU142" s="278" t="s">
        <v>85</v>
      </c>
      <c r="AV142" s="13" t="s">
        <v>195</v>
      </c>
      <c r="AW142" s="13" t="s">
        <v>38</v>
      </c>
      <c r="AX142" s="13" t="s">
        <v>83</v>
      </c>
      <c r="AY142" s="278" t="s">
        <v>174</v>
      </c>
    </row>
    <row r="143" spans="2:65" s="1" customFormat="1" ht="25.5" customHeight="1">
      <c r="B143" s="47"/>
      <c r="C143" s="300" t="s">
        <v>526</v>
      </c>
      <c r="D143" s="300" t="s">
        <v>475</v>
      </c>
      <c r="E143" s="301" t="s">
        <v>2277</v>
      </c>
      <c r="F143" s="302" t="s">
        <v>2278</v>
      </c>
      <c r="G143" s="303" t="s">
        <v>23</v>
      </c>
      <c r="H143" s="304">
        <v>5</v>
      </c>
      <c r="I143" s="305"/>
      <c r="J143" s="306">
        <f>ROUND(I143*H143,2)</f>
        <v>0</v>
      </c>
      <c r="K143" s="302" t="s">
        <v>23</v>
      </c>
      <c r="L143" s="307"/>
      <c r="M143" s="308" t="s">
        <v>23</v>
      </c>
      <c r="N143" s="309" t="s">
        <v>46</v>
      </c>
      <c r="O143" s="48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5" t="s">
        <v>547</v>
      </c>
      <c r="AT143" s="25" t="s">
        <v>475</v>
      </c>
      <c r="AU143" s="25" t="s">
        <v>85</v>
      </c>
      <c r="AY143" s="25" t="s">
        <v>174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5" t="s">
        <v>83</v>
      </c>
      <c r="BK143" s="246">
        <f>ROUND(I143*H143,2)</f>
        <v>0</v>
      </c>
      <c r="BL143" s="25" t="s">
        <v>258</v>
      </c>
      <c r="BM143" s="25" t="s">
        <v>2279</v>
      </c>
    </row>
    <row r="144" spans="2:47" s="1" customFormat="1" ht="13.5">
      <c r="B144" s="47"/>
      <c r="C144" s="75"/>
      <c r="D144" s="247" t="s">
        <v>187</v>
      </c>
      <c r="E144" s="75"/>
      <c r="F144" s="248" t="s">
        <v>2280</v>
      </c>
      <c r="G144" s="75"/>
      <c r="H144" s="75"/>
      <c r="I144" s="205"/>
      <c r="J144" s="75"/>
      <c r="K144" s="75"/>
      <c r="L144" s="73"/>
      <c r="M144" s="249"/>
      <c r="N144" s="48"/>
      <c r="O144" s="48"/>
      <c r="P144" s="48"/>
      <c r="Q144" s="48"/>
      <c r="R144" s="48"/>
      <c r="S144" s="48"/>
      <c r="T144" s="96"/>
      <c r="AT144" s="25" t="s">
        <v>187</v>
      </c>
      <c r="AU144" s="25" t="s">
        <v>85</v>
      </c>
    </row>
    <row r="145" spans="2:65" s="1" customFormat="1" ht="16.5" customHeight="1">
      <c r="B145" s="47"/>
      <c r="C145" s="300" t="s">
        <v>533</v>
      </c>
      <c r="D145" s="300" t="s">
        <v>475</v>
      </c>
      <c r="E145" s="301" t="s">
        <v>2281</v>
      </c>
      <c r="F145" s="302" t="s">
        <v>2282</v>
      </c>
      <c r="G145" s="303" t="s">
        <v>180</v>
      </c>
      <c r="H145" s="304">
        <v>5</v>
      </c>
      <c r="I145" s="305"/>
      <c r="J145" s="306">
        <f>ROUND(I145*H145,2)</f>
        <v>0</v>
      </c>
      <c r="K145" s="302" t="s">
        <v>23</v>
      </c>
      <c r="L145" s="307"/>
      <c r="M145" s="308" t="s">
        <v>23</v>
      </c>
      <c r="N145" s="309" t="s">
        <v>46</v>
      </c>
      <c r="O145" s="48"/>
      <c r="P145" s="244">
        <f>O145*H145</f>
        <v>0</v>
      </c>
      <c r="Q145" s="244">
        <v>0.0002</v>
      </c>
      <c r="R145" s="244">
        <f>Q145*H145</f>
        <v>0.001</v>
      </c>
      <c r="S145" s="244">
        <v>0</v>
      </c>
      <c r="T145" s="245">
        <f>S145*H145</f>
        <v>0</v>
      </c>
      <c r="AR145" s="25" t="s">
        <v>547</v>
      </c>
      <c r="AT145" s="25" t="s">
        <v>475</v>
      </c>
      <c r="AU145" s="25" t="s">
        <v>85</v>
      </c>
      <c r="AY145" s="25" t="s">
        <v>174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5" t="s">
        <v>83</v>
      </c>
      <c r="BK145" s="246">
        <f>ROUND(I145*H145,2)</f>
        <v>0</v>
      </c>
      <c r="BL145" s="25" t="s">
        <v>258</v>
      </c>
      <c r="BM145" s="25" t="s">
        <v>2283</v>
      </c>
    </row>
    <row r="146" spans="2:65" s="1" customFormat="1" ht="25.5" customHeight="1">
      <c r="B146" s="47"/>
      <c r="C146" s="300" t="s">
        <v>537</v>
      </c>
      <c r="D146" s="300" t="s">
        <v>475</v>
      </c>
      <c r="E146" s="301" t="s">
        <v>2284</v>
      </c>
      <c r="F146" s="302" t="s">
        <v>2285</v>
      </c>
      <c r="G146" s="303" t="s">
        <v>180</v>
      </c>
      <c r="H146" s="304">
        <v>9</v>
      </c>
      <c r="I146" s="305"/>
      <c r="J146" s="306">
        <f>ROUND(I146*H146,2)</f>
        <v>0</v>
      </c>
      <c r="K146" s="302" t="s">
        <v>23</v>
      </c>
      <c r="L146" s="307"/>
      <c r="M146" s="308" t="s">
        <v>23</v>
      </c>
      <c r="N146" s="309" t="s">
        <v>46</v>
      </c>
      <c r="O146" s="48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5" t="s">
        <v>547</v>
      </c>
      <c r="AT146" s="25" t="s">
        <v>475</v>
      </c>
      <c r="AU146" s="25" t="s">
        <v>85</v>
      </c>
      <c r="AY146" s="25" t="s">
        <v>174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5" t="s">
        <v>83</v>
      </c>
      <c r="BK146" s="246">
        <f>ROUND(I146*H146,2)</f>
        <v>0</v>
      </c>
      <c r="BL146" s="25" t="s">
        <v>258</v>
      </c>
      <c r="BM146" s="25" t="s">
        <v>2286</v>
      </c>
    </row>
    <row r="147" spans="2:47" s="1" customFormat="1" ht="13.5">
      <c r="B147" s="47"/>
      <c r="C147" s="75"/>
      <c r="D147" s="247" t="s">
        <v>187</v>
      </c>
      <c r="E147" s="75"/>
      <c r="F147" s="248" t="s">
        <v>2287</v>
      </c>
      <c r="G147" s="75"/>
      <c r="H147" s="75"/>
      <c r="I147" s="205"/>
      <c r="J147" s="75"/>
      <c r="K147" s="75"/>
      <c r="L147" s="73"/>
      <c r="M147" s="249"/>
      <c r="N147" s="48"/>
      <c r="O147" s="48"/>
      <c r="P147" s="48"/>
      <c r="Q147" s="48"/>
      <c r="R147" s="48"/>
      <c r="S147" s="48"/>
      <c r="T147" s="96"/>
      <c r="AT147" s="25" t="s">
        <v>187</v>
      </c>
      <c r="AU147" s="25" t="s">
        <v>85</v>
      </c>
    </row>
    <row r="148" spans="2:65" s="1" customFormat="1" ht="16.5" customHeight="1">
      <c r="B148" s="47"/>
      <c r="C148" s="300" t="s">
        <v>543</v>
      </c>
      <c r="D148" s="300" t="s">
        <v>475</v>
      </c>
      <c r="E148" s="301" t="s">
        <v>2288</v>
      </c>
      <c r="F148" s="302" t="s">
        <v>2289</v>
      </c>
      <c r="G148" s="303" t="s">
        <v>180</v>
      </c>
      <c r="H148" s="304">
        <v>9</v>
      </c>
      <c r="I148" s="305"/>
      <c r="J148" s="306">
        <f>ROUND(I148*H148,2)</f>
        <v>0</v>
      </c>
      <c r="K148" s="302" t="s">
        <v>23</v>
      </c>
      <c r="L148" s="307"/>
      <c r="M148" s="308" t="s">
        <v>23</v>
      </c>
      <c r="N148" s="309" t="s">
        <v>46</v>
      </c>
      <c r="O148" s="48"/>
      <c r="P148" s="244">
        <f>O148*H148</f>
        <v>0</v>
      </c>
      <c r="Q148" s="244">
        <v>0.0002</v>
      </c>
      <c r="R148" s="244">
        <f>Q148*H148</f>
        <v>0.0018000000000000002</v>
      </c>
      <c r="S148" s="244">
        <v>0</v>
      </c>
      <c r="T148" s="245">
        <f>S148*H148</f>
        <v>0</v>
      </c>
      <c r="AR148" s="25" t="s">
        <v>547</v>
      </c>
      <c r="AT148" s="25" t="s">
        <v>475</v>
      </c>
      <c r="AU148" s="25" t="s">
        <v>85</v>
      </c>
      <c r="AY148" s="25" t="s">
        <v>174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5" t="s">
        <v>83</v>
      </c>
      <c r="BK148" s="246">
        <f>ROUND(I148*H148,2)</f>
        <v>0</v>
      </c>
      <c r="BL148" s="25" t="s">
        <v>258</v>
      </c>
      <c r="BM148" s="25" t="s">
        <v>2290</v>
      </c>
    </row>
    <row r="149" spans="2:65" s="1" customFormat="1" ht="25.5" customHeight="1">
      <c r="B149" s="47"/>
      <c r="C149" s="235" t="s">
        <v>547</v>
      </c>
      <c r="D149" s="235" t="s">
        <v>177</v>
      </c>
      <c r="E149" s="236" t="s">
        <v>2291</v>
      </c>
      <c r="F149" s="237" t="s">
        <v>2292</v>
      </c>
      <c r="G149" s="238" t="s">
        <v>180</v>
      </c>
      <c r="H149" s="239">
        <v>1</v>
      </c>
      <c r="I149" s="240"/>
      <c r="J149" s="241">
        <f>ROUND(I149*H149,2)</f>
        <v>0</v>
      </c>
      <c r="K149" s="237" t="s">
        <v>181</v>
      </c>
      <c r="L149" s="73"/>
      <c r="M149" s="242" t="s">
        <v>23</v>
      </c>
      <c r="N149" s="243" t="s">
        <v>46</v>
      </c>
      <c r="O149" s="48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5" t="s">
        <v>258</v>
      </c>
      <c r="AT149" s="25" t="s">
        <v>177</v>
      </c>
      <c r="AU149" s="25" t="s">
        <v>85</v>
      </c>
      <c r="AY149" s="25" t="s">
        <v>174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5" t="s">
        <v>83</v>
      </c>
      <c r="BK149" s="246">
        <f>ROUND(I149*H149,2)</f>
        <v>0</v>
      </c>
      <c r="BL149" s="25" t="s">
        <v>258</v>
      </c>
      <c r="BM149" s="25" t="s">
        <v>2293</v>
      </c>
    </row>
    <row r="150" spans="2:63" s="11" customFormat="1" ht="22.3" customHeight="1">
      <c r="B150" s="219"/>
      <c r="C150" s="220"/>
      <c r="D150" s="221" t="s">
        <v>74</v>
      </c>
      <c r="E150" s="233" t="s">
        <v>2294</v>
      </c>
      <c r="F150" s="233" t="s">
        <v>2295</v>
      </c>
      <c r="G150" s="220"/>
      <c r="H150" s="220"/>
      <c r="I150" s="223"/>
      <c r="J150" s="234">
        <f>BK150</f>
        <v>0</v>
      </c>
      <c r="K150" s="220"/>
      <c r="L150" s="225"/>
      <c r="M150" s="226"/>
      <c r="N150" s="227"/>
      <c r="O150" s="227"/>
      <c r="P150" s="228">
        <f>SUM(P151:P158)</f>
        <v>0</v>
      </c>
      <c r="Q150" s="227"/>
      <c r="R150" s="228">
        <f>SUM(R151:R158)</f>
        <v>0</v>
      </c>
      <c r="S150" s="227"/>
      <c r="T150" s="229">
        <f>SUM(T151:T158)</f>
        <v>0</v>
      </c>
      <c r="AR150" s="230" t="s">
        <v>85</v>
      </c>
      <c r="AT150" s="231" t="s">
        <v>74</v>
      </c>
      <c r="AU150" s="231" t="s">
        <v>85</v>
      </c>
      <c r="AY150" s="230" t="s">
        <v>174</v>
      </c>
      <c r="BK150" s="232">
        <f>SUM(BK151:BK158)</f>
        <v>0</v>
      </c>
    </row>
    <row r="151" spans="2:65" s="1" customFormat="1" ht="16.5" customHeight="1">
      <c r="B151" s="47"/>
      <c r="C151" s="235" t="s">
        <v>552</v>
      </c>
      <c r="D151" s="235" t="s">
        <v>177</v>
      </c>
      <c r="E151" s="236" t="s">
        <v>83</v>
      </c>
      <c r="F151" s="237" t="s">
        <v>2296</v>
      </c>
      <c r="G151" s="238" t="s">
        <v>2297</v>
      </c>
      <c r="H151" s="239">
        <v>1</v>
      </c>
      <c r="I151" s="240"/>
      <c r="J151" s="241">
        <f>ROUND(I151*H151,2)</f>
        <v>0</v>
      </c>
      <c r="K151" s="237" t="s">
        <v>23</v>
      </c>
      <c r="L151" s="73"/>
      <c r="M151" s="242" t="s">
        <v>23</v>
      </c>
      <c r="N151" s="243" t="s">
        <v>46</v>
      </c>
      <c r="O151" s="48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5" t="s">
        <v>258</v>
      </c>
      <c r="AT151" s="25" t="s">
        <v>177</v>
      </c>
      <c r="AU151" s="25" t="s">
        <v>94</v>
      </c>
      <c r="AY151" s="25" t="s">
        <v>174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5" t="s">
        <v>83</v>
      </c>
      <c r="BK151" s="246">
        <f>ROUND(I151*H151,2)</f>
        <v>0</v>
      </c>
      <c r="BL151" s="25" t="s">
        <v>258</v>
      </c>
      <c r="BM151" s="25" t="s">
        <v>2298</v>
      </c>
    </row>
    <row r="152" spans="2:65" s="1" customFormat="1" ht="16.5" customHeight="1">
      <c r="B152" s="47"/>
      <c r="C152" s="235" t="s">
        <v>556</v>
      </c>
      <c r="D152" s="235" t="s">
        <v>177</v>
      </c>
      <c r="E152" s="236" t="s">
        <v>85</v>
      </c>
      <c r="F152" s="237" t="s">
        <v>2299</v>
      </c>
      <c r="G152" s="238" t="s">
        <v>2297</v>
      </c>
      <c r="H152" s="239">
        <v>1</v>
      </c>
      <c r="I152" s="240"/>
      <c r="J152" s="241">
        <f>ROUND(I152*H152,2)</f>
        <v>0</v>
      </c>
      <c r="K152" s="237" t="s">
        <v>23</v>
      </c>
      <c r="L152" s="73"/>
      <c r="M152" s="242" t="s">
        <v>23</v>
      </c>
      <c r="N152" s="243" t="s">
        <v>46</v>
      </c>
      <c r="O152" s="48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5" t="s">
        <v>258</v>
      </c>
      <c r="AT152" s="25" t="s">
        <v>177</v>
      </c>
      <c r="AU152" s="25" t="s">
        <v>94</v>
      </c>
      <c r="AY152" s="25" t="s">
        <v>174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5" t="s">
        <v>83</v>
      </c>
      <c r="BK152" s="246">
        <f>ROUND(I152*H152,2)</f>
        <v>0</v>
      </c>
      <c r="BL152" s="25" t="s">
        <v>258</v>
      </c>
      <c r="BM152" s="25" t="s">
        <v>2300</v>
      </c>
    </row>
    <row r="153" spans="2:65" s="1" customFormat="1" ht="16.5" customHeight="1">
      <c r="B153" s="47"/>
      <c r="C153" s="235" t="s">
        <v>561</v>
      </c>
      <c r="D153" s="235" t="s">
        <v>177</v>
      </c>
      <c r="E153" s="236" t="s">
        <v>94</v>
      </c>
      <c r="F153" s="237" t="s">
        <v>2301</v>
      </c>
      <c r="G153" s="238" t="s">
        <v>2297</v>
      </c>
      <c r="H153" s="239">
        <v>1</v>
      </c>
      <c r="I153" s="240"/>
      <c r="J153" s="241">
        <f>ROUND(I153*H153,2)</f>
        <v>0</v>
      </c>
      <c r="K153" s="237" t="s">
        <v>23</v>
      </c>
      <c r="L153" s="73"/>
      <c r="M153" s="242" t="s">
        <v>23</v>
      </c>
      <c r="N153" s="243" t="s">
        <v>46</v>
      </c>
      <c r="O153" s="48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5" t="s">
        <v>258</v>
      </c>
      <c r="AT153" s="25" t="s">
        <v>177</v>
      </c>
      <c r="AU153" s="25" t="s">
        <v>94</v>
      </c>
      <c r="AY153" s="25" t="s">
        <v>174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5" t="s">
        <v>83</v>
      </c>
      <c r="BK153" s="246">
        <f>ROUND(I153*H153,2)</f>
        <v>0</v>
      </c>
      <c r="BL153" s="25" t="s">
        <v>258</v>
      </c>
      <c r="BM153" s="25" t="s">
        <v>2302</v>
      </c>
    </row>
    <row r="154" spans="2:65" s="1" customFormat="1" ht="16.5" customHeight="1">
      <c r="B154" s="47"/>
      <c r="C154" s="235" t="s">
        <v>566</v>
      </c>
      <c r="D154" s="235" t="s">
        <v>177</v>
      </c>
      <c r="E154" s="236" t="s">
        <v>2303</v>
      </c>
      <c r="F154" s="237" t="s">
        <v>2304</v>
      </c>
      <c r="G154" s="238" t="s">
        <v>2297</v>
      </c>
      <c r="H154" s="239">
        <v>1</v>
      </c>
      <c r="I154" s="240"/>
      <c r="J154" s="241">
        <f>ROUND(I154*H154,2)</f>
        <v>0</v>
      </c>
      <c r="K154" s="237" t="s">
        <v>23</v>
      </c>
      <c r="L154" s="73"/>
      <c r="M154" s="242" t="s">
        <v>23</v>
      </c>
      <c r="N154" s="243" t="s">
        <v>46</v>
      </c>
      <c r="O154" s="48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5" t="s">
        <v>258</v>
      </c>
      <c r="AT154" s="25" t="s">
        <v>177</v>
      </c>
      <c r="AU154" s="25" t="s">
        <v>94</v>
      </c>
      <c r="AY154" s="25" t="s">
        <v>174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5" t="s">
        <v>83</v>
      </c>
      <c r="BK154" s="246">
        <f>ROUND(I154*H154,2)</f>
        <v>0</v>
      </c>
      <c r="BL154" s="25" t="s">
        <v>258</v>
      </c>
      <c r="BM154" s="25" t="s">
        <v>2305</v>
      </c>
    </row>
    <row r="155" spans="2:65" s="1" customFormat="1" ht="16.5" customHeight="1">
      <c r="B155" s="47"/>
      <c r="C155" s="235" t="s">
        <v>571</v>
      </c>
      <c r="D155" s="235" t="s">
        <v>177</v>
      </c>
      <c r="E155" s="236" t="s">
        <v>2306</v>
      </c>
      <c r="F155" s="237" t="s">
        <v>2307</v>
      </c>
      <c r="G155" s="238" t="s">
        <v>2297</v>
      </c>
      <c r="H155" s="239">
        <v>1</v>
      </c>
      <c r="I155" s="240"/>
      <c r="J155" s="241">
        <f>ROUND(I155*H155,2)</f>
        <v>0</v>
      </c>
      <c r="K155" s="237" t="s">
        <v>23</v>
      </c>
      <c r="L155" s="73"/>
      <c r="M155" s="242" t="s">
        <v>23</v>
      </c>
      <c r="N155" s="243" t="s">
        <v>46</v>
      </c>
      <c r="O155" s="48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5" t="s">
        <v>258</v>
      </c>
      <c r="AT155" s="25" t="s">
        <v>177</v>
      </c>
      <c r="AU155" s="25" t="s">
        <v>94</v>
      </c>
      <c r="AY155" s="25" t="s">
        <v>174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5" t="s">
        <v>83</v>
      </c>
      <c r="BK155" s="246">
        <f>ROUND(I155*H155,2)</f>
        <v>0</v>
      </c>
      <c r="BL155" s="25" t="s">
        <v>258</v>
      </c>
      <c r="BM155" s="25" t="s">
        <v>2308</v>
      </c>
    </row>
    <row r="156" spans="2:65" s="1" customFormat="1" ht="16.5" customHeight="1">
      <c r="B156" s="47"/>
      <c r="C156" s="235" t="s">
        <v>576</v>
      </c>
      <c r="D156" s="235" t="s">
        <v>177</v>
      </c>
      <c r="E156" s="236" t="s">
        <v>2309</v>
      </c>
      <c r="F156" s="237" t="s">
        <v>2310</v>
      </c>
      <c r="G156" s="238" t="s">
        <v>2297</v>
      </c>
      <c r="H156" s="239">
        <v>1</v>
      </c>
      <c r="I156" s="240"/>
      <c r="J156" s="241">
        <f>ROUND(I156*H156,2)</f>
        <v>0</v>
      </c>
      <c r="K156" s="237" t="s">
        <v>23</v>
      </c>
      <c r="L156" s="73"/>
      <c r="M156" s="242" t="s">
        <v>23</v>
      </c>
      <c r="N156" s="243" t="s">
        <v>46</v>
      </c>
      <c r="O156" s="48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5" t="s">
        <v>258</v>
      </c>
      <c r="AT156" s="25" t="s">
        <v>177</v>
      </c>
      <c r="AU156" s="25" t="s">
        <v>94</v>
      </c>
      <c r="AY156" s="25" t="s">
        <v>174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5" t="s">
        <v>83</v>
      </c>
      <c r="BK156" s="246">
        <f>ROUND(I156*H156,2)</f>
        <v>0</v>
      </c>
      <c r="BL156" s="25" t="s">
        <v>258</v>
      </c>
      <c r="BM156" s="25" t="s">
        <v>2311</v>
      </c>
    </row>
    <row r="157" spans="2:65" s="1" customFormat="1" ht="16.5" customHeight="1">
      <c r="B157" s="47"/>
      <c r="C157" s="235" t="s">
        <v>580</v>
      </c>
      <c r="D157" s="235" t="s">
        <v>177</v>
      </c>
      <c r="E157" s="236" t="s">
        <v>2312</v>
      </c>
      <c r="F157" s="237" t="s">
        <v>2313</v>
      </c>
      <c r="G157" s="238" t="s">
        <v>2297</v>
      </c>
      <c r="H157" s="239">
        <v>1</v>
      </c>
      <c r="I157" s="240"/>
      <c r="J157" s="241">
        <f>ROUND(I157*H157,2)</f>
        <v>0</v>
      </c>
      <c r="K157" s="237" t="s">
        <v>23</v>
      </c>
      <c r="L157" s="73"/>
      <c r="M157" s="242" t="s">
        <v>23</v>
      </c>
      <c r="N157" s="243" t="s">
        <v>46</v>
      </c>
      <c r="O157" s="48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5" t="s">
        <v>258</v>
      </c>
      <c r="AT157" s="25" t="s">
        <v>177</v>
      </c>
      <c r="AU157" s="25" t="s">
        <v>94</v>
      </c>
      <c r="AY157" s="25" t="s">
        <v>174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5" t="s">
        <v>83</v>
      </c>
      <c r="BK157" s="246">
        <f>ROUND(I157*H157,2)</f>
        <v>0</v>
      </c>
      <c r="BL157" s="25" t="s">
        <v>258</v>
      </c>
      <c r="BM157" s="25" t="s">
        <v>2314</v>
      </c>
    </row>
    <row r="158" spans="2:65" s="1" customFormat="1" ht="16.5" customHeight="1">
      <c r="B158" s="47"/>
      <c r="C158" s="235" t="s">
        <v>586</v>
      </c>
      <c r="D158" s="235" t="s">
        <v>177</v>
      </c>
      <c r="E158" s="236" t="s">
        <v>2315</v>
      </c>
      <c r="F158" s="237" t="s">
        <v>2316</v>
      </c>
      <c r="G158" s="238" t="s">
        <v>2297</v>
      </c>
      <c r="H158" s="239">
        <v>1</v>
      </c>
      <c r="I158" s="240"/>
      <c r="J158" s="241">
        <f>ROUND(I158*H158,2)</f>
        <v>0</v>
      </c>
      <c r="K158" s="237" t="s">
        <v>23</v>
      </c>
      <c r="L158" s="73"/>
      <c r="M158" s="242" t="s">
        <v>23</v>
      </c>
      <c r="N158" s="243" t="s">
        <v>46</v>
      </c>
      <c r="O158" s="48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5" t="s">
        <v>258</v>
      </c>
      <c r="AT158" s="25" t="s">
        <v>177</v>
      </c>
      <c r="AU158" s="25" t="s">
        <v>94</v>
      </c>
      <c r="AY158" s="25" t="s">
        <v>174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5" t="s">
        <v>83</v>
      </c>
      <c r="BK158" s="246">
        <f>ROUND(I158*H158,2)</f>
        <v>0</v>
      </c>
      <c r="BL158" s="25" t="s">
        <v>258</v>
      </c>
      <c r="BM158" s="25" t="s">
        <v>2317</v>
      </c>
    </row>
    <row r="159" spans="2:63" s="11" customFormat="1" ht="37.4" customHeight="1">
      <c r="B159" s="219"/>
      <c r="C159" s="220"/>
      <c r="D159" s="221" t="s">
        <v>74</v>
      </c>
      <c r="E159" s="222" t="s">
        <v>1305</v>
      </c>
      <c r="F159" s="222" t="s">
        <v>1306</v>
      </c>
      <c r="G159" s="220"/>
      <c r="H159" s="220"/>
      <c r="I159" s="223"/>
      <c r="J159" s="224">
        <f>BK159</f>
        <v>0</v>
      </c>
      <c r="K159" s="220"/>
      <c r="L159" s="225"/>
      <c r="M159" s="226"/>
      <c r="N159" s="227"/>
      <c r="O159" s="227"/>
      <c r="P159" s="228">
        <f>SUM(P160:P167)</f>
        <v>0</v>
      </c>
      <c r="Q159" s="227"/>
      <c r="R159" s="228">
        <f>SUM(R160:R167)</f>
        <v>0</v>
      </c>
      <c r="S159" s="227"/>
      <c r="T159" s="229">
        <f>SUM(T160:T167)</f>
        <v>0</v>
      </c>
      <c r="AR159" s="230" t="s">
        <v>195</v>
      </c>
      <c r="AT159" s="231" t="s">
        <v>74</v>
      </c>
      <c r="AU159" s="231" t="s">
        <v>75</v>
      </c>
      <c r="AY159" s="230" t="s">
        <v>174</v>
      </c>
      <c r="BK159" s="232">
        <f>SUM(BK160:BK167)</f>
        <v>0</v>
      </c>
    </row>
    <row r="160" spans="2:65" s="1" customFormat="1" ht="16.5" customHeight="1">
      <c r="B160" s="47"/>
      <c r="C160" s="235" t="s">
        <v>594</v>
      </c>
      <c r="D160" s="235" t="s">
        <v>177</v>
      </c>
      <c r="E160" s="236" t="s">
        <v>2318</v>
      </c>
      <c r="F160" s="237" t="s">
        <v>2319</v>
      </c>
      <c r="G160" s="238" t="s">
        <v>198</v>
      </c>
      <c r="H160" s="239">
        <v>48</v>
      </c>
      <c r="I160" s="240"/>
      <c r="J160" s="241">
        <f>ROUND(I160*H160,2)</f>
        <v>0</v>
      </c>
      <c r="K160" s="237" t="s">
        <v>23</v>
      </c>
      <c r="L160" s="73"/>
      <c r="M160" s="242" t="s">
        <v>23</v>
      </c>
      <c r="N160" s="243" t="s">
        <v>46</v>
      </c>
      <c r="O160" s="48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5" t="s">
        <v>1310</v>
      </c>
      <c r="AT160" s="25" t="s">
        <v>177</v>
      </c>
      <c r="AU160" s="25" t="s">
        <v>83</v>
      </c>
      <c r="AY160" s="25" t="s">
        <v>174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5" t="s">
        <v>83</v>
      </c>
      <c r="BK160" s="246">
        <f>ROUND(I160*H160,2)</f>
        <v>0</v>
      </c>
      <c r="BL160" s="25" t="s">
        <v>1310</v>
      </c>
      <c r="BM160" s="25" t="s">
        <v>2320</v>
      </c>
    </row>
    <row r="161" spans="2:65" s="1" customFormat="1" ht="25.5" customHeight="1">
      <c r="B161" s="47"/>
      <c r="C161" s="235" t="s">
        <v>600</v>
      </c>
      <c r="D161" s="235" t="s">
        <v>177</v>
      </c>
      <c r="E161" s="236" t="s">
        <v>2321</v>
      </c>
      <c r="F161" s="237" t="s">
        <v>2322</v>
      </c>
      <c r="G161" s="238" t="s">
        <v>198</v>
      </c>
      <c r="H161" s="239">
        <v>4</v>
      </c>
      <c r="I161" s="240"/>
      <c r="J161" s="241">
        <f>ROUND(I161*H161,2)</f>
        <v>0</v>
      </c>
      <c r="K161" s="237" t="s">
        <v>181</v>
      </c>
      <c r="L161" s="73"/>
      <c r="M161" s="242" t="s">
        <v>23</v>
      </c>
      <c r="N161" s="243" t="s">
        <v>46</v>
      </c>
      <c r="O161" s="48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5" t="s">
        <v>1310</v>
      </c>
      <c r="AT161" s="25" t="s">
        <v>177</v>
      </c>
      <c r="AU161" s="25" t="s">
        <v>83</v>
      </c>
      <c r="AY161" s="25" t="s">
        <v>174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5" t="s">
        <v>83</v>
      </c>
      <c r="BK161" s="246">
        <f>ROUND(I161*H161,2)</f>
        <v>0</v>
      </c>
      <c r="BL161" s="25" t="s">
        <v>1310</v>
      </c>
      <c r="BM161" s="25" t="s">
        <v>2323</v>
      </c>
    </row>
    <row r="162" spans="2:47" s="1" customFormat="1" ht="13.5">
      <c r="B162" s="47"/>
      <c r="C162" s="75"/>
      <c r="D162" s="247" t="s">
        <v>187</v>
      </c>
      <c r="E162" s="75"/>
      <c r="F162" s="248" t="s">
        <v>2324</v>
      </c>
      <c r="G162" s="75"/>
      <c r="H162" s="75"/>
      <c r="I162" s="205"/>
      <c r="J162" s="75"/>
      <c r="K162" s="75"/>
      <c r="L162" s="73"/>
      <c r="M162" s="249"/>
      <c r="N162" s="48"/>
      <c r="O162" s="48"/>
      <c r="P162" s="48"/>
      <c r="Q162" s="48"/>
      <c r="R162" s="48"/>
      <c r="S162" s="48"/>
      <c r="T162" s="96"/>
      <c r="AT162" s="25" t="s">
        <v>187</v>
      </c>
      <c r="AU162" s="25" t="s">
        <v>83</v>
      </c>
    </row>
    <row r="163" spans="2:65" s="1" customFormat="1" ht="25.5" customHeight="1">
      <c r="B163" s="47"/>
      <c r="C163" s="235" t="s">
        <v>606</v>
      </c>
      <c r="D163" s="235" t="s">
        <v>177</v>
      </c>
      <c r="E163" s="236" t="s">
        <v>1337</v>
      </c>
      <c r="F163" s="237" t="s">
        <v>1338</v>
      </c>
      <c r="G163" s="238" t="s">
        <v>198</v>
      </c>
      <c r="H163" s="239">
        <v>8</v>
      </c>
      <c r="I163" s="240"/>
      <c r="J163" s="241">
        <f>ROUND(I163*H163,2)</f>
        <v>0</v>
      </c>
      <c r="K163" s="237" t="s">
        <v>181</v>
      </c>
      <c r="L163" s="73"/>
      <c r="M163" s="242" t="s">
        <v>23</v>
      </c>
      <c r="N163" s="243" t="s">
        <v>46</v>
      </c>
      <c r="O163" s="48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5" t="s">
        <v>1310</v>
      </c>
      <c r="AT163" s="25" t="s">
        <v>177</v>
      </c>
      <c r="AU163" s="25" t="s">
        <v>83</v>
      </c>
      <c r="AY163" s="25" t="s">
        <v>174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5" t="s">
        <v>83</v>
      </c>
      <c r="BK163" s="246">
        <f>ROUND(I163*H163,2)</f>
        <v>0</v>
      </c>
      <c r="BL163" s="25" t="s">
        <v>1310</v>
      </c>
      <c r="BM163" s="25" t="s">
        <v>2325</v>
      </c>
    </row>
    <row r="164" spans="2:47" s="1" customFormat="1" ht="13.5">
      <c r="B164" s="47"/>
      <c r="C164" s="75"/>
      <c r="D164" s="247" t="s">
        <v>187</v>
      </c>
      <c r="E164" s="75"/>
      <c r="F164" s="248" t="s">
        <v>2324</v>
      </c>
      <c r="G164" s="75"/>
      <c r="H164" s="75"/>
      <c r="I164" s="205"/>
      <c r="J164" s="75"/>
      <c r="K164" s="75"/>
      <c r="L164" s="73"/>
      <c r="M164" s="249"/>
      <c r="N164" s="48"/>
      <c r="O164" s="48"/>
      <c r="P164" s="48"/>
      <c r="Q164" s="48"/>
      <c r="R164" s="48"/>
      <c r="S164" s="48"/>
      <c r="T164" s="96"/>
      <c r="AT164" s="25" t="s">
        <v>187</v>
      </c>
      <c r="AU164" s="25" t="s">
        <v>83</v>
      </c>
    </row>
    <row r="165" spans="2:51" s="12" customFormat="1" ht="13.5">
      <c r="B165" s="257"/>
      <c r="C165" s="258"/>
      <c r="D165" s="247" t="s">
        <v>328</v>
      </c>
      <c r="E165" s="259" t="s">
        <v>23</v>
      </c>
      <c r="F165" s="260" t="s">
        <v>2326</v>
      </c>
      <c r="G165" s="258"/>
      <c r="H165" s="261">
        <v>8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AT165" s="267" t="s">
        <v>328</v>
      </c>
      <c r="AU165" s="267" t="s">
        <v>83</v>
      </c>
      <c r="AV165" s="12" t="s">
        <v>85</v>
      </c>
      <c r="AW165" s="12" t="s">
        <v>38</v>
      </c>
      <c r="AX165" s="12" t="s">
        <v>83</v>
      </c>
      <c r="AY165" s="267" t="s">
        <v>174</v>
      </c>
    </row>
    <row r="166" spans="2:65" s="1" customFormat="1" ht="25.5" customHeight="1">
      <c r="B166" s="47"/>
      <c r="C166" s="235" t="s">
        <v>610</v>
      </c>
      <c r="D166" s="235" t="s">
        <v>177</v>
      </c>
      <c r="E166" s="236" t="s">
        <v>1341</v>
      </c>
      <c r="F166" s="237" t="s">
        <v>1342</v>
      </c>
      <c r="G166" s="238" t="s">
        <v>198</v>
      </c>
      <c r="H166" s="239">
        <v>2</v>
      </c>
      <c r="I166" s="240"/>
      <c r="J166" s="241">
        <f>ROUND(I166*H166,2)</f>
        <v>0</v>
      </c>
      <c r="K166" s="237" t="s">
        <v>181</v>
      </c>
      <c r="L166" s="73"/>
      <c r="M166" s="242" t="s">
        <v>23</v>
      </c>
      <c r="N166" s="243" t="s">
        <v>46</v>
      </c>
      <c r="O166" s="48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5" t="s">
        <v>1310</v>
      </c>
      <c r="AT166" s="25" t="s">
        <v>177</v>
      </c>
      <c r="AU166" s="25" t="s">
        <v>83</v>
      </c>
      <c r="AY166" s="25" t="s">
        <v>174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5" t="s">
        <v>83</v>
      </c>
      <c r="BK166" s="246">
        <f>ROUND(I166*H166,2)</f>
        <v>0</v>
      </c>
      <c r="BL166" s="25" t="s">
        <v>1310</v>
      </c>
      <c r="BM166" s="25" t="s">
        <v>2327</v>
      </c>
    </row>
    <row r="167" spans="2:47" s="1" customFormat="1" ht="13.5">
      <c r="B167" s="47"/>
      <c r="C167" s="75"/>
      <c r="D167" s="247" t="s">
        <v>187</v>
      </c>
      <c r="E167" s="75"/>
      <c r="F167" s="248" t="s">
        <v>2324</v>
      </c>
      <c r="G167" s="75"/>
      <c r="H167" s="75"/>
      <c r="I167" s="205"/>
      <c r="J167" s="75"/>
      <c r="K167" s="75"/>
      <c r="L167" s="73"/>
      <c r="M167" s="249"/>
      <c r="N167" s="48"/>
      <c r="O167" s="48"/>
      <c r="P167" s="48"/>
      <c r="Q167" s="48"/>
      <c r="R167" s="48"/>
      <c r="S167" s="48"/>
      <c r="T167" s="96"/>
      <c r="AT167" s="25" t="s">
        <v>187</v>
      </c>
      <c r="AU167" s="25" t="s">
        <v>83</v>
      </c>
    </row>
    <row r="168" spans="2:63" s="11" customFormat="1" ht="37.4" customHeight="1">
      <c r="B168" s="219"/>
      <c r="C168" s="220"/>
      <c r="D168" s="221" t="s">
        <v>74</v>
      </c>
      <c r="E168" s="222" t="s">
        <v>1374</v>
      </c>
      <c r="F168" s="222" t="s">
        <v>2328</v>
      </c>
      <c r="G168" s="220"/>
      <c r="H168" s="220"/>
      <c r="I168" s="223"/>
      <c r="J168" s="224">
        <f>BK168</f>
        <v>0</v>
      </c>
      <c r="K168" s="220"/>
      <c r="L168" s="225"/>
      <c r="M168" s="226"/>
      <c r="N168" s="227"/>
      <c r="O168" s="227"/>
      <c r="P168" s="228">
        <f>SUM(P169:P176)</f>
        <v>0</v>
      </c>
      <c r="Q168" s="227"/>
      <c r="R168" s="228">
        <f>SUM(R169:R176)</f>
        <v>0</v>
      </c>
      <c r="S168" s="227"/>
      <c r="T168" s="229">
        <f>SUM(T169:T176)</f>
        <v>0</v>
      </c>
      <c r="AR168" s="230" t="s">
        <v>195</v>
      </c>
      <c r="AT168" s="231" t="s">
        <v>74</v>
      </c>
      <c r="AU168" s="231" t="s">
        <v>75</v>
      </c>
      <c r="AY168" s="230" t="s">
        <v>174</v>
      </c>
      <c r="BK168" s="232">
        <f>SUM(BK169:BK176)</f>
        <v>0</v>
      </c>
    </row>
    <row r="169" spans="2:65" s="1" customFormat="1" ht="16.5" customHeight="1">
      <c r="B169" s="47"/>
      <c r="C169" s="235" t="s">
        <v>615</v>
      </c>
      <c r="D169" s="235" t="s">
        <v>177</v>
      </c>
      <c r="E169" s="236" t="s">
        <v>2329</v>
      </c>
      <c r="F169" s="237" t="s">
        <v>2330</v>
      </c>
      <c r="G169" s="238" t="s">
        <v>2297</v>
      </c>
      <c r="H169" s="239">
        <v>28</v>
      </c>
      <c r="I169" s="240"/>
      <c r="J169" s="241">
        <f>ROUND(I169*H169,2)</f>
        <v>0</v>
      </c>
      <c r="K169" s="237" t="s">
        <v>23</v>
      </c>
      <c r="L169" s="73"/>
      <c r="M169" s="242" t="s">
        <v>23</v>
      </c>
      <c r="N169" s="243" t="s">
        <v>46</v>
      </c>
      <c r="O169" s="48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5" t="s">
        <v>1380</v>
      </c>
      <c r="AT169" s="25" t="s">
        <v>177</v>
      </c>
      <c r="AU169" s="25" t="s">
        <v>83</v>
      </c>
      <c r="AY169" s="25" t="s">
        <v>174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5" t="s">
        <v>83</v>
      </c>
      <c r="BK169" s="246">
        <f>ROUND(I169*H169,2)</f>
        <v>0</v>
      </c>
      <c r="BL169" s="25" t="s">
        <v>1380</v>
      </c>
      <c r="BM169" s="25" t="s">
        <v>2331</v>
      </c>
    </row>
    <row r="170" spans="2:51" s="12" customFormat="1" ht="13.5">
      <c r="B170" s="257"/>
      <c r="C170" s="258"/>
      <c r="D170" s="247" t="s">
        <v>328</v>
      </c>
      <c r="E170" s="258"/>
      <c r="F170" s="260" t="s">
        <v>2263</v>
      </c>
      <c r="G170" s="258"/>
      <c r="H170" s="261">
        <v>28</v>
      </c>
      <c r="I170" s="262"/>
      <c r="J170" s="258"/>
      <c r="K170" s="258"/>
      <c r="L170" s="263"/>
      <c r="M170" s="264"/>
      <c r="N170" s="265"/>
      <c r="O170" s="265"/>
      <c r="P170" s="265"/>
      <c r="Q170" s="265"/>
      <c r="R170" s="265"/>
      <c r="S170" s="265"/>
      <c r="T170" s="266"/>
      <c r="AT170" s="267" t="s">
        <v>328</v>
      </c>
      <c r="AU170" s="267" t="s">
        <v>83</v>
      </c>
      <c r="AV170" s="12" t="s">
        <v>85</v>
      </c>
      <c r="AW170" s="12" t="s">
        <v>6</v>
      </c>
      <c r="AX170" s="12" t="s">
        <v>83</v>
      </c>
      <c r="AY170" s="267" t="s">
        <v>174</v>
      </c>
    </row>
    <row r="171" spans="2:65" s="1" customFormat="1" ht="16.5" customHeight="1">
      <c r="B171" s="47"/>
      <c r="C171" s="235" t="s">
        <v>619</v>
      </c>
      <c r="D171" s="235" t="s">
        <v>177</v>
      </c>
      <c r="E171" s="236" t="s">
        <v>2329</v>
      </c>
      <c r="F171" s="237" t="s">
        <v>2330</v>
      </c>
      <c r="G171" s="238" t="s">
        <v>2297</v>
      </c>
      <c r="H171" s="239">
        <v>4</v>
      </c>
      <c r="I171" s="240"/>
      <c r="J171" s="241">
        <f>ROUND(I171*H171,2)</f>
        <v>0</v>
      </c>
      <c r="K171" s="237" t="s">
        <v>23</v>
      </c>
      <c r="L171" s="73"/>
      <c r="M171" s="242" t="s">
        <v>23</v>
      </c>
      <c r="N171" s="243" t="s">
        <v>46</v>
      </c>
      <c r="O171" s="48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5" t="s">
        <v>1380</v>
      </c>
      <c r="AT171" s="25" t="s">
        <v>177</v>
      </c>
      <c r="AU171" s="25" t="s">
        <v>83</v>
      </c>
      <c r="AY171" s="25" t="s">
        <v>174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5" t="s">
        <v>83</v>
      </c>
      <c r="BK171" s="246">
        <f>ROUND(I171*H171,2)</f>
        <v>0</v>
      </c>
      <c r="BL171" s="25" t="s">
        <v>1380</v>
      </c>
      <c r="BM171" s="25" t="s">
        <v>2332</v>
      </c>
    </row>
    <row r="172" spans="2:51" s="12" customFormat="1" ht="13.5">
      <c r="B172" s="257"/>
      <c r="C172" s="258"/>
      <c r="D172" s="247" t="s">
        <v>328</v>
      </c>
      <c r="E172" s="258"/>
      <c r="F172" s="260" t="s">
        <v>2271</v>
      </c>
      <c r="G172" s="258"/>
      <c r="H172" s="261">
        <v>4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6"/>
      <c r="AT172" s="267" t="s">
        <v>328</v>
      </c>
      <c r="AU172" s="267" t="s">
        <v>83</v>
      </c>
      <c r="AV172" s="12" t="s">
        <v>85</v>
      </c>
      <c r="AW172" s="12" t="s">
        <v>6</v>
      </c>
      <c r="AX172" s="12" t="s">
        <v>83</v>
      </c>
      <c r="AY172" s="267" t="s">
        <v>174</v>
      </c>
    </row>
    <row r="173" spans="2:65" s="1" customFormat="1" ht="16.5" customHeight="1">
      <c r="B173" s="47"/>
      <c r="C173" s="235" t="s">
        <v>624</v>
      </c>
      <c r="D173" s="235" t="s">
        <v>177</v>
      </c>
      <c r="E173" s="236" t="s">
        <v>2329</v>
      </c>
      <c r="F173" s="237" t="s">
        <v>2330</v>
      </c>
      <c r="G173" s="238" t="s">
        <v>2297</v>
      </c>
      <c r="H173" s="239">
        <v>5</v>
      </c>
      <c r="I173" s="240"/>
      <c r="J173" s="241">
        <f>ROUND(I173*H173,2)</f>
        <v>0</v>
      </c>
      <c r="K173" s="237" t="s">
        <v>23</v>
      </c>
      <c r="L173" s="73"/>
      <c r="M173" s="242" t="s">
        <v>23</v>
      </c>
      <c r="N173" s="243" t="s">
        <v>46</v>
      </c>
      <c r="O173" s="48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5" t="s">
        <v>1380</v>
      </c>
      <c r="AT173" s="25" t="s">
        <v>177</v>
      </c>
      <c r="AU173" s="25" t="s">
        <v>83</v>
      </c>
      <c r="AY173" s="25" t="s">
        <v>174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5" t="s">
        <v>83</v>
      </c>
      <c r="BK173" s="246">
        <f>ROUND(I173*H173,2)</f>
        <v>0</v>
      </c>
      <c r="BL173" s="25" t="s">
        <v>1380</v>
      </c>
      <c r="BM173" s="25" t="s">
        <v>2333</v>
      </c>
    </row>
    <row r="174" spans="2:65" s="1" customFormat="1" ht="16.5" customHeight="1">
      <c r="B174" s="47"/>
      <c r="C174" s="235" t="s">
        <v>628</v>
      </c>
      <c r="D174" s="235" t="s">
        <v>177</v>
      </c>
      <c r="E174" s="236" t="s">
        <v>2329</v>
      </c>
      <c r="F174" s="237" t="s">
        <v>2330</v>
      </c>
      <c r="G174" s="238" t="s">
        <v>2297</v>
      </c>
      <c r="H174" s="239">
        <v>9</v>
      </c>
      <c r="I174" s="240"/>
      <c r="J174" s="241">
        <f>ROUND(I174*H174,2)</f>
        <v>0</v>
      </c>
      <c r="K174" s="237" t="s">
        <v>23</v>
      </c>
      <c r="L174" s="73"/>
      <c r="M174" s="242" t="s">
        <v>23</v>
      </c>
      <c r="N174" s="243" t="s">
        <v>46</v>
      </c>
      <c r="O174" s="48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5" t="s">
        <v>1380</v>
      </c>
      <c r="AT174" s="25" t="s">
        <v>177</v>
      </c>
      <c r="AU174" s="25" t="s">
        <v>83</v>
      </c>
      <c r="AY174" s="25" t="s">
        <v>174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5" t="s">
        <v>83</v>
      </c>
      <c r="BK174" s="246">
        <f>ROUND(I174*H174,2)</f>
        <v>0</v>
      </c>
      <c r="BL174" s="25" t="s">
        <v>1380</v>
      </c>
      <c r="BM174" s="25" t="s">
        <v>2334</v>
      </c>
    </row>
    <row r="175" spans="2:65" s="1" customFormat="1" ht="16.5" customHeight="1">
      <c r="B175" s="47"/>
      <c r="C175" s="235" t="s">
        <v>632</v>
      </c>
      <c r="D175" s="235" t="s">
        <v>177</v>
      </c>
      <c r="E175" s="236" t="s">
        <v>2335</v>
      </c>
      <c r="F175" s="237" t="s">
        <v>2336</v>
      </c>
      <c r="G175" s="238" t="s">
        <v>2297</v>
      </c>
      <c r="H175" s="239">
        <v>1</v>
      </c>
      <c r="I175" s="240"/>
      <c r="J175" s="241">
        <f>ROUND(I175*H175,2)</f>
        <v>0</v>
      </c>
      <c r="K175" s="237" t="s">
        <v>23</v>
      </c>
      <c r="L175" s="73"/>
      <c r="M175" s="242" t="s">
        <v>23</v>
      </c>
      <c r="N175" s="243" t="s">
        <v>46</v>
      </c>
      <c r="O175" s="48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AR175" s="25" t="s">
        <v>1380</v>
      </c>
      <c r="AT175" s="25" t="s">
        <v>177</v>
      </c>
      <c r="AU175" s="25" t="s">
        <v>83</v>
      </c>
      <c r="AY175" s="25" t="s">
        <v>174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5" t="s">
        <v>83</v>
      </c>
      <c r="BK175" s="246">
        <f>ROUND(I175*H175,2)</f>
        <v>0</v>
      </c>
      <c r="BL175" s="25" t="s">
        <v>1380</v>
      </c>
      <c r="BM175" s="25" t="s">
        <v>2337</v>
      </c>
    </row>
    <row r="176" spans="2:65" s="1" customFormat="1" ht="16.5" customHeight="1">
      <c r="B176" s="47"/>
      <c r="C176" s="235" t="s">
        <v>638</v>
      </c>
      <c r="D176" s="235" t="s">
        <v>177</v>
      </c>
      <c r="E176" s="236" t="s">
        <v>2338</v>
      </c>
      <c r="F176" s="237" t="s">
        <v>2339</v>
      </c>
      <c r="G176" s="238" t="s">
        <v>2297</v>
      </c>
      <c r="H176" s="239">
        <v>3</v>
      </c>
      <c r="I176" s="240"/>
      <c r="J176" s="241">
        <f>ROUND(I176*H176,2)</f>
        <v>0</v>
      </c>
      <c r="K176" s="237" t="s">
        <v>23</v>
      </c>
      <c r="L176" s="73"/>
      <c r="M176" s="242" t="s">
        <v>23</v>
      </c>
      <c r="N176" s="243" t="s">
        <v>46</v>
      </c>
      <c r="O176" s="48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5" t="s">
        <v>1380</v>
      </c>
      <c r="AT176" s="25" t="s">
        <v>177</v>
      </c>
      <c r="AU176" s="25" t="s">
        <v>83</v>
      </c>
      <c r="AY176" s="25" t="s">
        <v>174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5" t="s">
        <v>83</v>
      </c>
      <c r="BK176" s="246">
        <f>ROUND(I176*H176,2)</f>
        <v>0</v>
      </c>
      <c r="BL176" s="25" t="s">
        <v>1380</v>
      </c>
      <c r="BM176" s="25" t="s">
        <v>2340</v>
      </c>
    </row>
    <row r="177" spans="2:63" s="11" customFormat="1" ht="37.4" customHeight="1">
      <c r="B177" s="219"/>
      <c r="C177" s="220"/>
      <c r="D177" s="221" t="s">
        <v>74</v>
      </c>
      <c r="E177" s="222" t="s">
        <v>81</v>
      </c>
      <c r="F177" s="222" t="s">
        <v>172</v>
      </c>
      <c r="G177" s="220"/>
      <c r="H177" s="220"/>
      <c r="I177" s="223"/>
      <c r="J177" s="224">
        <f>BK177</f>
        <v>0</v>
      </c>
      <c r="K177" s="220"/>
      <c r="L177" s="225"/>
      <c r="M177" s="226"/>
      <c r="N177" s="227"/>
      <c r="O177" s="227"/>
      <c r="P177" s="228">
        <f>P178</f>
        <v>0</v>
      </c>
      <c r="Q177" s="227"/>
      <c r="R177" s="228">
        <f>R178</f>
        <v>0</v>
      </c>
      <c r="S177" s="227"/>
      <c r="T177" s="229">
        <f>T178</f>
        <v>0</v>
      </c>
      <c r="AR177" s="230" t="s">
        <v>173</v>
      </c>
      <c r="AT177" s="231" t="s">
        <v>74</v>
      </c>
      <c r="AU177" s="231" t="s">
        <v>75</v>
      </c>
      <c r="AY177" s="230" t="s">
        <v>174</v>
      </c>
      <c r="BK177" s="232">
        <f>BK178</f>
        <v>0</v>
      </c>
    </row>
    <row r="178" spans="2:63" s="11" customFormat="1" ht="19.9" customHeight="1">
      <c r="B178" s="219"/>
      <c r="C178" s="220"/>
      <c r="D178" s="221" t="s">
        <v>74</v>
      </c>
      <c r="E178" s="233" t="s">
        <v>268</v>
      </c>
      <c r="F178" s="233" t="s">
        <v>269</v>
      </c>
      <c r="G178" s="220"/>
      <c r="H178" s="220"/>
      <c r="I178" s="223"/>
      <c r="J178" s="234">
        <f>BK178</f>
        <v>0</v>
      </c>
      <c r="K178" s="220"/>
      <c r="L178" s="225"/>
      <c r="M178" s="226"/>
      <c r="N178" s="227"/>
      <c r="O178" s="227"/>
      <c r="P178" s="228">
        <f>SUM(P179:P186)</f>
        <v>0</v>
      </c>
      <c r="Q178" s="227"/>
      <c r="R178" s="228">
        <f>SUM(R179:R186)</f>
        <v>0</v>
      </c>
      <c r="S178" s="227"/>
      <c r="T178" s="229">
        <f>SUM(T179:T186)</f>
        <v>0</v>
      </c>
      <c r="AR178" s="230" t="s">
        <v>173</v>
      </c>
      <c r="AT178" s="231" t="s">
        <v>74</v>
      </c>
      <c r="AU178" s="231" t="s">
        <v>83</v>
      </c>
      <c r="AY178" s="230" t="s">
        <v>174</v>
      </c>
      <c r="BK178" s="232">
        <f>SUM(BK179:BK186)</f>
        <v>0</v>
      </c>
    </row>
    <row r="179" spans="2:65" s="1" customFormat="1" ht="16.5" customHeight="1">
      <c r="B179" s="47"/>
      <c r="C179" s="235" t="s">
        <v>649</v>
      </c>
      <c r="D179" s="235" t="s">
        <v>177</v>
      </c>
      <c r="E179" s="236" t="s">
        <v>2341</v>
      </c>
      <c r="F179" s="237" t="s">
        <v>1378</v>
      </c>
      <c r="G179" s="238" t="s">
        <v>1379</v>
      </c>
      <c r="H179" s="310"/>
      <c r="I179" s="240"/>
      <c r="J179" s="241">
        <f>ROUND(I179*H179,2)</f>
        <v>0</v>
      </c>
      <c r="K179" s="237" t="s">
        <v>23</v>
      </c>
      <c r="L179" s="73"/>
      <c r="M179" s="242" t="s">
        <v>23</v>
      </c>
      <c r="N179" s="243" t="s">
        <v>46</v>
      </c>
      <c r="O179" s="48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AR179" s="25" t="s">
        <v>1380</v>
      </c>
      <c r="AT179" s="25" t="s">
        <v>177</v>
      </c>
      <c r="AU179" s="25" t="s">
        <v>85</v>
      </c>
      <c r="AY179" s="25" t="s">
        <v>174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5" t="s">
        <v>83</v>
      </c>
      <c r="BK179" s="246">
        <f>ROUND(I179*H179,2)</f>
        <v>0</v>
      </c>
      <c r="BL179" s="25" t="s">
        <v>1380</v>
      </c>
      <c r="BM179" s="25" t="s">
        <v>2342</v>
      </c>
    </row>
    <row r="180" spans="2:47" s="1" customFormat="1" ht="13.5">
      <c r="B180" s="47"/>
      <c r="C180" s="75"/>
      <c r="D180" s="247" t="s">
        <v>187</v>
      </c>
      <c r="E180" s="75"/>
      <c r="F180" s="248" t="s">
        <v>2343</v>
      </c>
      <c r="G180" s="75"/>
      <c r="H180" s="75"/>
      <c r="I180" s="205"/>
      <c r="J180" s="75"/>
      <c r="K180" s="75"/>
      <c r="L180" s="73"/>
      <c r="M180" s="249"/>
      <c r="N180" s="48"/>
      <c r="O180" s="48"/>
      <c r="P180" s="48"/>
      <c r="Q180" s="48"/>
      <c r="R180" s="48"/>
      <c r="S180" s="48"/>
      <c r="T180" s="96"/>
      <c r="AT180" s="25" t="s">
        <v>187</v>
      </c>
      <c r="AU180" s="25" t="s">
        <v>85</v>
      </c>
    </row>
    <row r="181" spans="2:65" s="1" customFormat="1" ht="16.5" customHeight="1">
      <c r="B181" s="47"/>
      <c r="C181" s="235" t="s">
        <v>653</v>
      </c>
      <c r="D181" s="235" t="s">
        <v>177</v>
      </c>
      <c r="E181" s="236" t="s">
        <v>2344</v>
      </c>
      <c r="F181" s="237" t="s">
        <v>2345</v>
      </c>
      <c r="G181" s="238" t="s">
        <v>1379</v>
      </c>
      <c r="H181" s="310"/>
      <c r="I181" s="240"/>
      <c r="J181" s="241">
        <f>ROUND(I181*H181,2)</f>
        <v>0</v>
      </c>
      <c r="K181" s="237" t="s">
        <v>23</v>
      </c>
      <c r="L181" s="73"/>
      <c r="M181" s="242" t="s">
        <v>23</v>
      </c>
      <c r="N181" s="243" t="s">
        <v>46</v>
      </c>
      <c r="O181" s="48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AR181" s="25" t="s">
        <v>1380</v>
      </c>
      <c r="AT181" s="25" t="s">
        <v>177</v>
      </c>
      <c r="AU181" s="25" t="s">
        <v>85</v>
      </c>
      <c r="AY181" s="25" t="s">
        <v>174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5" t="s">
        <v>83</v>
      </c>
      <c r="BK181" s="246">
        <f>ROUND(I181*H181,2)</f>
        <v>0</v>
      </c>
      <c r="BL181" s="25" t="s">
        <v>1380</v>
      </c>
      <c r="BM181" s="25" t="s">
        <v>2346</v>
      </c>
    </row>
    <row r="182" spans="2:47" s="1" customFormat="1" ht="13.5">
      <c r="B182" s="47"/>
      <c r="C182" s="75"/>
      <c r="D182" s="247" t="s">
        <v>187</v>
      </c>
      <c r="E182" s="75"/>
      <c r="F182" s="248" t="s">
        <v>2343</v>
      </c>
      <c r="G182" s="75"/>
      <c r="H182" s="75"/>
      <c r="I182" s="205"/>
      <c r="J182" s="75"/>
      <c r="K182" s="75"/>
      <c r="L182" s="73"/>
      <c r="M182" s="249"/>
      <c r="N182" s="48"/>
      <c r="O182" s="48"/>
      <c r="P182" s="48"/>
      <c r="Q182" s="48"/>
      <c r="R182" s="48"/>
      <c r="S182" s="48"/>
      <c r="T182" s="96"/>
      <c r="AT182" s="25" t="s">
        <v>187</v>
      </c>
      <c r="AU182" s="25" t="s">
        <v>85</v>
      </c>
    </row>
    <row r="183" spans="2:65" s="1" customFormat="1" ht="16.5" customHeight="1">
      <c r="B183" s="47"/>
      <c r="C183" s="235" t="s">
        <v>658</v>
      </c>
      <c r="D183" s="235" t="s">
        <v>177</v>
      </c>
      <c r="E183" s="236" t="s">
        <v>2347</v>
      </c>
      <c r="F183" s="237" t="s">
        <v>2348</v>
      </c>
      <c r="G183" s="238" t="s">
        <v>1379</v>
      </c>
      <c r="H183" s="310"/>
      <c r="I183" s="240"/>
      <c r="J183" s="241">
        <f>ROUND(I183*H183,2)</f>
        <v>0</v>
      </c>
      <c r="K183" s="237" t="s">
        <v>23</v>
      </c>
      <c r="L183" s="73"/>
      <c r="M183" s="242" t="s">
        <v>23</v>
      </c>
      <c r="N183" s="243" t="s">
        <v>46</v>
      </c>
      <c r="O183" s="48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AR183" s="25" t="s">
        <v>1380</v>
      </c>
      <c r="AT183" s="25" t="s">
        <v>177</v>
      </c>
      <c r="AU183" s="25" t="s">
        <v>85</v>
      </c>
      <c r="AY183" s="25" t="s">
        <v>174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5" t="s">
        <v>83</v>
      </c>
      <c r="BK183" s="246">
        <f>ROUND(I183*H183,2)</f>
        <v>0</v>
      </c>
      <c r="BL183" s="25" t="s">
        <v>1380</v>
      </c>
      <c r="BM183" s="25" t="s">
        <v>2349</v>
      </c>
    </row>
    <row r="184" spans="2:47" s="1" customFormat="1" ht="13.5">
      <c r="B184" s="47"/>
      <c r="C184" s="75"/>
      <c r="D184" s="247" t="s">
        <v>187</v>
      </c>
      <c r="E184" s="75"/>
      <c r="F184" s="248" t="s">
        <v>2350</v>
      </c>
      <c r="G184" s="75"/>
      <c r="H184" s="75"/>
      <c r="I184" s="205"/>
      <c r="J184" s="75"/>
      <c r="K184" s="75"/>
      <c r="L184" s="73"/>
      <c r="M184" s="249"/>
      <c r="N184" s="48"/>
      <c r="O184" s="48"/>
      <c r="P184" s="48"/>
      <c r="Q184" s="48"/>
      <c r="R184" s="48"/>
      <c r="S184" s="48"/>
      <c r="T184" s="96"/>
      <c r="AT184" s="25" t="s">
        <v>187</v>
      </c>
      <c r="AU184" s="25" t="s">
        <v>85</v>
      </c>
    </row>
    <row r="185" spans="2:65" s="1" customFormat="1" ht="16.5" customHeight="1">
      <c r="B185" s="47"/>
      <c r="C185" s="235" t="s">
        <v>662</v>
      </c>
      <c r="D185" s="235" t="s">
        <v>177</v>
      </c>
      <c r="E185" s="236" t="s">
        <v>1457</v>
      </c>
      <c r="F185" s="237" t="s">
        <v>1458</v>
      </c>
      <c r="G185" s="238" t="s">
        <v>1379</v>
      </c>
      <c r="H185" s="310"/>
      <c r="I185" s="240"/>
      <c r="J185" s="241">
        <f>ROUND(I185*H185,2)</f>
        <v>0</v>
      </c>
      <c r="K185" s="237" t="s">
        <v>23</v>
      </c>
      <c r="L185" s="73"/>
      <c r="M185" s="242" t="s">
        <v>23</v>
      </c>
      <c r="N185" s="243" t="s">
        <v>46</v>
      </c>
      <c r="O185" s="48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AR185" s="25" t="s">
        <v>1380</v>
      </c>
      <c r="AT185" s="25" t="s">
        <v>177</v>
      </c>
      <c r="AU185" s="25" t="s">
        <v>85</v>
      </c>
      <c r="AY185" s="25" t="s">
        <v>174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5" t="s">
        <v>83</v>
      </c>
      <c r="BK185" s="246">
        <f>ROUND(I185*H185,2)</f>
        <v>0</v>
      </c>
      <c r="BL185" s="25" t="s">
        <v>1380</v>
      </c>
      <c r="BM185" s="25" t="s">
        <v>2351</v>
      </c>
    </row>
    <row r="186" spans="2:47" s="1" customFormat="1" ht="13.5">
      <c r="B186" s="47"/>
      <c r="C186" s="75"/>
      <c r="D186" s="247" t="s">
        <v>187</v>
      </c>
      <c r="E186" s="75"/>
      <c r="F186" s="248" t="s">
        <v>1460</v>
      </c>
      <c r="G186" s="75"/>
      <c r="H186" s="75"/>
      <c r="I186" s="205"/>
      <c r="J186" s="75"/>
      <c r="K186" s="75"/>
      <c r="L186" s="73"/>
      <c r="M186" s="250"/>
      <c r="N186" s="251"/>
      <c r="O186" s="251"/>
      <c r="P186" s="251"/>
      <c r="Q186" s="251"/>
      <c r="R186" s="251"/>
      <c r="S186" s="251"/>
      <c r="T186" s="252"/>
      <c r="AT186" s="25" t="s">
        <v>187</v>
      </c>
      <c r="AU186" s="25" t="s">
        <v>85</v>
      </c>
    </row>
    <row r="187" spans="2:12" s="1" customFormat="1" ht="6.95" customHeight="1">
      <c r="B187" s="68"/>
      <c r="C187" s="69"/>
      <c r="D187" s="69"/>
      <c r="E187" s="69"/>
      <c r="F187" s="69"/>
      <c r="G187" s="69"/>
      <c r="H187" s="69"/>
      <c r="I187" s="180"/>
      <c r="J187" s="69"/>
      <c r="K187" s="69"/>
      <c r="L187" s="73"/>
    </row>
  </sheetData>
  <sheetProtection password="CC35" sheet="1" objects="1" scenarios="1" formatColumns="0" formatRows="0" autoFilter="0"/>
  <autoFilter ref="C94:K186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81:H81"/>
    <mergeCell ref="E85:H85"/>
    <mergeCell ref="E83:H83"/>
    <mergeCell ref="E87:H87"/>
    <mergeCell ref="G1:H1"/>
    <mergeCell ref="L2:V2"/>
  </mergeCells>
  <hyperlinks>
    <hyperlink ref="F1:G1" location="C2" display="1) Krycí list soupisu"/>
    <hyperlink ref="G1:H1" location="C62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138</v>
      </c>
      <c r="G1" s="153" t="s">
        <v>139</v>
      </c>
      <c r="H1" s="153"/>
      <c r="I1" s="154"/>
      <c r="J1" s="153" t="s">
        <v>140</v>
      </c>
      <c r="K1" s="152" t="s">
        <v>141</v>
      </c>
      <c r="L1" s="153" t="s">
        <v>142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AT2" s="25" t="s">
        <v>113</v>
      </c>
      <c r="AZ2" s="253" t="s">
        <v>2352</v>
      </c>
      <c r="BA2" s="253" t="s">
        <v>23</v>
      </c>
      <c r="BB2" s="253" t="s">
        <v>23</v>
      </c>
      <c r="BC2" s="253" t="s">
        <v>2353</v>
      </c>
      <c r="BD2" s="253" t="s">
        <v>85</v>
      </c>
    </row>
    <row r="3" spans="2:5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  <c r="AZ3" s="253" t="s">
        <v>2354</v>
      </c>
      <c r="BA3" s="253" t="s">
        <v>23</v>
      </c>
      <c r="BB3" s="253" t="s">
        <v>23</v>
      </c>
      <c r="BC3" s="253" t="s">
        <v>2355</v>
      </c>
      <c r="BD3" s="253" t="s">
        <v>85</v>
      </c>
    </row>
    <row r="4" spans="2:56" ht="36.95" customHeight="1">
      <c r="B4" s="29"/>
      <c r="C4" s="30"/>
      <c r="D4" s="31" t="s">
        <v>143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  <c r="AZ4" s="253" t="s">
        <v>2356</v>
      </c>
      <c r="BA4" s="253" t="s">
        <v>23</v>
      </c>
      <c r="BB4" s="253" t="s">
        <v>23</v>
      </c>
      <c r="BC4" s="253" t="s">
        <v>2357</v>
      </c>
      <c r="BD4" s="253" t="s">
        <v>85</v>
      </c>
    </row>
    <row r="5" spans="2:56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  <c r="AZ5" s="253" t="s">
        <v>2358</v>
      </c>
      <c r="BA5" s="253" t="s">
        <v>23</v>
      </c>
      <c r="BB5" s="253" t="s">
        <v>23</v>
      </c>
      <c r="BC5" s="253" t="s">
        <v>2359</v>
      </c>
      <c r="BD5" s="253" t="s">
        <v>85</v>
      </c>
    </row>
    <row r="6" spans="2:56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  <c r="AZ6" s="253" t="s">
        <v>2360</v>
      </c>
      <c r="BA6" s="253" t="s">
        <v>23</v>
      </c>
      <c r="BB6" s="253" t="s">
        <v>23</v>
      </c>
      <c r="BC6" s="253" t="s">
        <v>2361</v>
      </c>
      <c r="BD6" s="253" t="s">
        <v>85</v>
      </c>
    </row>
    <row r="7" spans="2:11" ht="16.5" customHeight="1">
      <c r="B7" s="29"/>
      <c r="C7" s="30"/>
      <c r="D7" s="30"/>
      <c r="E7" s="157" t="str">
        <f>'Rekapitulace stavby'!K6</f>
        <v>Stavební úpravy zázemí fotbalu na hřišti v Neštěmicích vč.venkovního rozvodu vody a vstupních objektů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144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293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296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2362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303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2363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23</v>
      </c>
      <c r="K15" s="52"/>
    </row>
    <row r="16" spans="2:11" s="1" customFormat="1" ht="14.4" customHeight="1">
      <c r="B16" s="47"/>
      <c r="C16" s="48"/>
      <c r="D16" s="41" t="s">
        <v>24</v>
      </c>
      <c r="E16" s="48"/>
      <c r="F16" s="36" t="s">
        <v>25</v>
      </c>
      <c r="G16" s="48"/>
      <c r="H16" s="48"/>
      <c r="I16" s="160" t="s">
        <v>26</v>
      </c>
      <c r="J16" s="161" t="str">
        <f>'Rekapitulace stavby'!AN8</f>
        <v>24. 10. 2018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28</v>
      </c>
      <c r="E18" s="48"/>
      <c r="F18" s="48"/>
      <c r="G18" s="48"/>
      <c r="H18" s="48"/>
      <c r="I18" s="160" t="s">
        <v>29</v>
      </c>
      <c r="J18" s="36" t="s">
        <v>23</v>
      </c>
      <c r="K18" s="52"/>
    </row>
    <row r="19" spans="2:11" s="1" customFormat="1" ht="18" customHeight="1">
      <c r="B19" s="47"/>
      <c r="C19" s="48"/>
      <c r="D19" s="48"/>
      <c r="E19" s="36" t="s">
        <v>30</v>
      </c>
      <c r="F19" s="48"/>
      <c r="G19" s="48"/>
      <c r="H19" s="48"/>
      <c r="I19" s="160" t="s">
        <v>31</v>
      </c>
      <c r="J19" s="36" t="s">
        <v>23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32</v>
      </c>
      <c r="E21" s="48"/>
      <c r="F21" s="48"/>
      <c r="G21" s="48"/>
      <c r="H21" s="48"/>
      <c r="I21" s="160" t="s">
        <v>29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31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34</v>
      </c>
      <c r="E24" s="48"/>
      <c r="F24" s="48"/>
      <c r="G24" s="48"/>
      <c r="H24" s="48"/>
      <c r="I24" s="160" t="s">
        <v>29</v>
      </c>
      <c r="J24" s="36" t="s">
        <v>35</v>
      </c>
      <c r="K24" s="52"/>
    </row>
    <row r="25" spans="2:11" s="1" customFormat="1" ht="18" customHeight="1">
      <c r="B25" s="47"/>
      <c r="C25" s="48"/>
      <c r="D25" s="48"/>
      <c r="E25" s="36" t="s">
        <v>36</v>
      </c>
      <c r="F25" s="48"/>
      <c r="G25" s="48"/>
      <c r="H25" s="48"/>
      <c r="I25" s="160" t="s">
        <v>31</v>
      </c>
      <c r="J25" s="36" t="s">
        <v>37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39</v>
      </c>
      <c r="E27" s="48"/>
      <c r="F27" s="48"/>
      <c r="G27" s="48"/>
      <c r="H27" s="48"/>
      <c r="I27" s="158"/>
      <c r="J27" s="48"/>
      <c r="K27" s="52"/>
    </row>
    <row r="28" spans="2:11" s="7" customFormat="1" ht="16.5" customHeight="1">
      <c r="B28" s="162"/>
      <c r="C28" s="163"/>
      <c r="D28" s="163"/>
      <c r="E28" s="45" t="s">
        <v>23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41</v>
      </c>
      <c r="E31" s="48"/>
      <c r="F31" s="48"/>
      <c r="G31" s="48"/>
      <c r="H31" s="48"/>
      <c r="I31" s="158"/>
      <c r="J31" s="169">
        <f>ROUND(J97,2)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43</v>
      </c>
      <c r="G33" s="48"/>
      <c r="H33" s="48"/>
      <c r="I33" s="170" t="s">
        <v>42</v>
      </c>
      <c r="J33" s="53" t="s">
        <v>44</v>
      </c>
      <c r="K33" s="52"/>
    </row>
    <row r="34" spans="2:11" s="1" customFormat="1" ht="14.4" customHeight="1">
      <c r="B34" s="47"/>
      <c r="C34" s="48"/>
      <c r="D34" s="56" t="s">
        <v>45</v>
      </c>
      <c r="E34" s="56" t="s">
        <v>46</v>
      </c>
      <c r="F34" s="171">
        <f>ROUND(SUM(BE97:BE196),2)</f>
        <v>0</v>
      </c>
      <c r="G34" s="48"/>
      <c r="H34" s="48"/>
      <c r="I34" s="172">
        <v>0.21</v>
      </c>
      <c r="J34" s="171">
        <f>ROUND(ROUND((SUM(BE97:BE196)),2)*I34,2)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47</v>
      </c>
      <c r="F35" s="171">
        <f>ROUND(SUM(BF97:BF196),2)</f>
        <v>0</v>
      </c>
      <c r="G35" s="48"/>
      <c r="H35" s="48"/>
      <c r="I35" s="172">
        <v>0.15</v>
      </c>
      <c r="J35" s="171">
        <f>ROUND(ROUND((SUM(BF97:BF196)),2)*I35,2)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48</v>
      </c>
      <c r="F36" s="171">
        <f>ROUND(SUM(BG97:BG196),2)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49</v>
      </c>
      <c r="F37" s="171">
        <f>ROUND(SUM(BH97:BH196),2)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50</v>
      </c>
      <c r="F38" s="171">
        <f>ROUND(SUM(BI97:BI196),2)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51</v>
      </c>
      <c r="E40" s="99"/>
      <c r="F40" s="99"/>
      <c r="G40" s="175" t="s">
        <v>52</v>
      </c>
      <c r="H40" s="176" t="s">
        <v>53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146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Stavební úpravy zázemí fotbalu na hřišti v Neštěmicích vč.venkovního rozvodu vody a vstupních objektů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144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293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296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2362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303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E.1 - Jižní a východní fasáda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24</v>
      </c>
      <c r="D57" s="48"/>
      <c r="E57" s="48"/>
      <c r="F57" s="36" t="str">
        <f>F16</f>
        <v>Neštěmice</v>
      </c>
      <c r="G57" s="48"/>
      <c r="H57" s="48"/>
      <c r="I57" s="160" t="s">
        <v>26</v>
      </c>
      <c r="J57" s="161" t="str">
        <f>IF(J16="","",J16)</f>
        <v>24. 10. 2018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28</v>
      </c>
      <c r="D59" s="48"/>
      <c r="E59" s="48"/>
      <c r="F59" s="36" t="str">
        <f>E19</f>
        <v>Městské služby Ústí nad Labem - p.o.</v>
      </c>
      <c r="G59" s="48"/>
      <c r="H59" s="48"/>
      <c r="I59" s="160" t="s">
        <v>34</v>
      </c>
      <c r="J59" s="45" t="str">
        <f>E25</f>
        <v>Correct BC, s.r.o.</v>
      </c>
      <c r="K59" s="52"/>
    </row>
    <row r="60" spans="2:11" s="1" customFormat="1" ht="14.4" customHeight="1">
      <c r="B60" s="47"/>
      <c r="C60" s="41" t="s">
        <v>32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147</v>
      </c>
      <c r="D62" s="173"/>
      <c r="E62" s="173"/>
      <c r="F62" s="173"/>
      <c r="G62" s="173"/>
      <c r="H62" s="173"/>
      <c r="I62" s="187"/>
      <c r="J62" s="188" t="s">
        <v>148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149</v>
      </c>
      <c r="D64" s="48"/>
      <c r="E64" s="48"/>
      <c r="F64" s="48"/>
      <c r="G64" s="48"/>
      <c r="H64" s="48"/>
      <c r="I64" s="158"/>
      <c r="J64" s="169">
        <f>J97</f>
        <v>0</v>
      </c>
      <c r="K64" s="52"/>
      <c r="AU64" s="25" t="s">
        <v>150</v>
      </c>
    </row>
    <row r="65" spans="2:11" s="8" customFormat="1" ht="24.95" customHeight="1">
      <c r="B65" s="191"/>
      <c r="C65" s="192"/>
      <c r="D65" s="193" t="s">
        <v>307</v>
      </c>
      <c r="E65" s="194"/>
      <c r="F65" s="194"/>
      <c r="G65" s="194"/>
      <c r="H65" s="194"/>
      <c r="I65" s="195"/>
      <c r="J65" s="196">
        <f>J98</f>
        <v>0</v>
      </c>
      <c r="K65" s="197"/>
    </row>
    <row r="66" spans="2:11" s="9" customFormat="1" ht="19.9" customHeight="1">
      <c r="B66" s="198"/>
      <c r="C66" s="199"/>
      <c r="D66" s="200" t="s">
        <v>309</v>
      </c>
      <c r="E66" s="201"/>
      <c r="F66" s="201"/>
      <c r="G66" s="201"/>
      <c r="H66" s="201"/>
      <c r="I66" s="202"/>
      <c r="J66" s="203">
        <f>J99</f>
        <v>0</v>
      </c>
      <c r="K66" s="204"/>
    </row>
    <row r="67" spans="2:11" s="9" customFormat="1" ht="19.9" customHeight="1">
      <c r="B67" s="198"/>
      <c r="C67" s="199"/>
      <c r="D67" s="200" t="s">
        <v>310</v>
      </c>
      <c r="E67" s="201"/>
      <c r="F67" s="201"/>
      <c r="G67" s="201"/>
      <c r="H67" s="201"/>
      <c r="I67" s="202"/>
      <c r="J67" s="203">
        <f>J112</f>
        <v>0</v>
      </c>
      <c r="K67" s="204"/>
    </row>
    <row r="68" spans="2:11" s="9" customFormat="1" ht="19.9" customHeight="1">
      <c r="B68" s="198"/>
      <c r="C68" s="199"/>
      <c r="D68" s="200" t="s">
        <v>311</v>
      </c>
      <c r="E68" s="201"/>
      <c r="F68" s="201"/>
      <c r="G68" s="201"/>
      <c r="H68" s="201"/>
      <c r="I68" s="202"/>
      <c r="J68" s="203">
        <f>J141</f>
        <v>0</v>
      </c>
      <c r="K68" s="204"/>
    </row>
    <row r="69" spans="2:11" s="9" customFormat="1" ht="19.9" customHeight="1">
      <c r="B69" s="198"/>
      <c r="C69" s="199"/>
      <c r="D69" s="200" t="s">
        <v>312</v>
      </c>
      <c r="E69" s="201"/>
      <c r="F69" s="201"/>
      <c r="G69" s="201"/>
      <c r="H69" s="201"/>
      <c r="I69" s="202"/>
      <c r="J69" s="203">
        <f>J152</f>
        <v>0</v>
      </c>
      <c r="K69" s="204"/>
    </row>
    <row r="70" spans="2:11" s="8" customFormat="1" ht="24.95" customHeight="1">
      <c r="B70" s="191"/>
      <c r="C70" s="192"/>
      <c r="D70" s="193" t="s">
        <v>313</v>
      </c>
      <c r="E70" s="194"/>
      <c r="F70" s="194"/>
      <c r="G70" s="194"/>
      <c r="H70" s="194"/>
      <c r="I70" s="195"/>
      <c r="J70" s="196">
        <f>J154</f>
        <v>0</v>
      </c>
      <c r="K70" s="197"/>
    </row>
    <row r="71" spans="2:11" s="9" customFormat="1" ht="19.9" customHeight="1">
      <c r="B71" s="198"/>
      <c r="C71" s="199"/>
      <c r="D71" s="200" t="s">
        <v>1471</v>
      </c>
      <c r="E71" s="201"/>
      <c r="F71" s="201"/>
      <c r="G71" s="201"/>
      <c r="H71" s="201"/>
      <c r="I71" s="202"/>
      <c r="J71" s="203">
        <f>J155</f>
        <v>0</v>
      </c>
      <c r="K71" s="204"/>
    </row>
    <row r="72" spans="2:11" s="9" customFormat="1" ht="19.9" customHeight="1">
      <c r="B72" s="198"/>
      <c r="C72" s="199"/>
      <c r="D72" s="200" t="s">
        <v>319</v>
      </c>
      <c r="E72" s="201"/>
      <c r="F72" s="201"/>
      <c r="G72" s="201"/>
      <c r="H72" s="201"/>
      <c r="I72" s="202"/>
      <c r="J72" s="203">
        <f>J168</f>
        <v>0</v>
      </c>
      <c r="K72" s="204"/>
    </row>
    <row r="73" spans="2:11" s="8" customFormat="1" ht="24.95" customHeight="1">
      <c r="B73" s="191"/>
      <c r="C73" s="192"/>
      <c r="D73" s="193" t="s">
        <v>321</v>
      </c>
      <c r="E73" s="194"/>
      <c r="F73" s="194"/>
      <c r="G73" s="194"/>
      <c r="H73" s="194"/>
      <c r="I73" s="195"/>
      <c r="J73" s="196">
        <f>J190</f>
        <v>0</v>
      </c>
      <c r="K73" s="197"/>
    </row>
    <row r="74" spans="2:11" s="1" customFormat="1" ht="21.8" customHeight="1">
      <c r="B74" s="47"/>
      <c r="C74" s="48"/>
      <c r="D74" s="48"/>
      <c r="E74" s="48"/>
      <c r="F74" s="48"/>
      <c r="G74" s="48"/>
      <c r="H74" s="48"/>
      <c r="I74" s="158"/>
      <c r="J74" s="48"/>
      <c r="K74" s="52"/>
    </row>
    <row r="75" spans="2:11" s="1" customFormat="1" ht="6.95" customHeight="1">
      <c r="B75" s="68"/>
      <c r="C75" s="69"/>
      <c r="D75" s="69"/>
      <c r="E75" s="69"/>
      <c r="F75" s="69"/>
      <c r="G75" s="69"/>
      <c r="H75" s="69"/>
      <c r="I75" s="180"/>
      <c r="J75" s="69"/>
      <c r="K75" s="70"/>
    </row>
    <row r="79" spans="2:12" s="1" customFormat="1" ht="6.95" customHeight="1">
      <c r="B79" s="71"/>
      <c r="C79" s="72"/>
      <c r="D79" s="72"/>
      <c r="E79" s="72"/>
      <c r="F79" s="72"/>
      <c r="G79" s="72"/>
      <c r="H79" s="72"/>
      <c r="I79" s="183"/>
      <c r="J79" s="72"/>
      <c r="K79" s="72"/>
      <c r="L79" s="73"/>
    </row>
    <row r="80" spans="2:12" s="1" customFormat="1" ht="36.95" customHeight="1">
      <c r="B80" s="47"/>
      <c r="C80" s="74" t="s">
        <v>158</v>
      </c>
      <c r="D80" s="75"/>
      <c r="E80" s="75"/>
      <c r="F80" s="75"/>
      <c r="G80" s="75"/>
      <c r="H80" s="75"/>
      <c r="I80" s="205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4.4" customHeight="1">
      <c r="B82" s="47"/>
      <c r="C82" s="77" t="s">
        <v>18</v>
      </c>
      <c r="D82" s="75"/>
      <c r="E82" s="75"/>
      <c r="F82" s="75"/>
      <c r="G82" s="75"/>
      <c r="H82" s="75"/>
      <c r="I82" s="205"/>
      <c r="J82" s="75"/>
      <c r="K82" s="75"/>
      <c r="L82" s="73"/>
    </row>
    <row r="83" spans="2:12" s="1" customFormat="1" ht="16.5" customHeight="1">
      <c r="B83" s="47"/>
      <c r="C83" s="75"/>
      <c r="D83" s="75"/>
      <c r="E83" s="206" t="str">
        <f>E7</f>
        <v>Stavební úpravy zázemí fotbalu na hřišti v Neštěmicích vč.venkovního rozvodu vody a vstupních objektů</v>
      </c>
      <c r="F83" s="77"/>
      <c r="G83" s="77"/>
      <c r="H83" s="77"/>
      <c r="I83" s="205"/>
      <c r="J83" s="75"/>
      <c r="K83" s="75"/>
      <c r="L83" s="73"/>
    </row>
    <row r="84" spans="2:12" ht="13.5">
      <c r="B84" s="29"/>
      <c r="C84" s="77" t="s">
        <v>144</v>
      </c>
      <c r="D84" s="254"/>
      <c r="E84" s="254"/>
      <c r="F84" s="254"/>
      <c r="G84" s="254"/>
      <c r="H84" s="254"/>
      <c r="I84" s="150"/>
      <c r="J84" s="254"/>
      <c r="K84" s="254"/>
      <c r="L84" s="255"/>
    </row>
    <row r="85" spans="2:12" ht="16.5" customHeight="1">
      <c r="B85" s="29"/>
      <c r="C85" s="254"/>
      <c r="D85" s="254"/>
      <c r="E85" s="206" t="s">
        <v>293</v>
      </c>
      <c r="F85" s="254"/>
      <c r="G85" s="254"/>
      <c r="H85" s="254"/>
      <c r="I85" s="150"/>
      <c r="J85" s="254"/>
      <c r="K85" s="254"/>
      <c r="L85" s="255"/>
    </row>
    <row r="86" spans="2:12" ht="13.5">
      <c r="B86" s="29"/>
      <c r="C86" s="77" t="s">
        <v>296</v>
      </c>
      <c r="D86" s="254"/>
      <c r="E86" s="254"/>
      <c r="F86" s="254"/>
      <c r="G86" s="254"/>
      <c r="H86" s="254"/>
      <c r="I86" s="150"/>
      <c r="J86" s="254"/>
      <c r="K86" s="254"/>
      <c r="L86" s="255"/>
    </row>
    <row r="87" spans="2:12" s="1" customFormat="1" ht="16.5" customHeight="1">
      <c r="B87" s="47"/>
      <c r="C87" s="75"/>
      <c r="D87" s="75"/>
      <c r="E87" s="256" t="s">
        <v>2362</v>
      </c>
      <c r="F87" s="75"/>
      <c r="G87" s="75"/>
      <c r="H87" s="75"/>
      <c r="I87" s="205"/>
      <c r="J87" s="75"/>
      <c r="K87" s="75"/>
      <c r="L87" s="73"/>
    </row>
    <row r="88" spans="2:12" s="1" customFormat="1" ht="14.4" customHeight="1">
      <c r="B88" s="47"/>
      <c r="C88" s="77" t="s">
        <v>303</v>
      </c>
      <c r="D88" s="75"/>
      <c r="E88" s="75"/>
      <c r="F88" s="75"/>
      <c r="G88" s="75"/>
      <c r="H88" s="75"/>
      <c r="I88" s="205"/>
      <c r="J88" s="75"/>
      <c r="K88" s="75"/>
      <c r="L88" s="73"/>
    </row>
    <row r="89" spans="2:12" s="1" customFormat="1" ht="17.25" customHeight="1">
      <c r="B89" s="47"/>
      <c r="C89" s="75"/>
      <c r="D89" s="75"/>
      <c r="E89" s="83" t="str">
        <f>E13</f>
        <v>E.1 - Jižní a východní fasáda</v>
      </c>
      <c r="F89" s="75"/>
      <c r="G89" s="75"/>
      <c r="H89" s="75"/>
      <c r="I89" s="205"/>
      <c r="J89" s="75"/>
      <c r="K89" s="75"/>
      <c r="L89" s="73"/>
    </row>
    <row r="90" spans="2:12" s="1" customFormat="1" ht="6.95" customHeight="1">
      <c r="B90" s="47"/>
      <c r="C90" s="75"/>
      <c r="D90" s="75"/>
      <c r="E90" s="75"/>
      <c r="F90" s="75"/>
      <c r="G90" s="75"/>
      <c r="H90" s="75"/>
      <c r="I90" s="205"/>
      <c r="J90" s="75"/>
      <c r="K90" s="75"/>
      <c r="L90" s="73"/>
    </row>
    <row r="91" spans="2:12" s="1" customFormat="1" ht="18" customHeight="1">
      <c r="B91" s="47"/>
      <c r="C91" s="77" t="s">
        <v>24</v>
      </c>
      <c r="D91" s="75"/>
      <c r="E91" s="75"/>
      <c r="F91" s="207" t="str">
        <f>F16</f>
        <v>Neštěmice</v>
      </c>
      <c r="G91" s="75"/>
      <c r="H91" s="75"/>
      <c r="I91" s="208" t="s">
        <v>26</v>
      </c>
      <c r="J91" s="86" t="str">
        <f>IF(J16="","",J16)</f>
        <v>24. 10. 2018</v>
      </c>
      <c r="K91" s="75"/>
      <c r="L91" s="73"/>
    </row>
    <row r="92" spans="2:12" s="1" customFormat="1" ht="6.95" customHeight="1">
      <c r="B92" s="47"/>
      <c r="C92" s="75"/>
      <c r="D92" s="75"/>
      <c r="E92" s="75"/>
      <c r="F92" s="75"/>
      <c r="G92" s="75"/>
      <c r="H92" s="75"/>
      <c r="I92" s="205"/>
      <c r="J92" s="75"/>
      <c r="K92" s="75"/>
      <c r="L92" s="73"/>
    </row>
    <row r="93" spans="2:12" s="1" customFormat="1" ht="13.5">
      <c r="B93" s="47"/>
      <c r="C93" s="77" t="s">
        <v>28</v>
      </c>
      <c r="D93" s="75"/>
      <c r="E93" s="75"/>
      <c r="F93" s="207" t="str">
        <f>E19</f>
        <v>Městské služby Ústí nad Labem - p.o.</v>
      </c>
      <c r="G93" s="75"/>
      <c r="H93" s="75"/>
      <c r="I93" s="208" t="s">
        <v>34</v>
      </c>
      <c r="J93" s="207" t="str">
        <f>E25</f>
        <v>Correct BC, s.r.o.</v>
      </c>
      <c r="K93" s="75"/>
      <c r="L93" s="73"/>
    </row>
    <row r="94" spans="2:12" s="1" customFormat="1" ht="14.4" customHeight="1">
      <c r="B94" s="47"/>
      <c r="C94" s="77" t="s">
        <v>32</v>
      </c>
      <c r="D94" s="75"/>
      <c r="E94" s="75"/>
      <c r="F94" s="207" t="str">
        <f>IF(E22="","",E22)</f>
        <v/>
      </c>
      <c r="G94" s="75"/>
      <c r="H94" s="75"/>
      <c r="I94" s="205"/>
      <c r="J94" s="75"/>
      <c r="K94" s="75"/>
      <c r="L94" s="73"/>
    </row>
    <row r="95" spans="2:12" s="1" customFormat="1" ht="10.3" customHeight="1">
      <c r="B95" s="47"/>
      <c r="C95" s="75"/>
      <c r="D95" s="75"/>
      <c r="E95" s="75"/>
      <c r="F95" s="75"/>
      <c r="G95" s="75"/>
      <c r="H95" s="75"/>
      <c r="I95" s="205"/>
      <c r="J95" s="75"/>
      <c r="K95" s="75"/>
      <c r="L95" s="73"/>
    </row>
    <row r="96" spans="2:20" s="10" customFormat="1" ht="29.25" customHeight="1">
      <c r="B96" s="209"/>
      <c r="C96" s="210" t="s">
        <v>159</v>
      </c>
      <c r="D96" s="211" t="s">
        <v>60</v>
      </c>
      <c r="E96" s="211" t="s">
        <v>56</v>
      </c>
      <c r="F96" s="211" t="s">
        <v>160</v>
      </c>
      <c r="G96" s="211" t="s">
        <v>161</v>
      </c>
      <c r="H96" s="211" t="s">
        <v>162</v>
      </c>
      <c r="I96" s="212" t="s">
        <v>163</v>
      </c>
      <c r="J96" s="211" t="s">
        <v>148</v>
      </c>
      <c r="K96" s="213" t="s">
        <v>164</v>
      </c>
      <c r="L96" s="214"/>
      <c r="M96" s="103" t="s">
        <v>165</v>
      </c>
      <c r="N96" s="104" t="s">
        <v>45</v>
      </c>
      <c r="O96" s="104" t="s">
        <v>166</v>
      </c>
      <c r="P96" s="104" t="s">
        <v>167</v>
      </c>
      <c r="Q96" s="104" t="s">
        <v>168</v>
      </c>
      <c r="R96" s="104" t="s">
        <v>169</v>
      </c>
      <c r="S96" s="104" t="s">
        <v>170</v>
      </c>
      <c r="T96" s="105" t="s">
        <v>171</v>
      </c>
    </row>
    <row r="97" spans="2:63" s="1" customFormat="1" ht="29.25" customHeight="1">
      <c r="B97" s="47"/>
      <c r="C97" s="109" t="s">
        <v>149</v>
      </c>
      <c r="D97" s="75"/>
      <c r="E97" s="75"/>
      <c r="F97" s="75"/>
      <c r="G97" s="75"/>
      <c r="H97" s="75"/>
      <c r="I97" s="205"/>
      <c r="J97" s="215">
        <f>BK97</f>
        <v>0</v>
      </c>
      <c r="K97" s="75"/>
      <c r="L97" s="73"/>
      <c r="M97" s="106"/>
      <c r="N97" s="107"/>
      <c r="O97" s="107"/>
      <c r="P97" s="216">
        <f>P98+P154+P190</f>
        <v>0</v>
      </c>
      <c r="Q97" s="107"/>
      <c r="R97" s="216">
        <f>R98+R154+R190</f>
        <v>8.44993972</v>
      </c>
      <c r="S97" s="107"/>
      <c r="T97" s="217">
        <f>T98+T154+T190</f>
        <v>5.944457</v>
      </c>
      <c r="AT97" s="25" t="s">
        <v>74</v>
      </c>
      <c r="AU97" s="25" t="s">
        <v>150</v>
      </c>
      <c r="BK97" s="218">
        <f>BK98+BK154+BK190</f>
        <v>0</v>
      </c>
    </row>
    <row r="98" spans="2:63" s="11" customFormat="1" ht="37.4" customHeight="1">
      <c r="B98" s="219"/>
      <c r="C98" s="220"/>
      <c r="D98" s="221" t="s">
        <v>74</v>
      </c>
      <c r="E98" s="222" t="s">
        <v>322</v>
      </c>
      <c r="F98" s="222" t="s">
        <v>323</v>
      </c>
      <c r="G98" s="220"/>
      <c r="H98" s="220"/>
      <c r="I98" s="223"/>
      <c r="J98" s="224">
        <f>BK98</f>
        <v>0</v>
      </c>
      <c r="K98" s="220"/>
      <c r="L98" s="225"/>
      <c r="M98" s="226"/>
      <c r="N98" s="227"/>
      <c r="O98" s="227"/>
      <c r="P98" s="228">
        <f>P99+P112+P141+P152</f>
        <v>0</v>
      </c>
      <c r="Q98" s="227"/>
      <c r="R98" s="228">
        <f>R99+R112+R141+R152</f>
        <v>8.35092414</v>
      </c>
      <c r="S98" s="227"/>
      <c r="T98" s="229">
        <f>T99+T112+T141+T152</f>
        <v>5.867686</v>
      </c>
      <c r="AR98" s="230" t="s">
        <v>83</v>
      </c>
      <c r="AT98" s="231" t="s">
        <v>74</v>
      </c>
      <c r="AU98" s="231" t="s">
        <v>75</v>
      </c>
      <c r="AY98" s="230" t="s">
        <v>174</v>
      </c>
      <c r="BK98" s="232">
        <f>BK99+BK112+BK141+BK152</f>
        <v>0</v>
      </c>
    </row>
    <row r="99" spans="2:63" s="11" customFormat="1" ht="19.9" customHeight="1">
      <c r="B99" s="219"/>
      <c r="C99" s="220"/>
      <c r="D99" s="221" t="s">
        <v>74</v>
      </c>
      <c r="E99" s="233" t="s">
        <v>207</v>
      </c>
      <c r="F99" s="233" t="s">
        <v>357</v>
      </c>
      <c r="G99" s="220"/>
      <c r="H99" s="220"/>
      <c r="I99" s="223"/>
      <c r="J99" s="234">
        <f>BK99</f>
        <v>0</v>
      </c>
      <c r="K99" s="220"/>
      <c r="L99" s="225"/>
      <c r="M99" s="226"/>
      <c r="N99" s="227"/>
      <c r="O99" s="227"/>
      <c r="P99" s="228">
        <f>SUM(P100:P111)</f>
        <v>0</v>
      </c>
      <c r="Q99" s="227"/>
      <c r="R99" s="228">
        <f>SUM(R100:R111)</f>
        <v>8.35092414</v>
      </c>
      <c r="S99" s="227"/>
      <c r="T99" s="229">
        <f>SUM(T100:T111)</f>
        <v>0</v>
      </c>
      <c r="AR99" s="230" t="s">
        <v>83</v>
      </c>
      <c r="AT99" s="231" t="s">
        <v>74</v>
      </c>
      <c r="AU99" s="231" t="s">
        <v>83</v>
      </c>
      <c r="AY99" s="230" t="s">
        <v>174</v>
      </c>
      <c r="BK99" s="232">
        <f>SUM(BK100:BK111)</f>
        <v>0</v>
      </c>
    </row>
    <row r="100" spans="2:65" s="1" customFormat="1" ht="25.5" customHeight="1">
      <c r="B100" s="47"/>
      <c r="C100" s="235" t="s">
        <v>83</v>
      </c>
      <c r="D100" s="235" t="s">
        <v>177</v>
      </c>
      <c r="E100" s="236" t="s">
        <v>2364</v>
      </c>
      <c r="F100" s="237" t="s">
        <v>2365</v>
      </c>
      <c r="G100" s="238" t="s">
        <v>205</v>
      </c>
      <c r="H100" s="239">
        <v>202.334</v>
      </c>
      <c r="I100" s="240"/>
      <c r="J100" s="241">
        <f>ROUND(I100*H100,2)</f>
        <v>0</v>
      </c>
      <c r="K100" s="237" t="s">
        <v>181</v>
      </c>
      <c r="L100" s="73"/>
      <c r="M100" s="242" t="s">
        <v>23</v>
      </c>
      <c r="N100" s="243" t="s">
        <v>46</v>
      </c>
      <c r="O100" s="48"/>
      <c r="P100" s="244">
        <f>O100*H100</f>
        <v>0</v>
      </c>
      <c r="Q100" s="244">
        <v>0.01899</v>
      </c>
      <c r="R100" s="244">
        <f>Q100*H100</f>
        <v>3.8423226600000002</v>
      </c>
      <c r="S100" s="244">
        <v>0</v>
      </c>
      <c r="T100" s="245">
        <f>S100*H100</f>
        <v>0</v>
      </c>
      <c r="AR100" s="25" t="s">
        <v>195</v>
      </c>
      <c r="AT100" s="25" t="s">
        <v>177</v>
      </c>
      <c r="AU100" s="25" t="s">
        <v>85</v>
      </c>
      <c r="AY100" s="25" t="s">
        <v>174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5" t="s">
        <v>83</v>
      </c>
      <c r="BK100" s="246">
        <f>ROUND(I100*H100,2)</f>
        <v>0</v>
      </c>
      <c r="BL100" s="25" t="s">
        <v>195</v>
      </c>
      <c r="BM100" s="25" t="s">
        <v>2366</v>
      </c>
    </row>
    <row r="101" spans="2:51" s="12" customFormat="1" ht="13.5">
      <c r="B101" s="257"/>
      <c r="C101" s="258"/>
      <c r="D101" s="247" t="s">
        <v>328</v>
      </c>
      <c r="E101" s="259" t="s">
        <v>23</v>
      </c>
      <c r="F101" s="260" t="s">
        <v>2367</v>
      </c>
      <c r="G101" s="258"/>
      <c r="H101" s="261">
        <v>202.334</v>
      </c>
      <c r="I101" s="262"/>
      <c r="J101" s="258"/>
      <c r="K101" s="258"/>
      <c r="L101" s="263"/>
      <c r="M101" s="264"/>
      <c r="N101" s="265"/>
      <c r="O101" s="265"/>
      <c r="P101" s="265"/>
      <c r="Q101" s="265"/>
      <c r="R101" s="265"/>
      <c r="S101" s="265"/>
      <c r="T101" s="266"/>
      <c r="AT101" s="267" t="s">
        <v>328</v>
      </c>
      <c r="AU101" s="267" t="s">
        <v>85</v>
      </c>
      <c r="AV101" s="12" t="s">
        <v>85</v>
      </c>
      <c r="AW101" s="12" t="s">
        <v>38</v>
      </c>
      <c r="AX101" s="12" t="s">
        <v>83</v>
      </c>
      <c r="AY101" s="267" t="s">
        <v>174</v>
      </c>
    </row>
    <row r="102" spans="2:65" s="1" customFormat="1" ht="25.5" customHeight="1">
      <c r="B102" s="47"/>
      <c r="C102" s="235" t="s">
        <v>85</v>
      </c>
      <c r="D102" s="235" t="s">
        <v>177</v>
      </c>
      <c r="E102" s="236" t="s">
        <v>2368</v>
      </c>
      <c r="F102" s="237" t="s">
        <v>2369</v>
      </c>
      <c r="G102" s="238" t="s">
        <v>205</v>
      </c>
      <c r="H102" s="239">
        <v>80.934</v>
      </c>
      <c r="I102" s="240"/>
      <c r="J102" s="241">
        <f>ROUND(I102*H102,2)</f>
        <v>0</v>
      </c>
      <c r="K102" s="237" t="s">
        <v>181</v>
      </c>
      <c r="L102" s="73"/>
      <c r="M102" s="242" t="s">
        <v>23</v>
      </c>
      <c r="N102" s="243" t="s">
        <v>46</v>
      </c>
      <c r="O102" s="48"/>
      <c r="P102" s="244">
        <f>O102*H102</f>
        <v>0</v>
      </c>
      <c r="Q102" s="244">
        <v>0.00026</v>
      </c>
      <c r="R102" s="244">
        <f>Q102*H102</f>
        <v>0.021042839999999997</v>
      </c>
      <c r="S102" s="244">
        <v>0</v>
      </c>
      <c r="T102" s="245">
        <f>S102*H102</f>
        <v>0</v>
      </c>
      <c r="AR102" s="25" t="s">
        <v>195</v>
      </c>
      <c r="AT102" s="25" t="s">
        <v>177</v>
      </c>
      <c r="AU102" s="25" t="s">
        <v>85</v>
      </c>
      <c r="AY102" s="25" t="s">
        <v>174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5" t="s">
        <v>83</v>
      </c>
      <c r="BK102" s="246">
        <f>ROUND(I102*H102,2)</f>
        <v>0</v>
      </c>
      <c r="BL102" s="25" t="s">
        <v>195</v>
      </c>
      <c r="BM102" s="25" t="s">
        <v>2370</v>
      </c>
    </row>
    <row r="103" spans="2:51" s="12" customFormat="1" ht="13.5">
      <c r="B103" s="257"/>
      <c r="C103" s="258"/>
      <c r="D103" s="247" t="s">
        <v>328</v>
      </c>
      <c r="E103" s="259" t="s">
        <v>23</v>
      </c>
      <c r="F103" s="260" t="s">
        <v>2371</v>
      </c>
      <c r="G103" s="258"/>
      <c r="H103" s="261">
        <v>80.934</v>
      </c>
      <c r="I103" s="262"/>
      <c r="J103" s="258"/>
      <c r="K103" s="258"/>
      <c r="L103" s="263"/>
      <c r="M103" s="264"/>
      <c r="N103" s="265"/>
      <c r="O103" s="265"/>
      <c r="P103" s="265"/>
      <c r="Q103" s="265"/>
      <c r="R103" s="265"/>
      <c r="S103" s="265"/>
      <c r="T103" s="266"/>
      <c r="AT103" s="267" t="s">
        <v>328</v>
      </c>
      <c r="AU103" s="267" t="s">
        <v>85</v>
      </c>
      <c r="AV103" s="12" t="s">
        <v>85</v>
      </c>
      <c r="AW103" s="12" t="s">
        <v>38</v>
      </c>
      <c r="AX103" s="12" t="s">
        <v>83</v>
      </c>
      <c r="AY103" s="267" t="s">
        <v>174</v>
      </c>
    </row>
    <row r="104" spans="2:65" s="1" customFormat="1" ht="25.5" customHeight="1">
      <c r="B104" s="47"/>
      <c r="C104" s="235" t="s">
        <v>94</v>
      </c>
      <c r="D104" s="235" t="s">
        <v>177</v>
      </c>
      <c r="E104" s="236" t="s">
        <v>2372</v>
      </c>
      <c r="F104" s="237" t="s">
        <v>2373</v>
      </c>
      <c r="G104" s="238" t="s">
        <v>205</v>
      </c>
      <c r="H104" s="239">
        <v>80.934</v>
      </c>
      <c r="I104" s="240"/>
      <c r="J104" s="241">
        <f>ROUND(I104*H104,2)</f>
        <v>0</v>
      </c>
      <c r="K104" s="237" t="s">
        <v>181</v>
      </c>
      <c r="L104" s="73"/>
      <c r="M104" s="242" t="s">
        <v>23</v>
      </c>
      <c r="N104" s="243" t="s">
        <v>46</v>
      </c>
      <c r="O104" s="48"/>
      <c r="P104" s="244">
        <f>O104*H104</f>
        <v>0</v>
      </c>
      <c r="Q104" s="244">
        <v>0.00489</v>
      </c>
      <c r="R104" s="244">
        <f>Q104*H104</f>
        <v>0.39576726</v>
      </c>
      <c r="S104" s="244">
        <v>0</v>
      </c>
      <c r="T104" s="245">
        <f>S104*H104</f>
        <v>0</v>
      </c>
      <c r="AR104" s="25" t="s">
        <v>195</v>
      </c>
      <c r="AT104" s="25" t="s">
        <v>177</v>
      </c>
      <c r="AU104" s="25" t="s">
        <v>85</v>
      </c>
      <c r="AY104" s="25" t="s">
        <v>174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5" t="s">
        <v>83</v>
      </c>
      <c r="BK104" s="246">
        <f>ROUND(I104*H104,2)</f>
        <v>0</v>
      </c>
      <c r="BL104" s="25" t="s">
        <v>195</v>
      </c>
      <c r="BM104" s="25" t="s">
        <v>2374</v>
      </c>
    </row>
    <row r="105" spans="2:51" s="12" customFormat="1" ht="13.5">
      <c r="B105" s="257"/>
      <c r="C105" s="258"/>
      <c r="D105" s="247" t="s">
        <v>328</v>
      </c>
      <c r="E105" s="259" t="s">
        <v>23</v>
      </c>
      <c r="F105" s="260" t="s">
        <v>2371</v>
      </c>
      <c r="G105" s="258"/>
      <c r="H105" s="261">
        <v>80.934</v>
      </c>
      <c r="I105" s="262"/>
      <c r="J105" s="258"/>
      <c r="K105" s="258"/>
      <c r="L105" s="263"/>
      <c r="M105" s="264"/>
      <c r="N105" s="265"/>
      <c r="O105" s="265"/>
      <c r="P105" s="265"/>
      <c r="Q105" s="265"/>
      <c r="R105" s="265"/>
      <c r="S105" s="265"/>
      <c r="T105" s="266"/>
      <c r="AT105" s="267" t="s">
        <v>328</v>
      </c>
      <c r="AU105" s="267" t="s">
        <v>85</v>
      </c>
      <c r="AV105" s="12" t="s">
        <v>85</v>
      </c>
      <c r="AW105" s="12" t="s">
        <v>38</v>
      </c>
      <c r="AX105" s="12" t="s">
        <v>83</v>
      </c>
      <c r="AY105" s="267" t="s">
        <v>174</v>
      </c>
    </row>
    <row r="106" spans="2:65" s="1" customFormat="1" ht="25.5" customHeight="1">
      <c r="B106" s="47"/>
      <c r="C106" s="235" t="s">
        <v>195</v>
      </c>
      <c r="D106" s="235" t="s">
        <v>177</v>
      </c>
      <c r="E106" s="236" t="s">
        <v>2375</v>
      </c>
      <c r="F106" s="237" t="s">
        <v>2376</v>
      </c>
      <c r="G106" s="238" t="s">
        <v>205</v>
      </c>
      <c r="H106" s="239">
        <v>202.334</v>
      </c>
      <c r="I106" s="240"/>
      <c r="J106" s="241">
        <f>ROUND(I106*H106,2)</f>
        <v>0</v>
      </c>
      <c r="K106" s="237" t="s">
        <v>181</v>
      </c>
      <c r="L106" s="73"/>
      <c r="M106" s="242" t="s">
        <v>23</v>
      </c>
      <c r="N106" s="243" t="s">
        <v>46</v>
      </c>
      <c r="O106" s="48"/>
      <c r="P106" s="244">
        <f>O106*H106</f>
        <v>0</v>
      </c>
      <c r="Q106" s="244">
        <v>0.01899</v>
      </c>
      <c r="R106" s="244">
        <f>Q106*H106</f>
        <v>3.8423226600000002</v>
      </c>
      <c r="S106" s="244">
        <v>0</v>
      </c>
      <c r="T106" s="245">
        <f>S106*H106</f>
        <v>0</v>
      </c>
      <c r="AR106" s="25" t="s">
        <v>195</v>
      </c>
      <c r="AT106" s="25" t="s">
        <v>177</v>
      </c>
      <c r="AU106" s="25" t="s">
        <v>85</v>
      </c>
      <c r="AY106" s="25" t="s">
        <v>174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5" t="s">
        <v>83</v>
      </c>
      <c r="BK106" s="246">
        <f>ROUND(I106*H106,2)</f>
        <v>0</v>
      </c>
      <c r="BL106" s="25" t="s">
        <v>195</v>
      </c>
      <c r="BM106" s="25" t="s">
        <v>2377</v>
      </c>
    </row>
    <row r="107" spans="2:51" s="12" customFormat="1" ht="13.5">
      <c r="B107" s="257"/>
      <c r="C107" s="258"/>
      <c r="D107" s="247" t="s">
        <v>328</v>
      </c>
      <c r="E107" s="259" t="s">
        <v>23</v>
      </c>
      <c r="F107" s="260" t="s">
        <v>2367</v>
      </c>
      <c r="G107" s="258"/>
      <c r="H107" s="261">
        <v>202.334</v>
      </c>
      <c r="I107" s="262"/>
      <c r="J107" s="258"/>
      <c r="K107" s="258"/>
      <c r="L107" s="263"/>
      <c r="M107" s="264"/>
      <c r="N107" s="265"/>
      <c r="O107" s="265"/>
      <c r="P107" s="265"/>
      <c r="Q107" s="265"/>
      <c r="R107" s="265"/>
      <c r="S107" s="265"/>
      <c r="T107" s="266"/>
      <c r="AT107" s="267" t="s">
        <v>328</v>
      </c>
      <c r="AU107" s="267" t="s">
        <v>85</v>
      </c>
      <c r="AV107" s="12" t="s">
        <v>85</v>
      </c>
      <c r="AW107" s="12" t="s">
        <v>38</v>
      </c>
      <c r="AX107" s="12" t="s">
        <v>83</v>
      </c>
      <c r="AY107" s="267" t="s">
        <v>174</v>
      </c>
    </row>
    <row r="108" spans="2:65" s="1" customFormat="1" ht="25.5" customHeight="1">
      <c r="B108" s="47"/>
      <c r="C108" s="235" t="s">
        <v>173</v>
      </c>
      <c r="D108" s="235" t="s">
        <v>177</v>
      </c>
      <c r="E108" s="236" t="s">
        <v>2378</v>
      </c>
      <c r="F108" s="237" t="s">
        <v>2379</v>
      </c>
      <c r="G108" s="238" t="s">
        <v>205</v>
      </c>
      <c r="H108" s="239">
        <v>71.888</v>
      </c>
      <c r="I108" s="240"/>
      <c r="J108" s="241">
        <f>ROUND(I108*H108,2)</f>
        <v>0</v>
      </c>
      <c r="K108" s="237" t="s">
        <v>181</v>
      </c>
      <c r="L108" s="73"/>
      <c r="M108" s="242" t="s">
        <v>23</v>
      </c>
      <c r="N108" s="243" t="s">
        <v>46</v>
      </c>
      <c r="O108" s="48"/>
      <c r="P108" s="244">
        <f>O108*H108</f>
        <v>0</v>
      </c>
      <c r="Q108" s="244">
        <v>0.00268</v>
      </c>
      <c r="R108" s="244">
        <f>Q108*H108</f>
        <v>0.19265984000000003</v>
      </c>
      <c r="S108" s="244">
        <v>0</v>
      </c>
      <c r="T108" s="245">
        <f>S108*H108</f>
        <v>0</v>
      </c>
      <c r="AR108" s="25" t="s">
        <v>195</v>
      </c>
      <c r="AT108" s="25" t="s">
        <v>177</v>
      </c>
      <c r="AU108" s="25" t="s">
        <v>85</v>
      </c>
      <c r="AY108" s="25" t="s">
        <v>174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5" t="s">
        <v>83</v>
      </c>
      <c r="BK108" s="246">
        <f>ROUND(I108*H108,2)</f>
        <v>0</v>
      </c>
      <c r="BL108" s="25" t="s">
        <v>195</v>
      </c>
      <c r="BM108" s="25" t="s">
        <v>2380</v>
      </c>
    </row>
    <row r="109" spans="2:51" s="12" customFormat="1" ht="13.5">
      <c r="B109" s="257"/>
      <c r="C109" s="258"/>
      <c r="D109" s="247" t="s">
        <v>328</v>
      </c>
      <c r="E109" s="259" t="s">
        <v>23</v>
      </c>
      <c r="F109" s="260" t="s">
        <v>2381</v>
      </c>
      <c r="G109" s="258"/>
      <c r="H109" s="261">
        <v>71.888</v>
      </c>
      <c r="I109" s="262"/>
      <c r="J109" s="258"/>
      <c r="K109" s="258"/>
      <c r="L109" s="263"/>
      <c r="M109" s="264"/>
      <c r="N109" s="265"/>
      <c r="O109" s="265"/>
      <c r="P109" s="265"/>
      <c r="Q109" s="265"/>
      <c r="R109" s="265"/>
      <c r="S109" s="265"/>
      <c r="T109" s="266"/>
      <c r="AT109" s="267" t="s">
        <v>328</v>
      </c>
      <c r="AU109" s="267" t="s">
        <v>85</v>
      </c>
      <c r="AV109" s="12" t="s">
        <v>85</v>
      </c>
      <c r="AW109" s="12" t="s">
        <v>38</v>
      </c>
      <c r="AX109" s="12" t="s">
        <v>83</v>
      </c>
      <c r="AY109" s="267" t="s">
        <v>174</v>
      </c>
    </row>
    <row r="110" spans="2:65" s="1" customFormat="1" ht="25.5" customHeight="1">
      <c r="B110" s="47"/>
      <c r="C110" s="235" t="s">
        <v>207</v>
      </c>
      <c r="D110" s="235" t="s">
        <v>177</v>
      </c>
      <c r="E110" s="236" t="s">
        <v>2382</v>
      </c>
      <c r="F110" s="237" t="s">
        <v>2383</v>
      </c>
      <c r="G110" s="238" t="s">
        <v>205</v>
      </c>
      <c r="H110" s="239">
        <v>9.046</v>
      </c>
      <c r="I110" s="240"/>
      <c r="J110" s="241">
        <f>ROUND(I110*H110,2)</f>
        <v>0</v>
      </c>
      <c r="K110" s="237" t="s">
        <v>181</v>
      </c>
      <c r="L110" s="73"/>
      <c r="M110" s="242" t="s">
        <v>23</v>
      </c>
      <c r="N110" s="243" t="s">
        <v>46</v>
      </c>
      <c r="O110" s="48"/>
      <c r="P110" s="244">
        <f>O110*H110</f>
        <v>0</v>
      </c>
      <c r="Q110" s="244">
        <v>0.00628</v>
      </c>
      <c r="R110" s="244">
        <f>Q110*H110</f>
        <v>0.05680888</v>
      </c>
      <c r="S110" s="244">
        <v>0</v>
      </c>
      <c r="T110" s="245">
        <f>S110*H110</f>
        <v>0</v>
      </c>
      <c r="AR110" s="25" t="s">
        <v>195</v>
      </c>
      <c r="AT110" s="25" t="s">
        <v>177</v>
      </c>
      <c r="AU110" s="25" t="s">
        <v>85</v>
      </c>
      <c r="AY110" s="25" t="s">
        <v>174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5" t="s">
        <v>83</v>
      </c>
      <c r="BK110" s="246">
        <f>ROUND(I110*H110,2)</f>
        <v>0</v>
      </c>
      <c r="BL110" s="25" t="s">
        <v>195</v>
      </c>
      <c r="BM110" s="25" t="s">
        <v>2384</v>
      </c>
    </row>
    <row r="111" spans="2:51" s="12" customFormat="1" ht="13.5">
      <c r="B111" s="257"/>
      <c r="C111" s="258"/>
      <c r="D111" s="247" t="s">
        <v>328</v>
      </c>
      <c r="E111" s="259" t="s">
        <v>23</v>
      </c>
      <c r="F111" s="260" t="s">
        <v>2385</v>
      </c>
      <c r="G111" s="258"/>
      <c r="H111" s="261">
        <v>9.046</v>
      </c>
      <c r="I111" s="262"/>
      <c r="J111" s="258"/>
      <c r="K111" s="258"/>
      <c r="L111" s="263"/>
      <c r="M111" s="264"/>
      <c r="N111" s="265"/>
      <c r="O111" s="265"/>
      <c r="P111" s="265"/>
      <c r="Q111" s="265"/>
      <c r="R111" s="265"/>
      <c r="S111" s="265"/>
      <c r="T111" s="266"/>
      <c r="AT111" s="267" t="s">
        <v>328</v>
      </c>
      <c r="AU111" s="267" t="s">
        <v>85</v>
      </c>
      <c r="AV111" s="12" t="s">
        <v>85</v>
      </c>
      <c r="AW111" s="12" t="s">
        <v>38</v>
      </c>
      <c r="AX111" s="12" t="s">
        <v>83</v>
      </c>
      <c r="AY111" s="267" t="s">
        <v>174</v>
      </c>
    </row>
    <row r="112" spans="2:63" s="11" customFormat="1" ht="29.85" customHeight="1">
      <c r="B112" s="219"/>
      <c r="C112" s="220"/>
      <c r="D112" s="221" t="s">
        <v>74</v>
      </c>
      <c r="E112" s="233" t="s">
        <v>220</v>
      </c>
      <c r="F112" s="233" t="s">
        <v>486</v>
      </c>
      <c r="G112" s="220"/>
      <c r="H112" s="220"/>
      <c r="I112" s="223"/>
      <c r="J112" s="234">
        <f>BK112</f>
        <v>0</v>
      </c>
      <c r="K112" s="220"/>
      <c r="L112" s="225"/>
      <c r="M112" s="226"/>
      <c r="N112" s="227"/>
      <c r="O112" s="227"/>
      <c r="P112" s="228">
        <f>SUM(P113:P140)</f>
        <v>0</v>
      </c>
      <c r="Q112" s="227"/>
      <c r="R112" s="228">
        <f>SUM(R113:R140)</f>
        <v>0</v>
      </c>
      <c r="S112" s="227"/>
      <c r="T112" s="229">
        <f>SUM(T113:T140)</f>
        <v>5.867686</v>
      </c>
      <c r="AR112" s="230" t="s">
        <v>83</v>
      </c>
      <c r="AT112" s="231" t="s">
        <v>74</v>
      </c>
      <c r="AU112" s="231" t="s">
        <v>83</v>
      </c>
      <c r="AY112" s="230" t="s">
        <v>174</v>
      </c>
      <c r="BK112" s="232">
        <f>SUM(BK113:BK140)</f>
        <v>0</v>
      </c>
    </row>
    <row r="113" spans="2:65" s="1" customFormat="1" ht="38.25" customHeight="1">
      <c r="B113" s="47"/>
      <c r="C113" s="235" t="s">
        <v>212</v>
      </c>
      <c r="D113" s="235" t="s">
        <v>177</v>
      </c>
      <c r="E113" s="236" t="s">
        <v>2386</v>
      </c>
      <c r="F113" s="237" t="s">
        <v>2387</v>
      </c>
      <c r="G113" s="238" t="s">
        <v>205</v>
      </c>
      <c r="H113" s="239">
        <v>224.781</v>
      </c>
      <c r="I113" s="240"/>
      <c r="J113" s="241">
        <f>ROUND(I113*H113,2)</f>
        <v>0</v>
      </c>
      <c r="K113" s="237" t="s">
        <v>181</v>
      </c>
      <c r="L113" s="73"/>
      <c r="M113" s="242" t="s">
        <v>23</v>
      </c>
      <c r="N113" s="243" t="s">
        <v>46</v>
      </c>
      <c r="O113" s="48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5" t="s">
        <v>195</v>
      </c>
      <c r="AT113" s="25" t="s">
        <v>177</v>
      </c>
      <c r="AU113" s="25" t="s">
        <v>85</v>
      </c>
      <c r="AY113" s="25" t="s">
        <v>174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5" t="s">
        <v>83</v>
      </c>
      <c r="BK113" s="246">
        <f>ROUND(I113*H113,2)</f>
        <v>0</v>
      </c>
      <c r="BL113" s="25" t="s">
        <v>195</v>
      </c>
      <c r="BM113" s="25" t="s">
        <v>2388</v>
      </c>
    </row>
    <row r="114" spans="2:51" s="12" customFormat="1" ht="13.5">
      <c r="B114" s="257"/>
      <c r="C114" s="258"/>
      <c r="D114" s="247" t="s">
        <v>328</v>
      </c>
      <c r="E114" s="259" t="s">
        <v>23</v>
      </c>
      <c r="F114" s="260" t="s">
        <v>2389</v>
      </c>
      <c r="G114" s="258"/>
      <c r="H114" s="261">
        <v>142.057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AT114" s="267" t="s">
        <v>328</v>
      </c>
      <c r="AU114" s="267" t="s">
        <v>85</v>
      </c>
      <c r="AV114" s="12" t="s">
        <v>85</v>
      </c>
      <c r="AW114" s="12" t="s">
        <v>38</v>
      </c>
      <c r="AX114" s="12" t="s">
        <v>75</v>
      </c>
      <c r="AY114" s="267" t="s">
        <v>174</v>
      </c>
    </row>
    <row r="115" spans="2:51" s="12" customFormat="1" ht="13.5">
      <c r="B115" s="257"/>
      <c r="C115" s="258"/>
      <c r="D115" s="247" t="s">
        <v>328</v>
      </c>
      <c r="E115" s="259" t="s">
        <v>23</v>
      </c>
      <c r="F115" s="260" t="s">
        <v>2390</v>
      </c>
      <c r="G115" s="258"/>
      <c r="H115" s="261">
        <v>63.657</v>
      </c>
      <c r="I115" s="262"/>
      <c r="J115" s="258"/>
      <c r="K115" s="258"/>
      <c r="L115" s="263"/>
      <c r="M115" s="264"/>
      <c r="N115" s="265"/>
      <c r="O115" s="265"/>
      <c r="P115" s="265"/>
      <c r="Q115" s="265"/>
      <c r="R115" s="265"/>
      <c r="S115" s="265"/>
      <c r="T115" s="266"/>
      <c r="AT115" s="267" t="s">
        <v>328</v>
      </c>
      <c r="AU115" s="267" t="s">
        <v>85</v>
      </c>
      <c r="AV115" s="12" t="s">
        <v>85</v>
      </c>
      <c r="AW115" s="12" t="s">
        <v>38</v>
      </c>
      <c r="AX115" s="12" t="s">
        <v>75</v>
      </c>
      <c r="AY115" s="267" t="s">
        <v>174</v>
      </c>
    </row>
    <row r="116" spans="2:51" s="14" customFormat="1" ht="13.5">
      <c r="B116" s="279"/>
      <c r="C116" s="280"/>
      <c r="D116" s="247" t="s">
        <v>328</v>
      </c>
      <c r="E116" s="281" t="s">
        <v>23</v>
      </c>
      <c r="F116" s="282" t="s">
        <v>395</v>
      </c>
      <c r="G116" s="280"/>
      <c r="H116" s="283">
        <v>205.714</v>
      </c>
      <c r="I116" s="284"/>
      <c r="J116" s="280"/>
      <c r="K116" s="280"/>
      <c r="L116" s="285"/>
      <c r="M116" s="286"/>
      <c r="N116" s="287"/>
      <c r="O116" s="287"/>
      <c r="P116" s="287"/>
      <c r="Q116" s="287"/>
      <c r="R116" s="287"/>
      <c r="S116" s="287"/>
      <c r="T116" s="288"/>
      <c r="AT116" s="289" t="s">
        <v>328</v>
      </c>
      <c r="AU116" s="289" t="s">
        <v>85</v>
      </c>
      <c r="AV116" s="14" t="s">
        <v>94</v>
      </c>
      <c r="AW116" s="14" t="s">
        <v>38</v>
      </c>
      <c r="AX116" s="14" t="s">
        <v>75</v>
      </c>
      <c r="AY116" s="289" t="s">
        <v>174</v>
      </c>
    </row>
    <row r="117" spans="2:51" s="12" customFormat="1" ht="13.5">
      <c r="B117" s="257"/>
      <c r="C117" s="258"/>
      <c r="D117" s="247" t="s">
        <v>328</v>
      </c>
      <c r="E117" s="259" t="s">
        <v>23</v>
      </c>
      <c r="F117" s="260" t="s">
        <v>2391</v>
      </c>
      <c r="G117" s="258"/>
      <c r="H117" s="261">
        <v>13.437</v>
      </c>
      <c r="I117" s="262"/>
      <c r="J117" s="258"/>
      <c r="K117" s="258"/>
      <c r="L117" s="263"/>
      <c r="M117" s="264"/>
      <c r="N117" s="265"/>
      <c r="O117" s="265"/>
      <c r="P117" s="265"/>
      <c r="Q117" s="265"/>
      <c r="R117" s="265"/>
      <c r="S117" s="265"/>
      <c r="T117" s="266"/>
      <c r="AT117" s="267" t="s">
        <v>328</v>
      </c>
      <c r="AU117" s="267" t="s">
        <v>85</v>
      </c>
      <c r="AV117" s="12" t="s">
        <v>85</v>
      </c>
      <c r="AW117" s="12" t="s">
        <v>38</v>
      </c>
      <c r="AX117" s="12" t="s">
        <v>75</v>
      </c>
      <c r="AY117" s="267" t="s">
        <v>174</v>
      </c>
    </row>
    <row r="118" spans="2:51" s="12" customFormat="1" ht="13.5">
      <c r="B118" s="257"/>
      <c r="C118" s="258"/>
      <c r="D118" s="247" t="s">
        <v>328</v>
      </c>
      <c r="E118" s="259" t="s">
        <v>23</v>
      </c>
      <c r="F118" s="260" t="s">
        <v>2392</v>
      </c>
      <c r="G118" s="258"/>
      <c r="H118" s="261">
        <v>5.63</v>
      </c>
      <c r="I118" s="262"/>
      <c r="J118" s="258"/>
      <c r="K118" s="258"/>
      <c r="L118" s="263"/>
      <c r="M118" s="264"/>
      <c r="N118" s="265"/>
      <c r="O118" s="265"/>
      <c r="P118" s="265"/>
      <c r="Q118" s="265"/>
      <c r="R118" s="265"/>
      <c r="S118" s="265"/>
      <c r="T118" s="266"/>
      <c r="AT118" s="267" t="s">
        <v>328</v>
      </c>
      <c r="AU118" s="267" t="s">
        <v>85</v>
      </c>
      <c r="AV118" s="12" t="s">
        <v>85</v>
      </c>
      <c r="AW118" s="12" t="s">
        <v>38</v>
      </c>
      <c r="AX118" s="12" t="s">
        <v>75</v>
      </c>
      <c r="AY118" s="267" t="s">
        <v>174</v>
      </c>
    </row>
    <row r="119" spans="2:51" s="14" customFormat="1" ht="13.5">
      <c r="B119" s="279"/>
      <c r="C119" s="280"/>
      <c r="D119" s="247" t="s">
        <v>328</v>
      </c>
      <c r="E119" s="281" t="s">
        <v>23</v>
      </c>
      <c r="F119" s="282" t="s">
        <v>395</v>
      </c>
      <c r="G119" s="280"/>
      <c r="H119" s="283">
        <v>19.067</v>
      </c>
      <c r="I119" s="284"/>
      <c r="J119" s="280"/>
      <c r="K119" s="280"/>
      <c r="L119" s="285"/>
      <c r="M119" s="286"/>
      <c r="N119" s="287"/>
      <c r="O119" s="287"/>
      <c r="P119" s="287"/>
      <c r="Q119" s="287"/>
      <c r="R119" s="287"/>
      <c r="S119" s="287"/>
      <c r="T119" s="288"/>
      <c r="AT119" s="289" t="s">
        <v>328</v>
      </c>
      <c r="AU119" s="289" t="s">
        <v>85</v>
      </c>
      <c r="AV119" s="14" t="s">
        <v>94</v>
      </c>
      <c r="AW119" s="14" t="s">
        <v>38</v>
      </c>
      <c r="AX119" s="14" t="s">
        <v>75</v>
      </c>
      <c r="AY119" s="289" t="s">
        <v>174</v>
      </c>
    </row>
    <row r="120" spans="2:51" s="13" customFormat="1" ht="13.5">
      <c r="B120" s="268"/>
      <c r="C120" s="269"/>
      <c r="D120" s="247" t="s">
        <v>328</v>
      </c>
      <c r="E120" s="270" t="s">
        <v>2352</v>
      </c>
      <c r="F120" s="271" t="s">
        <v>331</v>
      </c>
      <c r="G120" s="269"/>
      <c r="H120" s="272">
        <v>224.781</v>
      </c>
      <c r="I120" s="273"/>
      <c r="J120" s="269"/>
      <c r="K120" s="269"/>
      <c r="L120" s="274"/>
      <c r="M120" s="275"/>
      <c r="N120" s="276"/>
      <c r="O120" s="276"/>
      <c r="P120" s="276"/>
      <c r="Q120" s="276"/>
      <c r="R120" s="276"/>
      <c r="S120" s="276"/>
      <c r="T120" s="277"/>
      <c r="AT120" s="278" t="s">
        <v>328</v>
      </c>
      <c r="AU120" s="278" t="s">
        <v>85</v>
      </c>
      <c r="AV120" s="13" t="s">
        <v>195</v>
      </c>
      <c r="AW120" s="13" t="s">
        <v>38</v>
      </c>
      <c r="AX120" s="13" t="s">
        <v>83</v>
      </c>
      <c r="AY120" s="278" t="s">
        <v>174</v>
      </c>
    </row>
    <row r="121" spans="2:65" s="1" customFormat="1" ht="38.25" customHeight="1">
      <c r="B121" s="47"/>
      <c r="C121" s="235" t="s">
        <v>216</v>
      </c>
      <c r="D121" s="235" t="s">
        <v>177</v>
      </c>
      <c r="E121" s="236" t="s">
        <v>2393</v>
      </c>
      <c r="F121" s="237" t="s">
        <v>2394</v>
      </c>
      <c r="G121" s="238" t="s">
        <v>205</v>
      </c>
      <c r="H121" s="239">
        <v>6743.43</v>
      </c>
      <c r="I121" s="240"/>
      <c r="J121" s="241">
        <f>ROUND(I121*H121,2)</f>
        <v>0</v>
      </c>
      <c r="K121" s="237" t="s">
        <v>181</v>
      </c>
      <c r="L121" s="73"/>
      <c r="M121" s="242" t="s">
        <v>23</v>
      </c>
      <c r="N121" s="243" t="s">
        <v>46</v>
      </c>
      <c r="O121" s="48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5" t="s">
        <v>195</v>
      </c>
      <c r="AT121" s="25" t="s">
        <v>177</v>
      </c>
      <c r="AU121" s="25" t="s">
        <v>85</v>
      </c>
      <c r="AY121" s="25" t="s">
        <v>174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5" t="s">
        <v>83</v>
      </c>
      <c r="BK121" s="246">
        <f>ROUND(I121*H121,2)</f>
        <v>0</v>
      </c>
      <c r="BL121" s="25" t="s">
        <v>195</v>
      </c>
      <c r="BM121" s="25" t="s">
        <v>2395</v>
      </c>
    </row>
    <row r="122" spans="2:51" s="12" customFormat="1" ht="13.5">
      <c r="B122" s="257"/>
      <c r="C122" s="258"/>
      <c r="D122" s="247" t="s">
        <v>328</v>
      </c>
      <c r="E122" s="259" t="s">
        <v>23</v>
      </c>
      <c r="F122" s="260" t="s">
        <v>2352</v>
      </c>
      <c r="G122" s="258"/>
      <c r="H122" s="261">
        <v>224.781</v>
      </c>
      <c r="I122" s="262"/>
      <c r="J122" s="258"/>
      <c r="K122" s="258"/>
      <c r="L122" s="263"/>
      <c r="M122" s="264"/>
      <c r="N122" s="265"/>
      <c r="O122" s="265"/>
      <c r="P122" s="265"/>
      <c r="Q122" s="265"/>
      <c r="R122" s="265"/>
      <c r="S122" s="265"/>
      <c r="T122" s="266"/>
      <c r="AT122" s="267" t="s">
        <v>328</v>
      </c>
      <c r="AU122" s="267" t="s">
        <v>85</v>
      </c>
      <c r="AV122" s="12" t="s">
        <v>85</v>
      </c>
      <c r="AW122" s="12" t="s">
        <v>38</v>
      </c>
      <c r="AX122" s="12" t="s">
        <v>83</v>
      </c>
      <c r="AY122" s="267" t="s">
        <v>174</v>
      </c>
    </row>
    <row r="123" spans="2:51" s="12" customFormat="1" ht="13.5">
      <c r="B123" s="257"/>
      <c r="C123" s="258"/>
      <c r="D123" s="247" t="s">
        <v>328</v>
      </c>
      <c r="E123" s="258"/>
      <c r="F123" s="260" t="s">
        <v>2396</v>
      </c>
      <c r="G123" s="258"/>
      <c r="H123" s="261">
        <v>6743.43</v>
      </c>
      <c r="I123" s="262"/>
      <c r="J123" s="258"/>
      <c r="K123" s="258"/>
      <c r="L123" s="263"/>
      <c r="M123" s="264"/>
      <c r="N123" s="265"/>
      <c r="O123" s="265"/>
      <c r="P123" s="265"/>
      <c r="Q123" s="265"/>
      <c r="R123" s="265"/>
      <c r="S123" s="265"/>
      <c r="T123" s="266"/>
      <c r="AT123" s="267" t="s">
        <v>328</v>
      </c>
      <c r="AU123" s="267" t="s">
        <v>85</v>
      </c>
      <c r="AV123" s="12" t="s">
        <v>85</v>
      </c>
      <c r="AW123" s="12" t="s">
        <v>6</v>
      </c>
      <c r="AX123" s="12" t="s">
        <v>83</v>
      </c>
      <c r="AY123" s="267" t="s">
        <v>174</v>
      </c>
    </row>
    <row r="124" spans="2:65" s="1" customFormat="1" ht="38.25" customHeight="1">
      <c r="B124" s="47"/>
      <c r="C124" s="235" t="s">
        <v>220</v>
      </c>
      <c r="D124" s="235" t="s">
        <v>177</v>
      </c>
      <c r="E124" s="236" t="s">
        <v>2397</v>
      </c>
      <c r="F124" s="237" t="s">
        <v>2398</v>
      </c>
      <c r="G124" s="238" t="s">
        <v>205</v>
      </c>
      <c r="H124" s="239">
        <v>224.781</v>
      </c>
      <c r="I124" s="240"/>
      <c r="J124" s="241">
        <f>ROUND(I124*H124,2)</f>
        <v>0</v>
      </c>
      <c r="K124" s="237" t="s">
        <v>181</v>
      </c>
      <c r="L124" s="73"/>
      <c r="M124" s="242" t="s">
        <v>23</v>
      </c>
      <c r="N124" s="243" t="s">
        <v>46</v>
      </c>
      <c r="O124" s="48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5" t="s">
        <v>195</v>
      </c>
      <c r="AT124" s="25" t="s">
        <v>177</v>
      </c>
      <c r="AU124" s="25" t="s">
        <v>85</v>
      </c>
      <c r="AY124" s="25" t="s">
        <v>174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5" t="s">
        <v>83</v>
      </c>
      <c r="BK124" s="246">
        <f>ROUND(I124*H124,2)</f>
        <v>0</v>
      </c>
      <c r="BL124" s="25" t="s">
        <v>195</v>
      </c>
      <c r="BM124" s="25" t="s">
        <v>2399</v>
      </c>
    </row>
    <row r="125" spans="2:51" s="12" customFormat="1" ht="13.5">
      <c r="B125" s="257"/>
      <c r="C125" s="258"/>
      <c r="D125" s="247" t="s">
        <v>328</v>
      </c>
      <c r="E125" s="259" t="s">
        <v>23</v>
      </c>
      <c r="F125" s="260" t="s">
        <v>2352</v>
      </c>
      <c r="G125" s="258"/>
      <c r="H125" s="261">
        <v>224.781</v>
      </c>
      <c r="I125" s="262"/>
      <c r="J125" s="258"/>
      <c r="K125" s="258"/>
      <c r="L125" s="263"/>
      <c r="M125" s="264"/>
      <c r="N125" s="265"/>
      <c r="O125" s="265"/>
      <c r="P125" s="265"/>
      <c r="Q125" s="265"/>
      <c r="R125" s="265"/>
      <c r="S125" s="265"/>
      <c r="T125" s="266"/>
      <c r="AT125" s="267" t="s">
        <v>328</v>
      </c>
      <c r="AU125" s="267" t="s">
        <v>85</v>
      </c>
      <c r="AV125" s="12" t="s">
        <v>85</v>
      </c>
      <c r="AW125" s="12" t="s">
        <v>38</v>
      </c>
      <c r="AX125" s="12" t="s">
        <v>83</v>
      </c>
      <c r="AY125" s="267" t="s">
        <v>174</v>
      </c>
    </row>
    <row r="126" spans="2:65" s="1" customFormat="1" ht="25.5" customHeight="1">
      <c r="B126" s="47"/>
      <c r="C126" s="235" t="s">
        <v>226</v>
      </c>
      <c r="D126" s="235" t="s">
        <v>177</v>
      </c>
      <c r="E126" s="236" t="s">
        <v>2400</v>
      </c>
      <c r="F126" s="237" t="s">
        <v>2401</v>
      </c>
      <c r="G126" s="238" t="s">
        <v>205</v>
      </c>
      <c r="H126" s="239">
        <v>224.781</v>
      </c>
      <c r="I126" s="240"/>
      <c r="J126" s="241">
        <f>ROUND(I126*H126,2)</f>
        <v>0</v>
      </c>
      <c r="K126" s="237" t="s">
        <v>181</v>
      </c>
      <c r="L126" s="73"/>
      <c r="M126" s="242" t="s">
        <v>23</v>
      </c>
      <c r="N126" s="243" t="s">
        <v>46</v>
      </c>
      <c r="O126" s="48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5" t="s">
        <v>195</v>
      </c>
      <c r="AT126" s="25" t="s">
        <v>177</v>
      </c>
      <c r="AU126" s="25" t="s">
        <v>85</v>
      </c>
      <c r="AY126" s="25" t="s">
        <v>174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5" t="s">
        <v>83</v>
      </c>
      <c r="BK126" s="246">
        <f>ROUND(I126*H126,2)</f>
        <v>0</v>
      </c>
      <c r="BL126" s="25" t="s">
        <v>195</v>
      </c>
      <c r="BM126" s="25" t="s">
        <v>2402</v>
      </c>
    </row>
    <row r="127" spans="2:51" s="12" customFormat="1" ht="13.5">
      <c r="B127" s="257"/>
      <c r="C127" s="258"/>
      <c r="D127" s="247" t="s">
        <v>328</v>
      </c>
      <c r="E127" s="259" t="s">
        <v>23</v>
      </c>
      <c r="F127" s="260" t="s">
        <v>2352</v>
      </c>
      <c r="G127" s="258"/>
      <c r="H127" s="261">
        <v>224.781</v>
      </c>
      <c r="I127" s="262"/>
      <c r="J127" s="258"/>
      <c r="K127" s="258"/>
      <c r="L127" s="263"/>
      <c r="M127" s="264"/>
      <c r="N127" s="265"/>
      <c r="O127" s="265"/>
      <c r="P127" s="265"/>
      <c r="Q127" s="265"/>
      <c r="R127" s="265"/>
      <c r="S127" s="265"/>
      <c r="T127" s="266"/>
      <c r="AT127" s="267" t="s">
        <v>328</v>
      </c>
      <c r="AU127" s="267" t="s">
        <v>85</v>
      </c>
      <c r="AV127" s="12" t="s">
        <v>85</v>
      </c>
      <c r="AW127" s="12" t="s">
        <v>38</v>
      </c>
      <c r="AX127" s="12" t="s">
        <v>83</v>
      </c>
      <c r="AY127" s="267" t="s">
        <v>174</v>
      </c>
    </row>
    <row r="128" spans="2:65" s="1" customFormat="1" ht="25.5" customHeight="1">
      <c r="B128" s="47"/>
      <c r="C128" s="235" t="s">
        <v>231</v>
      </c>
      <c r="D128" s="235" t="s">
        <v>177</v>
      </c>
      <c r="E128" s="236" t="s">
        <v>2403</v>
      </c>
      <c r="F128" s="237" t="s">
        <v>2404</v>
      </c>
      <c r="G128" s="238" t="s">
        <v>205</v>
      </c>
      <c r="H128" s="239">
        <v>6743.43</v>
      </c>
      <c r="I128" s="240"/>
      <c r="J128" s="241">
        <f>ROUND(I128*H128,2)</f>
        <v>0</v>
      </c>
      <c r="K128" s="237" t="s">
        <v>181</v>
      </c>
      <c r="L128" s="73"/>
      <c r="M128" s="242" t="s">
        <v>23</v>
      </c>
      <c r="N128" s="243" t="s">
        <v>46</v>
      </c>
      <c r="O128" s="48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5" t="s">
        <v>195</v>
      </c>
      <c r="AT128" s="25" t="s">
        <v>177</v>
      </c>
      <c r="AU128" s="25" t="s">
        <v>85</v>
      </c>
      <c r="AY128" s="25" t="s">
        <v>174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5" t="s">
        <v>83</v>
      </c>
      <c r="BK128" s="246">
        <f>ROUND(I128*H128,2)</f>
        <v>0</v>
      </c>
      <c r="BL128" s="25" t="s">
        <v>195</v>
      </c>
      <c r="BM128" s="25" t="s">
        <v>2405</v>
      </c>
    </row>
    <row r="129" spans="2:51" s="12" customFormat="1" ht="13.5">
      <c r="B129" s="257"/>
      <c r="C129" s="258"/>
      <c r="D129" s="247" t="s">
        <v>328</v>
      </c>
      <c r="E129" s="259" t="s">
        <v>23</v>
      </c>
      <c r="F129" s="260" t="s">
        <v>2352</v>
      </c>
      <c r="G129" s="258"/>
      <c r="H129" s="261">
        <v>224.781</v>
      </c>
      <c r="I129" s="262"/>
      <c r="J129" s="258"/>
      <c r="K129" s="258"/>
      <c r="L129" s="263"/>
      <c r="M129" s="264"/>
      <c r="N129" s="265"/>
      <c r="O129" s="265"/>
      <c r="P129" s="265"/>
      <c r="Q129" s="265"/>
      <c r="R129" s="265"/>
      <c r="S129" s="265"/>
      <c r="T129" s="266"/>
      <c r="AT129" s="267" t="s">
        <v>328</v>
      </c>
      <c r="AU129" s="267" t="s">
        <v>85</v>
      </c>
      <c r="AV129" s="12" t="s">
        <v>85</v>
      </c>
      <c r="AW129" s="12" t="s">
        <v>38</v>
      </c>
      <c r="AX129" s="12" t="s">
        <v>83</v>
      </c>
      <c r="AY129" s="267" t="s">
        <v>174</v>
      </c>
    </row>
    <row r="130" spans="2:51" s="12" customFormat="1" ht="13.5">
      <c r="B130" s="257"/>
      <c r="C130" s="258"/>
      <c r="D130" s="247" t="s">
        <v>328</v>
      </c>
      <c r="E130" s="258"/>
      <c r="F130" s="260" t="s">
        <v>2396</v>
      </c>
      <c r="G130" s="258"/>
      <c r="H130" s="261">
        <v>6743.43</v>
      </c>
      <c r="I130" s="262"/>
      <c r="J130" s="258"/>
      <c r="K130" s="258"/>
      <c r="L130" s="263"/>
      <c r="M130" s="264"/>
      <c r="N130" s="265"/>
      <c r="O130" s="265"/>
      <c r="P130" s="265"/>
      <c r="Q130" s="265"/>
      <c r="R130" s="265"/>
      <c r="S130" s="265"/>
      <c r="T130" s="266"/>
      <c r="AT130" s="267" t="s">
        <v>328</v>
      </c>
      <c r="AU130" s="267" t="s">
        <v>85</v>
      </c>
      <c r="AV130" s="12" t="s">
        <v>85</v>
      </c>
      <c r="AW130" s="12" t="s">
        <v>6</v>
      </c>
      <c r="AX130" s="12" t="s">
        <v>83</v>
      </c>
      <c r="AY130" s="267" t="s">
        <v>174</v>
      </c>
    </row>
    <row r="131" spans="2:65" s="1" customFormat="1" ht="25.5" customHeight="1">
      <c r="B131" s="47"/>
      <c r="C131" s="235" t="s">
        <v>235</v>
      </c>
      <c r="D131" s="235" t="s">
        <v>177</v>
      </c>
      <c r="E131" s="236" t="s">
        <v>2406</v>
      </c>
      <c r="F131" s="237" t="s">
        <v>2407</v>
      </c>
      <c r="G131" s="238" t="s">
        <v>205</v>
      </c>
      <c r="H131" s="239">
        <v>224.781</v>
      </c>
      <c r="I131" s="240"/>
      <c r="J131" s="241">
        <f>ROUND(I131*H131,2)</f>
        <v>0</v>
      </c>
      <c r="K131" s="237" t="s">
        <v>181</v>
      </c>
      <c r="L131" s="73"/>
      <c r="M131" s="242" t="s">
        <v>23</v>
      </c>
      <c r="N131" s="243" t="s">
        <v>46</v>
      </c>
      <c r="O131" s="48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5" t="s">
        <v>195</v>
      </c>
      <c r="AT131" s="25" t="s">
        <v>177</v>
      </c>
      <c r="AU131" s="25" t="s">
        <v>85</v>
      </c>
      <c r="AY131" s="25" t="s">
        <v>174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5" t="s">
        <v>83</v>
      </c>
      <c r="BK131" s="246">
        <f>ROUND(I131*H131,2)</f>
        <v>0</v>
      </c>
      <c r="BL131" s="25" t="s">
        <v>195</v>
      </c>
      <c r="BM131" s="25" t="s">
        <v>2408</v>
      </c>
    </row>
    <row r="132" spans="2:51" s="12" customFormat="1" ht="13.5">
      <c r="B132" s="257"/>
      <c r="C132" s="258"/>
      <c r="D132" s="247" t="s">
        <v>328</v>
      </c>
      <c r="E132" s="259" t="s">
        <v>23</v>
      </c>
      <c r="F132" s="260" t="s">
        <v>2352</v>
      </c>
      <c r="G132" s="258"/>
      <c r="H132" s="261">
        <v>224.781</v>
      </c>
      <c r="I132" s="262"/>
      <c r="J132" s="258"/>
      <c r="K132" s="258"/>
      <c r="L132" s="263"/>
      <c r="M132" s="264"/>
      <c r="N132" s="265"/>
      <c r="O132" s="265"/>
      <c r="P132" s="265"/>
      <c r="Q132" s="265"/>
      <c r="R132" s="265"/>
      <c r="S132" s="265"/>
      <c r="T132" s="266"/>
      <c r="AT132" s="267" t="s">
        <v>328</v>
      </c>
      <c r="AU132" s="267" t="s">
        <v>85</v>
      </c>
      <c r="AV132" s="12" t="s">
        <v>85</v>
      </c>
      <c r="AW132" s="12" t="s">
        <v>38</v>
      </c>
      <c r="AX132" s="12" t="s">
        <v>83</v>
      </c>
      <c r="AY132" s="267" t="s">
        <v>174</v>
      </c>
    </row>
    <row r="133" spans="2:65" s="1" customFormat="1" ht="38.25" customHeight="1">
      <c r="B133" s="47"/>
      <c r="C133" s="235" t="s">
        <v>241</v>
      </c>
      <c r="D133" s="235" t="s">
        <v>177</v>
      </c>
      <c r="E133" s="236" t="s">
        <v>2409</v>
      </c>
      <c r="F133" s="237" t="s">
        <v>2410</v>
      </c>
      <c r="G133" s="238" t="s">
        <v>205</v>
      </c>
      <c r="H133" s="239">
        <v>202.334</v>
      </c>
      <c r="I133" s="240"/>
      <c r="J133" s="241">
        <f>ROUND(I133*H133,2)</f>
        <v>0</v>
      </c>
      <c r="K133" s="237" t="s">
        <v>181</v>
      </c>
      <c r="L133" s="73"/>
      <c r="M133" s="242" t="s">
        <v>23</v>
      </c>
      <c r="N133" s="243" t="s">
        <v>46</v>
      </c>
      <c r="O133" s="48"/>
      <c r="P133" s="244">
        <f>O133*H133</f>
        <v>0</v>
      </c>
      <c r="Q133" s="244">
        <v>0</v>
      </c>
      <c r="R133" s="244">
        <f>Q133*H133</f>
        <v>0</v>
      </c>
      <c r="S133" s="244">
        <v>0.029</v>
      </c>
      <c r="T133" s="245">
        <f>S133*H133</f>
        <v>5.867686</v>
      </c>
      <c r="AR133" s="25" t="s">
        <v>195</v>
      </c>
      <c r="AT133" s="25" t="s">
        <v>177</v>
      </c>
      <c r="AU133" s="25" t="s">
        <v>85</v>
      </c>
      <c r="AY133" s="25" t="s">
        <v>174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5" t="s">
        <v>83</v>
      </c>
      <c r="BK133" s="246">
        <f>ROUND(I133*H133,2)</f>
        <v>0</v>
      </c>
      <c r="BL133" s="25" t="s">
        <v>195</v>
      </c>
      <c r="BM133" s="25" t="s">
        <v>2411</v>
      </c>
    </row>
    <row r="134" spans="2:51" s="12" customFormat="1" ht="13.5">
      <c r="B134" s="257"/>
      <c r="C134" s="258"/>
      <c r="D134" s="247" t="s">
        <v>328</v>
      </c>
      <c r="E134" s="259" t="s">
        <v>23</v>
      </c>
      <c r="F134" s="260" t="s">
        <v>2412</v>
      </c>
      <c r="G134" s="258"/>
      <c r="H134" s="261">
        <v>116.063</v>
      </c>
      <c r="I134" s="262"/>
      <c r="J134" s="258"/>
      <c r="K134" s="258"/>
      <c r="L134" s="263"/>
      <c r="M134" s="264"/>
      <c r="N134" s="265"/>
      <c r="O134" s="265"/>
      <c r="P134" s="265"/>
      <c r="Q134" s="265"/>
      <c r="R134" s="265"/>
      <c r="S134" s="265"/>
      <c r="T134" s="266"/>
      <c r="AT134" s="267" t="s">
        <v>328</v>
      </c>
      <c r="AU134" s="267" t="s">
        <v>85</v>
      </c>
      <c r="AV134" s="12" t="s">
        <v>85</v>
      </c>
      <c r="AW134" s="12" t="s">
        <v>38</v>
      </c>
      <c r="AX134" s="12" t="s">
        <v>75</v>
      </c>
      <c r="AY134" s="267" t="s">
        <v>174</v>
      </c>
    </row>
    <row r="135" spans="2:51" s="12" customFormat="1" ht="13.5">
      <c r="B135" s="257"/>
      <c r="C135" s="258"/>
      <c r="D135" s="247" t="s">
        <v>328</v>
      </c>
      <c r="E135" s="259" t="s">
        <v>23</v>
      </c>
      <c r="F135" s="260" t="s">
        <v>2390</v>
      </c>
      <c r="G135" s="258"/>
      <c r="H135" s="261">
        <v>63.657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AT135" s="267" t="s">
        <v>328</v>
      </c>
      <c r="AU135" s="267" t="s">
        <v>85</v>
      </c>
      <c r="AV135" s="12" t="s">
        <v>85</v>
      </c>
      <c r="AW135" s="12" t="s">
        <v>38</v>
      </c>
      <c r="AX135" s="12" t="s">
        <v>75</v>
      </c>
      <c r="AY135" s="267" t="s">
        <v>174</v>
      </c>
    </row>
    <row r="136" spans="2:51" s="14" customFormat="1" ht="13.5">
      <c r="B136" s="279"/>
      <c r="C136" s="280"/>
      <c r="D136" s="247" t="s">
        <v>328</v>
      </c>
      <c r="E136" s="281" t="s">
        <v>23</v>
      </c>
      <c r="F136" s="282" t="s">
        <v>395</v>
      </c>
      <c r="G136" s="280"/>
      <c r="H136" s="283">
        <v>179.72</v>
      </c>
      <c r="I136" s="284"/>
      <c r="J136" s="280"/>
      <c r="K136" s="280"/>
      <c r="L136" s="285"/>
      <c r="M136" s="286"/>
      <c r="N136" s="287"/>
      <c r="O136" s="287"/>
      <c r="P136" s="287"/>
      <c r="Q136" s="287"/>
      <c r="R136" s="287"/>
      <c r="S136" s="287"/>
      <c r="T136" s="288"/>
      <c r="AT136" s="289" t="s">
        <v>328</v>
      </c>
      <c r="AU136" s="289" t="s">
        <v>85</v>
      </c>
      <c r="AV136" s="14" t="s">
        <v>94</v>
      </c>
      <c r="AW136" s="14" t="s">
        <v>38</v>
      </c>
      <c r="AX136" s="14" t="s">
        <v>75</v>
      </c>
      <c r="AY136" s="289" t="s">
        <v>174</v>
      </c>
    </row>
    <row r="137" spans="2:51" s="12" customFormat="1" ht="13.5">
      <c r="B137" s="257"/>
      <c r="C137" s="258"/>
      <c r="D137" s="247" t="s">
        <v>328</v>
      </c>
      <c r="E137" s="259" t="s">
        <v>23</v>
      </c>
      <c r="F137" s="260" t="s">
        <v>2413</v>
      </c>
      <c r="G137" s="258"/>
      <c r="H137" s="261">
        <v>16.984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6"/>
      <c r="AT137" s="267" t="s">
        <v>328</v>
      </c>
      <c r="AU137" s="267" t="s">
        <v>85</v>
      </c>
      <c r="AV137" s="12" t="s">
        <v>85</v>
      </c>
      <c r="AW137" s="12" t="s">
        <v>38</v>
      </c>
      <c r="AX137" s="12" t="s">
        <v>75</v>
      </c>
      <c r="AY137" s="267" t="s">
        <v>174</v>
      </c>
    </row>
    <row r="138" spans="2:51" s="12" customFormat="1" ht="13.5">
      <c r="B138" s="257"/>
      <c r="C138" s="258"/>
      <c r="D138" s="247" t="s">
        <v>328</v>
      </c>
      <c r="E138" s="259" t="s">
        <v>23</v>
      </c>
      <c r="F138" s="260" t="s">
        <v>2392</v>
      </c>
      <c r="G138" s="258"/>
      <c r="H138" s="261">
        <v>5.63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AT138" s="267" t="s">
        <v>328</v>
      </c>
      <c r="AU138" s="267" t="s">
        <v>85</v>
      </c>
      <c r="AV138" s="12" t="s">
        <v>85</v>
      </c>
      <c r="AW138" s="12" t="s">
        <v>38</v>
      </c>
      <c r="AX138" s="12" t="s">
        <v>75</v>
      </c>
      <c r="AY138" s="267" t="s">
        <v>174</v>
      </c>
    </row>
    <row r="139" spans="2:51" s="14" customFormat="1" ht="13.5">
      <c r="B139" s="279"/>
      <c r="C139" s="280"/>
      <c r="D139" s="247" t="s">
        <v>328</v>
      </c>
      <c r="E139" s="281" t="s">
        <v>23</v>
      </c>
      <c r="F139" s="282" t="s">
        <v>395</v>
      </c>
      <c r="G139" s="280"/>
      <c r="H139" s="283">
        <v>22.614</v>
      </c>
      <c r="I139" s="284"/>
      <c r="J139" s="280"/>
      <c r="K139" s="280"/>
      <c r="L139" s="285"/>
      <c r="M139" s="286"/>
      <c r="N139" s="287"/>
      <c r="O139" s="287"/>
      <c r="P139" s="287"/>
      <c r="Q139" s="287"/>
      <c r="R139" s="287"/>
      <c r="S139" s="287"/>
      <c r="T139" s="288"/>
      <c r="AT139" s="289" t="s">
        <v>328</v>
      </c>
      <c r="AU139" s="289" t="s">
        <v>85</v>
      </c>
      <c r="AV139" s="14" t="s">
        <v>94</v>
      </c>
      <c r="AW139" s="14" t="s">
        <v>38</v>
      </c>
      <c r="AX139" s="14" t="s">
        <v>75</v>
      </c>
      <c r="AY139" s="289" t="s">
        <v>174</v>
      </c>
    </row>
    <row r="140" spans="2:51" s="13" customFormat="1" ht="13.5">
      <c r="B140" s="268"/>
      <c r="C140" s="269"/>
      <c r="D140" s="247" t="s">
        <v>328</v>
      </c>
      <c r="E140" s="270" t="s">
        <v>23</v>
      </c>
      <c r="F140" s="271" t="s">
        <v>331</v>
      </c>
      <c r="G140" s="269"/>
      <c r="H140" s="272">
        <v>202.334</v>
      </c>
      <c r="I140" s="273"/>
      <c r="J140" s="269"/>
      <c r="K140" s="269"/>
      <c r="L140" s="274"/>
      <c r="M140" s="275"/>
      <c r="N140" s="276"/>
      <c r="O140" s="276"/>
      <c r="P140" s="276"/>
      <c r="Q140" s="276"/>
      <c r="R140" s="276"/>
      <c r="S140" s="276"/>
      <c r="T140" s="277"/>
      <c r="AT140" s="278" t="s">
        <v>328</v>
      </c>
      <c r="AU140" s="278" t="s">
        <v>85</v>
      </c>
      <c r="AV140" s="13" t="s">
        <v>195</v>
      </c>
      <c r="AW140" s="13" t="s">
        <v>38</v>
      </c>
      <c r="AX140" s="13" t="s">
        <v>83</v>
      </c>
      <c r="AY140" s="278" t="s">
        <v>174</v>
      </c>
    </row>
    <row r="141" spans="2:63" s="11" customFormat="1" ht="29.85" customHeight="1">
      <c r="B141" s="219"/>
      <c r="C141" s="220"/>
      <c r="D141" s="221" t="s">
        <v>74</v>
      </c>
      <c r="E141" s="233" t="s">
        <v>541</v>
      </c>
      <c r="F141" s="233" t="s">
        <v>542</v>
      </c>
      <c r="G141" s="220"/>
      <c r="H141" s="220"/>
      <c r="I141" s="223"/>
      <c r="J141" s="234">
        <f>BK141</f>
        <v>0</v>
      </c>
      <c r="K141" s="220"/>
      <c r="L141" s="225"/>
      <c r="M141" s="226"/>
      <c r="N141" s="227"/>
      <c r="O141" s="227"/>
      <c r="P141" s="228">
        <f>SUM(P142:P151)</f>
        <v>0</v>
      </c>
      <c r="Q141" s="227"/>
      <c r="R141" s="228">
        <f>SUM(R142:R151)</f>
        <v>0</v>
      </c>
      <c r="S141" s="227"/>
      <c r="T141" s="229">
        <f>SUM(T142:T151)</f>
        <v>0</v>
      </c>
      <c r="AR141" s="230" t="s">
        <v>83</v>
      </c>
      <c r="AT141" s="231" t="s">
        <v>74</v>
      </c>
      <c r="AU141" s="231" t="s">
        <v>83</v>
      </c>
      <c r="AY141" s="230" t="s">
        <v>174</v>
      </c>
      <c r="BK141" s="232">
        <f>SUM(BK142:BK151)</f>
        <v>0</v>
      </c>
    </row>
    <row r="142" spans="2:65" s="1" customFormat="1" ht="25.5" customHeight="1">
      <c r="B142" s="47"/>
      <c r="C142" s="235" t="s">
        <v>246</v>
      </c>
      <c r="D142" s="235" t="s">
        <v>177</v>
      </c>
      <c r="E142" s="236" t="s">
        <v>544</v>
      </c>
      <c r="F142" s="237" t="s">
        <v>545</v>
      </c>
      <c r="G142" s="238" t="s">
        <v>464</v>
      </c>
      <c r="H142" s="239">
        <v>5.944</v>
      </c>
      <c r="I142" s="240"/>
      <c r="J142" s="241">
        <f>ROUND(I142*H142,2)</f>
        <v>0</v>
      </c>
      <c r="K142" s="237" t="s">
        <v>181</v>
      </c>
      <c r="L142" s="73"/>
      <c r="M142" s="242" t="s">
        <v>23</v>
      </c>
      <c r="N142" s="243" t="s">
        <v>46</v>
      </c>
      <c r="O142" s="48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5" t="s">
        <v>195</v>
      </c>
      <c r="AT142" s="25" t="s">
        <v>177</v>
      </c>
      <c r="AU142" s="25" t="s">
        <v>85</v>
      </c>
      <c r="AY142" s="25" t="s">
        <v>174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5" t="s">
        <v>83</v>
      </c>
      <c r="BK142" s="246">
        <f>ROUND(I142*H142,2)</f>
        <v>0</v>
      </c>
      <c r="BL142" s="25" t="s">
        <v>195</v>
      </c>
      <c r="BM142" s="25" t="s">
        <v>2414</v>
      </c>
    </row>
    <row r="143" spans="2:65" s="1" customFormat="1" ht="38.25" customHeight="1">
      <c r="B143" s="47"/>
      <c r="C143" s="235" t="s">
        <v>10</v>
      </c>
      <c r="D143" s="235" t="s">
        <v>177</v>
      </c>
      <c r="E143" s="236" t="s">
        <v>548</v>
      </c>
      <c r="F143" s="237" t="s">
        <v>549</v>
      </c>
      <c r="G143" s="238" t="s">
        <v>464</v>
      </c>
      <c r="H143" s="239">
        <v>29.72</v>
      </c>
      <c r="I143" s="240"/>
      <c r="J143" s="241">
        <f>ROUND(I143*H143,2)</f>
        <v>0</v>
      </c>
      <c r="K143" s="237" t="s">
        <v>181</v>
      </c>
      <c r="L143" s="73"/>
      <c r="M143" s="242" t="s">
        <v>23</v>
      </c>
      <c r="N143" s="243" t="s">
        <v>46</v>
      </c>
      <c r="O143" s="48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5" t="s">
        <v>195</v>
      </c>
      <c r="AT143" s="25" t="s">
        <v>177</v>
      </c>
      <c r="AU143" s="25" t="s">
        <v>85</v>
      </c>
      <c r="AY143" s="25" t="s">
        <v>174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5" t="s">
        <v>83</v>
      </c>
      <c r="BK143" s="246">
        <f>ROUND(I143*H143,2)</f>
        <v>0</v>
      </c>
      <c r="BL143" s="25" t="s">
        <v>195</v>
      </c>
      <c r="BM143" s="25" t="s">
        <v>2415</v>
      </c>
    </row>
    <row r="144" spans="2:51" s="12" customFormat="1" ht="13.5">
      <c r="B144" s="257"/>
      <c r="C144" s="258"/>
      <c r="D144" s="247" t="s">
        <v>328</v>
      </c>
      <c r="E144" s="258"/>
      <c r="F144" s="260" t="s">
        <v>2416</v>
      </c>
      <c r="G144" s="258"/>
      <c r="H144" s="261">
        <v>29.72</v>
      </c>
      <c r="I144" s="262"/>
      <c r="J144" s="258"/>
      <c r="K144" s="258"/>
      <c r="L144" s="263"/>
      <c r="M144" s="264"/>
      <c r="N144" s="265"/>
      <c r="O144" s="265"/>
      <c r="P144" s="265"/>
      <c r="Q144" s="265"/>
      <c r="R144" s="265"/>
      <c r="S144" s="265"/>
      <c r="T144" s="266"/>
      <c r="AT144" s="267" t="s">
        <v>328</v>
      </c>
      <c r="AU144" s="267" t="s">
        <v>85</v>
      </c>
      <c r="AV144" s="12" t="s">
        <v>85</v>
      </c>
      <c r="AW144" s="12" t="s">
        <v>6</v>
      </c>
      <c r="AX144" s="12" t="s">
        <v>83</v>
      </c>
      <c r="AY144" s="267" t="s">
        <v>174</v>
      </c>
    </row>
    <row r="145" spans="2:65" s="1" customFormat="1" ht="25.5" customHeight="1">
      <c r="B145" s="47"/>
      <c r="C145" s="235" t="s">
        <v>258</v>
      </c>
      <c r="D145" s="235" t="s">
        <v>177</v>
      </c>
      <c r="E145" s="236" t="s">
        <v>553</v>
      </c>
      <c r="F145" s="237" t="s">
        <v>554</v>
      </c>
      <c r="G145" s="238" t="s">
        <v>464</v>
      </c>
      <c r="H145" s="239">
        <v>5.944</v>
      </c>
      <c r="I145" s="240"/>
      <c r="J145" s="241">
        <f>ROUND(I145*H145,2)</f>
        <v>0</v>
      </c>
      <c r="K145" s="237" t="s">
        <v>181</v>
      </c>
      <c r="L145" s="73"/>
      <c r="M145" s="242" t="s">
        <v>23</v>
      </c>
      <c r="N145" s="243" t="s">
        <v>46</v>
      </c>
      <c r="O145" s="48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5" t="s">
        <v>195</v>
      </c>
      <c r="AT145" s="25" t="s">
        <v>177</v>
      </c>
      <c r="AU145" s="25" t="s">
        <v>85</v>
      </c>
      <c r="AY145" s="25" t="s">
        <v>174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5" t="s">
        <v>83</v>
      </c>
      <c r="BK145" s="246">
        <f>ROUND(I145*H145,2)</f>
        <v>0</v>
      </c>
      <c r="BL145" s="25" t="s">
        <v>195</v>
      </c>
      <c r="BM145" s="25" t="s">
        <v>2417</v>
      </c>
    </row>
    <row r="146" spans="2:65" s="1" customFormat="1" ht="25.5" customHeight="1">
      <c r="B146" s="47"/>
      <c r="C146" s="235" t="s">
        <v>263</v>
      </c>
      <c r="D146" s="235" t="s">
        <v>177</v>
      </c>
      <c r="E146" s="236" t="s">
        <v>557</v>
      </c>
      <c r="F146" s="237" t="s">
        <v>558</v>
      </c>
      <c r="G146" s="238" t="s">
        <v>464</v>
      </c>
      <c r="H146" s="239">
        <v>59.44</v>
      </c>
      <c r="I146" s="240"/>
      <c r="J146" s="241">
        <f>ROUND(I146*H146,2)</f>
        <v>0</v>
      </c>
      <c r="K146" s="237" t="s">
        <v>181</v>
      </c>
      <c r="L146" s="73"/>
      <c r="M146" s="242" t="s">
        <v>23</v>
      </c>
      <c r="N146" s="243" t="s">
        <v>46</v>
      </c>
      <c r="O146" s="48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5" t="s">
        <v>195</v>
      </c>
      <c r="AT146" s="25" t="s">
        <v>177</v>
      </c>
      <c r="AU146" s="25" t="s">
        <v>85</v>
      </c>
      <c r="AY146" s="25" t="s">
        <v>174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5" t="s">
        <v>83</v>
      </c>
      <c r="BK146" s="246">
        <f>ROUND(I146*H146,2)</f>
        <v>0</v>
      </c>
      <c r="BL146" s="25" t="s">
        <v>195</v>
      </c>
      <c r="BM146" s="25" t="s">
        <v>2418</v>
      </c>
    </row>
    <row r="147" spans="2:51" s="12" customFormat="1" ht="13.5">
      <c r="B147" s="257"/>
      <c r="C147" s="258"/>
      <c r="D147" s="247" t="s">
        <v>328</v>
      </c>
      <c r="E147" s="258"/>
      <c r="F147" s="260" t="s">
        <v>2419</v>
      </c>
      <c r="G147" s="258"/>
      <c r="H147" s="261">
        <v>59.44</v>
      </c>
      <c r="I147" s="262"/>
      <c r="J147" s="258"/>
      <c r="K147" s="258"/>
      <c r="L147" s="263"/>
      <c r="M147" s="264"/>
      <c r="N147" s="265"/>
      <c r="O147" s="265"/>
      <c r="P147" s="265"/>
      <c r="Q147" s="265"/>
      <c r="R147" s="265"/>
      <c r="S147" s="265"/>
      <c r="T147" s="266"/>
      <c r="AT147" s="267" t="s">
        <v>328</v>
      </c>
      <c r="AU147" s="267" t="s">
        <v>85</v>
      </c>
      <c r="AV147" s="12" t="s">
        <v>85</v>
      </c>
      <c r="AW147" s="12" t="s">
        <v>6</v>
      </c>
      <c r="AX147" s="12" t="s">
        <v>83</v>
      </c>
      <c r="AY147" s="267" t="s">
        <v>174</v>
      </c>
    </row>
    <row r="148" spans="2:65" s="1" customFormat="1" ht="16.5" customHeight="1">
      <c r="B148" s="47"/>
      <c r="C148" s="235" t="s">
        <v>270</v>
      </c>
      <c r="D148" s="235" t="s">
        <v>177</v>
      </c>
      <c r="E148" s="236" t="s">
        <v>562</v>
      </c>
      <c r="F148" s="237" t="s">
        <v>563</v>
      </c>
      <c r="G148" s="238" t="s">
        <v>464</v>
      </c>
      <c r="H148" s="239">
        <v>5.35</v>
      </c>
      <c r="I148" s="240"/>
      <c r="J148" s="241">
        <f>ROUND(I148*H148,2)</f>
        <v>0</v>
      </c>
      <c r="K148" s="237" t="s">
        <v>181</v>
      </c>
      <c r="L148" s="73"/>
      <c r="M148" s="242" t="s">
        <v>23</v>
      </c>
      <c r="N148" s="243" t="s">
        <v>46</v>
      </c>
      <c r="O148" s="48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5" t="s">
        <v>195</v>
      </c>
      <c r="AT148" s="25" t="s">
        <v>177</v>
      </c>
      <c r="AU148" s="25" t="s">
        <v>85</v>
      </c>
      <c r="AY148" s="25" t="s">
        <v>174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5" t="s">
        <v>83</v>
      </c>
      <c r="BK148" s="246">
        <f>ROUND(I148*H148,2)</f>
        <v>0</v>
      </c>
      <c r="BL148" s="25" t="s">
        <v>195</v>
      </c>
      <c r="BM148" s="25" t="s">
        <v>2420</v>
      </c>
    </row>
    <row r="149" spans="2:51" s="12" customFormat="1" ht="13.5">
      <c r="B149" s="257"/>
      <c r="C149" s="258"/>
      <c r="D149" s="247" t="s">
        <v>328</v>
      </c>
      <c r="E149" s="258"/>
      <c r="F149" s="260" t="s">
        <v>2421</v>
      </c>
      <c r="G149" s="258"/>
      <c r="H149" s="261">
        <v>5.35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AT149" s="267" t="s">
        <v>328</v>
      </c>
      <c r="AU149" s="267" t="s">
        <v>85</v>
      </c>
      <c r="AV149" s="12" t="s">
        <v>85</v>
      </c>
      <c r="AW149" s="12" t="s">
        <v>6</v>
      </c>
      <c r="AX149" s="12" t="s">
        <v>83</v>
      </c>
      <c r="AY149" s="267" t="s">
        <v>174</v>
      </c>
    </row>
    <row r="150" spans="2:65" s="1" customFormat="1" ht="16.5" customHeight="1">
      <c r="B150" s="47"/>
      <c r="C150" s="235" t="s">
        <v>482</v>
      </c>
      <c r="D150" s="235" t="s">
        <v>177</v>
      </c>
      <c r="E150" s="236" t="s">
        <v>581</v>
      </c>
      <c r="F150" s="237" t="s">
        <v>582</v>
      </c>
      <c r="G150" s="238" t="s">
        <v>464</v>
      </c>
      <c r="H150" s="239">
        <v>0.594</v>
      </c>
      <c r="I150" s="240"/>
      <c r="J150" s="241">
        <f>ROUND(I150*H150,2)</f>
        <v>0</v>
      </c>
      <c r="K150" s="237" t="s">
        <v>181</v>
      </c>
      <c r="L150" s="73"/>
      <c r="M150" s="242" t="s">
        <v>23</v>
      </c>
      <c r="N150" s="243" t="s">
        <v>46</v>
      </c>
      <c r="O150" s="48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5" t="s">
        <v>195</v>
      </c>
      <c r="AT150" s="25" t="s">
        <v>177</v>
      </c>
      <c r="AU150" s="25" t="s">
        <v>85</v>
      </c>
      <c r="AY150" s="25" t="s">
        <v>174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5" t="s">
        <v>83</v>
      </c>
      <c r="BK150" s="246">
        <f>ROUND(I150*H150,2)</f>
        <v>0</v>
      </c>
      <c r="BL150" s="25" t="s">
        <v>195</v>
      </c>
      <c r="BM150" s="25" t="s">
        <v>2422</v>
      </c>
    </row>
    <row r="151" spans="2:51" s="12" customFormat="1" ht="13.5">
      <c r="B151" s="257"/>
      <c r="C151" s="258"/>
      <c r="D151" s="247" t="s">
        <v>328</v>
      </c>
      <c r="E151" s="258"/>
      <c r="F151" s="260" t="s">
        <v>2423</v>
      </c>
      <c r="G151" s="258"/>
      <c r="H151" s="261">
        <v>0.594</v>
      </c>
      <c r="I151" s="262"/>
      <c r="J151" s="258"/>
      <c r="K151" s="258"/>
      <c r="L151" s="263"/>
      <c r="M151" s="264"/>
      <c r="N151" s="265"/>
      <c r="O151" s="265"/>
      <c r="P151" s="265"/>
      <c r="Q151" s="265"/>
      <c r="R151" s="265"/>
      <c r="S151" s="265"/>
      <c r="T151" s="266"/>
      <c r="AT151" s="267" t="s">
        <v>328</v>
      </c>
      <c r="AU151" s="267" t="s">
        <v>85</v>
      </c>
      <c r="AV151" s="12" t="s">
        <v>85</v>
      </c>
      <c r="AW151" s="12" t="s">
        <v>6</v>
      </c>
      <c r="AX151" s="12" t="s">
        <v>83</v>
      </c>
      <c r="AY151" s="267" t="s">
        <v>174</v>
      </c>
    </row>
    <row r="152" spans="2:63" s="11" customFormat="1" ht="29.85" customHeight="1">
      <c r="B152" s="219"/>
      <c r="C152" s="220"/>
      <c r="D152" s="221" t="s">
        <v>74</v>
      </c>
      <c r="E152" s="233" t="s">
        <v>584</v>
      </c>
      <c r="F152" s="233" t="s">
        <v>585</v>
      </c>
      <c r="G152" s="220"/>
      <c r="H152" s="220"/>
      <c r="I152" s="223"/>
      <c r="J152" s="234">
        <f>BK152</f>
        <v>0</v>
      </c>
      <c r="K152" s="220"/>
      <c r="L152" s="225"/>
      <c r="M152" s="226"/>
      <c r="N152" s="227"/>
      <c r="O152" s="227"/>
      <c r="P152" s="228">
        <f>P153</f>
        <v>0</v>
      </c>
      <c r="Q152" s="227"/>
      <c r="R152" s="228">
        <f>R153</f>
        <v>0</v>
      </c>
      <c r="S152" s="227"/>
      <c r="T152" s="229">
        <f>T153</f>
        <v>0</v>
      </c>
      <c r="AR152" s="230" t="s">
        <v>83</v>
      </c>
      <c r="AT152" s="231" t="s">
        <v>74</v>
      </c>
      <c r="AU152" s="231" t="s">
        <v>83</v>
      </c>
      <c r="AY152" s="230" t="s">
        <v>174</v>
      </c>
      <c r="BK152" s="232">
        <f>BK153</f>
        <v>0</v>
      </c>
    </row>
    <row r="153" spans="2:65" s="1" customFormat="1" ht="38.25" customHeight="1">
      <c r="B153" s="47"/>
      <c r="C153" s="235" t="s">
        <v>487</v>
      </c>
      <c r="D153" s="235" t="s">
        <v>177</v>
      </c>
      <c r="E153" s="236" t="s">
        <v>587</v>
      </c>
      <c r="F153" s="237" t="s">
        <v>588</v>
      </c>
      <c r="G153" s="238" t="s">
        <v>464</v>
      </c>
      <c r="H153" s="239">
        <v>8.351</v>
      </c>
      <c r="I153" s="240"/>
      <c r="J153" s="241">
        <f>ROUND(I153*H153,2)</f>
        <v>0</v>
      </c>
      <c r="K153" s="237" t="s">
        <v>181</v>
      </c>
      <c r="L153" s="73"/>
      <c r="M153" s="242" t="s">
        <v>23</v>
      </c>
      <c r="N153" s="243" t="s">
        <v>46</v>
      </c>
      <c r="O153" s="48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5" t="s">
        <v>195</v>
      </c>
      <c r="AT153" s="25" t="s">
        <v>177</v>
      </c>
      <c r="AU153" s="25" t="s">
        <v>85</v>
      </c>
      <c r="AY153" s="25" t="s">
        <v>174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5" t="s">
        <v>83</v>
      </c>
      <c r="BK153" s="246">
        <f>ROUND(I153*H153,2)</f>
        <v>0</v>
      </c>
      <c r="BL153" s="25" t="s">
        <v>195</v>
      </c>
      <c r="BM153" s="25" t="s">
        <v>2424</v>
      </c>
    </row>
    <row r="154" spans="2:63" s="11" customFormat="1" ht="37.4" customHeight="1">
      <c r="B154" s="219"/>
      <c r="C154" s="220"/>
      <c r="D154" s="221" t="s">
        <v>74</v>
      </c>
      <c r="E154" s="222" t="s">
        <v>590</v>
      </c>
      <c r="F154" s="222" t="s">
        <v>591</v>
      </c>
      <c r="G154" s="220"/>
      <c r="H154" s="220"/>
      <c r="I154" s="223"/>
      <c r="J154" s="224">
        <f>BK154</f>
        <v>0</v>
      </c>
      <c r="K154" s="220"/>
      <c r="L154" s="225"/>
      <c r="M154" s="226"/>
      <c r="N154" s="227"/>
      <c r="O154" s="227"/>
      <c r="P154" s="228">
        <f>P155+P168</f>
        <v>0</v>
      </c>
      <c r="Q154" s="227"/>
      <c r="R154" s="228">
        <f>R155+R168</f>
        <v>0.09901558000000002</v>
      </c>
      <c r="S154" s="227"/>
      <c r="T154" s="229">
        <f>T155+T168</f>
        <v>0.076771</v>
      </c>
      <c r="AR154" s="230" t="s">
        <v>85</v>
      </c>
      <c r="AT154" s="231" t="s">
        <v>74</v>
      </c>
      <c r="AU154" s="231" t="s">
        <v>75</v>
      </c>
      <c r="AY154" s="230" t="s">
        <v>174</v>
      </c>
      <c r="BK154" s="232">
        <f>BK155+BK168</f>
        <v>0</v>
      </c>
    </row>
    <row r="155" spans="2:63" s="11" customFormat="1" ht="19.9" customHeight="1">
      <c r="B155" s="219"/>
      <c r="C155" s="220"/>
      <c r="D155" s="221" t="s">
        <v>74</v>
      </c>
      <c r="E155" s="233" t="s">
        <v>2136</v>
      </c>
      <c r="F155" s="233" t="s">
        <v>2137</v>
      </c>
      <c r="G155" s="220"/>
      <c r="H155" s="220"/>
      <c r="I155" s="223"/>
      <c r="J155" s="234">
        <f>BK155</f>
        <v>0</v>
      </c>
      <c r="K155" s="220"/>
      <c r="L155" s="225"/>
      <c r="M155" s="226"/>
      <c r="N155" s="227"/>
      <c r="O155" s="227"/>
      <c r="P155" s="228">
        <f>SUM(P156:P167)</f>
        <v>0</v>
      </c>
      <c r="Q155" s="227"/>
      <c r="R155" s="228">
        <f>SUM(R156:R167)</f>
        <v>0.07114600000000001</v>
      </c>
      <c r="S155" s="227"/>
      <c r="T155" s="229">
        <f>SUM(T156:T167)</f>
        <v>0.076771</v>
      </c>
      <c r="AR155" s="230" t="s">
        <v>85</v>
      </c>
      <c r="AT155" s="231" t="s">
        <v>74</v>
      </c>
      <c r="AU155" s="231" t="s">
        <v>83</v>
      </c>
      <c r="AY155" s="230" t="s">
        <v>174</v>
      </c>
      <c r="BK155" s="232">
        <f>SUM(BK156:BK167)</f>
        <v>0</v>
      </c>
    </row>
    <row r="156" spans="2:65" s="1" customFormat="1" ht="16.5" customHeight="1">
      <c r="B156" s="47"/>
      <c r="C156" s="235" t="s">
        <v>9</v>
      </c>
      <c r="D156" s="235" t="s">
        <v>177</v>
      </c>
      <c r="E156" s="236" t="s">
        <v>2425</v>
      </c>
      <c r="F156" s="237" t="s">
        <v>2426</v>
      </c>
      <c r="G156" s="238" t="s">
        <v>223</v>
      </c>
      <c r="H156" s="239">
        <v>15.3</v>
      </c>
      <c r="I156" s="240"/>
      <c r="J156" s="241">
        <f>ROUND(I156*H156,2)</f>
        <v>0</v>
      </c>
      <c r="K156" s="237" t="s">
        <v>181</v>
      </c>
      <c r="L156" s="73"/>
      <c r="M156" s="242" t="s">
        <v>23</v>
      </c>
      <c r="N156" s="243" t="s">
        <v>46</v>
      </c>
      <c r="O156" s="48"/>
      <c r="P156" s="244">
        <f>O156*H156</f>
        <v>0</v>
      </c>
      <c r="Q156" s="244">
        <v>0</v>
      </c>
      <c r="R156" s="244">
        <f>Q156*H156</f>
        <v>0</v>
      </c>
      <c r="S156" s="244">
        <v>0.00167</v>
      </c>
      <c r="T156" s="245">
        <f>S156*H156</f>
        <v>0.025551</v>
      </c>
      <c r="AR156" s="25" t="s">
        <v>258</v>
      </c>
      <c r="AT156" s="25" t="s">
        <v>177</v>
      </c>
      <c r="AU156" s="25" t="s">
        <v>85</v>
      </c>
      <c r="AY156" s="25" t="s">
        <v>174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5" t="s">
        <v>83</v>
      </c>
      <c r="BK156" s="246">
        <f>ROUND(I156*H156,2)</f>
        <v>0</v>
      </c>
      <c r="BL156" s="25" t="s">
        <v>258</v>
      </c>
      <c r="BM156" s="25" t="s">
        <v>2427</v>
      </c>
    </row>
    <row r="157" spans="2:65" s="1" customFormat="1" ht="16.5" customHeight="1">
      <c r="B157" s="47"/>
      <c r="C157" s="235" t="s">
        <v>495</v>
      </c>
      <c r="D157" s="235" t="s">
        <v>177</v>
      </c>
      <c r="E157" s="236" t="s">
        <v>2428</v>
      </c>
      <c r="F157" s="237" t="s">
        <v>2429</v>
      </c>
      <c r="G157" s="238" t="s">
        <v>223</v>
      </c>
      <c r="H157" s="239">
        <v>13</v>
      </c>
      <c r="I157" s="240"/>
      <c r="J157" s="241">
        <f>ROUND(I157*H157,2)</f>
        <v>0</v>
      </c>
      <c r="K157" s="237" t="s">
        <v>181</v>
      </c>
      <c r="L157" s="73"/>
      <c r="M157" s="242" t="s">
        <v>23</v>
      </c>
      <c r="N157" s="243" t="s">
        <v>46</v>
      </c>
      <c r="O157" s="48"/>
      <c r="P157" s="244">
        <f>O157*H157</f>
        <v>0</v>
      </c>
      <c r="Q157" s="244">
        <v>0</v>
      </c>
      <c r="R157" s="244">
        <f>Q157*H157</f>
        <v>0</v>
      </c>
      <c r="S157" s="244">
        <v>0.00394</v>
      </c>
      <c r="T157" s="245">
        <f>S157*H157</f>
        <v>0.05122</v>
      </c>
      <c r="AR157" s="25" t="s">
        <v>258</v>
      </c>
      <c r="AT157" s="25" t="s">
        <v>177</v>
      </c>
      <c r="AU157" s="25" t="s">
        <v>85</v>
      </c>
      <c r="AY157" s="25" t="s">
        <v>174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5" t="s">
        <v>83</v>
      </c>
      <c r="BK157" s="246">
        <f>ROUND(I157*H157,2)</f>
        <v>0</v>
      </c>
      <c r="BL157" s="25" t="s">
        <v>258</v>
      </c>
      <c r="BM157" s="25" t="s">
        <v>2430</v>
      </c>
    </row>
    <row r="158" spans="2:51" s="12" customFormat="1" ht="13.5">
      <c r="B158" s="257"/>
      <c r="C158" s="258"/>
      <c r="D158" s="247" t="s">
        <v>328</v>
      </c>
      <c r="E158" s="259" t="s">
        <v>23</v>
      </c>
      <c r="F158" s="260" t="s">
        <v>2431</v>
      </c>
      <c r="G158" s="258"/>
      <c r="H158" s="261">
        <v>13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AT158" s="267" t="s">
        <v>328</v>
      </c>
      <c r="AU158" s="267" t="s">
        <v>85</v>
      </c>
      <c r="AV158" s="12" t="s">
        <v>85</v>
      </c>
      <c r="AW158" s="12" t="s">
        <v>38</v>
      </c>
      <c r="AX158" s="12" t="s">
        <v>83</v>
      </c>
      <c r="AY158" s="267" t="s">
        <v>174</v>
      </c>
    </row>
    <row r="159" spans="2:65" s="1" customFormat="1" ht="25.5" customHeight="1">
      <c r="B159" s="47"/>
      <c r="C159" s="235" t="s">
        <v>499</v>
      </c>
      <c r="D159" s="235" t="s">
        <v>177</v>
      </c>
      <c r="E159" s="236" t="s">
        <v>2432</v>
      </c>
      <c r="F159" s="237" t="s">
        <v>2433</v>
      </c>
      <c r="G159" s="238" t="s">
        <v>223</v>
      </c>
      <c r="H159" s="239">
        <v>15.3</v>
      </c>
      <c r="I159" s="240"/>
      <c r="J159" s="241">
        <f>ROUND(I159*H159,2)</f>
        <v>0</v>
      </c>
      <c r="K159" s="237" t="s">
        <v>181</v>
      </c>
      <c r="L159" s="73"/>
      <c r="M159" s="242" t="s">
        <v>23</v>
      </c>
      <c r="N159" s="243" t="s">
        <v>46</v>
      </c>
      <c r="O159" s="48"/>
      <c r="P159" s="244">
        <f>O159*H159</f>
        <v>0</v>
      </c>
      <c r="Q159" s="244">
        <v>0.00222</v>
      </c>
      <c r="R159" s="244">
        <f>Q159*H159</f>
        <v>0.033966</v>
      </c>
      <c r="S159" s="244">
        <v>0</v>
      </c>
      <c r="T159" s="245">
        <f>S159*H159</f>
        <v>0</v>
      </c>
      <c r="AR159" s="25" t="s">
        <v>258</v>
      </c>
      <c r="AT159" s="25" t="s">
        <v>177</v>
      </c>
      <c r="AU159" s="25" t="s">
        <v>85</v>
      </c>
      <c r="AY159" s="25" t="s">
        <v>174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5" t="s">
        <v>83</v>
      </c>
      <c r="BK159" s="246">
        <f>ROUND(I159*H159,2)</f>
        <v>0</v>
      </c>
      <c r="BL159" s="25" t="s">
        <v>258</v>
      </c>
      <c r="BM159" s="25" t="s">
        <v>2434</v>
      </c>
    </row>
    <row r="160" spans="2:51" s="12" customFormat="1" ht="13.5">
      <c r="B160" s="257"/>
      <c r="C160" s="258"/>
      <c r="D160" s="247" t="s">
        <v>328</v>
      </c>
      <c r="E160" s="259" t="s">
        <v>23</v>
      </c>
      <c r="F160" s="260" t="s">
        <v>2435</v>
      </c>
      <c r="G160" s="258"/>
      <c r="H160" s="261">
        <v>10.5</v>
      </c>
      <c r="I160" s="262"/>
      <c r="J160" s="258"/>
      <c r="K160" s="258"/>
      <c r="L160" s="263"/>
      <c r="M160" s="264"/>
      <c r="N160" s="265"/>
      <c r="O160" s="265"/>
      <c r="P160" s="265"/>
      <c r="Q160" s="265"/>
      <c r="R160" s="265"/>
      <c r="S160" s="265"/>
      <c r="T160" s="266"/>
      <c r="AT160" s="267" t="s">
        <v>328</v>
      </c>
      <c r="AU160" s="267" t="s">
        <v>85</v>
      </c>
      <c r="AV160" s="12" t="s">
        <v>85</v>
      </c>
      <c r="AW160" s="12" t="s">
        <v>38</v>
      </c>
      <c r="AX160" s="12" t="s">
        <v>75</v>
      </c>
      <c r="AY160" s="267" t="s">
        <v>174</v>
      </c>
    </row>
    <row r="161" spans="2:51" s="12" customFormat="1" ht="13.5">
      <c r="B161" s="257"/>
      <c r="C161" s="258"/>
      <c r="D161" s="247" t="s">
        <v>328</v>
      </c>
      <c r="E161" s="259" t="s">
        <v>23</v>
      </c>
      <c r="F161" s="260" t="s">
        <v>2436</v>
      </c>
      <c r="G161" s="258"/>
      <c r="H161" s="261">
        <v>4.8</v>
      </c>
      <c r="I161" s="262"/>
      <c r="J161" s="258"/>
      <c r="K161" s="258"/>
      <c r="L161" s="263"/>
      <c r="M161" s="264"/>
      <c r="N161" s="265"/>
      <c r="O161" s="265"/>
      <c r="P161" s="265"/>
      <c r="Q161" s="265"/>
      <c r="R161" s="265"/>
      <c r="S161" s="265"/>
      <c r="T161" s="266"/>
      <c r="AT161" s="267" t="s">
        <v>328</v>
      </c>
      <c r="AU161" s="267" t="s">
        <v>85</v>
      </c>
      <c r="AV161" s="12" t="s">
        <v>85</v>
      </c>
      <c r="AW161" s="12" t="s">
        <v>38</v>
      </c>
      <c r="AX161" s="12" t="s">
        <v>75</v>
      </c>
      <c r="AY161" s="267" t="s">
        <v>174</v>
      </c>
    </row>
    <row r="162" spans="2:51" s="13" customFormat="1" ht="13.5">
      <c r="B162" s="268"/>
      <c r="C162" s="269"/>
      <c r="D162" s="247" t="s">
        <v>328</v>
      </c>
      <c r="E162" s="270" t="s">
        <v>23</v>
      </c>
      <c r="F162" s="271" t="s">
        <v>331</v>
      </c>
      <c r="G162" s="269"/>
      <c r="H162" s="272">
        <v>15.3</v>
      </c>
      <c r="I162" s="273"/>
      <c r="J162" s="269"/>
      <c r="K162" s="269"/>
      <c r="L162" s="274"/>
      <c r="M162" s="275"/>
      <c r="N162" s="276"/>
      <c r="O162" s="276"/>
      <c r="P162" s="276"/>
      <c r="Q162" s="276"/>
      <c r="R162" s="276"/>
      <c r="S162" s="276"/>
      <c r="T162" s="277"/>
      <c r="AT162" s="278" t="s">
        <v>328</v>
      </c>
      <c r="AU162" s="278" t="s">
        <v>85</v>
      </c>
      <c r="AV162" s="13" t="s">
        <v>195</v>
      </c>
      <c r="AW162" s="13" t="s">
        <v>38</v>
      </c>
      <c r="AX162" s="13" t="s">
        <v>83</v>
      </c>
      <c r="AY162" s="278" t="s">
        <v>174</v>
      </c>
    </row>
    <row r="163" spans="2:65" s="1" customFormat="1" ht="25.5" customHeight="1">
      <c r="B163" s="47"/>
      <c r="C163" s="235" t="s">
        <v>503</v>
      </c>
      <c r="D163" s="235" t="s">
        <v>177</v>
      </c>
      <c r="E163" s="236" t="s">
        <v>2437</v>
      </c>
      <c r="F163" s="237" t="s">
        <v>2438</v>
      </c>
      <c r="G163" s="238" t="s">
        <v>223</v>
      </c>
      <c r="H163" s="239">
        <v>13</v>
      </c>
      <c r="I163" s="240"/>
      <c r="J163" s="241">
        <f>ROUND(I163*H163,2)</f>
        <v>0</v>
      </c>
      <c r="K163" s="237" t="s">
        <v>181</v>
      </c>
      <c r="L163" s="73"/>
      <c r="M163" s="242" t="s">
        <v>23</v>
      </c>
      <c r="N163" s="243" t="s">
        <v>46</v>
      </c>
      <c r="O163" s="48"/>
      <c r="P163" s="244">
        <f>O163*H163</f>
        <v>0</v>
      </c>
      <c r="Q163" s="244">
        <v>0.00286</v>
      </c>
      <c r="R163" s="244">
        <f>Q163*H163</f>
        <v>0.037180000000000005</v>
      </c>
      <c r="S163" s="244">
        <v>0</v>
      </c>
      <c r="T163" s="245">
        <f>S163*H163</f>
        <v>0</v>
      </c>
      <c r="AR163" s="25" t="s">
        <v>258</v>
      </c>
      <c r="AT163" s="25" t="s">
        <v>177</v>
      </c>
      <c r="AU163" s="25" t="s">
        <v>85</v>
      </c>
      <c r="AY163" s="25" t="s">
        <v>174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5" t="s">
        <v>83</v>
      </c>
      <c r="BK163" s="246">
        <f>ROUND(I163*H163,2)</f>
        <v>0</v>
      </c>
      <c r="BL163" s="25" t="s">
        <v>258</v>
      </c>
      <c r="BM163" s="25" t="s">
        <v>2439</v>
      </c>
    </row>
    <row r="164" spans="2:51" s="12" customFormat="1" ht="13.5">
      <c r="B164" s="257"/>
      <c r="C164" s="258"/>
      <c r="D164" s="247" t="s">
        <v>328</v>
      </c>
      <c r="E164" s="259" t="s">
        <v>23</v>
      </c>
      <c r="F164" s="260" t="s">
        <v>2431</v>
      </c>
      <c r="G164" s="258"/>
      <c r="H164" s="261">
        <v>13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AT164" s="267" t="s">
        <v>328</v>
      </c>
      <c r="AU164" s="267" t="s">
        <v>85</v>
      </c>
      <c r="AV164" s="12" t="s">
        <v>85</v>
      </c>
      <c r="AW164" s="12" t="s">
        <v>38</v>
      </c>
      <c r="AX164" s="12" t="s">
        <v>83</v>
      </c>
      <c r="AY164" s="267" t="s">
        <v>174</v>
      </c>
    </row>
    <row r="165" spans="2:65" s="1" customFormat="1" ht="38.25" customHeight="1">
      <c r="B165" s="47"/>
      <c r="C165" s="235" t="s">
        <v>508</v>
      </c>
      <c r="D165" s="235" t="s">
        <v>177</v>
      </c>
      <c r="E165" s="236" t="s">
        <v>2147</v>
      </c>
      <c r="F165" s="237" t="s">
        <v>2148</v>
      </c>
      <c r="G165" s="238" t="s">
        <v>464</v>
      </c>
      <c r="H165" s="239">
        <v>0.071</v>
      </c>
      <c r="I165" s="240"/>
      <c r="J165" s="241">
        <f>ROUND(I165*H165,2)</f>
        <v>0</v>
      </c>
      <c r="K165" s="237" t="s">
        <v>181</v>
      </c>
      <c r="L165" s="73"/>
      <c r="M165" s="242" t="s">
        <v>23</v>
      </c>
      <c r="N165" s="243" t="s">
        <v>46</v>
      </c>
      <c r="O165" s="48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5" t="s">
        <v>258</v>
      </c>
      <c r="AT165" s="25" t="s">
        <v>177</v>
      </c>
      <c r="AU165" s="25" t="s">
        <v>85</v>
      </c>
      <c r="AY165" s="25" t="s">
        <v>174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5" t="s">
        <v>83</v>
      </c>
      <c r="BK165" s="246">
        <f>ROUND(I165*H165,2)</f>
        <v>0</v>
      </c>
      <c r="BL165" s="25" t="s">
        <v>258</v>
      </c>
      <c r="BM165" s="25" t="s">
        <v>2440</v>
      </c>
    </row>
    <row r="166" spans="2:65" s="1" customFormat="1" ht="38.25" customHeight="1">
      <c r="B166" s="47"/>
      <c r="C166" s="235" t="s">
        <v>513</v>
      </c>
      <c r="D166" s="235" t="s">
        <v>177</v>
      </c>
      <c r="E166" s="236" t="s">
        <v>2441</v>
      </c>
      <c r="F166" s="237" t="s">
        <v>2442</v>
      </c>
      <c r="G166" s="238" t="s">
        <v>464</v>
      </c>
      <c r="H166" s="239">
        <v>0.071</v>
      </c>
      <c r="I166" s="240"/>
      <c r="J166" s="241">
        <f>ROUND(I166*H166,2)</f>
        <v>0</v>
      </c>
      <c r="K166" s="237" t="s">
        <v>181</v>
      </c>
      <c r="L166" s="73"/>
      <c r="M166" s="242" t="s">
        <v>23</v>
      </c>
      <c r="N166" s="243" t="s">
        <v>46</v>
      </c>
      <c r="O166" s="48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5" t="s">
        <v>258</v>
      </c>
      <c r="AT166" s="25" t="s">
        <v>177</v>
      </c>
      <c r="AU166" s="25" t="s">
        <v>85</v>
      </c>
      <c r="AY166" s="25" t="s">
        <v>174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5" t="s">
        <v>83</v>
      </c>
      <c r="BK166" s="246">
        <f>ROUND(I166*H166,2)</f>
        <v>0</v>
      </c>
      <c r="BL166" s="25" t="s">
        <v>258</v>
      </c>
      <c r="BM166" s="25" t="s">
        <v>2443</v>
      </c>
    </row>
    <row r="167" spans="2:65" s="1" customFormat="1" ht="38.25" customHeight="1">
      <c r="B167" s="47"/>
      <c r="C167" s="235" t="s">
        <v>518</v>
      </c>
      <c r="D167" s="235" t="s">
        <v>177</v>
      </c>
      <c r="E167" s="236" t="s">
        <v>2444</v>
      </c>
      <c r="F167" s="237" t="s">
        <v>2445</v>
      </c>
      <c r="G167" s="238" t="s">
        <v>464</v>
      </c>
      <c r="H167" s="239">
        <v>0.071</v>
      </c>
      <c r="I167" s="240"/>
      <c r="J167" s="241">
        <f>ROUND(I167*H167,2)</f>
        <v>0</v>
      </c>
      <c r="K167" s="237" t="s">
        <v>181</v>
      </c>
      <c r="L167" s="73"/>
      <c r="M167" s="242" t="s">
        <v>23</v>
      </c>
      <c r="N167" s="243" t="s">
        <v>46</v>
      </c>
      <c r="O167" s="48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AR167" s="25" t="s">
        <v>258</v>
      </c>
      <c r="AT167" s="25" t="s">
        <v>177</v>
      </c>
      <c r="AU167" s="25" t="s">
        <v>85</v>
      </c>
      <c r="AY167" s="25" t="s">
        <v>174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5" t="s">
        <v>83</v>
      </c>
      <c r="BK167" s="246">
        <f>ROUND(I167*H167,2)</f>
        <v>0</v>
      </c>
      <c r="BL167" s="25" t="s">
        <v>258</v>
      </c>
      <c r="BM167" s="25" t="s">
        <v>2446</v>
      </c>
    </row>
    <row r="168" spans="2:63" s="11" customFormat="1" ht="29.85" customHeight="1">
      <c r="B168" s="219"/>
      <c r="C168" s="220"/>
      <c r="D168" s="221" t="s">
        <v>74</v>
      </c>
      <c r="E168" s="233" t="s">
        <v>1055</v>
      </c>
      <c r="F168" s="233" t="s">
        <v>1056</v>
      </c>
      <c r="G168" s="220"/>
      <c r="H168" s="220"/>
      <c r="I168" s="223"/>
      <c r="J168" s="234">
        <f>BK168</f>
        <v>0</v>
      </c>
      <c r="K168" s="220"/>
      <c r="L168" s="225"/>
      <c r="M168" s="226"/>
      <c r="N168" s="227"/>
      <c r="O168" s="227"/>
      <c r="P168" s="228">
        <f>SUM(P169:P189)</f>
        <v>0</v>
      </c>
      <c r="Q168" s="227"/>
      <c r="R168" s="228">
        <f>SUM(R169:R189)</f>
        <v>0.027869579999999998</v>
      </c>
      <c r="S168" s="227"/>
      <c r="T168" s="229">
        <f>SUM(T169:T189)</f>
        <v>0</v>
      </c>
      <c r="AR168" s="230" t="s">
        <v>85</v>
      </c>
      <c r="AT168" s="231" t="s">
        <v>74</v>
      </c>
      <c r="AU168" s="231" t="s">
        <v>83</v>
      </c>
      <c r="AY168" s="230" t="s">
        <v>174</v>
      </c>
      <c r="BK168" s="232">
        <f>SUM(BK169:BK189)</f>
        <v>0</v>
      </c>
    </row>
    <row r="169" spans="2:65" s="1" customFormat="1" ht="25.5" customHeight="1">
      <c r="B169" s="47"/>
      <c r="C169" s="235" t="s">
        <v>526</v>
      </c>
      <c r="D169" s="235" t="s">
        <v>177</v>
      </c>
      <c r="E169" s="236" t="s">
        <v>2447</v>
      </c>
      <c r="F169" s="237" t="s">
        <v>2448</v>
      </c>
      <c r="G169" s="238" t="s">
        <v>205</v>
      </c>
      <c r="H169" s="239">
        <v>29.438</v>
      </c>
      <c r="I169" s="240"/>
      <c r="J169" s="241">
        <f>ROUND(I169*H169,2)</f>
        <v>0</v>
      </c>
      <c r="K169" s="237" t="s">
        <v>181</v>
      </c>
      <c r="L169" s="73"/>
      <c r="M169" s="242" t="s">
        <v>23</v>
      </c>
      <c r="N169" s="243" t="s">
        <v>46</v>
      </c>
      <c r="O169" s="48"/>
      <c r="P169" s="244">
        <f>O169*H169</f>
        <v>0</v>
      </c>
      <c r="Q169" s="244">
        <v>2E-05</v>
      </c>
      <c r="R169" s="244">
        <f>Q169*H169</f>
        <v>0.00058876</v>
      </c>
      <c r="S169" s="244">
        <v>0</v>
      </c>
      <c r="T169" s="245">
        <f>S169*H169</f>
        <v>0</v>
      </c>
      <c r="AR169" s="25" t="s">
        <v>258</v>
      </c>
      <c r="AT169" s="25" t="s">
        <v>177</v>
      </c>
      <c r="AU169" s="25" t="s">
        <v>85</v>
      </c>
      <c r="AY169" s="25" t="s">
        <v>174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5" t="s">
        <v>83</v>
      </c>
      <c r="BK169" s="246">
        <f>ROUND(I169*H169,2)</f>
        <v>0</v>
      </c>
      <c r="BL169" s="25" t="s">
        <v>258</v>
      </c>
      <c r="BM169" s="25" t="s">
        <v>2449</v>
      </c>
    </row>
    <row r="170" spans="2:51" s="12" customFormat="1" ht="13.5">
      <c r="B170" s="257"/>
      <c r="C170" s="258"/>
      <c r="D170" s="247" t="s">
        <v>328</v>
      </c>
      <c r="E170" s="259" t="s">
        <v>2360</v>
      </c>
      <c r="F170" s="260" t="s">
        <v>2450</v>
      </c>
      <c r="G170" s="258"/>
      <c r="H170" s="261">
        <v>29.438</v>
      </c>
      <c r="I170" s="262"/>
      <c r="J170" s="258"/>
      <c r="K170" s="258"/>
      <c r="L170" s="263"/>
      <c r="M170" s="264"/>
      <c r="N170" s="265"/>
      <c r="O170" s="265"/>
      <c r="P170" s="265"/>
      <c r="Q170" s="265"/>
      <c r="R170" s="265"/>
      <c r="S170" s="265"/>
      <c r="T170" s="266"/>
      <c r="AT170" s="267" t="s">
        <v>328</v>
      </c>
      <c r="AU170" s="267" t="s">
        <v>85</v>
      </c>
      <c r="AV170" s="12" t="s">
        <v>85</v>
      </c>
      <c r="AW170" s="12" t="s">
        <v>38</v>
      </c>
      <c r="AX170" s="12" t="s">
        <v>83</v>
      </c>
      <c r="AY170" s="267" t="s">
        <v>174</v>
      </c>
    </row>
    <row r="171" spans="2:65" s="1" customFormat="1" ht="25.5" customHeight="1">
      <c r="B171" s="47"/>
      <c r="C171" s="235" t="s">
        <v>533</v>
      </c>
      <c r="D171" s="235" t="s">
        <v>177</v>
      </c>
      <c r="E171" s="236" t="s">
        <v>2451</v>
      </c>
      <c r="F171" s="237" t="s">
        <v>2452</v>
      </c>
      <c r="G171" s="238" t="s">
        <v>205</v>
      </c>
      <c r="H171" s="239">
        <v>29.438</v>
      </c>
      <c r="I171" s="240"/>
      <c r="J171" s="241">
        <f>ROUND(I171*H171,2)</f>
        <v>0</v>
      </c>
      <c r="K171" s="237" t="s">
        <v>181</v>
      </c>
      <c r="L171" s="73"/>
      <c r="M171" s="242" t="s">
        <v>23</v>
      </c>
      <c r="N171" s="243" t="s">
        <v>46</v>
      </c>
      <c r="O171" s="48"/>
      <c r="P171" s="244">
        <f>O171*H171</f>
        <v>0</v>
      </c>
      <c r="Q171" s="244">
        <v>0.00011</v>
      </c>
      <c r="R171" s="244">
        <f>Q171*H171</f>
        <v>0.00323818</v>
      </c>
      <c r="S171" s="244">
        <v>0</v>
      </c>
      <c r="T171" s="245">
        <f>S171*H171</f>
        <v>0</v>
      </c>
      <c r="AR171" s="25" t="s">
        <v>258</v>
      </c>
      <c r="AT171" s="25" t="s">
        <v>177</v>
      </c>
      <c r="AU171" s="25" t="s">
        <v>85</v>
      </c>
      <c r="AY171" s="25" t="s">
        <v>174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5" t="s">
        <v>83</v>
      </c>
      <c r="BK171" s="246">
        <f>ROUND(I171*H171,2)</f>
        <v>0</v>
      </c>
      <c r="BL171" s="25" t="s">
        <v>258</v>
      </c>
      <c r="BM171" s="25" t="s">
        <v>2453</v>
      </c>
    </row>
    <row r="172" spans="2:51" s="12" customFormat="1" ht="13.5">
      <c r="B172" s="257"/>
      <c r="C172" s="258"/>
      <c r="D172" s="247" t="s">
        <v>328</v>
      </c>
      <c r="E172" s="259" t="s">
        <v>23</v>
      </c>
      <c r="F172" s="260" t="s">
        <v>2450</v>
      </c>
      <c r="G172" s="258"/>
      <c r="H172" s="261">
        <v>29.438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6"/>
      <c r="AT172" s="267" t="s">
        <v>328</v>
      </c>
      <c r="AU172" s="267" t="s">
        <v>85</v>
      </c>
      <c r="AV172" s="12" t="s">
        <v>85</v>
      </c>
      <c r="AW172" s="12" t="s">
        <v>38</v>
      </c>
      <c r="AX172" s="12" t="s">
        <v>83</v>
      </c>
      <c r="AY172" s="267" t="s">
        <v>174</v>
      </c>
    </row>
    <row r="173" spans="2:65" s="1" customFormat="1" ht="16.5" customHeight="1">
      <c r="B173" s="47"/>
      <c r="C173" s="235" t="s">
        <v>537</v>
      </c>
      <c r="D173" s="235" t="s">
        <v>177</v>
      </c>
      <c r="E173" s="236" t="s">
        <v>2454</v>
      </c>
      <c r="F173" s="237" t="s">
        <v>2455</v>
      </c>
      <c r="G173" s="238" t="s">
        <v>205</v>
      </c>
      <c r="H173" s="239">
        <v>29.438</v>
      </c>
      <c r="I173" s="240"/>
      <c r="J173" s="241">
        <f>ROUND(I173*H173,2)</f>
        <v>0</v>
      </c>
      <c r="K173" s="237" t="s">
        <v>181</v>
      </c>
      <c r="L173" s="73"/>
      <c r="M173" s="242" t="s">
        <v>23</v>
      </c>
      <c r="N173" s="243" t="s">
        <v>46</v>
      </c>
      <c r="O173" s="48"/>
      <c r="P173" s="244">
        <f>O173*H173</f>
        <v>0</v>
      </c>
      <c r="Q173" s="244">
        <v>0.00015</v>
      </c>
      <c r="R173" s="244">
        <f>Q173*H173</f>
        <v>0.0044157</v>
      </c>
      <c r="S173" s="244">
        <v>0</v>
      </c>
      <c r="T173" s="245">
        <f>S173*H173</f>
        <v>0</v>
      </c>
      <c r="AR173" s="25" t="s">
        <v>258</v>
      </c>
      <c r="AT173" s="25" t="s">
        <v>177</v>
      </c>
      <c r="AU173" s="25" t="s">
        <v>85</v>
      </c>
      <c r="AY173" s="25" t="s">
        <v>174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5" t="s">
        <v>83</v>
      </c>
      <c r="BK173" s="246">
        <f>ROUND(I173*H173,2)</f>
        <v>0</v>
      </c>
      <c r="BL173" s="25" t="s">
        <v>258</v>
      </c>
      <c r="BM173" s="25" t="s">
        <v>2456</v>
      </c>
    </row>
    <row r="174" spans="2:51" s="12" customFormat="1" ht="13.5">
      <c r="B174" s="257"/>
      <c r="C174" s="258"/>
      <c r="D174" s="247" t="s">
        <v>328</v>
      </c>
      <c r="E174" s="259" t="s">
        <v>23</v>
      </c>
      <c r="F174" s="260" t="s">
        <v>2360</v>
      </c>
      <c r="G174" s="258"/>
      <c r="H174" s="261">
        <v>29.438</v>
      </c>
      <c r="I174" s="262"/>
      <c r="J174" s="258"/>
      <c r="K174" s="258"/>
      <c r="L174" s="263"/>
      <c r="M174" s="264"/>
      <c r="N174" s="265"/>
      <c r="O174" s="265"/>
      <c r="P174" s="265"/>
      <c r="Q174" s="265"/>
      <c r="R174" s="265"/>
      <c r="S174" s="265"/>
      <c r="T174" s="266"/>
      <c r="AT174" s="267" t="s">
        <v>328</v>
      </c>
      <c r="AU174" s="267" t="s">
        <v>85</v>
      </c>
      <c r="AV174" s="12" t="s">
        <v>85</v>
      </c>
      <c r="AW174" s="12" t="s">
        <v>38</v>
      </c>
      <c r="AX174" s="12" t="s">
        <v>83</v>
      </c>
      <c r="AY174" s="267" t="s">
        <v>174</v>
      </c>
    </row>
    <row r="175" spans="2:65" s="1" customFormat="1" ht="25.5" customHeight="1">
      <c r="B175" s="47"/>
      <c r="C175" s="235" t="s">
        <v>543</v>
      </c>
      <c r="D175" s="235" t="s">
        <v>177</v>
      </c>
      <c r="E175" s="236" t="s">
        <v>2457</v>
      </c>
      <c r="F175" s="237" t="s">
        <v>2458</v>
      </c>
      <c r="G175" s="238" t="s">
        <v>205</v>
      </c>
      <c r="H175" s="239">
        <v>29.438</v>
      </c>
      <c r="I175" s="240"/>
      <c r="J175" s="241">
        <f>ROUND(I175*H175,2)</f>
        <v>0</v>
      </c>
      <c r="K175" s="237" t="s">
        <v>181</v>
      </c>
      <c r="L175" s="73"/>
      <c r="M175" s="242" t="s">
        <v>23</v>
      </c>
      <c r="N175" s="243" t="s">
        <v>46</v>
      </c>
      <c r="O175" s="48"/>
      <c r="P175" s="244">
        <f>O175*H175</f>
        <v>0</v>
      </c>
      <c r="Q175" s="244">
        <v>0.00024</v>
      </c>
      <c r="R175" s="244">
        <f>Q175*H175</f>
        <v>0.00706512</v>
      </c>
      <c r="S175" s="244">
        <v>0</v>
      </c>
      <c r="T175" s="245">
        <f>S175*H175</f>
        <v>0</v>
      </c>
      <c r="AR175" s="25" t="s">
        <v>258</v>
      </c>
      <c r="AT175" s="25" t="s">
        <v>177</v>
      </c>
      <c r="AU175" s="25" t="s">
        <v>85</v>
      </c>
      <c r="AY175" s="25" t="s">
        <v>174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5" t="s">
        <v>83</v>
      </c>
      <c r="BK175" s="246">
        <f>ROUND(I175*H175,2)</f>
        <v>0</v>
      </c>
      <c r="BL175" s="25" t="s">
        <v>258</v>
      </c>
      <c r="BM175" s="25" t="s">
        <v>2459</v>
      </c>
    </row>
    <row r="176" spans="2:51" s="12" customFormat="1" ht="13.5">
      <c r="B176" s="257"/>
      <c r="C176" s="258"/>
      <c r="D176" s="247" t="s">
        <v>328</v>
      </c>
      <c r="E176" s="259" t="s">
        <v>23</v>
      </c>
      <c r="F176" s="260" t="s">
        <v>2360</v>
      </c>
      <c r="G176" s="258"/>
      <c r="H176" s="261">
        <v>29.438</v>
      </c>
      <c r="I176" s="262"/>
      <c r="J176" s="258"/>
      <c r="K176" s="258"/>
      <c r="L176" s="263"/>
      <c r="M176" s="264"/>
      <c r="N176" s="265"/>
      <c r="O176" s="265"/>
      <c r="P176" s="265"/>
      <c r="Q176" s="265"/>
      <c r="R176" s="265"/>
      <c r="S176" s="265"/>
      <c r="T176" s="266"/>
      <c r="AT176" s="267" t="s">
        <v>328</v>
      </c>
      <c r="AU176" s="267" t="s">
        <v>85</v>
      </c>
      <c r="AV176" s="12" t="s">
        <v>85</v>
      </c>
      <c r="AW176" s="12" t="s">
        <v>38</v>
      </c>
      <c r="AX176" s="12" t="s">
        <v>83</v>
      </c>
      <c r="AY176" s="267" t="s">
        <v>174</v>
      </c>
    </row>
    <row r="177" spans="2:65" s="1" customFormat="1" ht="25.5" customHeight="1">
      <c r="B177" s="47"/>
      <c r="C177" s="235" t="s">
        <v>547</v>
      </c>
      <c r="D177" s="235" t="s">
        <v>177</v>
      </c>
      <c r="E177" s="236" t="s">
        <v>2460</v>
      </c>
      <c r="F177" s="237" t="s">
        <v>2461</v>
      </c>
      <c r="G177" s="238" t="s">
        <v>205</v>
      </c>
      <c r="H177" s="239">
        <v>29.438</v>
      </c>
      <c r="I177" s="240"/>
      <c r="J177" s="241">
        <f>ROUND(I177*H177,2)</f>
        <v>0</v>
      </c>
      <c r="K177" s="237" t="s">
        <v>181</v>
      </c>
      <c r="L177" s="73"/>
      <c r="M177" s="242" t="s">
        <v>23</v>
      </c>
      <c r="N177" s="243" t="s">
        <v>46</v>
      </c>
      <c r="O177" s="48"/>
      <c r="P177" s="244">
        <f>O177*H177</f>
        <v>0</v>
      </c>
      <c r="Q177" s="244">
        <v>5E-05</v>
      </c>
      <c r="R177" s="244">
        <f>Q177*H177</f>
        <v>0.0014719</v>
      </c>
      <c r="S177" s="244">
        <v>0</v>
      </c>
      <c r="T177" s="245">
        <f>S177*H177</f>
        <v>0</v>
      </c>
      <c r="AR177" s="25" t="s">
        <v>258</v>
      </c>
      <c r="AT177" s="25" t="s">
        <v>177</v>
      </c>
      <c r="AU177" s="25" t="s">
        <v>85</v>
      </c>
      <c r="AY177" s="25" t="s">
        <v>174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5" t="s">
        <v>83</v>
      </c>
      <c r="BK177" s="246">
        <f>ROUND(I177*H177,2)</f>
        <v>0</v>
      </c>
      <c r="BL177" s="25" t="s">
        <v>258</v>
      </c>
      <c r="BM177" s="25" t="s">
        <v>2462</v>
      </c>
    </row>
    <row r="178" spans="2:51" s="12" customFormat="1" ht="13.5">
      <c r="B178" s="257"/>
      <c r="C178" s="258"/>
      <c r="D178" s="247" t="s">
        <v>328</v>
      </c>
      <c r="E178" s="259" t="s">
        <v>23</v>
      </c>
      <c r="F178" s="260" t="s">
        <v>2360</v>
      </c>
      <c r="G178" s="258"/>
      <c r="H178" s="261">
        <v>29.438</v>
      </c>
      <c r="I178" s="262"/>
      <c r="J178" s="258"/>
      <c r="K178" s="258"/>
      <c r="L178" s="263"/>
      <c r="M178" s="264"/>
      <c r="N178" s="265"/>
      <c r="O178" s="265"/>
      <c r="P178" s="265"/>
      <c r="Q178" s="265"/>
      <c r="R178" s="265"/>
      <c r="S178" s="265"/>
      <c r="T178" s="266"/>
      <c r="AT178" s="267" t="s">
        <v>328</v>
      </c>
      <c r="AU178" s="267" t="s">
        <v>85</v>
      </c>
      <c r="AV178" s="12" t="s">
        <v>85</v>
      </c>
      <c r="AW178" s="12" t="s">
        <v>38</v>
      </c>
      <c r="AX178" s="12" t="s">
        <v>83</v>
      </c>
      <c r="AY178" s="267" t="s">
        <v>174</v>
      </c>
    </row>
    <row r="179" spans="2:65" s="1" customFormat="1" ht="25.5" customHeight="1">
      <c r="B179" s="47"/>
      <c r="C179" s="235" t="s">
        <v>552</v>
      </c>
      <c r="D179" s="235" t="s">
        <v>177</v>
      </c>
      <c r="E179" s="236" t="s">
        <v>1058</v>
      </c>
      <c r="F179" s="237" t="s">
        <v>1059</v>
      </c>
      <c r="G179" s="238" t="s">
        <v>205</v>
      </c>
      <c r="H179" s="239">
        <v>19.456</v>
      </c>
      <c r="I179" s="240"/>
      <c r="J179" s="241">
        <f>ROUND(I179*H179,2)</f>
        <v>0</v>
      </c>
      <c r="K179" s="237" t="s">
        <v>181</v>
      </c>
      <c r="L179" s="73"/>
      <c r="M179" s="242" t="s">
        <v>23</v>
      </c>
      <c r="N179" s="243" t="s">
        <v>46</v>
      </c>
      <c r="O179" s="48"/>
      <c r="P179" s="244">
        <f>O179*H179</f>
        <v>0</v>
      </c>
      <c r="Q179" s="244">
        <v>8E-05</v>
      </c>
      <c r="R179" s="244">
        <f>Q179*H179</f>
        <v>0.00155648</v>
      </c>
      <c r="S179" s="244">
        <v>0</v>
      </c>
      <c r="T179" s="245">
        <f>S179*H179</f>
        <v>0</v>
      </c>
      <c r="AR179" s="25" t="s">
        <v>258</v>
      </c>
      <c r="AT179" s="25" t="s">
        <v>177</v>
      </c>
      <c r="AU179" s="25" t="s">
        <v>85</v>
      </c>
      <c r="AY179" s="25" t="s">
        <v>174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5" t="s">
        <v>83</v>
      </c>
      <c r="BK179" s="246">
        <f>ROUND(I179*H179,2)</f>
        <v>0</v>
      </c>
      <c r="BL179" s="25" t="s">
        <v>258</v>
      </c>
      <c r="BM179" s="25" t="s">
        <v>2463</v>
      </c>
    </row>
    <row r="180" spans="2:51" s="12" customFormat="1" ht="13.5">
      <c r="B180" s="257"/>
      <c r="C180" s="258"/>
      <c r="D180" s="247" t="s">
        <v>328</v>
      </c>
      <c r="E180" s="259" t="s">
        <v>23</v>
      </c>
      <c r="F180" s="260" t="s">
        <v>2358</v>
      </c>
      <c r="G180" s="258"/>
      <c r="H180" s="261">
        <v>19.456</v>
      </c>
      <c r="I180" s="262"/>
      <c r="J180" s="258"/>
      <c r="K180" s="258"/>
      <c r="L180" s="263"/>
      <c r="M180" s="264"/>
      <c r="N180" s="265"/>
      <c r="O180" s="265"/>
      <c r="P180" s="265"/>
      <c r="Q180" s="265"/>
      <c r="R180" s="265"/>
      <c r="S180" s="265"/>
      <c r="T180" s="266"/>
      <c r="AT180" s="267" t="s">
        <v>328</v>
      </c>
      <c r="AU180" s="267" t="s">
        <v>85</v>
      </c>
      <c r="AV180" s="12" t="s">
        <v>85</v>
      </c>
      <c r="AW180" s="12" t="s">
        <v>38</v>
      </c>
      <c r="AX180" s="12" t="s">
        <v>83</v>
      </c>
      <c r="AY180" s="267" t="s">
        <v>174</v>
      </c>
    </row>
    <row r="181" spans="2:65" s="1" customFormat="1" ht="25.5" customHeight="1">
      <c r="B181" s="47"/>
      <c r="C181" s="235" t="s">
        <v>556</v>
      </c>
      <c r="D181" s="235" t="s">
        <v>177</v>
      </c>
      <c r="E181" s="236" t="s">
        <v>2464</v>
      </c>
      <c r="F181" s="237" t="s">
        <v>2465</v>
      </c>
      <c r="G181" s="238" t="s">
        <v>205</v>
      </c>
      <c r="H181" s="239">
        <v>19.456</v>
      </c>
      <c r="I181" s="240"/>
      <c r="J181" s="241">
        <f>ROUND(I181*H181,2)</f>
        <v>0</v>
      </c>
      <c r="K181" s="237" t="s">
        <v>181</v>
      </c>
      <c r="L181" s="73"/>
      <c r="M181" s="242" t="s">
        <v>23</v>
      </c>
      <c r="N181" s="243" t="s">
        <v>46</v>
      </c>
      <c r="O181" s="48"/>
      <c r="P181" s="244">
        <f>O181*H181</f>
        <v>0</v>
      </c>
      <c r="Q181" s="244">
        <v>0.00011</v>
      </c>
      <c r="R181" s="244">
        <f>Q181*H181</f>
        <v>0.00214016</v>
      </c>
      <c r="S181" s="244">
        <v>0</v>
      </c>
      <c r="T181" s="245">
        <f>S181*H181</f>
        <v>0</v>
      </c>
      <c r="AR181" s="25" t="s">
        <v>258</v>
      </c>
      <c r="AT181" s="25" t="s">
        <v>177</v>
      </c>
      <c r="AU181" s="25" t="s">
        <v>85</v>
      </c>
      <c r="AY181" s="25" t="s">
        <v>174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5" t="s">
        <v>83</v>
      </c>
      <c r="BK181" s="246">
        <f>ROUND(I181*H181,2)</f>
        <v>0</v>
      </c>
      <c r="BL181" s="25" t="s">
        <v>258</v>
      </c>
      <c r="BM181" s="25" t="s">
        <v>2466</v>
      </c>
    </row>
    <row r="182" spans="2:51" s="15" customFormat="1" ht="13.5">
      <c r="B182" s="290"/>
      <c r="C182" s="291"/>
      <c r="D182" s="247" t="s">
        <v>328</v>
      </c>
      <c r="E182" s="292" t="s">
        <v>23</v>
      </c>
      <c r="F182" s="293" t="s">
        <v>2467</v>
      </c>
      <c r="G182" s="291"/>
      <c r="H182" s="292" t="s">
        <v>23</v>
      </c>
      <c r="I182" s="294"/>
      <c r="J182" s="291"/>
      <c r="K182" s="291"/>
      <c r="L182" s="295"/>
      <c r="M182" s="296"/>
      <c r="N182" s="297"/>
      <c r="O182" s="297"/>
      <c r="P182" s="297"/>
      <c r="Q182" s="297"/>
      <c r="R182" s="297"/>
      <c r="S182" s="297"/>
      <c r="T182" s="298"/>
      <c r="AT182" s="299" t="s">
        <v>328</v>
      </c>
      <c r="AU182" s="299" t="s">
        <v>85</v>
      </c>
      <c r="AV182" s="15" t="s">
        <v>83</v>
      </c>
      <c r="AW182" s="15" t="s">
        <v>38</v>
      </c>
      <c r="AX182" s="15" t="s">
        <v>75</v>
      </c>
      <c r="AY182" s="299" t="s">
        <v>174</v>
      </c>
    </row>
    <row r="183" spans="2:51" s="12" customFormat="1" ht="13.5">
      <c r="B183" s="257"/>
      <c r="C183" s="258"/>
      <c r="D183" s="247" t="s">
        <v>328</v>
      </c>
      <c r="E183" s="259" t="s">
        <v>2358</v>
      </c>
      <c r="F183" s="260" t="s">
        <v>2468</v>
      </c>
      <c r="G183" s="258"/>
      <c r="H183" s="261">
        <v>19.456</v>
      </c>
      <c r="I183" s="262"/>
      <c r="J183" s="258"/>
      <c r="K183" s="258"/>
      <c r="L183" s="263"/>
      <c r="M183" s="264"/>
      <c r="N183" s="265"/>
      <c r="O183" s="265"/>
      <c r="P183" s="265"/>
      <c r="Q183" s="265"/>
      <c r="R183" s="265"/>
      <c r="S183" s="265"/>
      <c r="T183" s="266"/>
      <c r="AT183" s="267" t="s">
        <v>328</v>
      </c>
      <c r="AU183" s="267" t="s">
        <v>85</v>
      </c>
      <c r="AV183" s="12" t="s">
        <v>85</v>
      </c>
      <c r="AW183" s="12" t="s">
        <v>38</v>
      </c>
      <c r="AX183" s="12" t="s">
        <v>83</v>
      </c>
      <c r="AY183" s="267" t="s">
        <v>174</v>
      </c>
    </row>
    <row r="184" spans="2:65" s="1" customFormat="1" ht="25.5" customHeight="1">
      <c r="B184" s="47"/>
      <c r="C184" s="235" t="s">
        <v>561</v>
      </c>
      <c r="D184" s="235" t="s">
        <v>177</v>
      </c>
      <c r="E184" s="236" t="s">
        <v>2469</v>
      </c>
      <c r="F184" s="237" t="s">
        <v>2470</v>
      </c>
      <c r="G184" s="238" t="s">
        <v>205</v>
      </c>
      <c r="H184" s="239">
        <v>19.456</v>
      </c>
      <c r="I184" s="240"/>
      <c r="J184" s="241">
        <f>ROUND(I184*H184,2)</f>
        <v>0</v>
      </c>
      <c r="K184" s="237" t="s">
        <v>181</v>
      </c>
      <c r="L184" s="73"/>
      <c r="M184" s="242" t="s">
        <v>23</v>
      </c>
      <c r="N184" s="243" t="s">
        <v>46</v>
      </c>
      <c r="O184" s="48"/>
      <c r="P184" s="244">
        <f>O184*H184</f>
        <v>0</v>
      </c>
      <c r="Q184" s="244">
        <v>0.00014</v>
      </c>
      <c r="R184" s="244">
        <f>Q184*H184</f>
        <v>0.0027238399999999995</v>
      </c>
      <c r="S184" s="244">
        <v>0</v>
      </c>
      <c r="T184" s="245">
        <f>S184*H184</f>
        <v>0</v>
      </c>
      <c r="AR184" s="25" t="s">
        <v>258</v>
      </c>
      <c r="AT184" s="25" t="s">
        <v>177</v>
      </c>
      <c r="AU184" s="25" t="s">
        <v>85</v>
      </c>
      <c r="AY184" s="25" t="s">
        <v>174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5" t="s">
        <v>83</v>
      </c>
      <c r="BK184" s="246">
        <f>ROUND(I184*H184,2)</f>
        <v>0</v>
      </c>
      <c r="BL184" s="25" t="s">
        <v>258</v>
      </c>
      <c r="BM184" s="25" t="s">
        <v>2471</v>
      </c>
    </row>
    <row r="185" spans="2:51" s="12" customFormat="1" ht="13.5">
      <c r="B185" s="257"/>
      <c r="C185" s="258"/>
      <c r="D185" s="247" t="s">
        <v>328</v>
      </c>
      <c r="E185" s="259" t="s">
        <v>23</v>
      </c>
      <c r="F185" s="260" t="s">
        <v>2358</v>
      </c>
      <c r="G185" s="258"/>
      <c r="H185" s="261">
        <v>19.456</v>
      </c>
      <c r="I185" s="262"/>
      <c r="J185" s="258"/>
      <c r="K185" s="258"/>
      <c r="L185" s="263"/>
      <c r="M185" s="264"/>
      <c r="N185" s="265"/>
      <c r="O185" s="265"/>
      <c r="P185" s="265"/>
      <c r="Q185" s="265"/>
      <c r="R185" s="265"/>
      <c r="S185" s="265"/>
      <c r="T185" s="266"/>
      <c r="AT185" s="267" t="s">
        <v>328</v>
      </c>
      <c r="AU185" s="267" t="s">
        <v>85</v>
      </c>
      <c r="AV185" s="12" t="s">
        <v>85</v>
      </c>
      <c r="AW185" s="12" t="s">
        <v>38</v>
      </c>
      <c r="AX185" s="12" t="s">
        <v>83</v>
      </c>
      <c r="AY185" s="267" t="s">
        <v>174</v>
      </c>
    </row>
    <row r="186" spans="2:65" s="1" customFormat="1" ht="16.5" customHeight="1">
      <c r="B186" s="47"/>
      <c r="C186" s="235" t="s">
        <v>566</v>
      </c>
      <c r="D186" s="235" t="s">
        <v>177</v>
      </c>
      <c r="E186" s="236" t="s">
        <v>1067</v>
      </c>
      <c r="F186" s="237" t="s">
        <v>1068</v>
      </c>
      <c r="G186" s="238" t="s">
        <v>205</v>
      </c>
      <c r="H186" s="239">
        <v>19.456</v>
      </c>
      <c r="I186" s="240"/>
      <c r="J186" s="241">
        <f>ROUND(I186*H186,2)</f>
        <v>0</v>
      </c>
      <c r="K186" s="237" t="s">
        <v>181</v>
      </c>
      <c r="L186" s="73"/>
      <c r="M186" s="242" t="s">
        <v>23</v>
      </c>
      <c r="N186" s="243" t="s">
        <v>46</v>
      </c>
      <c r="O186" s="48"/>
      <c r="P186" s="244">
        <f>O186*H186</f>
        <v>0</v>
      </c>
      <c r="Q186" s="244">
        <v>0.00012</v>
      </c>
      <c r="R186" s="244">
        <f>Q186*H186</f>
        <v>0.00233472</v>
      </c>
      <c r="S186" s="244">
        <v>0</v>
      </c>
      <c r="T186" s="245">
        <f>S186*H186</f>
        <v>0</v>
      </c>
      <c r="AR186" s="25" t="s">
        <v>258</v>
      </c>
      <c r="AT186" s="25" t="s">
        <v>177</v>
      </c>
      <c r="AU186" s="25" t="s">
        <v>85</v>
      </c>
      <c r="AY186" s="25" t="s">
        <v>174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5" t="s">
        <v>83</v>
      </c>
      <c r="BK186" s="246">
        <f>ROUND(I186*H186,2)</f>
        <v>0</v>
      </c>
      <c r="BL186" s="25" t="s">
        <v>258</v>
      </c>
      <c r="BM186" s="25" t="s">
        <v>2472</v>
      </c>
    </row>
    <row r="187" spans="2:51" s="12" customFormat="1" ht="13.5">
      <c r="B187" s="257"/>
      <c r="C187" s="258"/>
      <c r="D187" s="247" t="s">
        <v>328</v>
      </c>
      <c r="E187" s="259" t="s">
        <v>23</v>
      </c>
      <c r="F187" s="260" t="s">
        <v>2358</v>
      </c>
      <c r="G187" s="258"/>
      <c r="H187" s="261">
        <v>19.456</v>
      </c>
      <c r="I187" s="262"/>
      <c r="J187" s="258"/>
      <c r="K187" s="258"/>
      <c r="L187" s="263"/>
      <c r="M187" s="264"/>
      <c r="N187" s="265"/>
      <c r="O187" s="265"/>
      <c r="P187" s="265"/>
      <c r="Q187" s="265"/>
      <c r="R187" s="265"/>
      <c r="S187" s="265"/>
      <c r="T187" s="266"/>
      <c r="AT187" s="267" t="s">
        <v>328</v>
      </c>
      <c r="AU187" s="267" t="s">
        <v>85</v>
      </c>
      <c r="AV187" s="12" t="s">
        <v>85</v>
      </c>
      <c r="AW187" s="12" t="s">
        <v>38</v>
      </c>
      <c r="AX187" s="12" t="s">
        <v>83</v>
      </c>
      <c r="AY187" s="267" t="s">
        <v>174</v>
      </c>
    </row>
    <row r="188" spans="2:65" s="1" customFormat="1" ht="25.5" customHeight="1">
      <c r="B188" s="47"/>
      <c r="C188" s="235" t="s">
        <v>571</v>
      </c>
      <c r="D188" s="235" t="s">
        <v>177</v>
      </c>
      <c r="E188" s="236" t="s">
        <v>1071</v>
      </c>
      <c r="F188" s="237" t="s">
        <v>1072</v>
      </c>
      <c r="G188" s="238" t="s">
        <v>205</v>
      </c>
      <c r="H188" s="239">
        <v>19.456</v>
      </c>
      <c r="I188" s="240"/>
      <c r="J188" s="241">
        <f>ROUND(I188*H188,2)</f>
        <v>0</v>
      </c>
      <c r="K188" s="237" t="s">
        <v>181</v>
      </c>
      <c r="L188" s="73"/>
      <c r="M188" s="242" t="s">
        <v>23</v>
      </c>
      <c r="N188" s="243" t="s">
        <v>46</v>
      </c>
      <c r="O188" s="48"/>
      <c r="P188" s="244">
        <f>O188*H188</f>
        <v>0</v>
      </c>
      <c r="Q188" s="244">
        <v>0.00012</v>
      </c>
      <c r="R188" s="244">
        <f>Q188*H188</f>
        <v>0.00233472</v>
      </c>
      <c r="S188" s="244">
        <v>0</v>
      </c>
      <c r="T188" s="245">
        <f>S188*H188</f>
        <v>0</v>
      </c>
      <c r="AR188" s="25" t="s">
        <v>258</v>
      </c>
      <c r="AT188" s="25" t="s">
        <v>177</v>
      </c>
      <c r="AU188" s="25" t="s">
        <v>85</v>
      </c>
      <c r="AY188" s="25" t="s">
        <v>174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5" t="s">
        <v>83</v>
      </c>
      <c r="BK188" s="246">
        <f>ROUND(I188*H188,2)</f>
        <v>0</v>
      </c>
      <c r="BL188" s="25" t="s">
        <v>258</v>
      </c>
      <c r="BM188" s="25" t="s">
        <v>2473</v>
      </c>
    </row>
    <row r="189" spans="2:51" s="12" customFormat="1" ht="13.5">
      <c r="B189" s="257"/>
      <c r="C189" s="258"/>
      <c r="D189" s="247" t="s">
        <v>328</v>
      </c>
      <c r="E189" s="259" t="s">
        <v>23</v>
      </c>
      <c r="F189" s="260" t="s">
        <v>2358</v>
      </c>
      <c r="G189" s="258"/>
      <c r="H189" s="261">
        <v>19.456</v>
      </c>
      <c r="I189" s="262"/>
      <c r="J189" s="258"/>
      <c r="K189" s="258"/>
      <c r="L189" s="263"/>
      <c r="M189" s="264"/>
      <c r="N189" s="265"/>
      <c r="O189" s="265"/>
      <c r="P189" s="265"/>
      <c r="Q189" s="265"/>
      <c r="R189" s="265"/>
      <c r="S189" s="265"/>
      <c r="T189" s="266"/>
      <c r="AT189" s="267" t="s">
        <v>328</v>
      </c>
      <c r="AU189" s="267" t="s">
        <v>85</v>
      </c>
      <c r="AV189" s="12" t="s">
        <v>85</v>
      </c>
      <c r="AW189" s="12" t="s">
        <v>38</v>
      </c>
      <c r="AX189" s="12" t="s">
        <v>83</v>
      </c>
      <c r="AY189" s="267" t="s">
        <v>174</v>
      </c>
    </row>
    <row r="190" spans="2:63" s="11" customFormat="1" ht="37.4" customHeight="1">
      <c r="B190" s="219"/>
      <c r="C190" s="220"/>
      <c r="D190" s="221" t="s">
        <v>74</v>
      </c>
      <c r="E190" s="222" t="s">
        <v>1305</v>
      </c>
      <c r="F190" s="222" t="s">
        <v>1306</v>
      </c>
      <c r="G190" s="220"/>
      <c r="H190" s="220"/>
      <c r="I190" s="223"/>
      <c r="J190" s="224">
        <f>BK190</f>
        <v>0</v>
      </c>
      <c r="K190" s="220"/>
      <c r="L190" s="225"/>
      <c r="M190" s="226"/>
      <c r="N190" s="227"/>
      <c r="O190" s="227"/>
      <c r="P190" s="228">
        <f>SUM(P191:P196)</f>
        <v>0</v>
      </c>
      <c r="Q190" s="227"/>
      <c r="R190" s="228">
        <f>SUM(R191:R196)</f>
        <v>0</v>
      </c>
      <c r="S190" s="227"/>
      <c r="T190" s="229">
        <f>SUM(T191:T196)</f>
        <v>0</v>
      </c>
      <c r="AR190" s="230" t="s">
        <v>195</v>
      </c>
      <c r="AT190" s="231" t="s">
        <v>74</v>
      </c>
      <c r="AU190" s="231" t="s">
        <v>75</v>
      </c>
      <c r="AY190" s="230" t="s">
        <v>174</v>
      </c>
      <c r="BK190" s="232">
        <f>SUM(BK191:BK196)</f>
        <v>0</v>
      </c>
    </row>
    <row r="191" spans="2:65" s="1" customFormat="1" ht="16.5" customHeight="1">
      <c r="B191" s="47"/>
      <c r="C191" s="235" t="s">
        <v>576</v>
      </c>
      <c r="D191" s="235" t="s">
        <v>177</v>
      </c>
      <c r="E191" s="236" t="s">
        <v>1308</v>
      </c>
      <c r="F191" s="237" t="s">
        <v>1309</v>
      </c>
      <c r="G191" s="238" t="s">
        <v>198</v>
      </c>
      <c r="H191" s="239">
        <v>16</v>
      </c>
      <c r="I191" s="240"/>
      <c r="J191" s="241">
        <f>ROUND(I191*H191,2)</f>
        <v>0</v>
      </c>
      <c r="K191" s="237" t="s">
        <v>181</v>
      </c>
      <c r="L191" s="73"/>
      <c r="M191" s="242" t="s">
        <v>23</v>
      </c>
      <c r="N191" s="243" t="s">
        <v>46</v>
      </c>
      <c r="O191" s="48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5" t="s">
        <v>1310</v>
      </c>
      <c r="AT191" s="25" t="s">
        <v>177</v>
      </c>
      <c r="AU191" s="25" t="s">
        <v>83</v>
      </c>
      <c r="AY191" s="25" t="s">
        <v>174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5" t="s">
        <v>83</v>
      </c>
      <c r="BK191" s="246">
        <f>ROUND(I191*H191,2)</f>
        <v>0</v>
      </c>
      <c r="BL191" s="25" t="s">
        <v>1310</v>
      </c>
      <c r="BM191" s="25" t="s">
        <v>2474</v>
      </c>
    </row>
    <row r="192" spans="2:47" s="1" customFormat="1" ht="13.5">
      <c r="B192" s="47"/>
      <c r="C192" s="75"/>
      <c r="D192" s="247" t="s">
        <v>187</v>
      </c>
      <c r="E192" s="75"/>
      <c r="F192" s="248" t="s">
        <v>200</v>
      </c>
      <c r="G192" s="75"/>
      <c r="H192" s="75"/>
      <c r="I192" s="205"/>
      <c r="J192" s="75"/>
      <c r="K192" s="75"/>
      <c r="L192" s="73"/>
      <c r="M192" s="249"/>
      <c r="N192" s="48"/>
      <c r="O192" s="48"/>
      <c r="P192" s="48"/>
      <c r="Q192" s="48"/>
      <c r="R192" s="48"/>
      <c r="S192" s="48"/>
      <c r="T192" s="96"/>
      <c r="AT192" s="25" t="s">
        <v>187</v>
      </c>
      <c r="AU192" s="25" t="s">
        <v>83</v>
      </c>
    </row>
    <row r="193" spans="2:65" s="1" customFormat="1" ht="16.5" customHeight="1">
      <c r="B193" s="47"/>
      <c r="C193" s="235" t="s">
        <v>580</v>
      </c>
      <c r="D193" s="235" t="s">
        <v>177</v>
      </c>
      <c r="E193" s="236" t="s">
        <v>1313</v>
      </c>
      <c r="F193" s="237" t="s">
        <v>1314</v>
      </c>
      <c r="G193" s="238" t="s">
        <v>198</v>
      </c>
      <c r="H193" s="239">
        <v>16</v>
      </c>
      <c r="I193" s="240"/>
      <c r="J193" s="241">
        <f>ROUND(I193*H193,2)</f>
        <v>0</v>
      </c>
      <c r="K193" s="237" t="s">
        <v>181</v>
      </c>
      <c r="L193" s="73"/>
      <c r="M193" s="242" t="s">
        <v>23</v>
      </c>
      <c r="N193" s="243" t="s">
        <v>46</v>
      </c>
      <c r="O193" s="48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AR193" s="25" t="s">
        <v>1310</v>
      </c>
      <c r="AT193" s="25" t="s">
        <v>177</v>
      </c>
      <c r="AU193" s="25" t="s">
        <v>83</v>
      </c>
      <c r="AY193" s="25" t="s">
        <v>174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5" t="s">
        <v>83</v>
      </c>
      <c r="BK193" s="246">
        <f>ROUND(I193*H193,2)</f>
        <v>0</v>
      </c>
      <c r="BL193" s="25" t="s">
        <v>1310</v>
      </c>
      <c r="BM193" s="25" t="s">
        <v>2475</v>
      </c>
    </row>
    <row r="194" spans="2:47" s="1" customFormat="1" ht="13.5">
      <c r="B194" s="47"/>
      <c r="C194" s="75"/>
      <c r="D194" s="247" t="s">
        <v>187</v>
      </c>
      <c r="E194" s="75"/>
      <c r="F194" s="248" t="s">
        <v>200</v>
      </c>
      <c r="G194" s="75"/>
      <c r="H194" s="75"/>
      <c r="I194" s="205"/>
      <c r="J194" s="75"/>
      <c r="K194" s="75"/>
      <c r="L194" s="73"/>
      <c r="M194" s="249"/>
      <c r="N194" s="48"/>
      <c r="O194" s="48"/>
      <c r="P194" s="48"/>
      <c r="Q194" s="48"/>
      <c r="R194" s="48"/>
      <c r="S194" s="48"/>
      <c r="T194" s="96"/>
      <c r="AT194" s="25" t="s">
        <v>187</v>
      </c>
      <c r="AU194" s="25" t="s">
        <v>83</v>
      </c>
    </row>
    <row r="195" spans="2:65" s="1" customFormat="1" ht="25.5" customHeight="1">
      <c r="B195" s="47"/>
      <c r="C195" s="235" t="s">
        <v>586</v>
      </c>
      <c r="D195" s="235" t="s">
        <v>177</v>
      </c>
      <c r="E195" s="236" t="s">
        <v>1325</v>
      </c>
      <c r="F195" s="237" t="s">
        <v>1326</v>
      </c>
      <c r="G195" s="238" t="s">
        <v>198</v>
      </c>
      <c r="H195" s="239">
        <v>16</v>
      </c>
      <c r="I195" s="240"/>
      <c r="J195" s="241">
        <f>ROUND(I195*H195,2)</f>
        <v>0</v>
      </c>
      <c r="K195" s="237" t="s">
        <v>181</v>
      </c>
      <c r="L195" s="73"/>
      <c r="M195" s="242" t="s">
        <v>23</v>
      </c>
      <c r="N195" s="243" t="s">
        <v>46</v>
      </c>
      <c r="O195" s="48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AR195" s="25" t="s">
        <v>1310</v>
      </c>
      <c r="AT195" s="25" t="s">
        <v>177</v>
      </c>
      <c r="AU195" s="25" t="s">
        <v>83</v>
      </c>
      <c r="AY195" s="25" t="s">
        <v>174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5" t="s">
        <v>83</v>
      </c>
      <c r="BK195" s="246">
        <f>ROUND(I195*H195,2)</f>
        <v>0</v>
      </c>
      <c r="BL195" s="25" t="s">
        <v>1310</v>
      </c>
      <c r="BM195" s="25" t="s">
        <v>2476</v>
      </c>
    </row>
    <row r="196" spans="2:47" s="1" customFormat="1" ht="13.5">
      <c r="B196" s="47"/>
      <c r="C196" s="75"/>
      <c r="D196" s="247" t="s">
        <v>187</v>
      </c>
      <c r="E196" s="75"/>
      <c r="F196" s="248" t="s">
        <v>200</v>
      </c>
      <c r="G196" s="75"/>
      <c r="H196" s="75"/>
      <c r="I196" s="205"/>
      <c r="J196" s="75"/>
      <c r="K196" s="75"/>
      <c r="L196" s="73"/>
      <c r="M196" s="250"/>
      <c r="N196" s="251"/>
      <c r="O196" s="251"/>
      <c r="P196" s="251"/>
      <c r="Q196" s="251"/>
      <c r="R196" s="251"/>
      <c r="S196" s="251"/>
      <c r="T196" s="252"/>
      <c r="AT196" s="25" t="s">
        <v>187</v>
      </c>
      <c r="AU196" s="25" t="s">
        <v>83</v>
      </c>
    </row>
    <row r="197" spans="2:12" s="1" customFormat="1" ht="6.95" customHeight="1">
      <c r="B197" s="68"/>
      <c r="C197" s="69"/>
      <c r="D197" s="69"/>
      <c r="E197" s="69"/>
      <c r="F197" s="69"/>
      <c r="G197" s="69"/>
      <c r="H197" s="69"/>
      <c r="I197" s="180"/>
      <c r="J197" s="69"/>
      <c r="K197" s="69"/>
      <c r="L197" s="73"/>
    </row>
  </sheetData>
  <sheetProtection password="CC35" sheet="1" objects="1" scenarios="1" formatColumns="0" formatRows="0" autoFilter="0"/>
  <autoFilter ref="C96:K196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83:H83"/>
    <mergeCell ref="E87:H87"/>
    <mergeCell ref="E85:H85"/>
    <mergeCell ref="E89:H89"/>
    <mergeCell ref="G1:H1"/>
    <mergeCell ref="L2:V2"/>
  </mergeCells>
  <hyperlinks>
    <hyperlink ref="F1:G1" location="C2" display="1) Krycí list soupisu"/>
    <hyperlink ref="G1:H1" location="C62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138</v>
      </c>
      <c r="G1" s="153" t="s">
        <v>139</v>
      </c>
      <c r="H1" s="153"/>
      <c r="I1" s="154"/>
      <c r="J1" s="153" t="s">
        <v>140</v>
      </c>
      <c r="K1" s="152" t="s">
        <v>141</v>
      </c>
      <c r="L1" s="153" t="s">
        <v>142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AT2" s="25" t="s">
        <v>116</v>
      </c>
      <c r="AZ2" s="253" t="s">
        <v>2352</v>
      </c>
      <c r="BA2" s="253" t="s">
        <v>23</v>
      </c>
      <c r="BB2" s="253" t="s">
        <v>23</v>
      </c>
      <c r="BC2" s="253" t="s">
        <v>2353</v>
      </c>
      <c r="BD2" s="253" t="s">
        <v>85</v>
      </c>
    </row>
    <row r="3" spans="2:5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  <c r="AZ3" s="253" t="s">
        <v>2354</v>
      </c>
      <c r="BA3" s="253" t="s">
        <v>23</v>
      </c>
      <c r="BB3" s="253" t="s">
        <v>23</v>
      </c>
      <c r="BC3" s="253" t="s">
        <v>2477</v>
      </c>
      <c r="BD3" s="253" t="s">
        <v>85</v>
      </c>
    </row>
    <row r="4" spans="2:56" ht="36.95" customHeight="1">
      <c r="B4" s="29"/>
      <c r="C4" s="30"/>
      <c r="D4" s="31" t="s">
        <v>143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  <c r="AZ4" s="253" t="s">
        <v>2356</v>
      </c>
      <c r="BA4" s="253" t="s">
        <v>23</v>
      </c>
      <c r="BB4" s="253" t="s">
        <v>23</v>
      </c>
      <c r="BC4" s="253" t="s">
        <v>2478</v>
      </c>
      <c r="BD4" s="253" t="s">
        <v>85</v>
      </c>
    </row>
    <row r="5" spans="2:56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  <c r="AZ5" s="253" t="s">
        <v>2358</v>
      </c>
      <c r="BA5" s="253" t="s">
        <v>23</v>
      </c>
      <c r="BB5" s="253" t="s">
        <v>23</v>
      </c>
      <c r="BC5" s="253" t="s">
        <v>2479</v>
      </c>
      <c r="BD5" s="253" t="s">
        <v>85</v>
      </c>
    </row>
    <row r="6" spans="2:56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  <c r="AZ6" s="253" t="s">
        <v>2360</v>
      </c>
      <c r="BA6" s="253" t="s">
        <v>23</v>
      </c>
      <c r="BB6" s="253" t="s">
        <v>23</v>
      </c>
      <c r="BC6" s="253" t="s">
        <v>2361</v>
      </c>
      <c r="BD6" s="253" t="s">
        <v>85</v>
      </c>
    </row>
    <row r="7" spans="2:11" ht="16.5" customHeight="1">
      <c r="B7" s="29"/>
      <c r="C7" s="30"/>
      <c r="D7" s="30"/>
      <c r="E7" s="157" t="str">
        <f>'Rekapitulace stavby'!K6</f>
        <v>Stavební úpravy zázemí fotbalu na hřišti v Neštěmicích vč.venkovního rozvodu vody a vstupních objektů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144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293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296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2362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303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2480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23</v>
      </c>
      <c r="K15" s="52"/>
    </row>
    <row r="16" spans="2:11" s="1" customFormat="1" ht="14.4" customHeight="1">
      <c r="B16" s="47"/>
      <c r="C16" s="48"/>
      <c r="D16" s="41" t="s">
        <v>24</v>
      </c>
      <c r="E16" s="48"/>
      <c r="F16" s="36" t="s">
        <v>25</v>
      </c>
      <c r="G16" s="48"/>
      <c r="H16" s="48"/>
      <c r="I16" s="160" t="s">
        <v>26</v>
      </c>
      <c r="J16" s="161" t="str">
        <f>'Rekapitulace stavby'!AN8</f>
        <v>24. 10. 2018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28</v>
      </c>
      <c r="E18" s="48"/>
      <c r="F18" s="48"/>
      <c r="G18" s="48"/>
      <c r="H18" s="48"/>
      <c r="I18" s="160" t="s">
        <v>29</v>
      </c>
      <c r="J18" s="36" t="s">
        <v>23</v>
      </c>
      <c r="K18" s="52"/>
    </row>
    <row r="19" spans="2:11" s="1" customFormat="1" ht="18" customHeight="1">
      <c r="B19" s="47"/>
      <c r="C19" s="48"/>
      <c r="D19" s="48"/>
      <c r="E19" s="36" t="s">
        <v>30</v>
      </c>
      <c r="F19" s="48"/>
      <c r="G19" s="48"/>
      <c r="H19" s="48"/>
      <c r="I19" s="160" t="s">
        <v>31</v>
      </c>
      <c r="J19" s="36" t="s">
        <v>23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32</v>
      </c>
      <c r="E21" s="48"/>
      <c r="F21" s="48"/>
      <c r="G21" s="48"/>
      <c r="H21" s="48"/>
      <c r="I21" s="160" t="s">
        <v>29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31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34</v>
      </c>
      <c r="E24" s="48"/>
      <c r="F24" s="48"/>
      <c r="G24" s="48"/>
      <c r="H24" s="48"/>
      <c r="I24" s="160" t="s">
        <v>29</v>
      </c>
      <c r="J24" s="36" t="s">
        <v>35</v>
      </c>
      <c r="K24" s="52"/>
    </row>
    <row r="25" spans="2:11" s="1" customFormat="1" ht="18" customHeight="1">
      <c r="B25" s="47"/>
      <c r="C25" s="48"/>
      <c r="D25" s="48"/>
      <c r="E25" s="36" t="s">
        <v>36</v>
      </c>
      <c r="F25" s="48"/>
      <c r="G25" s="48"/>
      <c r="H25" s="48"/>
      <c r="I25" s="160" t="s">
        <v>31</v>
      </c>
      <c r="J25" s="36" t="s">
        <v>37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39</v>
      </c>
      <c r="E27" s="48"/>
      <c r="F27" s="48"/>
      <c r="G27" s="48"/>
      <c r="H27" s="48"/>
      <c r="I27" s="158"/>
      <c r="J27" s="48"/>
      <c r="K27" s="52"/>
    </row>
    <row r="28" spans="2:11" s="7" customFormat="1" ht="16.5" customHeight="1">
      <c r="B28" s="162"/>
      <c r="C28" s="163"/>
      <c r="D28" s="163"/>
      <c r="E28" s="45" t="s">
        <v>23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41</v>
      </c>
      <c r="E31" s="48"/>
      <c r="F31" s="48"/>
      <c r="G31" s="48"/>
      <c r="H31" s="48"/>
      <c r="I31" s="158"/>
      <c r="J31" s="169">
        <f>ROUND(J97,2)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43</v>
      </c>
      <c r="G33" s="48"/>
      <c r="H33" s="48"/>
      <c r="I33" s="170" t="s">
        <v>42</v>
      </c>
      <c r="J33" s="53" t="s">
        <v>44</v>
      </c>
      <c r="K33" s="52"/>
    </row>
    <row r="34" spans="2:11" s="1" customFormat="1" ht="14.4" customHeight="1">
      <c r="B34" s="47"/>
      <c r="C34" s="48"/>
      <c r="D34" s="56" t="s">
        <v>45</v>
      </c>
      <c r="E34" s="56" t="s">
        <v>46</v>
      </c>
      <c r="F34" s="171">
        <f>ROUND(SUM(BE97:BE195),2)</f>
        <v>0</v>
      </c>
      <c r="G34" s="48"/>
      <c r="H34" s="48"/>
      <c r="I34" s="172">
        <v>0.21</v>
      </c>
      <c r="J34" s="171">
        <f>ROUND(ROUND((SUM(BE97:BE195)),2)*I34,2)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47</v>
      </c>
      <c r="F35" s="171">
        <f>ROUND(SUM(BF97:BF195),2)</f>
        <v>0</v>
      </c>
      <c r="G35" s="48"/>
      <c r="H35" s="48"/>
      <c r="I35" s="172">
        <v>0.15</v>
      </c>
      <c r="J35" s="171">
        <f>ROUND(ROUND((SUM(BF97:BF195)),2)*I35,2)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48</v>
      </c>
      <c r="F36" s="171">
        <f>ROUND(SUM(BG97:BG195),2)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49</v>
      </c>
      <c r="F37" s="171">
        <f>ROUND(SUM(BH97:BH195),2)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50</v>
      </c>
      <c r="F38" s="171">
        <f>ROUND(SUM(BI97:BI195),2)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51</v>
      </c>
      <c r="E40" s="99"/>
      <c r="F40" s="99"/>
      <c r="G40" s="175" t="s">
        <v>52</v>
      </c>
      <c r="H40" s="176" t="s">
        <v>53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146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Stavební úpravy zázemí fotbalu na hřišti v Neštěmicích vč.venkovního rozvodu vody a vstupních objektů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144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293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296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2362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303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E.2 - Severní a západní fasáda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24</v>
      </c>
      <c r="D57" s="48"/>
      <c r="E57" s="48"/>
      <c r="F57" s="36" t="str">
        <f>F16</f>
        <v>Neštěmice</v>
      </c>
      <c r="G57" s="48"/>
      <c r="H57" s="48"/>
      <c r="I57" s="160" t="s">
        <v>26</v>
      </c>
      <c r="J57" s="161" t="str">
        <f>IF(J16="","",J16)</f>
        <v>24. 10. 2018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28</v>
      </c>
      <c r="D59" s="48"/>
      <c r="E59" s="48"/>
      <c r="F59" s="36" t="str">
        <f>E19</f>
        <v>Městské služby Ústí nad Labem - p.o.</v>
      </c>
      <c r="G59" s="48"/>
      <c r="H59" s="48"/>
      <c r="I59" s="160" t="s">
        <v>34</v>
      </c>
      <c r="J59" s="45" t="str">
        <f>E25</f>
        <v>Correct BC, s.r.o.</v>
      </c>
      <c r="K59" s="52"/>
    </row>
    <row r="60" spans="2:11" s="1" customFormat="1" ht="14.4" customHeight="1">
      <c r="B60" s="47"/>
      <c r="C60" s="41" t="s">
        <v>32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147</v>
      </c>
      <c r="D62" s="173"/>
      <c r="E62" s="173"/>
      <c r="F62" s="173"/>
      <c r="G62" s="173"/>
      <c r="H62" s="173"/>
      <c r="I62" s="187"/>
      <c r="J62" s="188" t="s">
        <v>148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149</v>
      </c>
      <c r="D64" s="48"/>
      <c r="E64" s="48"/>
      <c r="F64" s="48"/>
      <c r="G64" s="48"/>
      <c r="H64" s="48"/>
      <c r="I64" s="158"/>
      <c r="J64" s="169">
        <f>J97</f>
        <v>0</v>
      </c>
      <c r="K64" s="52"/>
      <c r="AU64" s="25" t="s">
        <v>150</v>
      </c>
    </row>
    <row r="65" spans="2:11" s="8" customFormat="1" ht="24.95" customHeight="1">
      <c r="B65" s="191"/>
      <c r="C65" s="192"/>
      <c r="D65" s="193" t="s">
        <v>307</v>
      </c>
      <c r="E65" s="194"/>
      <c r="F65" s="194"/>
      <c r="G65" s="194"/>
      <c r="H65" s="194"/>
      <c r="I65" s="195"/>
      <c r="J65" s="196">
        <f>J98</f>
        <v>0</v>
      </c>
      <c r="K65" s="197"/>
    </row>
    <row r="66" spans="2:11" s="9" customFormat="1" ht="19.9" customHeight="1">
      <c r="B66" s="198"/>
      <c r="C66" s="199"/>
      <c r="D66" s="200" t="s">
        <v>309</v>
      </c>
      <c r="E66" s="201"/>
      <c r="F66" s="201"/>
      <c r="G66" s="201"/>
      <c r="H66" s="201"/>
      <c r="I66" s="202"/>
      <c r="J66" s="203">
        <f>J99</f>
        <v>0</v>
      </c>
      <c r="K66" s="204"/>
    </row>
    <row r="67" spans="2:11" s="9" customFormat="1" ht="19.9" customHeight="1">
      <c r="B67" s="198"/>
      <c r="C67" s="199"/>
      <c r="D67" s="200" t="s">
        <v>310</v>
      </c>
      <c r="E67" s="201"/>
      <c r="F67" s="201"/>
      <c r="G67" s="201"/>
      <c r="H67" s="201"/>
      <c r="I67" s="202"/>
      <c r="J67" s="203">
        <f>J110</f>
        <v>0</v>
      </c>
      <c r="K67" s="204"/>
    </row>
    <row r="68" spans="2:11" s="9" customFormat="1" ht="19.9" customHeight="1">
      <c r="B68" s="198"/>
      <c r="C68" s="199"/>
      <c r="D68" s="200" t="s">
        <v>311</v>
      </c>
      <c r="E68" s="201"/>
      <c r="F68" s="201"/>
      <c r="G68" s="201"/>
      <c r="H68" s="201"/>
      <c r="I68" s="202"/>
      <c r="J68" s="203">
        <f>J139</f>
        <v>0</v>
      </c>
      <c r="K68" s="204"/>
    </row>
    <row r="69" spans="2:11" s="9" customFormat="1" ht="19.9" customHeight="1">
      <c r="B69" s="198"/>
      <c r="C69" s="199"/>
      <c r="D69" s="200" t="s">
        <v>312</v>
      </c>
      <c r="E69" s="201"/>
      <c r="F69" s="201"/>
      <c r="G69" s="201"/>
      <c r="H69" s="201"/>
      <c r="I69" s="202"/>
      <c r="J69" s="203">
        <f>J150</f>
        <v>0</v>
      </c>
      <c r="K69" s="204"/>
    </row>
    <row r="70" spans="2:11" s="8" customFormat="1" ht="24.95" customHeight="1">
      <c r="B70" s="191"/>
      <c r="C70" s="192"/>
      <c r="D70" s="193" t="s">
        <v>313</v>
      </c>
      <c r="E70" s="194"/>
      <c r="F70" s="194"/>
      <c r="G70" s="194"/>
      <c r="H70" s="194"/>
      <c r="I70" s="195"/>
      <c r="J70" s="196">
        <f>J152</f>
        <v>0</v>
      </c>
      <c r="K70" s="197"/>
    </row>
    <row r="71" spans="2:11" s="9" customFormat="1" ht="19.9" customHeight="1">
      <c r="B71" s="198"/>
      <c r="C71" s="199"/>
      <c r="D71" s="200" t="s">
        <v>1471</v>
      </c>
      <c r="E71" s="201"/>
      <c r="F71" s="201"/>
      <c r="G71" s="201"/>
      <c r="H71" s="201"/>
      <c r="I71" s="202"/>
      <c r="J71" s="203">
        <f>J153</f>
        <v>0</v>
      </c>
      <c r="K71" s="204"/>
    </row>
    <row r="72" spans="2:11" s="9" customFormat="1" ht="19.9" customHeight="1">
      <c r="B72" s="198"/>
      <c r="C72" s="199"/>
      <c r="D72" s="200" t="s">
        <v>319</v>
      </c>
      <c r="E72" s="201"/>
      <c r="F72" s="201"/>
      <c r="G72" s="201"/>
      <c r="H72" s="201"/>
      <c r="I72" s="202"/>
      <c r="J72" s="203">
        <f>J167</f>
        <v>0</v>
      </c>
      <c r="K72" s="204"/>
    </row>
    <row r="73" spans="2:11" s="8" customFormat="1" ht="24.95" customHeight="1">
      <c r="B73" s="191"/>
      <c r="C73" s="192"/>
      <c r="D73" s="193" t="s">
        <v>321</v>
      </c>
      <c r="E73" s="194"/>
      <c r="F73" s="194"/>
      <c r="G73" s="194"/>
      <c r="H73" s="194"/>
      <c r="I73" s="195"/>
      <c r="J73" s="196">
        <f>J189</f>
        <v>0</v>
      </c>
      <c r="K73" s="197"/>
    </row>
    <row r="74" spans="2:11" s="1" customFormat="1" ht="21.8" customHeight="1">
      <c r="B74" s="47"/>
      <c r="C74" s="48"/>
      <c r="D74" s="48"/>
      <c r="E74" s="48"/>
      <c r="F74" s="48"/>
      <c r="G74" s="48"/>
      <c r="H74" s="48"/>
      <c r="I74" s="158"/>
      <c r="J74" s="48"/>
      <c r="K74" s="52"/>
    </row>
    <row r="75" spans="2:11" s="1" customFormat="1" ht="6.95" customHeight="1">
      <c r="B75" s="68"/>
      <c r="C75" s="69"/>
      <c r="D75" s="69"/>
      <c r="E75" s="69"/>
      <c r="F75" s="69"/>
      <c r="G75" s="69"/>
      <c r="H75" s="69"/>
      <c r="I75" s="180"/>
      <c r="J75" s="69"/>
      <c r="K75" s="70"/>
    </row>
    <row r="79" spans="2:12" s="1" customFormat="1" ht="6.95" customHeight="1">
      <c r="B79" s="71"/>
      <c r="C79" s="72"/>
      <c r="D79" s="72"/>
      <c r="E79" s="72"/>
      <c r="F79" s="72"/>
      <c r="G79" s="72"/>
      <c r="H79" s="72"/>
      <c r="I79" s="183"/>
      <c r="J79" s="72"/>
      <c r="K79" s="72"/>
      <c r="L79" s="73"/>
    </row>
    <row r="80" spans="2:12" s="1" customFormat="1" ht="36.95" customHeight="1">
      <c r="B80" s="47"/>
      <c r="C80" s="74" t="s">
        <v>158</v>
      </c>
      <c r="D80" s="75"/>
      <c r="E80" s="75"/>
      <c r="F80" s="75"/>
      <c r="G80" s="75"/>
      <c r="H80" s="75"/>
      <c r="I80" s="205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4.4" customHeight="1">
      <c r="B82" s="47"/>
      <c r="C82" s="77" t="s">
        <v>18</v>
      </c>
      <c r="D82" s="75"/>
      <c r="E82" s="75"/>
      <c r="F82" s="75"/>
      <c r="G82" s="75"/>
      <c r="H82" s="75"/>
      <c r="I82" s="205"/>
      <c r="J82" s="75"/>
      <c r="K82" s="75"/>
      <c r="L82" s="73"/>
    </row>
    <row r="83" spans="2:12" s="1" customFormat="1" ht="16.5" customHeight="1">
      <c r="B83" s="47"/>
      <c r="C83" s="75"/>
      <c r="D83" s="75"/>
      <c r="E83" s="206" t="str">
        <f>E7</f>
        <v>Stavební úpravy zázemí fotbalu na hřišti v Neštěmicích vč.venkovního rozvodu vody a vstupních objektů</v>
      </c>
      <c r="F83" s="77"/>
      <c r="G83" s="77"/>
      <c r="H83" s="77"/>
      <c r="I83" s="205"/>
      <c r="J83" s="75"/>
      <c r="K83" s="75"/>
      <c r="L83" s="73"/>
    </row>
    <row r="84" spans="2:12" ht="13.5">
      <c r="B84" s="29"/>
      <c r="C84" s="77" t="s">
        <v>144</v>
      </c>
      <c r="D84" s="254"/>
      <c r="E84" s="254"/>
      <c r="F84" s="254"/>
      <c r="G84" s="254"/>
      <c r="H84" s="254"/>
      <c r="I84" s="150"/>
      <c r="J84" s="254"/>
      <c r="K84" s="254"/>
      <c r="L84" s="255"/>
    </row>
    <row r="85" spans="2:12" ht="16.5" customHeight="1">
      <c r="B85" s="29"/>
      <c r="C85" s="254"/>
      <c r="D85" s="254"/>
      <c r="E85" s="206" t="s">
        <v>293</v>
      </c>
      <c r="F85" s="254"/>
      <c r="G85" s="254"/>
      <c r="H85" s="254"/>
      <c r="I85" s="150"/>
      <c r="J85" s="254"/>
      <c r="K85" s="254"/>
      <c r="L85" s="255"/>
    </row>
    <row r="86" spans="2:12" ht="13.5">
      <c r="B86" s="29"/>
      <c r="C86" s="77" t="s">
        <v>296</v>
      </c>
      <c r="D86" s="254"/>
      <c r="E86" s="254"/>
      <c r="F86" s="254"/>
      <c r="G86" s="254"/>
      <c r="H86" s="254"/>
      <c r="I86" s="150"/>
      <c r="J86" s="254"/>
      <c r="K86" s="254"/>
      <c r="L86" s="255"/>
    </row>
    <row r="87" spans="2:12" s="1" customFormat="1" ht="16.5" customHeight="1">
      <c r="B87" s="47"/>
      <c r="C87" s="75"/>
      <c r="D87" s="75"/>
      <c r="E87" s="256" t="s">
        <v>2362</v>
      </c>
      <c r="F87" s="75"/>
      <c r="G87" s="75"/>
      <c r="H87" s="75"/>
      <c r="I87" s="205"/>
      <c r="J87" s="75"/>
      <c r="K87" s="75"/>
      <c r="L87" s="73"/>
    </row>
    <row r="88" spans="2:12" s="1" customFormat="1" ht="14.4" customHeight="1">
      <c r="B88" s="47"/>
      <c r="C88" s="77" t="s">
        <v>303</v>
      </c>
      <c r="D88" s="75"/>
      <c r="E88" s="75"/>
      <c r="F88" s="75"/>
      <c r="G88" s="75"/>
      <c r="H88" s="75"/>
      <c r="I88" s="205"/>
      <c r="J88" s="75"/>
      <c r="K88" s="75"/>
      <c r="L88" s="73"/>
    </row>
    <row r="89" spans="2:12" s="1" customFormat="1" ht="17.25" customHeight="1">
      <c r="B89" s="47"/>
      <c r="C89" s="75"/>
      <c r="D89" s="75"/>
      <c r="E89" s="83" t="str">
        <f>E13</f>
        <v>E.2 - Severní a západní fasáda</v>
      </c>
      <c r="F89" s="75"/>
      <c r="G89" s="75"/>
      <c r="H89" s="75"/>
      <c r="I89" s="205"/>
      <c r="J89" s="75"/>
      <c r="K89" s="75"/>
      <c r="L89" s="73"/>
    </row>
    <row r="90" spans="2:12" s="1" customFormat="1" ht="6.95" customHeight="1">
      <c r="B90" s="47"/>
      <c r="C90" s="75"/>
      <c r="D90" s="75"/>
      <c r="E90" s="75"/>
      <c r="F90" s="75"/>
      <c r="G90" s="75"/>
      <c r="H90" s="75"/>
      <c r="I90" s="205"/>
      <c r="J90" s="75"/>
      <c r="K90" s="75"/>
      <c r="L90" s="73"/>
    </row>
    <row r="91" spans="2:12" s="1" customFormat="1" ht="18" customHeight="1">
      <c r="B91" s="47"/>
      <c r="C91" s="77" t="s">
        <v>24</v>
      </c>
      <c r="D91" s="75"/>
      <c r="E91" s="75"/>
      <c r="F91" s="207" t="str">
        <f>F16</f>
        <v>Neštěmice</v>
      </c>
      <c r="G91" s="75"/>
      <c r="H91" s="75"/>
      <c r="I91" s="208" t="s">
        <v>26</v>
      </c>
      <c r="J91" s="86" t="str">
        <f>IF(J16="","",J16)</f>
        <v>24. 10. 2018</v>
      </c>
      <c r="K91" s="75"/>
      <c r="L91" s="73"/>
    </row>
    <row r="92" spans="2:12" s="1" customFormat="1" ht="6.95" customHeight="1">
      <c r="B92" s="47"/>
      <c r="C92" s="75"/>
      <c r="D92" s="75"/>
      <c r="E92" s="75"/>
      <c r="F92" s="75"/>
      <c r="G92" s="75"/>
      <c r="H92" s="75"/>
      <c r="I92" s="205"/>
      <c r="J92" s="75"/>
      <c r="K92" s="75"/>
      <c r="L92" s="73"/>
    </row>
    <row r="93" spans="2:12" s="1" customFormat="1" ht="13.5">
      <c r="B93" s="47"/>
      <c r="C93" s="77" t="s">
        <v>28</v>
      </c>
      <c r="D93" s="75"/>
      <c r="E93" s="75"/>
      <c r="F93" s="207" t="str">
        <f>E19</f>
        <v>Městské služby Ústí nad Labem - p.o.</v>
      </c>
      <c r="G93" s="75"/>
      <c r="H93" s="75"/>
      <c r="I93" s="208" t="s">
        <v>34</v>
      </c>
      <c r="J93" s="207" t="str">
        <f>E25</f>
        <v>Correct BC, s.r.o.</v>
      </c>
      <c r="K93" s="75"/>
      <c r="L93" s="73"/>
    </row>
    <row r="94" spans="2:12" s="1" customFormat="1" ht="14.4" customHeight="1">
      <c r="B94" s="47"/>
      <c r="C94" s="77" t="s">
        <v>32</v>
      </c>
      <c r="D94" s="75"/>
      <c r="E94" s="75"/>
      <c r="F94" s="207" t="str">
        <f>IF(E22="","",E22)</f>
        <v/>
      </c>
      <c r="G94" s="75"/>
      <c r="H94" s="75"/>
      <c r="I94" s="205"/>
      <c r="J94" s="75"/>
      <c r="K94" s="75"/>
      <c r="L94" s="73"/>
    </row>
    <row r="95" spans="2:12" s="1" customFormat="1" ht="10.3" customHeight="1">
      <c r="B95" s="47"/>
      <c r="C95" s="75"/>
      <c r="D95" s="75"/>
      <c r="E95" s="75"/>
      <c r="F95" s="75"/>
      <c r="G95" s="75"/>
      <c r="H95" s="75"/>
      <c r="I95" s="205"/>
      <c r="J95" s="75"/>
      <c r="K95" s="75"/>
      <c r="L95" s="73"/>
    </row>
    <row r="96" spans="2:20" s="10" customFormat="1" ht="29.25" customHeight="1">
      <c r="B96" s="209"/>
      <c r="C96" s="210" t="s">
        <v>159</v>
      </c>
      <c r="D96" s="211" t="s">
        <v>60</v>
      </c>
      <c r="E96" s="211" t="s">
        <v>56</v>
      </c>
      <c r="F96" s="211" t="s">
        <v>160</v>
      </c>
      <c r="G96" s="211" t="s">
        <v>161</v>
      </c>
      <c r="H96" s="211" t="s">
        <v>162</v>
      </c>
      <c r="I96" s="212" t="s">
        <v>163</v>
      </c>
      <c r="J96" s="211" t="s">
        <v>148</v>
      </c>
      <c r="K96" s="213" t="s">
        <v>164</v>
      </c>
      <c r="L96" s="214"/>
      <c r="M96" s="103" t="s">
        <v>165</v>
      </c>
      <c r="N96" s="104" t="s">
        <v>45</v>
      </c>
      <c r="O96" s="104" t="s">
        <v>166</v>
      </c>
      <c r="P96" s="104" t="s">
        <v>167</v>
      </c>
      <c r="Q96" s="104" t="s">
        <v>168</v>
      </c>
      <c r="R96" s="104" t="s">
        <v>169</v>
      </c>
      <c r="S96" s="104" t="s">
        <v>170</v>
      </c>
      <c r="T96" s="105" t="s">
        <v>171</v>
      </c>
    </row>
    <row r="97" spans="2:63" s="1" customFormat="1" ht="29.25" customHeight="1">
      <c r="B97" s="47"/>
      <c r="C97" s="109" t="s">
        <v>149</v>
      </c>
      <c r="D97" s="75"/>
      <c r="E97" s="75"/>
      <c r="F97" s="75"/>
      <c r="G97" s="75"/>
      <c r="H97" s="75"/>
      <c r="I97" s="205"/>
      <c r="J97" s="215">
        <f>BK97</f>
        <v>0</v>
      </c>
      <c r="K97" s="75"/>
      <c r="L97" s="73"/>
      <c r="M97" s="106"/>
      <c r="N97" s="107"/>
      <c r="O97" s="107"/>
      <c r="P97" s="216">
        <f>P98+P152+P189</f>
        <v>0</v>
      </c>
      <c r="Q97" s="107"/>
      <c r="R97" s="216">
        <f>R98+R152+R189</f>
        <v>8.13073306</v>
      </c>
      <c r="S97" s="107"/>
      <c r="T97" s="217">
        <f>T98+T152+T189</f>
        <v>10.334983</v>
      </c>
      <c r="AT97" s="25" t="s">
        <v>74</v>
      </c>
      <c r="AU97" s="25" t="s">
        <v>150</v>
      </c>
      <c r="BK97" s="218">
        <f>BK98+BK152+BK189</f>
        <v>0</v>
      </c>
    </row>
    <row r="98" spans="2:63" s="11" customFormat="1" ht="37.4" customHeight="1">
      <c r="B98" s="219"/>
      <c r="C98" s="220"/>
      <c r="D98" s="221" t="s">
        <v>74</v>
      </c>
      <c r="E98" s="222" t="s">
        <v>322</v>
      </c>
      <c r="F98" s="222" t="s">
        <v>323</v>
      </c>
      <c r="G98" s="220"/>
      <c r="H98" s="220"/>
      <c r="I98" s="223"/>
      <c r="J98" s="224">
        <f>BK98</f>
        <v>0</v>
      </c>
      <c r="K98" s="220"/>
      <c r="L98" s="225"/>
      <c r="M98" s="226"/>
      <c r="N98" s="227"/>
      <c r="O98" s="227"/>
      <c r="P98" s="228">
        <f>P99+P110+P139+P150</f>
        <v>0</v>
      </c>
      <c r="Q98" s="227"/>
      <c r="R98" s="228">
        <f>R99+R110+R139+R150</f>
        <v>8.032105080000001</v>
      </c>
      <c r="S98" s="227"/>
      <c r="T98" s="229">
        <f>T99+T110+T139+T150</f>
        <v>10.258211999999999</v>
      </c>
      <c r="AR98" s="230" t="s">
        <v>83</v>
      </c>
      <c r="AT98" s="231" t="s">
        <v>74</v>
      </c>
      <c r="AU98" s="231" t="s">
        <v>75</v>
      </c>
      <c r="AY98" s="230" t="s">
        <v>174</v>
      </c>
      <c r="BK98" s="232">
        <f>BK99+BK110+BK139+BK150</f>
        <v>0</v>
      </c>
    </row>
    <row r="99" spans="2:63" s="11" customFormat="1" ht="19.9" customHeight="1">
      <c r="B99" s="219"/>
      <c r="C99" s="220"/>
      <c r="D99" s="221" t="s">
        <v>74</v>
      </c>
      <c r="E99" s="233" t="s">
        <v>207</v>
      </c>
      <c r="F99" s="233" t="s">
        <v>357</v>
      </c>
      <c r="G99" s="220"/>
      <c r="H99" s="220"/>
      <c r="I99" s="223"/>
      <c r="J99" s="234">
        <f>BK99</f>
        <v>0</v>
      </c>
      <c r="K99" s="220"/>
      <c r="L99" s="225"/>
      <c r="M99" s="226"/>
      <c r="N99" s="227"/>
      <c r="O99" s="227"/>
      <c r="P99" s="228">
        <f>SUM(P100:P109)</f>
        <v>0</v>
      </c>
      <c r="Q99" s="227"/>
      <c r="R99" s="228">
        <f>SUM(R100:R109)</f>
        <v>8.032105080000001</v>
      </c>
      <c r="S99" s="227"/>
      <c r="T99" s="229">
        <f>SUM(T100:T109)</f>
        <v>0</v>
      </c>
      <c r="AR99" s="230" t="s">
        <v>83</v>
      </c>
      <c r="AT99" s="231" t="s">
        <v>74</v>
      </c>
      <c r="AU99" s="231" t="s">
        <v>83</v>
      </c>
      <c r="AY99" s="230" t="s">
        <v>174</v>
      </c>
      <c r="BK99" s="232">
        <f>SUM(BK100:BK109)</f>
        <v>0</v>
      </c>
    </row>
    <row r="100" spans="2:65" s="1" customFormat="1" ht="25.5" customHeight="1">
      <c r="B100" s="47"/>
      <c r="C100" s="235" t="s">
        <v>83</v>
      </c>
      <c r="D100" s="235" t="s">
        <v>177</v>
      </c>
      <c r="E100" s="236" t="s">
        <v>2368</v>
      </c>
      <c r="F100" s="237" t="s">
        <v>2369</v>
      </c>
      <c r="G100" s="238" t="s">
        <v>205</v>
      </c>
      <c r="H100" s="239">
        <v>173.868</v>
      </c>
      <c r="I100" s="240"/>
      <c r="J100" s="241">
        <f>ROUND(I100*H100,2)</f>
        <v>0</v>
      </c>
      <c r="K100" s="237" t="s">
        <v>181</v>
      </c>
      <c r="L100" s="73"/>
      <c r="M100" s="242" t="s">
        <v>23</v>
      </c>
      <c r="N100" s="243" t="s">
        <v>46</v>
      </c>
      <c r="O100" s="48"/>
      <c r="P100" s="244">
        <f>O100*H100</f>
        <v>0</v>
      </c>
      <c r="Q100" s="244">
        <v>0.00026</v>
      </c>
      <c r="R100" s="244">
        <f>Q100*H100</f>
        <v>0.04520568</v>
      </c>
      <c r="S100" s="244">
        <v>0</v>
      </c>
      <c r="T100" s="245">
        <f>S100*H100</f>
        <v>0</v>
      </c>
      <c r="AR100" s="25" t="s">
        <v>195</v>
      </c>
      <c r="AT100" s="25" t="s">
        <v>177</v>
      </c>
      <c r="AU100" s="25" t="s">
        <v>85</v>
      </c>
      <c r="AY100" s="25" t="s">
        <v>174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5" t="s">
        <v>83</v>
      </c>
      <c r="BK100" s="246">
        <f>ROUND(I100*H100,2)</f>
        <v>0</v>
      </c>
      <c r="BL100" s="25" t="s">
        <v>195</v>
      </c>
      <c r="BM100" s="25" t="s">
        <v>2481</v>
      </c>
    </row>
    <row r="101" spans="2:51" s="12" customFormat="1" ht="13.5">
      <c r="B101" s="257"/>
      <c r="C101" s="258"/>
      <c r="D101" s="247" t="s">
        <v>328</v>
      </c>
      <c r="E101" s="259" t="s">
        <v>23</v>
      </c>
      <c r="F101" s="260" t="s">
        <v>2367</v>
      </c>
      <c r="G101" s="258"/>
      <c r="H101" s="261">
        <v>173.868</v>
      </c>
      <c r="I101" s="262"/>
      <c r="J101" s="258"/>
      <c r="K101" s="258"/>
      <c r="L101" s="263"/>
      <c r="M101" s="264"/>
      <c r="N101" s="265"/>
      <c r="O101" s="265"/>
      <c r="P101" s="265"/>
      <c r="Q101" s="265"/>
      <c r="R101" s="265"/>
      <c r="S101" s="265"/>
      <c r="T101" s="266"/>
      <c r="AT101" s="267" t="s">
        <v>328</v>
      </c>
      <c r="AU101" s="267" t="s">
        <v>85</v>
      </c>
      <c r="AV101" s="12" t="s">
        <v>85</v>
      </c>
      <c r="AW101" s="12" t="s">
        <v>38</v>
      </c>
      <c r="AX101" s="12" t="s">
        <v>83</v>
      </c>
      <c r="AY101" s="267" t="s">
        <v>174</v>
      </c>
    </row>
    <row r="102" spans="2:65" s="1" customFormat="1" ht="25.5" customHeight="1">
      <c r="B102" s="47"/>
      <c r="C102" s="235" t="s">
        <v>85</v>
      </c>
      <c r="D102" s="235" t="s">
        <v>177</v>
      </c>
      <c r="E102" s="236" t="s">
        <v>2372</v>
      </c>
      <c r="F102" s="237" t="s">
        <v>2373</v>
      </c>
      <c r="G102" s="238" t="s">
        <v>205</v>
      </c>
      <c r="H102" s="239">
        <v>173.868</v>
      </c>
      <c r="I102" s="240"/>
      <c r="J102" s="241">
        <f>ROUND(I102*H102,2)</f>
        <v>0</v>
      </c>
      <c r="K102" s="237" t="s">
        <v>181</v>
      </c>
      <c r="L102" s="73"/>
      <c r="M102" s="242" t="s">
        <v>23</v>
      </c>
      <c r="N102" s="243" t="s">
        <v>46</v>
      </c>
      <c r="O102" s="48"/>
      <c r="P102" s="244">
        <f>O102*H102</f>
        <v>0</v>
      </c>
      <c r="Q102" s="244">
        <v>0.00489</v>
      </c>
      <c r="R102" s="244">
        <f>Q102*H102</f>
        <v>0.85021452</v>
      </c>
      <c r="S102" s="244">
        <v>0</v>
      </c>
      <c r="T102" s="245">
        <f>S102*H102</f>
        <v>0</v>
      </c>
      <c r="AR102" s="25" t="s">
        <v>195</v>
      </c>
      <c r="AT102" s="25" t="s">
        <v>177</v>
      </c>
      <c r="AU102" s="25" t="s">
        <v>85</v>
      </c>
      <c r="AY102" s="25" t="s">
        <v>174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5" t="s">
        <v>83</v>
      </c>
      <c r="BK102" s="246">
        <f>ROUND(I102*H102,2)</f>
        <v>0</v>
      </c>
      <c r="BL102" s="25" t="s">
        <v>195</v>
      </c>
      <c r="BM102" s="25" t="s">
        <v>2482</v>
      </c>
    </row>
    <row r="103" spans="2:51" s="12" customFormat="1" ht="13.5">
      <c r="B103" s="257"/>
      <c r="C103" s="258"/>
      <c r="D103" s="247" t="s">
        <v>328</v>
      </c>
      <c r="E103" s="259" t="s">
        <v>23</v>
      </c>
      <c r="F103" s="260" t="s">
        <v>2367</v>
      </c>
      <c r="G103" s="258"/>
      <c r="H103" s="261">
        <v>173.868</v>
      </c>
      <c r="I103" s="262"/>
      <c r="J103" s="258"/>
      <c r="K103" s="258"/>
      <c r="L103" s="263"/>
      <c r="M103" s="264"/>
      <c r="N103" s="265"/>
      <c r="O103" s="265"/>
      <c r="P103" s="265"/>
      <c r="Q103" s="265"/>
      <c r="R103" s="265"/>
      <c r="S103" s="265"/>
      <c r="T103" s="266"/>
      <c r="AT103" s="267" t="s">
        <v>328</v>
      </c>
      <c r="AU103" s="267" t="s">
        <v>85</v>
      </c>
      <c r="AV103" s="12" t="s">
        <v>85</v>
      </c>
      <c r="AW103" s="12" t="s">
        <v>38</v>
      </c>
      <c r="AX103" s="12" t="s">
        <v>83</v>
      </c>
      <c r="AY103" s="267" t="s">
        <v>174</v>
      </c>
    </row>
    <row r="104" spans="2:65" s="1" customFormat="1" ht="25.5" customHeight="1">
      <c r="B104" s="47"/>
      <c r="C104" s="235" t="s">
        <v>94</v>
      </c>
      <c r="D104" s="235" t="s">
        <v>177</v>
      </c>
      <c r="E104" s="236" t="s">
        <v>2483</v>
      </c>
      <c r="F104" s="237" t="s">
        <v>2484</v>
      </c>
      <c r="G104" s="238" t="s">
        <v>205</v>
      </c>
      <c r="H104" s="239">
        <v>173.868</v>
      </c>
      <c r="I104" s="240"/>
      <c r="J104" s="241">
        <f>ROUND(I104*H104,2)</f>
        <v>0</v>
      </c>
      <c r="K104" s="237" t="s">
        <v>181</v>
      </c>
      <c r="L104" s="73"/>
      <c r="M104" s="242" t="s">
        <v>23</v>
      </c>
      <c r="N104" s="243" t="s">
        <v>46</v>
      </c>
      <c r="O104" s="48"/>
      <c r="P104" s="244">
        <f>O104*H104</f>
        <v>0</v>
      </c>
      <c r="Q104" s="244">
        <v>0.03798</v>
      </c>
      <c r="R104" s="244">
        <f>Q104*H104</f>
        <v>6.60350664</v>
      </c>
      <c r="S104" s="244">
        <v>0</v>
      </c>
      <c r="T104" s="245">
        <f>S104*H104</f>
        <v>0</v>
      </c>
      <c r="AR104" s="25" t="s">
        <v>195</v>
      </c>
      <c r="AT104" s="25" t="s">
        <v>177</v>
      </c>
      <c r="AU104" s="25" t="s">
        <v>85</v>
      </c>
      <c r="AY104" s="25" t="s">
        <v>174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5" t="s">
        <v>83</v>
      </c>
      <c r="BK104" s="246">
        <f>ROUND(I104*H104,2)</f>
        <v>0</v>
      </c>
      <c r="BL104" s="25" t="s">
        <v>195</v>
      </c>
      <c r="BM104" s="25" t="s">
        <v>2485</v>
      </c>
    </row>
    <row r="105" spans="2:51" s="12" customFormat="1" ht="13.5">
      <c r="B105" s="257"/>
      <c r="C105" s="258"/>
      <c r="D105" s="247" t="s">
        <v>328</v>
      </c>
      <c r="E105" s="259" t="s">
        <v>23</v>
      </c>
      <c r="F105" s="260" t="s">
        <v>2367</v>
      </c>
      <c r="G105" s="258"/>
      <c r="H105" s="261">
        <v>173.868</v>
      </c>
      <c r="I105" s="262"/>
      <c r="J105" s="258"/>
      <c r="K105" s="258"/>
      <c r="L105" s="263"/>
      <c r="M105" s="264"/>
      <c r="N105" s="265"/>
      <c r="O105" s="265"/>
      <c r="P105" s="265"/>
      <c r="Q105" s="265"/>
      <c r="R105" s="265"/>
      <c r="S105" s="265"/>
      <c r="T105" s="266"/>
      <c r="AT105" s="267" t="s">
        <v>328</v>
      </c>
      <c r="AU105" s="267" t="s">
        <v>85</v>
      </c>
      <c r="AV105" s="12" t="s">
        <v>85</v>
      </c>
      <c r="AW105" s="12" t="s">
        <v>38</v>
      </c>
      <c r="AX105" s="12" t="s">
        <v>83</v>
      </c>
      <c r="AY105" s="267" t="s">
        <v>174</v>
      </c>
    </row>
    <row r="106" spans="2:65" s="1" customFormat="1" ht="25.5" customHeight="1">
      <c r="B106" s="47"/>
      <c r="C106" s="235" t="s">
        <v>195</v>
      </c>
      <c r="D106" s="235" t="s">
        <v>177</v>
      </c>
      <c r="E106" s="236" t="s">
        <v>2378</v>
      </c>
      <c r="F106" s="237" t="s">
        <v>2379</v>
      </c>
      <c r="G106" s="238" t="s">
        <v>205</v>
      </c>
      <c r="H106" s="239">
        <v>155.198</v>
      </c>
      <c r="I106" s="240"/>
      <c r="J106" s="241">
        <f>ROUND(I106*H106,2)</f>
        <v>0</v>
      </c>
      <c r="K106" s="237" t="s">
        <v>181</v>
      </c>
      <c r="L106" s="73"/>
      <c r="M106" s="242" t="s">
        <v>23</v>
      </c>
      <c r="N106" s="243" t="s">
        <v>46</v>
      </c>
      <c r="O106" s="48"/>
      <c r="P106" s="244">
        <f>O106*H106</f>
        <v>0</v>
      </c>
      <c r="Q106" s="244">
        <v>0.00268</v>
      </c>
      <c r="R106" s="244">
        <f>Q106*H106</f>
        <v>0.41593064</v>
      </c>
      <c r="S106" s="244">
        <v>0</v>
      </c>
      <c r="T106" s="245">
        <f>S106*H106</f>
        <v>0</v>
      </c>
      <c r="AR106" s="25" t="s">
        <v>195</v>
      </c>
      <c r="AT106" s="25" t="s">
        <v>177</v>
      </c>
      <c r="AU106" s="25" t="s">
        <v>85</v>
      </c>
      <c r="AY106" s="25" t="s">
        <v>174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5" t="s">
        <v>83</v>
      </c>
      <c r="BK106" s="246">
        <f>ROUND(I106*H106,2)</f>
        <v>0</v>
      </c>
      <c r="BL106" s="25" t="s">
        <v>195</v>
      </c>
      <c r="BM106" s="25" t="s">
        <v>2486</v>
      </c>
    </row>
    <row r="107" spans="2:51" s="12" customFormat="1" ht="13.5">
      <c r="B107" s="257"/>
      <c r="C107" s="258"/>
      <c r="D107" s="247" t="s">
        <v>328</v>
      </c>
      <c r="E107" s="259" t="s">
        <v>23</v>
      </c>
      <c r="F107" s="260" t="s">
        <v>2354</v>
      </c>
      <c r="G107" s="258"/>
      <c r="H107" s="261">
        <v>155.198</v>
      </c>
      <c r="I107" s="262"/>
      <c r="J107" s="258"/>
      <c r="K107" s="258"/>
      <c r="L107" s="263"/>
      <c r="M107" s="264"/>
      <c r="N107" s="265"/>
      <c r="O107" s="265"/>
      <c r="P107" s="265"/>
      <c r="Q107" s="265"/>
      <c r="R107" s="265"/>
      <c r="S107" s="265"/>
      <c r="T107" s="266"/>
      <c r="AT107" s="267" t="s">
        <v>328</v>
      </c>
      <c r="AU107" s="267" t="s">
        <v>85</v>
      </c>
      <c r="AV107" s="12" t="s">
        <v>85</v>
      </c>
      <c r="AW107" s="12" t="s">
        <v>38</v>
      </c>
      <c r="AX107" s="12" t="s">
        <v>83</v>
      </c>
      <c r="AY107" s="267" t="s">
        <v>174</v>
      </c>
    </row>
    <row r="108" spans="2:65" s="1" customFormat="1" ht="25.5" customHeight="1">
      <c r="B108" s="47"/>
      <c r="C108" s="235" t="s">
        <v>173</v>
      </c>
      <c r="D108" s="235" t="s">
        <v>177</v>
      </c>
      <c r="E108" s="236" t="s">
        <v>2382</v>
      </c>
      <c r="F108" s="237" t="s">
        <v>2383</v>
      </c>
      <c r="G108" s="238" t="s">
        <v>205</v>
      </c>
      <c r="H108" s="239">
        <v>18.67</v>
      </c>
      <c r="I108" s="240"/>
      <c r="J108" s="241">
        <f>ROUND(I108*H108,2)</f>
        <v>0</v>
      </c>
      <c r="K108" s="237" t="s">
        <v>181</v>
      </c>
      <c r="L108" s="73"/>
      <c r="M108" s="242" t="s">
        <v>23</v>
      </c>
      <c r="N108" s="243" t="s">
        <v>46</v>
      </c>
      <c r="O108" s="48"/>
      <c r="P108" s="244">
        <f>O108*H108</f>
        <v>0</v>
      </c>
      <c r="Q108" s="244">
        <v>0.00628</v>
      </c>
      <c r="R108" s="244">
        <f>Q108*H108</f>
        <v>0.11724760000000001</v>
      </c>
      <c r="S108" s="244">
        <v>0</v>
      </c>
      <c r="T108" s="245">
        <f>S108*H108</f>
        <v>0</v>
      </c>
      <c r="AR108" s="25" t="s">
        <v>195</v>
      </c>
      <c r="AT108" s="25" t="s">
        <v>177</v>
      </c>
      <c r="AU108" s="25" t="s">
        <v>85</v>
      </c>
      <c r="AY108" s="25" t="s">
        <v>174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5" t="s">
        <v>83</v>
      </c>
      <c r="BK108" s="246">
        <f>ROUND(I108*H108,2)</f>
        <v>0</v>
      </c>
      <c r="BL108" s="25" t="s">
        <v>195</v>
      </c>
      <c r="BM108" s="25" t="s">
        <v>2487</v>
      </c>
    </row>
    <row r="109" spans="2:51" s="12" customFormat="1" ht="13.5">
      <c r="B109" s="257"/>
      <c r="C109" s="258"/>
      <c r="D109" s="247" t="s">
        <v>328</v>
      </c>
      <c r="E109" s="259" t="s">
        <v>23</v>
      </c>
      <c r="F109" s="260" t="s">
        <v>2356</v>
      </c>
      <c r="G109" s="258"/>
      <c r="H109" s="261">
        <v>18.67</v>
      </c>
      <c r="I109" s="262"/>
      <c r="J109" s="258"/>
      <c r="K109" s="258"/>
      <c r="L109" s="263"/>
      <c r="M109" s="264"/>
      <c r="N109" s="265"/>
      <c r="O109" s="265"/>
      <c r="P109" s="265"/>
      <c r="Q109" s="265"/>
      <c r="R109" s="265"/>
      <c r="S109" s="265"/>
      <c r="T109" s="266"/>
      <c r="AT109" s="267" t="s">
        <v>328</v>
      </c>
      <c r="AU109" s="267" t="s">
        <v>85</v>
      </c>
      <c r="AV109" s="12" t="s">
        <v>85</v>
      </c>
      <c r="AW109" s="12" t="s">
        <v>38</v>
      </c>
      <c r="AX109" s="12" t="s">
        <v>83</v>
      </c>
      <c r="AY109" s="267" t="s">
        <v>174</v>
      </c>
    </row>
    <row r="110" spans="2:63" s="11" customFormat="1" ht="29.85" customHeight="1">
      <c r="B110" s="219"/>
      <c r="C110" s="220"/>
      <c r="D110" s="221" t="s">
        <v>74</v>
      </c>
      <c r="E110" s="233" t="s">
        <v>220</v>
      </c>
      <c r="F110" s="233" t="s">
        <v>486</v>
      </c>
      <c r="G110" s="220"/>
      <c r="H110" s="220"/>
      <c r="I110" s="223"/>
      <c r="J110" s="234">
        <f>BK110</f>
        <v>0</v>
      </c>
      <c r="K110" s="220"/>
      <c r="L110" s="225"/>
      <c r="M110" s="226"/>
      <c r="N110" s="227"/>
      <c r="O110" s="227"/>
      <c r="P110" s="228">
        <f>SUM(P111:P138)</f>
        <v>0</v>
      </c>
      <c r="Q110" s="227"/>
      <c r="R110" s="228">
        <f>SUM(R111:R138)</f>
        <v>0</v>
      </c>
      <c r="S110" s="227"/>
      <c r="T110" s="229">
        <f>SUM(T111:T138)</f>
        <v>10.258211999999999</v>
      </c>
      <c r="AR110" s="230" t="s">
        <v>83</v>
      </c>
      <c r="AT110" s="231" t="s">
        <v>74</v>
      </c>
      <c r="AU110" s="231" t="s">
        <v>83</v>
      </c>
      <c r="AY110" s="230" t="s">
        <v>174</v>
      </c>
      <c r="BK110" s="232">
        <f>SUM(BK111:BK138)</f>
        <v>0</v>
      </c>
    </row>
    <row r="111" spans="2:65" s="1" customFormat="1" ht="38.25" customHeight="1">
      <c r="B111" s="47"/>
      <c r="C111" s="235" t="s">
        <v>207</v>
      </c>
      <c r="D111" s="235" t="s">
        <v>177</v>
      </c>
      <c r="E111" s="236" t="s">
        <v>2386</v>
      </c>
      <c r="F111" s="237" t="s">
        <v>2387</v>
      </c>
      <c r="G111" s="238" t="s">
        <v>205</v>
      </c>
      <c r="H111" s="239">
        <v>224.781</v>
      </c>
      <c r="I111" s="240"/>
      <c r="J111" s="241">
        <f>ROUND(I111*H111,2)</f>
        <v>0</v>
      </c>
      <c r="K111" s="237" t="s">
        <v>181</v>
      </c>
      <c r="L111" s="73"/>
      <c r="M111" s="242" t="s">
        <v>23</v>
      </c>
      <c r="N111" s="243" t="s">
        <v>46</v>
      </c>
      <c r="O111" s="48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5" t="s">
        <v>195</v>
      </c>
      <c r="AT111" s="25" t="s">
        <v>177</v>
      </c>
      <c r="AU111" s="25" t="s">
        <v>85</v>
      </c>
      <c r="AY111" s="25" t="s">
        <v>174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5" t="s">
        <v>83</v>
      </c>
      <c r="BK111" s="246">
        <f>ROUND(I111*H111,2)</f>
        <v>0</v>
      </c>
      <c r="BL111" s="25" t="s">
        <v>195</v>
      </c>
      <c r="BM111" s="25" t="s">
        <v>2488</v>
      </c>
    </row>
    <row r="112" spans="2:51" s="12" customFormat="1" ht="13.5">
      <c r="B112" s="257"/>
      <c r="C112" s="258"/>
      <c r="D112" s="247" t="s">
        <v>328</v>
      </c>
      <c r="E112" s="259" t="s">
        <v>23</v>
      </c>
      <c r="F112" s="260" t="s">
        <v>2389</v>
      </c>
      <c r="G112" s="258"/>
      <c r="H112" s="261">
        <v>142.057</v>
      </c>
      <c r="I112" s="262"/>
      <c r="J112" s="258"/>
      <c r="K112" s="258"/>
      <c r="L112" s="263"/>
      <c r="M112" s="264"/>
      <c r="N112" s="265"/>
      <c r="O112" s="265"/>
      <c r="P112" s="265"/>
      <c r="Q112" s="265"/>
      <c r="R112" s="265"/>
      <c r="S112" s="265"/>
      <c r="T112" s="266"/>
      <c r="AT112" s="267" t="s">
        <v>328</v>
      </c>
      <c r="AU112" s="267" t="s">
        <v>85</v>
      </c>
      <c r="AV112" s="12" t="s">
        <v>85</v>
      </c>
      <c r="AW112" s="12" t="s">
        <v>38</v>
      </c>
      <c r="AX112" s="12" t="s">
        <v>75</v>
      </c>
      <c r="AY112" s="267" t="s">
        <v>174</v>
      </c>
    </row>
    <row r="113" spans="2:51" s="12" customFormat="1" ht="13.5">
      <c r="B113" s="257"/>
      <c r="C113" s="258"/>
      <c r="D113" s="247" t="s">
        <v>328</v>
      </c>
      <c r="E113" s="259" t="s">
        <v>23</v>
      </c>
      <c r="F113" s="260" t="s">
        <v>2390</v>
      </c>
      <c r="G113" s="258"/>
      <c r="H113" s="261">
        <v>63.657</v>
      </c>
      <c r="I113" s="262"/>
      <c r="J113" s="258"/>
      <c r="K113" s="258"/>
      <c r="L113" s="263"/>
      <c r="M113" s="264"/>
      <c r="N113" s="265"/>
      <c r="O113" s="265"/>
      <c r="P113" s="265"/>
      <c r="Q113" s="265"/>
      <c r="R113" s="265"/>
      <c r="S113" s="265"/>
      <c r="T113" s="266"/>
      <c r="AT113" s="267" t="s">
        <v>328</v>
      </c>
      <c r="AU113" s="267" t="s">
        <v>85</v>
      </c>
      <c r="AV113" s="12" t="s">
        <v>85</v>
      </c>
      <c r="AW113" s="12" t="s">
        <v>38</v>
      </c>
      <c r="AX113" s="12" t="s">
        <v>75</v>
      </c>
      <c r="AY113" s="267" t="s">
        <v>174</v>
      </c>
    </row>
    <row r="114" spans="2:51" s="14" customFormat="1" ht="13.5">
      <c r="B114" s="279"/>
      <c r="C114" s="280"/>
      <c r="D114" s="247" t="s">
        <v>328</v>
      </c>
      <c r="E114" s="281" t="s">
        <v>23</v>
      </c>
      <c r="F114" s="282" t="s">
        <v>395</v>
      </c>
      <c r="G114" s="280"/>
      <c r="H114" s="283">
        <v>205.714</v>
      </c>
      <c r="I114" s="284"/>
      <c r="J114" s="280"/>
      <c r="K114" s="280"/>
      <c r="L114" s="285"/>
      <c r="M114" s="286"/>
      <c r="N114" s="287"/>
      <c r="O114" s="287"/>
      <c r="P114" s="287"/>
      <c r="Q114" s="287"/>
      <c r="R114" s="287"/>
      <c r="S114" s="287"/>
      <c r="T114" s="288"/>
      <c r="AT114" s="289" t="s">
        <v>328</v>
      </c>
      <c r="AU114" s="289" t="s">
        <v>85</v>
      </c>
      <c r="AV114" s="14" t="s">
        <v>94</v>
      </c>
      <c r="AW114" s="14" t="s">
        <v>38</v>
      </c>
      <c r="AX114" s="14" t="s">
        <v>75</v>
      </c>
      <c r="AY114" s="289" t="s">
        <v>174</v>
      </c>
    </row>
    <row r="115" spans="2:51" s="12" customFormat="1" ht="13.5">
      <c r="B115" s="257"/>
      <c r="C115" s="258"/>
      <c r="D115" s="247" t="s">
        <v>328</v>
      </c>
      <c r="E115" s="259" t="s">
        <v>23</v>
      </c>
      <c r="F115" s="260" t="s">
        <v>2391</v>
      </c>
      <c r="G115" s="258"/>
      <c r="H115" s="261">
        <v>13.437</v>
      </c>
      <c r="I115" s="262"/>
      <c r="J115" s="258"/>
      <c r="K115" s="258"/>
      <c r="L115" s="263"/>
      <c r="M115" s="264"/>
      <c r="N115" s="265"/>
      <c r="O115" s="265"/>
      <c r="P115" s="265"/>
      <c r="Q115" s="265"/>
      <c r="R115" s="265"/>
      <c r="S115" s="265"/>
      <c r="T115" s="266"/>
      <c r="AT115" s="267" t="s">
        <v>328</v>
      </c>
      <c r="AU115" s="267" t="s">
        <v>85</v>
      </c>
      <c r="AV115" s="12" t="s">
        <v>85</v>
      </c>
      <c r="AW115" s="12" t="s">
        <v>38</v>
      </c>
      <c r="AX115" s="12" t="s">
        <v>75</v>
      </c>
      <c r="AY115" s="267" t="s">
        <v>174</v>
      </c>
    </row>
    <row r="116" spans="2:51" s="12" customFormat="1" ht="13.5">
      <c r="B116" s="257"/>
      <c r="C116" s="258"/>
      <c r="D116" s="247" t="s">
        <v>328</v>
      </c>
      <c r="E116" s="259" t="s">
        <v>23</v>
      </c>
      <c r="F116" s="260" t="s">
        <v>2392</v>
      </c>
      <c r="G116" s="258"/>
      <c r="H116" s="261">
        <v>5.63</v>
      </c>
      <c r="I116" s="262"/>
      <c r="J116" s="258"/>
      <c r="K116" s="258"/>
      <c r="L116" s="263"/>
      <c r="M116" s="264"/>
      <c r="N116" s="265"/>
      <c r="O116" s="265"/>
      <c r="P116" s="265"/>
      <c r="Q116" s="265"/>
      <c r="R116" s="265"/>
      <c r="S116" s="265"/>
      <c r="T116" s="266"/>
      <c r="AT116" s="267" t="s">
        <v>328</v>
      </c>
      <c r="AU116" s="267" t="s">
        <v>85</v>
      </c>
      <c r="AV116" s="12" t="s">
        <v>85</v>
      </c>
      <c r="AW116" s="12" t="s">
        <v>38</v>
      </c>
      <c r="AX116" s="12" t="s">
        <v>75</v>
      </c>
      <c r="AY116" s="267" t="s">
        <v>174</v>
      </c>
    </row>
    <row r="117" spans="2:51" s="14" customFormat="1" ht="13.5">
      <c r="B117" s="279"/>
      <c r="C117" s="280"/>
      <c r="D117" s="247" t="s">
        <v>328</v>
      </c>
      <c r="E117" s="281" t="s">
        <v>23</v>
      </c>
      <c r="F117" s="282" t="s">
        <v>395</v>
      </c>
      <c r="G117" s="280"/>
      <c r="H117" s="283">
        <v>19.067</v>
      </c>
      <c r="I117" s="284"/>
      <c r="J117" s="280"/>
      <c r="K117" s="280"/>
      <c r="L117" s="285"/>
      <c r="M117" s="286"/>
      <c r="N117" s="287"/>
      <c r="O117" s="287"/>
      <c r="P117" s="287"/>
      <c r="Q117" s="287"/>
      <c r="R117" s="287"/>
      <c r="S117" s="287"/>
      <c r="T117" s="288"/>
      <c r="AT117" s="289" t="s">
        <v>328</v>
      </c>
      <c r="AU117" s="289" t="s">
        <v>85</v>
      </c>
      <c r="AV117" s="14" t="s">
        <v>94</v>
      </c>
      <c r="AW117" s="14" t="s">
        <v>38</v>
      </c>
      <c r="AX117" s="14" t="s">
        <v>75</v>
      </c>
      <c r="AY117" s="289" t="s">
        <v>174</v>
      </c>
    </row>
    <row r="118" spans="2:51" s="13" customFormat="1" ht="13.5">
      <c r="B118" s="268"/>
      <c r="C118" s="269"/>
      <c r="D118" s="247" t="s">
        <v>328</v>
      </c>
      <c r="E118" s="270" t="s">
        <v>2352</v>
      </c>
      <c r="F118" s="271" t="s">
        <v>331</v>
      </c>
      <c r="G118" s="269"/>
      <c r="H118" s="272">
        <v>224.781</v>
      </c>
      <c r="I118" s="273"/>
      <c r="J118" s="269"/>
      <c r="K118" s="269"/>
      <c r="L118" s="274"/>
      <c r="M118" s="275"/>
      <c r="N118" s="276"/>
      <c r="O118" s="276"/>
      <c r="P118" s="276"/>
      <c r="Q118" s="276"/>
      <c r="R118" s="276"/>
      <c r="S118" s="276"/>
      <c r="T118" s="277"/>
      <c r="AT118" s="278" t="s">
        <v>328</v>
      </c>
      <c r="AU118" s="278" t="s">
        <v>85</v>
      </c>
      <c r="AV118" s="13" t="s">
        <v>195</v>
      </c>
      <c r="AW118" s="13" t="s">
        <v>38</v>
      </c>
      <c r="AX118" s="13" t="s">
        <v>83</v>
      </c>
      <c r="AY118" s="278" t="s">
        <v>174</v>
      </c>
    </row>
    <row r="119" spans="2:65" s="1" customFormat="1" ht="38.25" customHeight="1">
      <c r="B119" s="47"/>
      <c r="C119" s="235" t="s">
        <v>212</v>
      </c>
      <c r="D119" s="235" t="s">
        <v>177</v>
      </c>
      <c r="E119" s="236" t="s">
        <v>2393</v>
      </c>
      <c r="F119" s="237" t="s">
        <v>2394</v>
      </c>
      <c r="G119" s="238" t="s">
        <v>205</v>
      </c>
      <c r="H119" s="239">
        <v>6743.43</v>
      </c>
      <c r="I119" s="240"/>
      <c r="J119" s="241">
        <f>ROUND(I119*H119,2)</f>
        <v>0</v>
      </c>
      <c r="K119" s="237" t="s">
        <v>181</v>
      </c>
      <c r="L119" s="73"/>
      <c r="M119" s="242" t="s">
        <v>23</v>
      </c>
      <c r="N119" s="243" t="s">
        <v>46</v>
      </c>
      <c r="O119" s="48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5" t="s">
        <v>195</v>
      </c>
      <c r="AT119" s="25" t="s">
        <v>177</v>
      </c>
      <c r="AU119" s="25" t="s">
        <v>85</v>
      </c>
      <c r="AY119" s="25" t="s">
        <v>174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5" t="s">
        <v>83</v>
      </c>
      <c r="BK119" s="246">
        <f>ROUND(I119*H119,2)</f>
        <v>0</v>
      </c>
      <c r="BL119" s="25" t="s">
        <v>195</v>
      </c>
      <c r="BM119" s="25" t="s">
        <v>2489</v>
      </c>
    </row>
    <row r="120" spans="2:51" s="12" customFormat="1" ht="13.5">
      <c r="B120" s="257"/>
      <c r="C120" s="258"/>
      <c r="D120" s="247" t="s">
        <v>328</v>
      </c>
      <c r="E120" s="259" t="s">
        <v>23</v>
      </c>
      <c r="F120" s="260" t="s">
        <v>2352</v>
      </c>
      <c r="G120" s="258"/>
      <c r="H120" s="261">
        <v>224.781</v>
      </c>
      <c r="I120" s="262"/>
      <c r="J120" s="258"/>
      <c r="K120" s="258"/>
      <c r="L120" s="263"/>
      <c r="M120" s="264"/>
      <c r="N120" s="265"/>
      <c r="O120" s="265"/>
      <c r="P120" s="265"/>
      <c r="Q120" s="265"/>
      <c r="R120" s="265"/>
      <c r="S120" s="265"/>
      <c r="T120" s="266"/>
      <c r="AT120" s="267" t="s">
        <v>328</v>
      </c>
      <c r="AU120" s="267" t="s">
        <v>85</v>
      </c>
      <c r="AV120" s="12" t="s">
        <v>85</v>
      </c>
      <c r="AW120" s="12" t="s">
        <v>38</v>
      </c>
      <c r="AX120" s="12" t="s">
        <v>83</v>
      </c>
      <c r="AY120" s="267" t="s">
        <v>174</v>
      </c>
    </row>
    <row r="121" spans="2:51" s="12" customFormat="1" ht="13.5">
      <c r="B121" s="257"/>
      <c r="C121" s="258"/>
      <c r="D121" s="247" t="s">
        <v>328</v>
      </c>
      <c r="E121" s="258"/>
      <c r="F121" s="260" t="s">
        <v>2396</v>
      </c>
      <c r="G121" s="258"/>
      <c r="H121" s="261">
        <v>6743.43</v>
      </c>
      <c r="I121" s="262"/>
      <c r="J121" s="258"/>
      <c r="K121" s="258"/>
      <c r="L121" s="263"/>
      <c r="M121" s="264"/>
      <c r="N121" s="265"/>
      <c r="O121" s="265"/>
      <c r="P121" s="265"/>
      <c r="Q121" s="265"/>
      <c r="R121" s="265"/>
      <c r="S121" s="265"/>
      <c r="T121" s="266"/>
      <c r="AT121" s="267" t="s">
        <v>328</v>
      </c>
      <c r="AU121" s="267" t="s">
        <v>85</v>
      </c>
      <c r="AV121" s="12" t="s">
        <v>85</v>
      </c>
      <c r="AW121" s="12" t="s">
        <v>6</v>
      </c>
      <c r="AX121" s="12" t="s">
        <v>83</v>
      </c>
      <c r="AY121" s="267" t="s">
        <v>174</v>
      </c>
    </row>
    <row r="122" spans="2:65" s="1" customFormat="1" ht="38.25" customHeight="1">
      <c r="B122" s="47"/>
      <c r="C122" s="235" t="s">
        <v>216</v>
      </c>
      <c r="D122" s="235" t="s">
        <v>177</v>
      </c>
      <c r="E122" s="236" t="s">
        <v>2397</v>
      </c>
      <c r="F122" s="237" t="s">
        <v>2398</v>
      </c>
      <c r="G122" s="238" t="s">
        <v>205</v>
      </c>
      <c r="H122" s="239">
        <v>224.781</v>
      </c>
      <c r="I122" s="240"/>
      <c r="J122" s="241">
        <f>ROUND(I122*H122,2)</f>
        <v>0</v>
      </c>
      <c r="K122" s="237" t="s">
        <v>181</v>
      </c>
      <c r="L122" s="73"/>
      <c r="M122" s="242" t="s">
        <v>23</v>
      </c>
      <c r="N122" s="243" t="s">
        <v>46</v>
      </c>
      <c r="O122" s="48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5" t="s">
        <v>195</v>
      </c>
      <c r="AT122" s="25" t="s">
        <v>177</v>
      </c>
      <c r="AU122" s="25" t="s">
        <v>85</v>
      </c>
      <c r="AY122" s="25" t="s">
        <v>174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5" t="s">
        <v>83</v>
      </c>
      <c r="BK122" s="246">
        <f>ROUND(I122*H122,2)</f>
        <v>0</v>
      </c>
      <c r="BL122" s="25" t="s">
        <v>195</v>
      </c>
      <c r="BM122" s="25" t="s">
        <v>2490</v>
      </c>
    </row>
    <row r="123" spans="2:51" s="12" customFormat="1" ht="13.5">
      <c r="B123" s="257"/>
      <c r="C123" s="258"/>
      <c r="D123" s="247" t="s">
        <v>328</v>
      </c>
      <c r="E123" s="259" t="s">
        <v>23</v>
      </c>
      <c r="F123" s="260" t="s">
        <v>2352</v>
      </c>
      <c r="G123" s="258"/>
      <c r="H123" s="261">
        <v>224.781</v>
      </c>
      <c r="I123" s="262"/>
      <c r="J123" s="258"/>
      <c r="K123" s="258"/>
      <c r="L123" s="263"/>
      <c r="M123" s="264"/>
      <c r="N123" s="265"/>
      <c r="O123" s="265"/>
      <c r="P123" s="265"/>
      <c r="Q123" s="265"/>
      <c r="R123" s="265"/>
      <c r="S123" s="265"/>
      <c r="T123" s="266"/>
      <c r="AT123" s="267" t="s">
        <v>328</v>
      </c>
      <c r="AU123" s="267" t="s">
        <v>85</v>
      </c>
      <c r="AV123" s="12" t="s">
        <v>85</v>
      </c>
      <c r="AW123" s="12" t="s">
        <v>38</v>
      </c>
      <c r="AX123" s="12" t="s">
        <v>83</v>
      </c>
      <c r="AY123" s="267" t="s">
        <v>174</v>
      </c>
    </row>
    <row r="124" spans="2:65" s="1" customFormat="1" ht="25.5" customHeight="1">
      <c r="B124" s="47"/>
      <c r="C124" s="235" t="s">
        <v>220</v>
      </c>
      <c r="D124" s="235" t="s">
        <v>177</v>
      </c>
      <c r="E124" s="236" t="s">
        <v>2400</v>
      </c>
      <c r="F124" s="237" t="s">
        <v>2401</v>
      </c>
      <c r="G124" s="238" t="s">
        <v>205</v>
      </c>
      <c r="H124" s="239">
        <v>224.781</v>
      </c>
      <c r="I124" s="240"/>
      <c r="J124" s="241">
        <f>ROUND(I124*H124,2)</f>
        <v>0</v>
      </c>
      <c r="K124" s="237" t="s">
        <v>181</v>
      </c>
      <c r="L124" s="73"/>
      <c r="M124" s="242" t="s">
        <v>23</v>
      </c>
      <c r="N124" s="243" t="s">
        <v>46</v>
      </c>
      <c r="O124" s="48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5" t="s">
        <v>195</v>
      </c>
      <c r="AT124" s="25" t="s">
        <v>177</v>
      </c>
      <c r="AU124" s="25" t="s">
        <v>85</v>
      </c>
      <c r="AY124" s="25" t="s">
        <v>174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5" t="s">
        <v>83</v>
      </c>
      <c r="BK124" s="246">
        <f>ROUND(I124*H124,2)</f>
        <v>0</v>
      </c>
      <c r="BL124" s="25" t="s">
        <v>195</v>
      </c>
      <c r="BM124" s="25" t="s">
        <v>2491</v>
      </c>
    </row>
    <row r="125" spans="2:51" s="12" customFormat="1" ht="13.5">
      <c r="B125" s="257"/>
      <c r="C125" s="258"/>
      <c r="D125" s="247" t="s">
        <v>328</v>
      </c>
      <c r="E125" s="259" t="s">
        <v>23</v>
      </c>
      <c r="F125" s="260" t="s">
        <v>2352</v>
      </c>
      <c r="G125" s="258"/>
      <c r="H125" s="261">
        <v>224.781</v>
      </c>
      <c r="I125" s="262"/>
      <c r="J125" s="258"/>
      <c r="K125" s="258"/>
      <c r="L125" s="263"/>
      <c r="M125" s="264"/>
      <c r="N125" s="265"/>
      <c r="O125" s="265"/>
      <c r="P125" s="265"/>
      <c r="Q125" s="265"/>
      <c r="R125" s="265"/>
      <c r="S125" s="265"/>
      <c r="T125" s="266"/>
      <c r="AT125" s="267" t="s">
        <v>328</v>
      </c>
      <c r="AU125" s="267" t="s">
        <v>85</v>
      </c>
      <c r="AV125" s="12" t="s">
        <v>85</v>
      </c>
      <c r="AW125" s="12" t="s">
        <v>38</v>
      </c>
      <c r="AX125" s="12" t="s">
        <v>83</v>
      </c>
      <c r="AY125" s="267" t="s">
        <v>174</v>
      </c>
    </row>
    <row r="126" spans="2:65" s="1" customFormat="1" ht="25.5" customHeight="1">
      <c r="B126" s="47"/>
      <c r="C126" s="235" t="s">
        <v>226</v>
      </c>
      <c r="D126" s="235" t="s">
        <v>177</v>
      </c>
      <c r="E126" s="236" t="s">
        <v>2403</v>
      </c>
      <c r="F126" s="237" t="s">
        <v>2404</v>
      </c>
      <c r="G126" s="238" t="s">
        <v>205</v>
      </c>
      <c r="H126" s="239">
        <v>6743.43</v>
      </c>
      <c r="I126" s="240"/>
      <c r="J126" s="241">
        <f>ROUND(I126*H126,2)</f>
        <v>0</v>
      </c>
      <c r="K126" s="237" t="s">
        <v>181</v>
      </c>
      <c r="L126" s="73"/>
      <c r="M126" s="242" t="s">
        <v>23</v>
      </c>
      <c r="N126" s="243" t="s">
        <v>46</v>
      </c>
      <c r="O126" s="48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5" t="s">
        <v>195</v>
      </c>
      <c r="AT126" s="25" t="s">
        <v>177</v>
      </c>
      <c r="AU126" s="25" t="s">
        <v>85</v>
      </c>
      <c r="AY126" s="25" t="s">
        <v>174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5" t="s">
        <v>83</v>
      </c>
      <c r="BK126" s="246">
        <f>ROUND(I126*H126,2)</f>
        <v>0</v>
      </c>
      <c r="BL126" s="25" t="s">
        <v>195</v>
      </c>
      <c r="BM126" s="25" t="s">
        <v>2492</v>
      </c>
    </row>
    <row r="127" spans="2:51" s="12" customFormat="1" ht="13.5">
      <c r="B127" s="257"/>
      <c r="C127" s="258"/>
      <c r="D127" s="247" t="s">
        <v>328</v>
      </c>
      <c r="E127" s="259" t="s">
        <v>23</v>
      </c>
      <c r="F127" s="260" t="s">
        <v>2352</v>
      </c>
      <c r="G127" s="258"/>
      <c r="H127" s="261">
        <v>224.781</v>
      </c>
      <c r="I127" s="262"/>
      <c r="J127" s="258"/>
      <c r="K127" s="258"/>
      <c r="L127" s="263"/>
      <c r="M127" s="264"/>
      <c r="N127" s="265"/>
      <c r="O127" s="265"/>
      <c r="P127" s="265"/>
      <c r="Q127" s="265"/>
      <c r="R127" s="265"/>
      <c r="S127" s="265"/>
      <c r="T127" s="266"/>
      <c r="AT127" s="267" t="s">
        <v>328</v>
      </c>
      <c r="AU127" s="267" t="s">
        <v>85</v>
      </c>
      <c r="AV127" s="12" t="s">
        <v>85</v>
      </c>
      <c r="AW127" s="12" t="s">
        <v>38</v>
      </c>
      <c r="AX127" s="12" t="s">
        <v>83</v>
      </c>
      <c r="AY127" s="267" t="s">
        <v>174</v>
      </c>
    </row>
    <row r="128" spans="2:51" s="12" customFormat="1" ht="13.5">
      <c r="B128" s="257"/>
      <c r="C128" s="258"/>
      <c r="D128" s="247" t="s">
        <v>328</v>
      </c>
      <c r="E128" s="258"/>
      <c r="F128" s="260" t="s">
        <v>2396</v>
      </c>
      <c r="G128" s="258"/>
      <c r="H128" s="261">
        <v>6743.43</v>
      </c>
      <c r="I128" s="262"/>
      <c r="J128" s="258"/>
      <c r="K128" s="258"/>
      <c r="L128" s="263"/>
      <c r="M128" s="264"/>
      <c r="N128" s="265"/>
      <c r="O128" s="265"/>
      <c r="P128" s="265"/>
      <c r="Q128" s="265"/>
      <c r="R128" s="265"/>
      <c r="S128" s="265"/>
      <c r="T128" s="266"/>
      <c r="AT128" s="267" t="s">
        <v>328</v>
      </c>
      <c r="AU128" s="267" t="s">
        <v>85</v>
      </c>
      <c r="AV128" s="12" t="s">
        <v>85</v>
      </c>
      <c r="AW128" s="12" t="s">
        <v>6</v>
      </c>
      <c r="AX128" s="12" t="s">
        <v>83</v>
      </c>
      <c r="AY128" s="267" t="s">
        <v>174</v>
      </c>
    </row>
    <row r="129" spans="2:65" s="1" customFormat="1" ht="25.5" customHeight="1">
      <c r="B129" s="47"/>
      <c r="C129" s="235" t="s">
        <v>231</v>
      </c>
      <c r="D129" s="235" t="s">
        <v>177</v>
      </c>
      <c r="E129" s="236" t="s">
        <v>2406</v>
      </c>
      <c r="F129" s="237" t="s">
        <v>2407</v>
      </c>
      <c r="G129" s="238" t="s">
        <v>205</v>
      </c>
      <c r="H129" s="239">
        <v>224.781</v>
      </c>
      <c r="I129" s="240"/>
      <c r="J129" s="241">
        <f>ROUND(I129*H129,2)</f>
        <v>0</v>
      </c>
      <c r="K129" s="237" t="s">
        <v>181</v>
      </c>
      <c r="L129" s="73"/>
      <c r="M129" s="242" t="s">
        <v>23</v>
      </c>
      <c r="N129" s="243" t="s">
        <v>46</v>
      </c>
      <c r="O129" s="48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5" t="s">
        <v>195</v>
      </c>
      <c r="AT129" s="25" t="s">
        <v>177</v>
      </c>
      <c r="AU129" s="25" t="s">
        <v>85</v>
      </c>
      <c r="AY129" s="25" t="s">
        <v>174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5" t="s">
        <v>83</v>
      </c>
      <c r="BK129" s="246">
        <f>ROUND(I129*H129,2)</f>
        <v>0</v>
      </c>
      <c r="BL129" s="25" t="s">
        <v>195</v>
      </c>
      <c r="BM129" s="25" t="s">
        <v>2493</v>
      </c>
    </row>
    <row r="130" spans="2:51" s="12" customFormat="1" ht="13.5">
      <c r="B130" s="257"/>
      <c r="C130" s="258"/>
      <c r="D130" s="247" t="s">
        <v>328</v>
      </c>
      <c r="E130" s="259" t="s">
        <v>23</v>
      </c>
      <c r="F130" s="260" t="s">
        <v>2352</v>
      </c>
      <c r="G130" s="258"/>
      <c r="H130" s="261">
        <v>224.781</v>
      </c>
      <c r="I130" s="262"/>
      <c r="J130" s="258"/>
      <c r="K130" s="258"/>
      <c r="L130" s="263"/>
      <c r="M130" s="264"/>
      <c r="N130" s="265"/>
      <c r="O130" s="265"/>
      <c r="P130" s="265"/>
      <c r="Q130" s="265"/>
      <c r="R130" s="265"/>
      <c r="S130" s="265"/>
      <c r="T130" s="266"/>
      <c r="AT130" s="267" t="s">
        <v>328</v>
      </c>
      <c r="AU130" s="267" t="s">
        <v>85</v>
      </c>
      <c r="AV130" s="12" t="s">
        <v>85</v>
      </c>
      <c r="AW130" s="12" t="s">
        <v>38</v>
      </c>
      <c r="AX130" s="12" t="s">
        <v>83</v>
      </c>
      <c r="AY130" s="267" t="s">
        <v>174</v>
      </c>
    </row>
    <row r="131" spans="2:65" s="1" customFormat="1" ht="38.25" customHeight="1">
      <c r="B131" s="47"/>
      <c r="C131" s="235" t="s">
        <v>235</v>
      </c>
      <c r="D131" s="235" t="s">
        <v>177</v>
      </c>
      <c r="E131" s="236" t="s">
        <v>2494</v>
      </c>
      <c r="F131" s="237" t="s">
        <v>2495</v>
      </c>
      <c r="G131" s="238" t="s">
        <v>205</v>
      </c>
      <c r="H131" s="239">
        <v>173.868</v>
      </c>
      <c r="I131" s="240"/>
      <c r="J131" s="241">
        <f>ROUND(I131*H131,2)</f>
        <v>0</v>
      </c>
      <c r="K131" s="237" t="s">
        <v>181</v>
      </c>
      <c r="L131" s="73"/>
      <c r="M131" s="242" t="s">
        <v>23</v>
      </c>
      <c r="N131" s="243" t="s">
        <v>46</v>
      </c>
      <c r="O131" s="48"/>
      <c r="P131" s="244">
        <f>O131*H131</f>
        <v>0</v>
      </c>
      <c r="Q131" s="244">
        <v>0</v>
      </c>
      <c r="R131" s="244">
        <f>Q131*H131</f>
        <v>0</v>
      </c>
      <c r="S131" s="244">
        <v>0.059</v>
      </c>
      <c r="T131" s="245">
        <f>S131*H131</f>
        <v>10.258211999999999</v>
      </c>
      <c r="AR131" s="25" t="s">
        <v>195</v>
      </c>
      <c r="AT131" s="25" t="s">
        <v>177</v>
      </c>
      <c r="AU131" s="25" t="s">
        <v>85</v>
      </c>
      <c r="AY131" s="25" t="s">
        <v>174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5" t="s">
        <v>83</v>
      </c>
      <c r="BK131" s="246">
        <f>ROUND(I131*H131,2)</f>
        <v>0</v>
      </c>
      <c r="BL131" s="25" t="s">
        <v>195</v>
      </c>
      <c r="BM131" s="25" t="s">
        <v>2496</v>
      </c>
    </row>
    <row r="132" spans="2:51" s="12" customFormat="1" ht="13.5">
      <c r="B132" s="257"/>
      <c r="C132" s="258"/>
      <c r="D132" s="247" t="s">
        <v>328</v>
      </c>
      <c r="E132" s="259" t="s">
        <v>23</v>
      </c>
      <c r="F132" s="260" t="s">
        <v>2497</v>
      </c>
      <c r="G132" s="258"/>
      <c r="H132" s="261">
        <v>100.094</v>
      </c>
      <c r="I132" s="262"/>
      <c r="J132" s="258"/>
      <c r="K132" s="258"/>
      <c r="L132" s="263"/>
      <c r="M132" s="264"/>
      <c r="N132" s="265"/>
      <c r="O132" s="265"/>
      <c r="P132" s="265"/>
      <c r="Q132" s="265"/>
      <c r="R132" s="265"/>
      <c r="S132" s="265"/>
      <c r="T132" s="266"/>
      <c r="AT132" s="267" t="s">
        <v>328</v>
      </c>
      <c r="AU132" s="267" t="s">
        <v>85</v>
      </c>
      <c r="AV132" s="12" t="s">
        <v>85</v>
      </c>
      <c r="AW132" s="12" t="s">
        <v>38</v>
      </c>
      <c r="AX132" s="12" t="s">
        <v>75</v>
      </c>
      <c r="AY132" s="267" t="s">
        <v>174</v>
      </c>
    </row>
    <row r="133" spans="2:51" s="12" customFormat="1" ht="13.5">
      <c r="B133" s="257"/>
      <c r="C133" s="258"/>
      <c r="D133" s="247" t="s">
        <v>328</v>
      </c>
      <c r="E133" s="259" t="s">
        <v>23</v>
      </c>
      <c r="F133" s="260" t="s">
        <v>2498</v>
      </c>
      <c r="G133" s="258"/>
      <c r="H133" s="261">
        <v>55.104</v>
      </c>
      <c r="I133" s="262"/>
      <c r="J133" s="258"/>
      <c r="K133" s="258"/>
      <c r="L133" s="263"/>
      <c r="M133" s="264"/>
      <c r="N133" s="265"/>
      <c r="O133" s="265"/>
      <c r="P133" s="265"/>
      <c r="Q133" s="265"/>
      <c r="R133" s="265"/>
      <c r="S133" s="265"/>
      <c r="T133" s="266"/>
      <c r="AT133" s="267" t="s">
        <v>328</v>
      </c>
      <c r="AU133" s="267" t="s">
        <v>85</v>
      </c>
      <c r="AV133" s="12" t="s">
        <v>85</v>
      </c>
      <c r="AW133" s="12" t="s">
        <v>38</v>
      </c>
      <c r="AX133" s="12" t="s">
        <v>75</v>
      </c>
      <c r="AY133" s="267" t="s">
        <v>174</v>
      </c>
    </row>
    <row r="134" spans="2:51" s="14" customFormat="1" ht="13.5">
      <c r="B134" s="279"/>
      <c r="C134" s="280"/>
      <c r="D134" s="247" t="s">
        <v>328</v>
      </c>
      <c r="E134" s="281" t="s">
        <v>23</v>
      </c>
      <c r="F134" s="282" t="s">
        <v>395</v>
      </c>
      <c r="G134" s="280"/>
      <c r="H134" s="283">
        <v>155.198</v>
      </c>
      <c r="I134" s="284"/>
      <c r="J134" s="280"/>
      <c r="K134" s="280"/>
      <c r="L134" s="285"/>
      <c r="M134" s="286"/>
      <c r="N134" s="287"/>
      <c r="O134" s="287"/>
      <c r="P134" s="287"/>
      <c r="Q134" s="287"/>
      <c r="R134" s="287"/>
      <c r="S134" s="287"/>
      <c r="T134" s="288"/>
      <c r="AT134" s="289" t="s">
        <v>328</v>
      </c>
      <c r="AU134" s="289" t="s">
        <v>85</v>
      </c>
      <c r="AV134" s="14" t="s">
        <v>94</v>
      </c>
      <c r="AW134" s="14" t="s">
        <v>38</v>
      </c>
      <c r="AX134" s="14" t="s">
        <v>75</v>
      </c>
      <c r="AY134" s="289" t="s">
        <v>174</v>
      </c>
    </row>
    <row r="135" spans="2:51" s="12" customFormat="1" ht="13.5">
      <c r="B135" s="257"/>
      <c r="C135" s="258"/>
      <c r="D135" s="247" t="s">
        <v>328</v>
      </c>
      <c r="E135" s="259" t="s">
        <v>23</v>
      </c>
      <c r="F135" s="260" t="s">
        <v>2499</v>
      </c>
      <c r="G135" s="258"/>
      <c r="H135" s="261">
        <v>14.84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AT135" s="267" t="s">
        <v>328</v>
      </c>
      <c r="AU135" s="267" t="s">
        <v>85</v>
      </c>
      <c r="AV135" s="12" t="s">
        <v>85</v>
      </c>
      <c r="AW135" s="12" t="s">
        <v>38</v>
      </c>
      <c r="AX135" s="12" t="s">
        <v>75</v>
      </c>
      <c r="AY135" s="267" t="s">
        <v>174</v>
      </c>
    </row>
    <row r="136" spans="2:51" s="12" customFormat="1" ht="13.5">
      <c r="B136" s="257"/>
      <c r="C136" s="258"/>
      <c r="D136" s="247" t="s">
        <v>328</v>
      </c>
      <c r="E136" s="259" t="s">
        <v>23</v>
      </c>
      <c r="F136" s="260" t="s">
        <v>2500</v>
      </c>
      <c r="G136" s="258"/>
      <c r="H136" s="261">
        <v>3.83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AT136" s="267" t="s">
        <v>328</v>
      </c>
      <c r="AU136" s="267" t="s">
        <v>85</v>
      </c>
      <c r="AV136" s="12" t="s">
        <v>85</v>
      </c>
      <c r="AW136" s="12" t="s">
        <v>38</v>
      </c>
      <c r="AX136" s="12" t="s">
        <v>75</v>
      </c>
      <c r="AY136" s="267" t="s">
        <v>174</v>
      </c>
    </row>
    <row r="137" spans="2:51" s="14" customFormat="1" ht="13.5">
      <c r="B137" s="279"/>
      <c r="C137" s="280"/>
      <c r="D137" s="247" t="s">
        <v>328</v>
      </c>
      <c r="E137" s="281" t="s">
        <v>23</v>
      </c>
      <c r="F137" s="282" t="s">
        <v>395</v>
      </c>
      <c r="G137" s="280"/>
      <c r="H137" s="283">
        <v>18.67</v>
      </c>
      <c r="I137" s="284"/>
      <c r="J137" s="280"/>
      <c r="K137" s="280"/>
      <c r="L137" s="285"/>
      <c r="M137" s="286"/>
      <c r="N137" s="287"/>
      <c r="O137" s="287"/>
      <c r="P137" s="287"/>
      <c r="Q137" s="287"/>
      <c r="R137" s="287"/>
      <c r="S137" s="287"/>
      <c r="T137" s="288"/>
      <c r="AT137" s="289" t="s">
        <v>328</v>
      </c>
      <c r="AU137" s="289" t="s">
        <v>85</v>
      </c>
      <c r="AV137" s="14" t="s">
        <v>94</v>
      </c>
      <c r="AW137" s="14" t="s">
        <v>38</v>
      </c>
      <c r="AX137" s="14" t="s">
        <v>75</v>
      </c>
      <c r="AY137" s="289" t="s">
        <v>174</v>
      </c>
    </row>
    <row r="138" spans="2:51" s="13" customFormat="1" ht="13.5">
      <c r="B138" s="268"/>
      <c r="C138" s="269"/>
      <c r="D138" s="247" t="s">
        <v>328</v>
      </c>
      <c r="E138" s="270" t="s">
        <v>23</v>
      </c>
      <c r="F138" s="271" t="s">
        <v>331</v>
      </c>
      <c r="G138" s="269"/>
      <c r="H138" s="272">
        <v>173.868</v>
      </c>
      <c r="I138" s="273"/>
      <c r="J138" s="269"/>
      <c r="K138" s="269"/>
      <c r="L138" s="274"/>
      <c r="M138" s="275"/>
      <c r="N138" s="276"/>
      <c r="O138" s="276"/>
      <c r="P138" s="276"/>
      <c r="Q138" s="276"/>
      <c r="R138" s="276"/>
      <c r="S138" s="276"/>
      <c r="T138" s="277"/>
      <c r="AT138" s="278" t="s">
        <v>328</v>
      </c>
      <c r="AU138" s="278" t="s">
        <v>85</v>
      </c>
      <c r="AV138" s="13" t="s">
        <v>195</v>
      </c>
      <c r="AW138" s="13" t="s">
        <v>38</v>
      </c>
      <c r="AX138" s="13" t="s">
        <v>83</v>
      </c>
      <c r="AY138" s="278" t="s">
        <v>174</v>
      </c>
    </row>
    <row r="139" spans="2:63" s="11" customFormat="1" ht="29.85" customHeight="1">
      <c r="B139" s="219"/>
      <c r="C139" s="220"/>
      <c r="D139" s="221" t="s">
        <v>74</v>
      </c>
      <c r="E139" s="233" t="s">
        <v>541</v>
      </c>
      <c r="F139" s="233" t="s">
        <v>542</v>
      </c>
      <c r="G139" s="220"/>
      <c r="H139" s="220"/>
      <c r="I139" s="223"/>
      <c r="J139" s="234">
        <f>BK139</f>
        <v>0</v>
      </c>
      <c r="K139" s="220"/>
      <c r="L139" s="225"/>
      <c r="M139" s="226"/>
      <c r="N139" s="227"/>
      <c r="O139" s="227"/>
      <c r="P139" s="228">
        <f>SUM(P140:P149)</f>
        <v>0</v>
      </c>
      <c r="Q139" s="227"/>
      <c r="R139" s="228">
        <f>SUM(R140:R149)</f>
        <v>0</v>
      </c>
      <c r="S139" s="227"/>
      <c r="T139" s="229">
        <f>SUM(T140:T149)</f>
        <v>0</v>
      </c>
      <c r="AR139" s="230" t="s">
        <v>83</v>
      </c>
      <c r="AT139" s="231" t="s">
        <v>74</v>
      </c>
      <c r="AU139" s="231" t="s">
        <v>83</v>
      </c>
      <c r="AY139" s="230" t="s">
        <v>174</v>
      </c>
      <c r="BK139" s="232">
        <f>SUM(BK140:BK149)</f>
        <v>0</v>
      </c>
    </row>
    <row r="140" spans="2:65" s="1" customFormat="1" ht="25.5" customHeight="1">
      <c r="B140" s="47"/>
      <c r="C140" s="235" t="s">
        <v>241</v>
      </c>
      <c r="D140" s="235" t="s">
        <v>177</v>
      </c>
      <c r="E140" s="236" t="s">
        <v>544</v>
      </c>
      <c r="F140" s="237" t="s">
        <v>545</v>
      </c>
      <c r="G140" s="238" t="s">
        <v>464</v>
      </c>
      <c r="H140" s="239">
        <v>10.335</v>
      </c>
      <c r="I140" s="240"/>
      <c r="J140" s="241">
        <f>ROUND(I140*H140,2)</f>
        <v>0</v>
      </c>
      <c r="K140" s="237" t="s">
        <v>181</v>
      </c>
      <c r="L140" s="73"/>
      <c r="M140" s="242" t="s">
        <v>23</v>
      </c>
      <c r="N140" s="243" t="s">
        <v>46</v>
      </c>
      <c r="O140" s="48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5" t="s">
        <v>195</v>
      </c>
      <c r="AT140" s="25" t="s">
        <v>177</v>
      </c>
      <c r="AU140" s="25" t="s">
        <v>85</v>
      </c>
      <c r="AY140" s="25" t="s">
        <v>174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5" t="s">
        <v>83</v>
      </c>
      <c r="BK140" s="246">
        <f>ROUND(I140*H140,2)</f>
        <v>0</v>
      </c>
      <c r="BL140" s="25" t="s">
        <v>195</v>
      </c>
      <c r="BM140" s="25" t="s">
        <v>2501</v>
      </c>
    </row>
    <row r="141" spans="2:65" s="1" customFormat="1" ht="38.25" customHeight="1">
      <c r="B141" s="47"/>
      <c r="C141" s="235" t="s">
        <v>246</v>
      </c>
      <c r="D141" s="235" t="s">
        <v>177</v>
      </c>
      <c r="E141" s="236" t="s">
        <v>548</v>
      </c>
      <c r="F141" s="237" t="s">
        <v>549</v>
      </c>
      <c r="G141" s="238" t="s">
        <v>464</v>
      </c>
      <c r="H141" s="239">
        <v>51.675</v>
      </c>
      <c r="I141" s="240"/>
      <c r="J141" s="241">
        <f>ROUND(I141*H141,2)</f>
        <v>0</v>
      </c>
      <c r="K141" s="237" t="s">
        <v>181</v>
      </c>
      <c r="L141" s="73"/>
      <c r="M141" s="242" t="s">
        <v>23</v>
      </c>
      <c r="N141" s="243" t="s">
        <v>46</v>
      </c>
      <c r="O141" s="48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5" t="s">
        <v>195</v>
      </c>
      <c r="AT141" s="25" t="s">
        <v>177</v>
      </c>
      <c r="AU141" s="25" t="s">
        <v>85</v>
      </c>
      <c r="AY141" s="25" t="s">
        <v>174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5" t="s">
        <v>83</v>
      </c>
      <c r="BK141" s="246">
        <f>ROUND(I141*H141,2)</f>
        <v>0</v>
      </c>
      <c r="BL141" s="25" t="s">
        <v>195</v>
      </c>
      <c r="BM141" s="25" t="s">
        <v>2502</v>
      </c>
    </row>
    <row r="142" spans="2:51" s="12" customFormat="1" ht="13.5">
      <c r="B142" s="257"/>
      <c r="C142" s="258"/>
      <c r="D142" s="247" t="s">
        <v>328</v>
      </c>
      <c r="E142" s="258"/>
      <c r="F142" s="260" t="s">
        <v>2503</v>
      </c>
      <c r="G142" s="258"/>
      <c r="H142" s="261">
        <v>51.675</v>
      </c>
      <c r="I142" s="262"/>
      <c r="J142" s="258"/>
      <c r="K142" s="258"/>
      <c r="L142" s="263"/>
      <c r="M142" s="264"/>
      <c r="N142" s="265"/>
      <c r="O142" s="265"/>
      <c r="P142" s="265"/>
      <c r="Q142" s="265"/>
      <c r="R142" s="265"/>
      <c r="S142" s="265"/>
      <c r="T142" s="266"/>
      <c r="AT142" s="267" t="s">
        <v>328</v>
      </c>
      <c r="AU142" s="267" t="s">
        <v>85</v>
      </c>
      <c r="AV142" s="12" t="s">
        <v>85</v>
      </c>
      <c r="AW142" s="12" t="s">
        <v>6</v>
      </c>
      <c r="AX142" s="12" t="s">
        <v>83</v>
      </c>
      <c r="AY142" s="267" t="s">
        <v>174</v>
      </c>
    </row>
    <row r="143" spans="2:65" s="1" customFormat="1" ht="25.5" customHeight="1">
      <c r="B143" s="47"/>
      <c r="C143" s="235" t="s">
        <v>10</v>
      </c>
      <c r="D143" s="235" t="s">
        <v>177</v>
      </c>
      <c r="E143" s="236" t="s">
        <v>553</v>
      </c>
      <c r="F143" s="237" t="s">
        <v>554</v>
      </c>
      <c r="G143" s="238" t="s">
        <v>464</v>
      </c>
      <c r="H143" s="239">
        <v>10.335</v>
      </c>
      <c r="I143" s="240"/>
      <c r="J143" s="241">
        <f>ROUND(I143*H143,2)</f>
        <v>0</v>
      </c>
      <c r="K143" s="237" t="s">
        <v>181</v>
      </c>
      <c r="L143" s="73"/>
      <c r="M143" s="242" t="s">
        <v>23</v>
      </c>
      <c r="N143" s="243" t="s">
        <v>46</v>
      </c>
      <c r="O143" s="48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5" t="s">
        <v>195</v>
      </c>
      <c r="AT143" s="25" t="s">
        <v>177</v>
      </c>
      <c r="AU143" s="25" t="s">
        <v>85</v>
      </c>
      <c r="AY143" s="25" t="s">
        <v>174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5" t="s">
        <v>83</v>
      </c>
      <c r="BK143" s="246">
        <f>ROUND(I143*H143,2)</f>
        <v>0</v>
      </c>
      <c r="BL143" s="25" t="s">
        <v>195</v>
      </c>
      <c r="BM143" s="25" t="s">
        <v>2504</v>
      </c>
    </row>
    <row r="144" spans="2:65" s="1" customFormat="1" ht="25.5" customHeight="1">
      <c r="B144" s="47"/>
      <c r="C144" s="235" t="s">
        <v>258</v>
      </c>
      <c r="D144" s="235" t="s">
        <v>177</v>
      </c>
      <c r="E144" s="236" t="s">
        <v>557</v>
      </c>
      <c r="F144" s="237" t="s">
        <v>558</v>
      </c>
      <c r="G144" s="238" t="s">
        <v>464</v>
      </c>
      <c r="H144" s="239">
        <v>103.35</v>
      </c>
      <c r="I144" s="240"/>
      <c r="J144" s="241">
        <f>ROUND(I144*H144,2)</f>
        <v>0</v>
      </c>
      <c r="K144" s="237" t="s">
        <v>181</v>
      </c>
      <c r="L144" s="73"/>
      <c r="M144" s="242" t="s">
        <v>23</v>
      </c>
      <c r="N144" s="243" t="s">
        <v>46</v>
      </c>
      <c r="O144" s="48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5" t="s">
        <v>195</v>
      </c>
      <c r="AT144" s="25" t="s">
        <v>177</v>
      </c>
      <c r="AU144" s="25" t="s">
        <v>85</v>
      </c>
      <c r="AY144" s="25" t="s">
        <v>174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5" t="s">
        <v>83</v>
      </c>
      <c r="BK144" s="246">
        <f>ROUND(I144*H144,2)</f>
        <v>0</v>
      </c>
      <c r="BL144" s="25" t="s">
        <v>195</v>
      </c>
      <c r="BM144" s="25" t="s">
        <v>2505</v>
      </c>
    </row>
    <row r="145" spans="2:51" s="12" customFormat="1" ht="13.5">
      <c r="B145" s="257"/>
      <c r="C145" s="258"/>
      <c r="D145" s="247" t="s">
        <v>328</v>
      </c>
      <c r="E145" s="258"/>
      <c r="F145" s="260" t="s">
        <v>2506</v>
      </c>
      <c r="G145" s="258"/>
      <c r="H145" s="261">
        <v>103.35</v>
      </c>
      <c r="I145" s="262"/>
      <c r="J145" s="258"/>
      <c r="K145" s="258"/>
      <c r="L145" s="263"/>
      <c r="M145" s="264"/>
      <c r="N145" s="265"/>
      <c r="O145" s="265"/>
      <c r="P145" s="265"/>
      <c r="Q145" s="265"/>
      <c r="R145" s="265"/>
      <c r="S145" s="265"/>
      <c r="T145" s="266"/>
      <c r="AT145" s="267" t="s">
        <v>328</v>
      </c>
      <c r="AU145" s="267" t="s">
        <v>85</v>
      </c>
      <c r="AV145" s="12" t="s">
        <v>85</v>
      </c>
      <c r="AW145" s="12" t="s">
        <v>6</v>
      </c>
      <c r="AX145" s="12" t="s">
        <v>83</v>
      </c>
      <c r="AY145" s="267" t="s">
        <v>174</v>
      </c>
    </row>
    <row r="146" spans="2:65" s="1" customFormat="1" ht="16.5" customHeight="1">
      <c r="B146" s="47"/>
      <c r="C146" s="235" t="s">
        <v>263</v>
      </c>
      <c r="D146" s="235" t="s">
        <v>177</v>
      </c>
      <c r="E146" s="236" t="s">
        <v>562</v>
      </c>
      <c r="F146" s="237" t="s">
        <v>563</v>
      </c>
      <c r="G146" s="238" t="s">
        <v>464</v>
      </c>
      <c r="H146" s="239">
        <v>9.302</v>
      </c>
      <c r="I146" s="240"/>
      <c r="J146" s="241">
        <f>ROUND(I146*H146,2)</f>
        <v>0</v>
      </c>
      <c r="K146" s="237" t="s">
        <v>181</v>
      </c>
      <c r="L146" s="73"/>
      <c r="M146" s="242" t="s">
        <v>23</v>
      </c>
      <c r="N146" s="243" t="s">
        <v>46</v>
      </c>
      <c r="O146" s="48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5" t="s">
        <v>195</v>
      </c>
      <c r="AT146" s="25" t="s">
        <v>177</v>
      </c>
      <c r="AU146" s="25" t="s">
        <v>85</v>
      </c>
      <c r="AY146" s="25" t="s">
        <v>174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5" t="s">
        <v>83</v>
      </c>
      <c r="BK146" s="246">
        <f>ROUND(I146*H146,2)</f>
        <v>0</v>
      </c>
      <c r="BL146" s="25" t="s">
        <v>195</v>
      </c>
      <c r="BM146" s="25" t="s">
        <v>2507</v>
      </c>
    </row>
    <row r="147" spans="2:51" s="12" customFormat="1" ht="13.5">
      <c r="B147" s="257"/>
      <c r="C147" s="258"/>
      <c r="D147" s="247" t="s">
        <v>328</v>
      </c>
      <c r="E147" s="258"/>
      <c r="F147" s="260" t="s">
        <v>2508</v>
      </c>
      <c r="G147" s="258"/>
      <c r="H147" s="261">
        <v>9.302</v>
      </c>
      <c r="I147" s="262"/>
      <c r="J147" s="258"/>
      <c r="K147" s="258"/>
      <c r="L147" s="263"/>
      <c r="M147" s="264"/>
      <c r="N147" s="265"/>
      <c r="O147" s="265"/>
      <c r="P147" s="265"/>
      <c r="Q147" s="265"/>
      <c r="R147" s="265"/>
      <c r="S147" s="265"/>
      <c r="T147" s="266"/>
      <c r="AT147" s="267" t="s">
        <v>328</v>
      </c>
      <c r="AU147" s="267" t="s">
        <v>85</v>
      </c>
      <c r="AV147" s="12" t="s">
        <v>85</v>
      </c>
      <c r="AW147" s="12" t="s">
        <v>6</v>
      </c>
      <c r="AX147" s="12" t="s">
        <v>83</v>
      </c>
      <c r="AY147" s="267" t="s">
        <v>174</v>
      </c>
    </row>
    <row r="148" spans="2:65" s="1" customFormat="1" ht="16.5" customHeight="1">
      <c r="B148" s="47"/>
      <c r="C148" s="235" t="s">
        <v>270</v>
      </c>
      <c r="D148" s="235" t="s">
        <v>177</v>
      </c>
      <c r="E148" s="236" t="s">
        <v>581</v>
      </c>
      <c r="F148" s="237" t="s">
        <v>582</v>
      </c>
      <c r="G148" s="238" t="s">
        <v>464</v>
      </c>
      <c r="H148" s="239">
        <v>1.034</v>
      </c>
      <c r="I148" s="240"/>
      <c r="J148" s="241">
        <f>ROUND(I148*H148,2)</f>
        <v>0</v>
      </c>
      <c r="K148" s="237" t="s">
        <v>181</v>
      </c>
      <c r="L148" s="73"/>
      <c r="M148" s="242" t="s">
        <v>23</v>
      </c>
      <c r="N148" s="243" t="s">
        <v>46</v>
      </c>
      <c r="O148" s="48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5" t="s">
        <v>195</v>
      </c>
      <c r="AT148" s="25" t="s">
        <v>177</v>
      </c>
      <c r="AU148" s="25" t="s">
        <v>85</v>
      </c>
      <c r="AY148" s="25" t="s">
        <v>174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5" t="s">
        <v>83</v>
      </c>
      <c r="BK148" s="246">
        <f>ROUND(I148*H148,2)</f>
        <v>0</v>
      </c>
      <c r="BL148" s="25" t="s">
        <v>195</v>
      </c>
      <c r="BM148" s="25" t="s">
        <v>2509</v>
      </c>
    </row>
    <row r="149" spans="2:51" s="12" customFormat="1" ht="13.5">
      <c r="B149" s="257"/>
      <c r="C149" s="258"/>
      <c r="D149" s="247" t="s">
        <v>328</v>
      </c>
      <c r="E149" s="258"/>
      <c r="F149" s="260" t="s">
        <v>2510</v>
      </c>
      <c r="G149" s="258"/>
      <c r="H149" s="261">
        <v>1.034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AT149" s="267" t="s">
        <v>328</v>
      </c>
      <c r="AU149" s="267" t="s">
        <v>85</v>
      </c>
      <c r="AV149" s="12" t="s">
        <v>85</v>
      </c>
      <c r="AW149" s="12" t="s">
        <v>6</v>
      </c>
      <c r="AX149" s="12" t="s">
        <v>83</v>
      </c>
      <c r="AY149" s="267" t="s">
        <v>174</v>
      </c>
    </row>
    <row r="150" spans="2:63" s="11" customFormat="1" ht="29.85" customHeight="1">
      <c r="B150" s="219"/>
      <c r="C150" s="220"/>
      <c r="D150" s="221" t="s">
        <v>74</v>
      </c>
      <c r="E150" s="233" t="s">
        <v>584</v>
      </c>
      <c r="F150" s="233" t="s">
        <v>585</v>
      </c>
      <c r="G150" s="220"/>
      <c r="H150" s="220"/>
      <c r="I150" s="223"/>
      <c r="J150" s="234">
        <f>BK150</f>
        <v>0</v>
      </c>
      <c r="K150" s="220"/>
      <c r="L150" s="225"/>
      <c r="M150" s="226"/>
      <c r="N150" s="227"/>
      <c r="O150" s="227"/>
      <c r="P150" s="228">
        <f>P151</f>
        <v>0</v>
      </c>
      <c r="Q150" s="227"/>
      <c r="R150" s="228">
        <f>R151</f>
        <v>0</v>
      </c>
      <c r="S150" s="227"/>
      <c r="T150" s="229">
        <f>T151</f>
        <v>0</v>
      </c>
      <c r="AR150" s="230" t="s">
        <v>83</v>
      </c>
      <c r="AT150" s="231" t="s">
        <v>74</v>
      </c>
      <c r="AU150" s="231" t="s">
        <v>83</v>
      </c>
      <c r="AY150" s="230" t="s">
        <v>174</v>
      </c>
      <c r="BK150" s="232">
        <f>BK151</f>
        <v>0</v>
      </c>
    </row>
    <row r="151" spans="2:65" s="1" customFormat="1" ht="38.25" customHeight="1">
      <c r="B151" s="47"/>
      <c r="C151" s="235" t="s">
        <v>482</v>
      </c>
      <c r="D151" s="235" t="s">
        <v>177</v>
      </c>
      <c r="E151" s="236" t="s">
        <v>587</v>
      </c>
      <c r="F151" s="237" t="s">
        <v>588</v>
      </c>
      <c r="G151" s="238" t="s">
        <v>464</v>
      </c>
      <c r="H151" s="239">
        <v>8.032</v>
      </c>
      <c r="I151" s="240"/>
      <c r="J151" s="241">
        <f>ROUND(I151*H151,2)</f>
        <v>0</v>
      </c>
      <c r="K151" s="237" t="s">
        <v>181</v>
      </c>
      <c r="L151" s="73"/>
      <c r="M151" s="242" t="s">
        <v>23</v>
      </c>
      <c r="N151" s="243" t="s">
        <v>46</v>
      </c>
      <c r="O151" s="48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5" t="s">
        <v>195</v>
      </c>
      <c r="AT151" s="25" t="s">
        <v>177</v>
      </c>
      <c r="AU151" s="25" t="s">
        <v>85</v>
      </c>
      <c r="AY151" s="25" t="s">
        <v>174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5" t="s">
        <v>83</v>
      </c>
      <c r="BK151" s="246">
        <f>ROUND(I151*H151,2)</f>
        <v>0</v>
      </c>
      <c r="BL151" s="25" t="s">
        <v>195</v>
      </c>
      <c r="BM151" s="25" t="s">
        <v>2511</v>
      </c>
    </row>
    <row r="152" spans="2:63" s="11" customFormat="1" ht="37.4" customHeight="1">
      <c r="B152" s="219"/>
      <c r="C152" s="220"/>
      <c r="D152" s="221" t="s">
        <v>74</v>
      </c>
      <c r="E152" s="222" t="s">
        <v>590</v>
      </c>
      <c r="F152" s="222" t="s">
        <v>591</v>
      </c>
      <c r="G152" s="220"/>
      <c r="H152" s="220"/>
      <c r="I152" s="223"/>
      <c r="J152" s="224">
        <f>BK152</f>
        <v>0</v>
      </c>
      <c r="K152" s="220"/>
      <c r="L152" s="225"/>
      <c r="M152" s="226"/>
      <c r="N152" s="227"/>
      <c r="O152" s="227"/>
      <c r="P152" s="228">
        <f>P153+P167</f>
        <v>0</v>
      </c>
      <c r="Q152" s="227"/>
      <c r="R152" s="228">
        <f>R153+R167</f>
        <v>0.09862798000000002</v>
      </c>
      <c r="S152" s="227"/>
      <c r="T152" s="229">
        <f>T153+T167</f>
        <v>0.076771</v>
      </c>
      <c r="AR152" s="230" t="s">
        <v>85</v>
      </c>
      <c r="AT152" s="231" t="s">
        <v>74</v>
      </c>
      <c r="AU152" s="231" t="s">
        <v>75</v>
      </c>
      <c r="AY152" s="230" t="s">
        <v>174</v>
      </c>
      <c r="BK152" s="232">
        <f>BK153+BK167</f>
        <v>0</v>
      </c>
    </row>
    <row r="153" spans="2:63" s="11" customFormat="1" ht="19.9" customHeight="1">
      <c r="B153" s="219"/>
      <c r="C153" s="220"/>
      <c r="D153" s="221" t="s">
        <v>74</v>
      </c>
      <c r="E153" s="233" t="s">
        <v>2136</v>
      </c>
      <c r="F153" s="233" t="s">
        <v>2137</v>
      </c>
      <c r="G153" s="220"/>
      <c r="H153" s="220"/>
      <c r="I153" s="223"/>
      <c r="J153" s="234">
        <f>BK153</f>
        <v>0</v>
      </c>
      <c r="K153" s="220"/>
      <c r="L153" s="225"/>
      <c r="M153" s="226"/>
      <c r="N153" s="227"/>
      <c r="O153" s="227"/>
      <c r="P153" s="228">
        <f>SUM(P154:P166)</f>
        <v>0</v>
      </c>
      <c r="Q153" s="227"/>
      <c r="R153" s="228">
        <f>SUM(R154:R166)</f>
        <v>0.07114600000000001</v>
      </c>
      <c r="S153" s="227"/>
      <c r="T153" s="229">
        <f>SUM(T154:T166)</f>
        <v>0.076771</v>
      </c>
      <c r="AR153" s="230" t="s">
        <v>85</v>
      </c>
      <c r="AT153" s="231" t="s">
        <v>74</v>
      </c>
      <c r="AU153" s="231" t="s">
        <v>83</v>
      </c>
      <c r="AY153" s="230" t="s">
        <v>174</v>
      </c>
      <c r="BK153" s="232">
        <f>SUM(BK154:BK166)</f>
        <v>0</v>
      </c>
    </row>
    <row r="154" spans="2:65" s="1" customFormat="1" ht="16.5" customHeight="1">
      <c r="B154" s="47"/>
      <c r="C154" s="235" t="s">
        <v>487</v>
      </c>
      <c r="D154" s="235" t="s">
        <v>177</v>
      </c>
      <c r="E154" s="236" t="s">
        <v>2425</v>
      </c>
      <c r="F154" s="237" t="s">
        <v>2426</v>
      </c>
      <c r="G154" s="238" t="s">
        <v>223</v>
      </c>
      <c r="H154" s="239">
        <v>15.3</v>
      </c>
      <c r="I154" s="240"/>
      <c r="J154" s="241">
        <f>ROUND(I154*H154,2)</f>
        <v>0</v>
      </c>
      <c r="K154" s="237" t="s">
        <v>181</v>
      </c>
      <c r="L154" s="73"/>
      <c r="M154" s="242" t="s">
        <v>23</v>
      </c>
      <c r="N154" s="243" t="s">
        <v>46</v>
      </c>
      <c r="O154" s="48"/>
      <c r="P154" s="244">
        <f>O154*H154</f>
        <v>0</v>
      </c>
      <c r="Q154" s="244">
        <v>0</v>
      </c>
      <c r="R154" s="244">
        <f>Q154*H154</f>
        <v>0</v>
      </c>
      <c r="S154" s="244">
        <v>0.00167</v>
      </c>
      <c r="T154" s="245">
        <f>S154*H154</f>
        <v>0.025551</v>
      </c>
      <c r="AR154" s="25" t="s">
        <v>258</v>
      </c>
      <c r="AT154" s="25" t="s">
        <v>177</v>
      </c>
      <c r="AU154" s="25" t="s">
        <v>85</v>
      </c>
      <c r="AY154" s="25" t="s">
        <v>174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5" t="s">
        <v>83</v>
      </c>
      <c r="BK154" s="246">
        <f>ROUND(I154*H154,2)</f>
        <v>0</v>
      </c>
      <c r="BL154" s="25" t="s">
        <v>258</v>
      </c>
      <c r="BM154" s="25" t="s">
        <v>2512</v>
      </c>
    </row>
    <row r="155" spans="2:51" s="12" customFormat="1" ht="13.5">
      <c r="B155" s="257"/>
      <c r="C155" s="258"/>
      <c r="D155" s="247" t="s">
        <v>328</v>
      </c>
      <c r="E155" s="259" t="s">
        <v>23</v>
      </c>
      <c r="F155" s="260" t="s">
        <v>2513</v>
      </c>
      <c r="G155" s="258"/>
      <c r="H155" s="261">
        <v>24.8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AT155" s="267" t="s">
        <v>328</v>
      </c>
      <c r="AU155" s="267" t="s">
        <v>85</v>
      </c>
      <c r="AV155" s="12" t="s">
        <v>85</v>
      </c>
      <c r="AW155" s="12" t="s">
        <v>38</v>
      </c>
      <c r="AX155" s="12" t="s">
        <v>83</v>
      </c>
      <c r="AY155" s="267" t="s">
        <v>174</v>
      </c>
    </row>
    <row r="156" spans="2:65" s="1" customFormat="1" ht="16.5" customHeight="1">
      <c r="B156" s="47"/>
      <c r="C156" s="235" t="s">
        <v>9</v>
      </c>
      <c r="D156" s="235" t="s">
        <v>177</v>
      </c>
      <c r="E156" s="236" t="s">
        <v>2428</v>
      </c>
      <c r="F156" s="237" t="s">
        <v>2429</v>
      </c>
      <c r="G156" s="238" t="s">
        <v>223</v>
      </c>
      <c r="H156" s="239">
        <v>13</v>
      </c>
      <c r="I156" s="240"/>
      <c r="J156" s="241">
        <f>ROUND(I156*H156,2)</f>
        <v>0</v>
      </c>
      <c r="K156" s="237" t="s">
        <v>181</v>
      </c>
      <c r="L156" s="73"/>
      <c r="M156" s="242" t="s">
        <v>23</v>
      </c>
      <c r="N156" s="243" t="s">
        <v>46</v>
      </c>
      <c r="O156" s="48"/>
      <c r="P156" s="244">
        <f>O156*H156</f>
        <v>0</v>
      </c>
      <c r="Q156" s="244">
        <v>0</v>
      </c>
      <c r="R156" s="244">
        <f>Q156*H156</f>
        <v>0</v>
      </c>
      <c r="S156" s="244">
        <v>0.00394</v>
      </c>
      <c r="T156" s="245">
        <f>S156*H156</f>
        <v>0.05122</v>
      </c>
      <c r="AR156" s="25" t="s">
        <v>258</v>
      </c>
      <c r="AT156" s="25" t="s">
        <v>177</v>
      </c>
      <c r="AU156" s="25" t="s">
        <v>85</v>
      </c>
      <c r="AY156" s="25" t="s">
        <v>174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5" t="s">
        <v>83</v>
      </c>
      <c r="BK156" s="246">
        <f>ROUND(I156*H156,2)</f>
        <v>0</v>
      </c>
      <c r="BL156" s="25" t="s">
        <v>258</v>
      </c>
      <c r="BM156" s="25" t="s">
        <v>2514</v>
      </c>
    </row>
    <row r="157" spans="2:51" s="12" customFormat="1" ht="13.5">
      <c r="B157" s="257"/>
      <c r="C157" s="258"/>
      <c r="D157" s="247" t="s">
        <v>328</v>
      </c>
      <c r="E157" s="259" t="s">
        <v>23</v>
      </c>
      <c r="F157" s="260" t="s">
        <v>2431</v>
      </c>
      <c r="G157" s="258"/>
      <c r="H157" s="261">
        <v>13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AT157" s="267" t="s">
        <v>328</v>
      </c>
      <c r="AU157" s="267" t="s">
        <v>85</v>
      </c>
      <c r="AV157" s="12" t="s">
        <v>85</v>
      </c>
      <c r="AW157" s="12" t="s">
        <v>38</v>
      </c>
      <c r="AX157" s="12" t="s">
        <v>83</v>
      </c>
      <c r="AY157" s="267" t="s">
        <v>174</v>
      </c>
    </row>
    <row r="158" spans="2:65" s="1" customFormat="1" ht="25.5" customHeight="1">
      <c r="B158" s="47"/>
      <c r="C158" s="235" t="s">
        <v>495</v>
      </c>
      <c r="D158" s="235" t="s">
        <v>177</v>
      </c>
      <c r="E158" s="236" t="s">
        <v>2432</v>
      </c>
      <c r="F158" s="237" t="s">
        <v>2433</v>
      </c>
      <c r="G158" s="238" t="s">
        <v>223</v>
      </c>
      <c r="H158" s="239">
        <v>15.3</v>
      </c>
      <c r="I158" s="240"/>
      <c r="J158" s="241">
        <f>ROUND(I158*H158,2)</f>
        <v>0</v>
      </c>
      <c r="K158" s="237" t="s">
        <v>181</v>
      </c>
      <c r="L158" s="73"/>
      <c r="M158" s="242" t="s">
        <v>23</v>
      </c>
      <c r="N158" s="243" t="s">
        <v>46</v>
      </c>
      <c r="O158" s="48"/>
      <c r="P158" s="244">
        <f>O158*H158</f>
        <v>0</v>
      </c>
      <c r="Q158" s="244">
        <v>0.00222</v>
      </c>
      <c r="R158" s="244">
        <f>Q158*H158</f>
        <v>0.033966</v>
      </c>
      <c r="S158" s="244">
        <v>0</v>
      </c>
      <c r="T158" s="245">
        <f>S158*H158</f>
        <v>0</v>
      </c>
      <c r="AR158" s="25" t="s">
        <v>258</v>
      </c>
      <c r="AT158" s="25" t="s">
        <v>177</v>
      </c>
      <c r="AU158" s="25" t="s">
        <v>85</v>
      </c>
      <c r="AY158" s="25" t="s">
        <v>174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5" t="s">
        <v>83</v>
      </c>
      <c r="BK158" s="246">
        <f>ROUND(I158*H158,2)</f>
        <v>0</v>
      </c>
      <c r="BL158" s="25" t="s">
        <v>258</v>
      </c>
      <c r="BM158" s="25" t="s">
        <v>2515</v>
      </c>
    </row>
    <row r="159" spans="2:51" s="12" customFormat="1" ht="13.5">
      <c r="B159" s="257"/>
      <c r="C159" s="258"/>
      <c r="D159" s="247" t="s">
        <v>328</v>
      </c>
      <c r="E159" s="259" t="s">
        <v>23</v>
      </c>
      <c r="F159" s="260" t="s">
        <v>2435</v>
      </c>
      <c r="G159" s="258"/>
      <c r="H159" s="261">
        <v>10.5</v>
      </c>
      <c r="I159" s="262"/>
      <c r="J159" s="258"/>
      <c r="K159" s="258"/>
      <c r="L159" s="263"/>
      <c r="M159" s="264"/>
      <c r="N159" s="265"/>
      <c r="O159" s="265"/>
      <c r="P159" s="265"/>
      <c r="Q159" s="265"/>
      <c r="R159" s="265"/>
      <c r="S159" s="265"/>
      <c r="T159" s="266"/>
      <c r="AT159" s="267" t="s">
        <v>328</v>
      </c>
      <c r="AU159" s="267" t="s">
        <v>85</v>
      </c>
      <c r="AV159" s="12" t="s">
        <v>85</v>
      </c>
      <c r="AW159" s="12" t="s">
        <v>38</v>
      </c>
      <c r="AX159" s="12" t="s">
        <v>75</v>
      </c>
      <c r="AY159" s="267" t="s">
        <v>174</v>
      </c>
    </row>
    <row r="160" spans="2:51" s="12" customFormat="1" ht="13.5">
      <c r="B160" s="257"/>
      <c r="C160" s="258"/>
      <c r="D160" s="247" t="s">
        <v>328</v>
      </c>
      <c r="E160" s="259" t="s">
        <v>23</v>
      </c>
      <c r="F160" s="260" t="s">
        <v>2436</v>
      </c>
      <c r="G160" s="258"/>
      <c r="H160" s="261">
        <v>4.8</v>
      </c>
      <c r="I160" s="262"/>
      <c r="J160" s="258"/>
      <c r="K160" s="258"/>
      <c r="L160" s="263"/>
      <c r="M160" s="264"/>
      <c r="N160" s="265"/>
      <c r="O160" s="265"/>
      <c r="P160" s="265"/>
      <c r="Q160" s="265"/>
      <c r="R160" s="265"/>
      <c r="S160" s="265"/>
      <c r="T160" s="266"/>
      <c r="AT160" s="267" t="s">
        <v>328</v>
      </c>
      <c r="AU160" s="267" t="s">
        <v>85</v>
      </c>
      <c r="AV160" s="12" t="s">
        <v>85</v>
      </c>
      <c r="AW160" s="12" t="s">
        <v>38</v>
      </c>
      <c r="AX160" s="12" t="s">
        <v>75</v>
      </c>
      <c r="AY160" s="267" t="s">
        <v>174</v>
      </c>
    </row>
    <row r="161" spans="2:51" s="13" customFormat="1" ht="13.5">
      <c r="B161" s="268"/>
      <c r="C161" s="269"/>
      <c r="D161" s="247" t="s">
        <v>328</v>
      </c>
      <c r="E161" s="270" t="s">
        <v>23</v>
      </c>
      <c r="F161" s="271" t="s">
        <v>331</v>
      </c>
      <c r="G161" s="269"/>
      <c r="H161" s="272">
        <v>15.3</v>
      </c>
      <c r="I161" s="273"/>
      <c r="J161" s="269"/>
      <c r="K161" s="269"/>
      <c r="L161" s="274"/>
      <c r="M161" s="275"/>
      <c r="N161" s="276"/>
      <c r="O161" s="276"/>
      <c r="P161" s="276"/>
      <c r="Q161" s="276"/>
      <c r="R161" s="276"/>
      <c r="S161" s="276"/>
      <c r="T161" s="277"/>
      <c r="AT161" s="278" t="s">
        <v>328</v>
      </c>
      <c r="AU161" s="278" t="s">
        <v>85</v>
      </c>
      <c r="AV161" s="13" t="s">
        <v>195</v>
      </c>
      <c r="AW161" s="13" t="s">
        <v>38</v>
      </c>
      <c r="AX161" s="13" t="s">
        <v>83</v>
      </c>
      <c r="AY161" s="278" t="s">
        <v>174</v>
      </c>
    </row>
    <row r="162" spans="2:65" s="1" customFormat="1" ht="25.5" customHeight="1">
      <c r="B162" s="47"/>
      <c r="C162" s="235" t="s">
        <v>499</v>
      </c>
      <c r="D162" s="235" t="s">
        <v>177</v>
      </c>
      <c r="E162" s="236" t="s">
        <v>2437</v>
      </c>
      <c r="F162" s="237" t="s">
        <v>2438</v>
      </c>
      <c r="G162" s="238" t="s">
        <v>223</v>
      </c>
      <c r="H162" s="239">
        <v>13</v>
      </c>
      <c r="I162" s="240"/>
      <c r="J162" s="241">
        <f>ROUND(I162*H162,2)</f>
        <v>0</v>
      </c>
      <c r="K162" s="237" t="s">
        <v>181</v>
      </c>
      <c r="L162" s="73"/>
      <c r="M162" s="242" t="s">
        <v>23</v>
      </c>
      <c r="N162" s="243" t="s">
        <v>46</v>
      </c>
      <c r="O162" s="48"/>
      <c r="P162" s="244">
        <f>O162*H162</f>
        <v>0</v>
      </c>
      <c r="Q162" s="244">
        <v>0.00286</v>
      </c>
      <c r="R162" s="244">
        <f>Q162*H162</f>
        <v>0.037180000000000005</v>
      </c>
      <c r="S162" s="244">
        <v>0</v>
      </c>
      <c r="T162" s="245">
        <f>S162*H162</f>
        <v>0</v>
      </c>
      <c r="AR162" s="25" t="s">
        <v>258</v>
      </c>
      <c r="AT162" s="25" t="s">
        <v>177</v>
      </c>
      <c r="AU162" s="25" t="s">
        <v>85</v>
      </c>
      <c r="AY162" s="25" t="s">
        <v>174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5" t="s">
        <v>83</v>
      </c>
      <c r="BK162" s="246">
        <f>ROUND(I162*H162,2)</f>
        <v>0</v>
      </c>
      <c r="BL162" s="25" t="s">
        <v>258</v>
      </c>
      <c r="BM162" s="25" t="s">
        <v>2516</v>
      </c>
    </row>
    <row r="163" spans="2:51" s="12" customFormat="1" ht="13.5">
      <c r="B163" s="257"/>
      <c r="C163" s="258"/>
      <c r="D163" s="247" t="s">
        <v>328</v>
      </c>
      <c r="E163" s="259" t="s">
        <v>23</v>
      </c>
      <c r="F163" s="260" t="s">
        <v>2431</v>
      </c>
      <c r="G163" s="258"/>
      <c r="H163" s="261">
        <v>13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AT163" s="267" t="s">
        <v>328</v>
      </c>
      <c r="AU163" s="267" t="s">
        <v>85</v>
      </c>
      <c r="AV163" s="12" t="s">
        <v>85</v>
      </c>
      <c r="AW163" s="12" t="s">
        <v>38</v>
      </c>
      <c r="AX163" s="12" t="s">
        <v>83</v>
      </c>
      <c r="AY163" s="267" t="s">
        <v>174</v>
      </c>
    </row>
    <row r="164" spans="2:65" s="1" customFormat="1" ht="38.25" customHeight="1">
      <c r="B164" s="47"/>
      <c r="C164" s="235" t="s">
        <v>503</v>
      </c>
      <c r="D164" s="235" t="s">
        <v>177</v>
      </c>
      <c r="E164" s="236" t="s">
        <v>2147</v>
      </c>
      <c r="F164" s="237" t="s">
        <v>2148</v>
      </c>
      <c r="G164" s="238" t="s">
        <v>464</v>
      </c>
      <c r="H164" s="239">
        <v>0.071</v>
      </c>
      <c r="I164" s="240"/>
      <c r="J164" s="241">
        <f>ROUND(I164*H164,2)</f>
        <v>0</v>
      </c>
      <c r="K164" s="237" t="s">
        <v>181</v>
      </c>
      <c r="L164" s="73"/>
      <c r="M164" s="242" t="s">
        <v>23</v>
      </c>
      <c r="N164" s="243" t="s">
        <v>46</v>
      </c>
      <c r="O164" s="48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AR164" s="25" t="s">
        <v>258</v>
      </c>
      <c r="AT164" s="25" t="s">
        <v>177</v>
      </c>
      <c r="AU164" s="25" t="s">
        <v>85</v>
      </c>
      <c r="AY164" s="25" t="s">
        <v>174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5" t="s">
        <v>83</v>
      </c>
      <c r="BK164" s="246">
        <f>ROUND(I164*H164,2)</f>
        <v>0</v>
      </c>
      <c r="BL164" s="25" t="s">
        <v>258</v>
      </c>
      <c r="BM164" s="25" t="s">
        <v>2517</v>
      </c>
    </row>
    <row r="165" spans="2:65" s="1" customFormat="1" ht="38.25" customHeight="1">
      <c r="B165" s="47"/>
      <c r="C165" s="235" t="s">
        <v>508</v>
      </c>
      <c r="D165" s="235" t="s">
        <v>177</v>
      </c>
      <c r="E165" s="236" t="s">
        <v>2441</v>
      </c>
      <c r="F165" s="237" t="s">
        <v>2442</v>
      </c>
      <c r="G165" s="238" t="s">
        <v>464</v>
      </c>
      <c r="H165" s="239">
        <v>0.071</v>
      </c>
      <c r="I165" s="240"/>
      <c r="J165" s="241">
        <f>ROUND(I165*H165,2)</f>
        <v>0</v>
      </c>
      <c r="K165" s="237" t="s">
        <v>181</v>
      </c>
      <c r="L165" s="73"/>
      <c r="M165" s="242" t="s">
        <v>23</v>
      </c>
      <c r="N165" s="243" t="s">
        <v>46</v>
      </c>
      <c r="O165" s="48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5" t="s">
        <v>258</v>
      </c>
      <c r="AT165" s="25" t="s">
        <v>177</v>
      </c>
      <c r="AU165" s="25" t="s">
        <v>85</v>
      </c>
      <c r="AY165" s="25" t="s">
        <v>174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5" t="s">
        <v>83</v>
      </c>
      <c r="BK165" s="246">
        <f>ROUND(I165*H165,2)</f>
        <v>0</v>
      </c>
      <c r="BL165" s="25" t="s">
        <v>258</v>
      </c>
      <c r="BM165" s="25" t="s">
        <v>2518</v>
      </c>
    </row>
    <row r="166" spans="2:65" s="1" customFormat="1" ht="38.25" customHeight="1">
      <c r="B166" s="47"/>
      <c r="C166" s="235" t="s">
        <v>513</v>
      </c>
      <c r="D166" s="235" t="s">
        <v>177</v>
      </c>
      <c r="E166" s="236" t="s">
        <v>2444</v>
      </c>
      <c r="F166" s="237" t="s">
        <v>2445</v>
      </c>
      <c r="G166" s="238" t="s">
        <v>464</v>
      </c>
      <c r="H166" s="239">
        <v>0.071</v>
      </c>
      <c r="I166" s="240"/>
      <c r="J166" s="241">
        <f>ROUND(I166*H166,2)</f>
        <v>0</v>
      </c>
      <c r="K166" s="237" t="s">
        <v>181</v>
      </c>
      <c r="L166" s="73"/>
      <c r="M166" s="242" t="s">
        <v>23</v>
      </c>
      <c r="N166" s="243" t="s">
        <v>46</v>
      </c>
      <c r="O166" s="48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5" t="s">
        <v>258</v>
      </c>
      <c r="AT166" s="25" t="s">
        <v>177</v>
      </c>
      <c r="AU166" s="25" t="s">
        <v>85</v>
      </c>
      <c r="AY166" s="25" t="s">
        <v>174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5" t="s">
        <v>83</v>
      </c>
      <c r="BK166" s="246">
        <f>ROUND(I166*H166,2)</f>
        <v>0</v>
      </c>
      <c r="BL166" s="25" t="s">
        <v>258</v>
      </c>
      <c r="BM166" s="25" t="s">
        <v>2519</v>
      </c>
    </row>
    <row r="167" spans="2:63" s="11" customFormat="1" ht="29.85" customHeight="1">
      <c r="B167" s="219"/>
      <c r="C167" s="220"/>
      <c r="D167" s="221" t="s">
        <v>74</v>
      </c>
      <c r="E167" s="233" t="s">
        <v>1055</v>
      </c>
      <c r="F167" s="233" t="s">
        <v>1056</v>
      </c>
      <c r="G167" s="220"/>
      <c r="H167" s="220"/>
      <c r="I167" s="223"/>
      <c r="J167" s="234">
        <f>BK167</f>
        <v>0</v>
      </c>
      <c r="K167" s="220"/>
      <c r="L167" s="225"/>
      <c r="M167" s="226"/>
      <c r="N167" s="227"/>
      <c r="O167" s="227"/>
      <c r="P167" s="228">
        <f>SUM(P168:P188)</f>
        <v>0</v>
      </c>
      <c r="Q167" s="227"/>
      <c r="R167" s="228">
        <f>SUM(R168:R188)</f>
        <v>0.027481980000000003</v>
      </c>
      <c r="S167" s="227"/>
      <c r="T167" s="229">
        <f>SUM(T168:T188)</f>
        <v>0</v>
      </c>
      <c r="AR167" s="230" t="s">
        <v>85</v>
      </c>
      <c r="AT167" s="231" t="s">
        <v>74</v>
      </c>
      <c r="AU167" s="231" t="s">
        <v>83</v>
      </c>
      <c r="AY167" s="230" t="s">
        <v>174</v>
      </c>
      <c r="BK167" s="232">
        <f>SUM(BK168:BK188)</f>
        <v>0</v>
      </c>
    </row>
    <row r="168" spans="2:65" s="1" customFormat="1" ht="25.5" customHeight="1">
      <c r="B168" s="47"/>
      <c r="C168" s="235" t="s">
        <v>518</v>
      </c>
      <c r="D168" s="235" t="s">
        <v>177</v>
      </c>
      <c r="E168" s="236" t="s">
        <v>2447</v>
      </c>
      <c r="F168" s="237" t="s">
        <v>2448</v>
      </c>
      <c r="G168" s="238" t="s">
        <v>205</v>
      </c>
      <c r="H168" s="239">
        <v>29.438</v>
      </c>
      <c r="I168" s="240"/>
      <c r="J168" s="241">
        <f>ROUND(I168*H168,2)</f>
        <v>0</v>
      </c>
      <c r="K168" s="237" t="s">
        <v>181</v>
      </c>
      <c r="L168" s="73"/>
      <c r="M168" s="242" t="s">
        <v>23</v>
      </c>
      <c r="N168" s="243" t="s">
        <v>46</v>
      </c>
      <c r="O168" s="48"/>
      <c r="P168" s="244">
        <f>O168*H168</f>
        <v>0</v>
      </c>
      <c r="Q168" s="244">
        <v>2E-05</v>
      </c>
      <c r="R168" s="244">
        <f>Q168*H168</f>
        <v>0.00058876</v>
      </c>
      <c r="S168" s="244">
        <v>0</v>
      </c>
      <c r="T168" s="245">
        <f>S168*H168</f>
        <v>0</v>
      </c>
      <c r="AR168" s="25" t="s">
        <v>258</v>
      </c>
      <c r="AT168" s="25" t="s">
        <v>177</v>
      </c>
      <c r="AU168" s="25" t="s">
        <v>85</v>
      </c>
      <c r="AY168" s="25" t="s">
        <v>174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5" t="s">
        <v>83</v>
      </c>
      <c r="BK168" s="246">
        <f>ROUND(I168*H168,2)</f>
        <v>0</v>
      </c>
      <c r="BL168" s="25" t="s">
        <v>258</v>
      </c>
      <c r="BM168" s="25" t="s">
        <v>2520</v>
      </c>
    </row>
    <row r="169" spans="2:51" s="12" customFormat="1" ht="13.5">
      <c r="B169" s="257"/>
      <c r="C169" s="258"/>
      <c r="D169" s="247" t="s">
        <v>328</v>
      </c>
      <c r="E169" s="259" t="s">
        <v>2360</v>
      </c>
      <c r="F169" s="260" t="s">
        <v>2450</v>
      </c>
      <c r="G169" s="258"/>
      <c r="H169" s="261">
        <v>29.438</v>
      </c>
      <c r="I169" s="262"/>
      <c r="J169" s="258"/>
      <c r="K169" s="258"/>
      <c r="L169" s="263"/>
      <c r="M169" s="264"/>
      <c r="N169" s="265"/>
      <c r="O169" s="265"/>
      <c r="P169" s="265"/>
      <c r="Q169" s="265"/>
      <c r="R169" s="265"/>
      <c r="S169" s="265"/>
      <c r="T169" s="266"/>
      <c r="AT169" s="267" t="s">
        <v>328</v>
      </c>
      <c r="AU169" s="267" t="s">
        <v>85</v>
      </c>
      <c r="AV169" s="12" t="s">
        <v>85</v>
      </c>
      <c r="AW169" s="12" t="s">
        <v>38</v>
      </c>
      <c r="AX169" s="12" t="s">
        <v>83</v>
      </c>
      <c r="AY169" s="267" t="s">
        <v>174</v>
      </c>
    </row>
    <row r="170" spans="2:65" s="1" customFormat="1" ht="25.5" customHeight="1">
      <c r="B170" s="47"/>
      <c r="C170" s="235" t="s">
        <v>526</v>
      </c>
      <c r="D170" s="235" t="s">
        <v>177</v>
      </c>
      <c r="E170" s="236" t="s">
        <v>2451</v>
      </c>
      <c r="F170" s="237" t="s">
        <v>2452</v>
      </c>
      <c r="G170" s="238" t="s">
        <v>205</v>
      </c>
      <c r="H170" s="239">
        <v>29.438</v>
      </c>
      <c r="I170" s="240"/>
      <c r="J170" s="241">
        <f>ROUND(I170*H170,2)</f>
        <v>0</v>
      </c>
      <c r="K170" s="237" t="s">
        <v>181</v>
      </c>
      <c r="L170" s="73"/>
      <c r="M170" s="242" t="s">
        <v>23</v>
      </c>
      <c r="N170" s="243" t="s">
        <v>46</v>
      </c>
      <c r="O170" s="48"/>
      <c r="P170" s="244">
        <f>O170*H170</f>
        <v>0</v>
      </c>
      <c r="Q170" s="244">
        <v>0.00011</v>
      </c>
      <c r="R170" s="244">
        <f>Q170*H170</f>
        <v>0.00323818</v>
      </c>
      <c r="S170" s="244">
        <v>0</v>
      </c>
      <c r="T170" s="245">
        <f>S170*H170</f>
        <v>0</v>
      </c>
      <c r="AR170" s="25" t="s">
        <v>258</v>
      </c>
      <c r="AT170" s="25" t="s">
        <v>177</v>
      </c>
      <c r="AU170" s="25" t="s">
        <v>85</v>
      </c>
      <c r="AY170" s="25" t="s">
        <v>174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5" t="s">
        <v>83</v>
      </c>
      <c r="BK170" s="246">
        <f>ROUND(I170*H170,2)</f>
        <v>0</v>
      </c>
      <c r="BL170" s="25" t="s">
        <v>258</v>
      </c>
      <c r="BM170" s="25" t="s">
        <v>2521</v>
      </c>
    </row>
    <row r="171" spans="2:51" s="12" customFormat="1" ht="13.5">
      <c r="B171" s="257"/>
      <c r="C171" s="258"/>
      <c r="D171" s="247" t="s">
        <v>328</v>
      </c>
      <c r="E171" s="259" t="s">
        <v>23</v>
      </c>
      <c r="F171" s="260" t="s">
        <v>2450</v>
      </c>
      <c r="G171" s="258"/>
      <c r="H171" s="261">
        <v>29.438</v>
      </c>
      <c r="I171" s="262"/>
      <c r="J171" s="258"/>
      <c r="K171" s="258"/>
      <c r="L171" s="263"/>
      <c r="M171" s="264"/>
      <c r="N171" s="265"/>
      <c r="O171" s="265"/>
      <c r="P171" s="265"/>
      <c r="Q171" s="265"/>
      <c r="R171" s="265"/>
      <c r="S171" s="265"/>
      <c r="T171" s="266"/>
      <c r="AT171" s="267" t="s">
        <v>328</v>
      </c>
      <c r="AU171" s="267" t="s">
        <v>85</v>
      </c>
      <c r="AV171" s="12" t="s">
        <v>85</v>
      </c>
      <c r="AW171" s="12" t="s">
        <v>38</v>
      </c>
      <c r="AX171" s="12" t="s">
        <v>83</v>
      </c>
      <c r="AY171" s="267" t="s">
        <v>174</v>
      </c>
    </row>
    <row r="172" spans="2:65" s="1" customFormat="1" ht="16.5" customHeight="1">
      <c r="B172" s="47"/>
      <c r="C172" s="235" t="s">
        <v>533</v>
      </c>
      <c r="D172" s="235" t="s">
        <v>177</v>
      </c>
      <c r="E172" s="236" t="s">
        <v>2454</v>
      </c>
      <c r="F172" s="237" t="s">
        <v>2455</v>
      </c>
      <c r="G172" s="238" t="s">
        <v>205</v>
      </c>
      <c r="H172" s="239">
        <v>29.438</v>
      </c>
      <c r="I172" s="240"/>
      <c r="J172" s="241">
        <f>ROUND(I172*H172,2)</f>
        <v>0</v>
      </c>
      <c r="K172" s="237" t="s">
        <v>181</v>
      </c>
      <c r="L172" s="73"/>
      <c r="M172" s="242" t="s">
        <v>23</v>
      </c>
      <c r="N172" s="243" t="s">
        <v>46</v>
      </c>
      <c r="O172" s="48"/>
      <c r="P172" s="244">
        <f>O172*H172</f>
        <v>0</v>
      </c>
      <c r="Q172" s="244">
        <v>0.00015</v>
      </c>
      <c r="R172" s="244">
        <f>Q172*H172</f>
        <v>0.0044157</v>
      </c>
      <c r="S172" s="244">
        <v>0</v>
      </c>
      <c r="T172" s="245">
        <f>S172*H172</f>
        <v>0</v>
      </c>
      <c r="AR172" s="25" t="s">
        <v>258</v>
      </c>
      <c r="AT172" s="25" t="s">
        <v>177</v>
      </c>
      <c r="AU172" s="25" t="s">
        <v>85</v>
      </c>
      <c r="AY172" s="25" t="s">
        <v>174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5" t="s">
        <v>83</v>
      </c>
      <c r="BK172" s="246">
        <f>ROUND(I172*H172,2)</f>
        <v>0</v>
      </c>
      <c r="BL172" s="25" t="s">
        <v>258</v>
      </c>
      <c r="BM172" s="25" t="s">
        <v>2522</v>
      </c>
    </row>
    <row r="173" spans="2:51" s="12" customFormat="1" ht="13.5">
      <c r="B173" s="257"/>
      <c r="C173" s="258"/>
      <c r="D173" s="247" t="s">
        <v>328</v>
      </c>
      <c r="E173" s="259" t="s">
        <v>23</v>
      </c>
      <c r="F173" s="260" t="s">
        <v>2360</v>
      </c>
      <c r="G173" s="258"/>
      <c r="H173" s="261">
        <v>29.438</v>
      </c>
      <c r="I173" s="262"/>
      <c r="J173" s="258"/>
      <c r="K173" s="258"/>
      <c r="L173" s="263"/>
      <c r="M173" s="264"/>
      <c r="N173" s="265"/>
      <c r="O173" s="265"/>
      <c r="P173" s="265"/>
      <c r="Q173" s="265"/>
      <c r="R173" s="265"/>
      <c r="S173" s="265"/>
      <c r="T173" s="266"/>
      <c r="AT173" s="267" t="s">
        <v>328</v>
      </c>
      <c r="AU173" s="267" t="s">
        <v>85</v>
      </c>
      <c r="AV173" s="12" t="s">
        <v>85</v>
      </c>
      <c r="AW173" s="12" t="s">
        <v>38</v>
      </c>
      <c r="AX173" s="12" t="s">
        <v>83</v>
      </c>
      <c r="AY173" s="267" t="s">
        <v>174</v>
      </c>
    </row>
    <row r="174" spans="2:65" s="1" customFormat="1" ht="25.5" customHeight="1">
      <c r="B174" s="47"/>
      <c r="C174" s="235" t="s">
        <v>537</v>
      </c>
      <c r="D174" s="235" t="s">
        <v>177</v>
      </c>
      <c r="E174" s="236" t="s">
        <v>2457</v>
      </c>
      <c r="F174" s="237" t="s">
        <v>2458</v>
      </c>
      <c r="G174" s="238" t="s">
        <v>205</v>
      </c>
      <c r="H174" s="239">
        <v>29.438</v>
      </c>
      <c r="I174" s="240"/>
      <c r="J174" s="241">
        <f>ROUND(I174*H174,2)</f>
        <v>0</v>
      </c>
      <c r="K174" s="237" t="s">
        <v>181</v>
      </c>
      <c r="L174" s="73"/>
      <c r="M174" s="242" t="s">
        <v>23</v>
      </c>
      <c r="N174" s="243" t="s">
        <v>46</v>
      </c>
      <c r="O174" s="48"/>
      <c r="P174" s="244">
        <f>O174*H174</f>
        <v>0</v>
      </c>
      <c r="Q174" s="244">
        <v>0.00024</v>
      </c>
      <c r="R174" s="244">
        <f>Q174*H174</f>
        <v>0.00706512</v>
      </c>
      <c r="S174" s="244">
        <v>0</v>
      </c>
      <c r="T174" s="245">
        <f>S174*H174</f>
        <v>0</v>
      </c>
      <c r="AR174" s="25" t="s">
        <v>258</v>
      </c>
      <c r="AT174" s="25" t="s">
        <v>177</v>
      </c>
      <c r="AU174" s="25" t="s">
        <v>85</v>
      </c>
      <c r="AY174" s="25" t="s">
        <v>174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5" t="s">
        <v>83</v>
      </c>
      <c r="BK174" s="246">
        <f>ROUND(I174*H174,2)</f>
        <v>0</v>
      </c>
      <c r="BL174" s="25" t="s">
        <v>258</v>
      </c>
      <c r="BM174" s="25" t="s">
        <v>2523</v>
      </c>
    </row>
    <row r="175" spans="2:51" s="12" customFormat="1" ht="13.5">
      <c r="B175" s="257"/>
      <c r="C175" s="258"/>
      <c r="D175" s="247" t="s">
        <v>328</v>
      </c>
      <c r="E175" s="259" t="s">
        <v>23</v>
      </c>
      <c r="F175" s="260" t="s">
        <v>2360</v>
      </c>
      <c r="G175" s="258"/>
      <c r="H175" s="261">
        <v>29.438</v>
      </c>
      <c r="I175" s="262"/>
      <c r="J175" s="258"/>
      <c r="K175" s="258"/>
      <c r="L175" s="263"/>
      <c r="M175" s="264"/>
      <c r="N175" s="265"/>
      <c r="O175" s="265"/>
      <c r="P175" s="265"/>
      <c r="Q175" s="265"/>
      <c r="R175" s="265"/>
      <c r="S175" s="265"/>
      <c r="T175" s="266"/>
      <c r="AT175" s="267" t="s">
        <v>328</v>
      </c>
      <c r="AU175" s="267" t="s">
        <v>85</v>
      </c>
      <c r="AV175" s="12" t="s">
        <v>85</v>
      </c>
      <c r="AW175" s="12" t="s">
        <v>38</v>
      </c>
      <c r="AX175" s="12" t="s">
        <v>83</v>
      </c>
      <c r="AY175" s="267" t="s">
        <v>174</v>
      </c>
    </row>
    <row r="176" spans="2:65" s="1" customFormat="1" ht="25.5" customHeight="1">
      <c r="B176" s="47"/>
      <c r="C176" s="235" t="s">
        <v>543</v>
      </c>
      <c r="D176" s="235" t="s">
        <v>177</v>
      </c>
      <c r="E176" s="236" t="s">
        <v>2460</v>
      </c>
      <c r="F176" s="237" t="s">
        <v>2461</v>
      </c>
      <c r="G176" s="238" t="s">
        <v>205</v>
      </c>
      <c r="H176" s="239">
        <v>29.438</v>
      </c>
      <c r="I176" s="240"/>
      <c r="J176" s="241">
        <f>ROUND(I176*H176,2)</f>
        <v>0</v>
      </c>
      <c r="K176" s="237" t="s">
        <v>181</v>
      </c>
      <c r="L176" s="73"/>
      <c r="M176" s="242" t="s">
        <v>23</v>
      </c>
      <c r="N176" s="243" t="s">
        <v>46</v>
      </c>
      <c r="O176" s="48"/>
      <c r="P176" s="244">
        <f>O176*H176</f>
        <v>0</v>
      </c>
      <c r="Q176" s="244">
        <v>5E-05</v>
      </c>
      <c r="R176" s="244">
        <f>Q176*H176</f>
        <v>0.0014719</v>
      </c>
      <c r="S176" s="244">
        <v>0</v>
      </c>
      <c r="T176" s="245">
        <f>S176*H176</f>
        <v>0</v>
      </c>
      <c r="AR176" s="25" t="s">
        <v>258</v>
      </c>
      <c r="AT176" s="25" t="s">
        <v>177</v>
      </c>
      <c r="AU176" s="25" t="s">
        <v>85</v>
      </c>
      <c r="AY176" s="25" t="s">
        <v>174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5" t="s">
        <v>83</v>
      </c>
      <c r="BK176" s="246">
        <f>ROUND(I176*H176,2)</f>
        <v>0</v>
      </c>
      <c r="BL176" s="25" t="s">
        <v>258</v>
      </c>
      <c r="BM176" s="25" t="s">
        <v>2524</v>
      </c>
    </row>
    <row r="177" spans="2:51" s="12" customFormat="1" ht="13.5">
      <c r="B177" s="257"/>
      <c r="C177" s="258"/>
      <c r="D177" s="247" t="s">
        <v>328</v>
      </c>
      <c r="E177" s="259" t="s">
        <v>23</v>
      </c>
      <c r="F177" s="260" t="s">
        <v>2360</v>
      </c>
      <c r="G177" s="258"/>
      <c r="H177" s="261">
        <v>29.438</v>
      </c>
      <c r="I177" s="262"/>
      <c r="J177" s="258"/>
      <c r="K177" s="258"/>
      <c r="L177" s="263"/>
      <c r="M177" s="264"/>
      <c r="N177" s="265"/>
      <c r="O177" s="265"/>
      <c r="P177" s="265"/>
      <c r="Q177" s="265"/>
      <c r="R177" s="265"/>
      <c r="S177" s="265"/>
      <c r="T177" s="266"/>
      <c r="AT177" s="267" t="s">
        <v>328</v>
      </c>
      <c r="AU177" s="267" t="s">
        <v>85</v>
      </c>
      <c r="AV177" s="12" t="s">
        <v>85</v>
      </c>
      <c r="AW177" s="12" t="s">
        <v>38</v>
      </c>
      <c r="AX177" s="12" t="s">
        <v>83</v>
      </c>
      <c r="AY177" s="267" t="s">
        <v>174</v>
      </c>
    </row>
    <row r="178" spans="2:65" s="1" customFormat="1" ht="25.5" customHeight="1">
      <c r="B178" s="47"/>
      <c r="C178" s="235" t="s">
        <v>547</v>
      </c>
      <c r="D178" s="235" t="s">
        <v>177</v>
      </c>
      <c r="E178" s="236" t="s">
        <v>1058</v>
      </c>
      <c r="F178" s="237" t="s">
        <v>1059</v>
      </c>
      <c r="G178" s="238" t="s">
        <v>205</v>
      </c>
      <c r="H178" s="239">
        <v>18.776</v>
      </c>
      <c r="I178" s="240"/>
      <c r="J178" s="241">
        <f>ROUND(I178*H178,2)</f>
        <v>0</v>
      </c>
      <c r="K178" s="237" t="s">
        <v>181</v>
      </c>
      <c r="L178" s="73"/>
      <c r="M178" s="242" t="s">
        <v>23</v>
      </c>
      <c r="N178" s="243" t="s">
        <v>46</v>
      </c>
      <c r="O178" s="48"/>
      <c r="P178" s="244">
        <f>O178*H178</f>
        <v>0</v>
      </c>
      <c r="Q178" s="244">
        <v>8E-05</v>
      </c>
      <c r="R178" s="244">
        <f>Q178*H178</f>
        <v>0.00150208</v>
      </c>
      <c r="S178" s="244">
        <v>0</v>
      </c>
      <c r="T178" s="245">
        <f>S178*H178</f>
        <v>0</v>
      </c>
      <c r="AR178" s="25" t="s">
        <v>258</v>
      </c>
      <c r="AT178" s="25" t="s">
        <v>177</v>
      </c>
      <c r="AU178" s="25" t="s">
        <v>85</v>
      </c>
      <c r="AY178" s="25" t="s">
        <v>174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5" t="s">
        <v>83</v>
      </c>
      <c r="BK178" s="246">
        <f>ROUND(I178*H178,2)</f>
        <v>0</v>
      </c>
      <c r="BL178" s="25" t="s">
        <v>258</v>
      </c>
      <c r="BM178" s="25" t="s">
        <v>2525</v>
      </c>
    </row>
    <row r="179" spans="2:51" s="12" customFormat="1" ht="13.5">
      <c r="B179" s="257"/>
      <c r="C179" s="258"/>
      <c r="D179" s="247" t="s">
        <v>328</v>
      </c>
      <c r="E179" s="259" t="s">
        <v>23</v>
      </c>
      <c r="F179" s="260" t="s">
        <v>2358</v>
      </c>
      <c r="G179" s="258"/>
      <c r="H179" s="261">
        <v>18.776</v>
      </c>
      <c r="I179" s="262"/>
      <c r="J179" s="258"/>
      <c r="K179" s="258"/>
      <c r="L179" s="263"/>
      <c r="M179" s="264"/>
      <c r="N179" s="265"/>
      <c r="O179" s="265"/>
      <c r="P179" s="265"/>
      <c r="Q179" s="265"/>
      <c r="R179" s="265"/>
      <c r="S179" s="265"/>
      <c r="T179" s="266"/>
      <c r="AT179" s="267" t="s">
        <v>328</v>
      </c>
      <c r="AU179" s="267" t="s">
        <v>85</v>
      </c>
      <c r="AV179" s="12" t="s">
        <v>85</v>
      </c>
      <c r="AW179" s="12" t="s">
        <v>38</v>
      </c>
      <c r="AX179" s="12" t="s">
        <v>83</v>
      </c>
      <c r="AY179" s="267" t="s">
        <v>174</v>
      </c>
    </row>
    <row r="180" spans="2:65" s="1" customFormat="1" ht="25.5" customHeight="1">
      <c r="B180" s="47"/>
      <c r="C180" s="235" t="s">
        <v>552</v>
      </c>
      <c r="D180" s="235" t="s">
        <v>177</v>
      </c>
      <c r="E180" s="236" t="s">
        <v>2464</v>
      </c>
      <c r="F180" s="237" t="s">
        <v>2465</v>
      </c>
      <c r="G180" s="238" t="s">
        <v>205</v>
      </c>
      <c r="H180" s="239">
        <v>18.776</v>
      </c>
      <c r="I180" s="240"/>
      <c r="J180" s="241">
        <f>ROUND(I180*H180,2)</f>
        <v>0</v>
      </c>
      <c r="K180" s="237" t="s">
        <v>181</v>
      </c>
      <c r="L180" s="73"/>
      <c r="M180" s="242" t="s">
        <v>23</v>
      </c>
      <c r="N180" s="243" t="s">
        <v>46</v>
      </c>
      <c r="O180" s="48"/>
      <c r="P180" s="244">
        <f>O180*H180</f>
        <v>0</v>
      </c>
      <c r="Q180" s="244">
        <v>0.00011</v>
      </c>
      <c r="R180" s="244">
        <f>Q180*H180</f>
        <v>0.00206536</v>
      </c>
      <c r="S180" s="244">
        <v>0</v>
      </c>
      <c r="T180" s="245">
        <f>S180*H180</f>
        <v>0</v>
      </c>
      <c r="AR180" s="25" t="s">
        <v>258</v>
      </c>
      <c r="AT180" s="25" t="s">
        <v>177</v>
      </c>
      <c r="AU180" s="25" t="s">
        <v>85</v>
      </c>
      <c r="AY180" s="25" t="s">
        <v>174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5" t="s">
        <v>83</v>
      </c>
      <c r="BK180" s="246">
        <f>ROUND(I180*H180,2)</f>
        <v>0</v>
      </c>
      <c r="BL180" s="25" t="s">
        <v>258</v>
      </c>
      <c r="BM180" s="25" t="s">
        <v>2526</v>
      </c>
    </row>
    <row r="181" spans="2:51" s="15" customFormat="1" ht="13.5">
      <c r="B181" s="290"/>
      <c r="C181" s="291"/>
      <c r="D181" s="247" t="s">
        <v>328</v>
      </c>
      <c r="E181" s="292" t="s">
        <v>23</v>
      </c>
      <c r="F181" s="293" t="s">
        <v>2467</v>
      </c>
      <c r="G181" s="291"/>
      <c r="H181" s="292" t="s">
        <v>23</v>
      </c>
      <c r="I181" s="294"/>
      <c r="J181" s="291"/>
      <c r="K181" s="291"/>
      <c r="L181" s="295"/>
      <c r="M181" s="296"/>
      <c r="N181" s="297"/>
      <c r="O181" s="297"/>
      <c r="P181" s="297"/>
      <c r="Q181" s="297"/>
      <c r="R181" s="297"/>
      <c r="S181" s="297"/>
      <c r="T181" s="298"/>
      <c r="AT181" s="299" t="s">
        <v>328</v>
      </c>
      <c r="AU181" s="299" t="s">
        <v>85</v>
      </c>
      <c r="AV181" s="15" t="s">
        <v>83</v>
      </c>
      <c r="AW181" s="15" t="s">
        <v>38</v>
      </c>
      <c r="AX181" s="15" t="s">
        <v>75</v>
      </c>
      <c r="AY181" s="299" t="s">
        <v>174</v>
      </c>
    </row>
    <row r="182" spans="2:51" s="12" customFormat="1" ht="13.5">
      <c r="B182" s="257"/>
      <c r="C182" s="258"/>
      <c r="D182" s="247" t="s">
        <v>328</v>
      </c>
      <c r="E182" s="259" t="s">
        <v>2358</v>
      </c>
      <c r="F182" s="260" t="s">
        <v>2527</v>
      </c>
      <c r="G182" s="258"/>
      <c r="H182" s="261">
        <v>18.776</v>
      </c>
      <c r="I182" s="262"/>
      <c r="J182" s="258"/>
      <c r="K182" s="258"/>
      <c r="L182" s="263"/>
      <c r="M182" s="264"/>
      <c r="N182" s="265"/>
      <c r="O182" s="265"/>
      <c r="P182" s="265"/>
      <c r="Q182" s="265"/>
      <c r="R182" s="265"/>
      <c r="S182" s="265"/>
      <c r="T182" s="266"/>
      <c r="AT182" s="267" t="s">
        <v>328</v>
      </c>
      <c r="AU182" s="267" t="s">
        <v>85</v>
      </c>
      <c r="AV182" s="12" t="s">
        <v>85</v>
      </c>
      <c r="AW182" s="12" t="s">
        <v>38</v>
      </c>
      <c r="AX182" s="12" t="s">
        <v>83</v>
      </c>
      <c r="AY182" s="267" t="s">
        <v>174</v>
      </c>
    </row>
    <row r="183" spans="2:65" s="1" customFormat="1" ht="25.5" customHeight="1">
      <c r="B183" s="47"/>
      <c r="C183" s="235" t="s">
        <v>556</v>
      </c>
      <c r="D183" s="235" t="s">
        <v>177</v>
      </c>
      <c r="E183" s="236" t="s">
        <v>2469</v>
      </c>
      <c r="F183" s="237" t="s">
        <v>2470</v>
      </c>
      <c r="G183" s="238" t="s">
        <v>205</v>
      </c>
      <c r="H183" s="239">
        <v>18.776</v>
      </c>
      <c r="I183" s="240"/>
      <c r="J183" s="241">
        <f>ROUND(I183*H183,2)</f>
        <v>0</v>
      </c>
      <c r="K183" s="237" t="s">
        <v>181</v>
      </c>
      <c r="L183" s="73"/>
      <c r="M183" s="242" t="s">
        <v>23</v>
      </c>
      <c r="N183" s="243" t="s">
        <v>46</v>
      </c>
      <c r="O183" s="48"/>
      <c r="P183" s="244">
        <f>O183*H183</f>
        <v>0</v>
      </c>
      <c r="Q183" s="244">
        <v>0.00014</v>
      </c>
      <c r="R183" s="244">
        <f>Q183*H183</f>
        <v>0.00262864</v>
      </c>
      <c r="S183" s="244">
        <v>0</v>
      </c>
      <c r="T183" s="245">
        <f>S183*H183</f>
        <v>0</v>
      </c>
      <c r="AR183" s="25" t="s">
        <v>258</v>
      </c>
      <c r="AT183" s="25" t="s">
        <v>177</v>
      </c>
      <c r="AU183" s="25" t="s">
        <v>85</v>
      </c>
      <c r="AY183" s="25" t="s">
        <v>174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5" t="s">
        <v>83</v>
      </c>
      <c r="BK183" s="246">
        <f>ROUND(I183*H183,2)</f>
        <v>0</v>
      </c>
      <c r="BL183" s="25" t="s">
        <v>258</v>
      </c>
      <c r="BM183" s="25" t="s">
        <v>2528</v>
      </c>
    </row>
    <row r="184" spans="2:51" s="12" customFormat="1" ht="13.5">
      <c r="B184" s="257"/>
      <c r="C184" s="258"/>
      <c r="D184" s="247" t="s">
        <v>328</v>
      </c>
      <c r="E184" s="259" t="s">
        <v>23</v>
      </c>
      <c r="F184" s="260" t="s">
        <v>2358</v>
      </c>
      <c r="G184" s="258"/>
      <c r="H184" s="261">
        <v>18.776</v>
      </c>
      <c r="I184" s="262"/>
      <c r="J184" s="258"/>
      <c r="K184" s="258"/>
      <c r="L184" s="263"/>
      <c r="M184" s="264"/>
      <c r="N184" s="265"/>
      <c r="O184" s="265"/>
      <c r="P184" s="265"/>
      <c r="Q184" s="265"/>
      <c r="R184" s="265"/>
      <c r="S184" s="265"/>
      <c r="T184" s="266"/>
      <c r="AT184" s="267" t="s">
        <v>328</v>
      </c>
      <c r="AU184" s="267" t="s">
        <v>85</v>
      </c>
      <c r="AV184" s="12" t="s">
        <v>85</v>
      </c>
      <c r="AW184" s="12" t="s">
        <v>38</v>
      </c>
      <c r="AX184" s="12" t="s">
        <v>83</v>
      </c>
      <c r="AY184" s="267" t="s">
        <v>174</v>
      </c>
    </row>
    <row r="185" spans="2:65" s="1" customFormat="1" ht="16.5" customHeight="1">
      <c r="B185" s="47"/>
      <c r="C185" s="235" t="s">
        <v>561</v>
      </c>
      <c r="D185" s="235" t="s">
        <v>177</v>
      </c>
      <c r="E185" s="236" t="s">
        <v>1067</v>
      </c>
      <c r="F185" s="237" t="s">
        <v>1068</v>
      </c>
      <c r="G185" s="238" t="s">
        <v>205</v>
      </c>
      <c r="H185" s="239">
        <v>18.776</v>
      </c>
      <c r="I185" s="240"/>
      <c r="J185" s="241">
        <f>ROUND(I185*H185,2)</f>
        <v>0</v>
      </c>
      <c r="K185" s="237" t="s">
        <v>181</v>
      </c>
      <c r="L185" s="73"/>
      <c r="M185" s="242" t="s">
        <v>23</v>
      </c>
      <c r="N185" s="243" t="s">
        <v>46</v>
      </c>
      <c r="O185" s="48"/>
      <c r="P185" s="244">
        <f>O185*H185</f>
        <v>0</v>
      </c>
      <c r="Q185" s="244">
        <v>0.00012</v>
      </c>
      <c r="R185" s="244">
        <f>Q185*H185</f>
        <v>0.00225312</v>
      </c>
      <c r="S185" s="244">
        <v>0</v>
      </c>
      <c r="T185" s="245">
        <f>S185*H185</f>
        <v>0</v>
      </c>
      <c r="AR185" s="25" t="s">
        <v>258</v>
      </c>
      <c r="AT185" s="25" t="s">
        <v>177</v>
      </c>
      <c r="AU185" s="25" t="s">
        <v>85</v>
      </c>
      <c r="AY185" s="25" t="s">
        <v>174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5" t="s">
        <v>83</v>
      </c>
      <c r="BK185" s="246">
        <f>ROUND(I185*H185,2)</f>
        <v>0</v>
      </c>
      <c r="BL185" s="25" t="s">
        <v>258</v>
      </c>
      <c r="BM185" s="25" t="s">
        <v>2529</v>
      </c>
    </row>
    <row r="186" spans="2:51" s="12" customFormat="1" ht="13.5">
      <c r="B186" s="257"/>
      <c r="C186" s="258"/>
      <c r="D186" s="247" t="s">
        <v>328</v>
      </c>
      <c r="E186" s="259" t="s">
        <v>23</v>
      </c>
      <c r="F186" s="260" t="s">
        <v>2358</v>
      </c>
      <c r="G186" s="258"/>
      <c r="H186" s="261">
        <v>18.776</v>
      </c>
      <c r="I186" s="262"/>
      <c r="J186" s="258"/>
      <c r="K186" s="258"/>
      <c r="L186" s="263"/>
      <c r="M186" s="264"/>
      <c r="N186" s="265"/>
      <c r="O186" s="265"/>
      <c r="P186" s="265"/>
      <c r="Q186" s="265"/>
      <c r="R186" s="265"/>
      <c r="S186" s="265"/>
      <c r="T186" s="266"/>
      <c r="AT186" s="267" t="s">
        <v>328</v>
      </c>
      <c r="AU186" s="267" t="s">
        <v>85</v>
      </c>
      <c r="AV186" s="12" t="s">
        <v>85</v>
      </c>
      <c r="AW186" s="12" t="s">
        <v>38</v>
      </c>
      <c r="AX186" s="12" t="s">
        <v>83</v>
      </c>
      <c r="AY186" s="267" t="s">
        <v>174</v>
      </c>
    </row>
    <row r="187" spans="2:65" s="1" customFormat="1" ht="25.5" customHeight="1">
      <c r="B187" s="47"/>
      <c r="C187" s="235" t="s">
        <v>566</v>
      </c>
      <c r="D187" s="235" t="s">
        <v>177</v>
      </c>
      <c r="E187" s="236" t="s">
        <v>1071</v>
      </c>
      <c r="F187" s="237" t="s">
        <v>1072</v>
      </c>
      <c r="G187" s="238" t="s">
        <v>205</v>
      </c>
      <c r="H187" s="239">
        <v>18.776</v>
      </c>
      <c r="I187" s="240"/>
      <c r="J187" s="241">
        <f>ROUND(I187*H187,2)</f>
        <v>0</v>
      </c>
      <c r="K187" s="237" t="s">
        <v>181</v>
      </c>
      <c r="L187" s="73"/>
      <c r="M187" s="242" t="s">
        <v>23</v>
      </c>
      <c r="N187" s="243" t="s">
        <v>46</v>
      </c>
      <c r="O187" s="48"/>
      <c r="P187" s="244">
        <f>O187*H187</f>
        <v>0</v>
      </c>
      <c r="Q187" s="244">
        <v>0.00012</v>
      </c>
      <c r="R187" s="244">
        <f>Q187*H187</f>
        <v>0.00225312</v>
      </c>
      <c r="S187" s="244">
        <v>0</v>
      </c>
      <c r="T187" s="245">
        <f>S187*H187</f>
        <v>0</v>
      </c>
      <c r="AR187" s="25" t="s">
        <v>258</v>
      </c>
      <c r="AT187" s="25" t="s">
        <v>177</v>
      </c>
      <c r="AU187" s="25" t="s">
        <v>85</v>
      </c>
      <c r="AY187" s="25" t="s">
        <v>174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5" t="s">
        <v>83</v>
      </c>
      <c r="BK187" s="246">
        <f>ROUND(I187*H187,2)</f>
        <v>0</v>
      </c>
      <c r="BL187" s="25" t="s">
        <v>258</v>
      </c>
      <c r="BM187" s="25" t="s">
        <v>2530</v>
      </c>
    </row>
    <row r="188" spans="2:51" s="12" customFormat="1" ht="13.5">
      <c r="B188" s="257"/>
      <c r="C188" s="258"/>
      <c r="D188" s="247" t="s">
        <v>328</v>
      </c>
      <c r="E188" s="259" t="s">
        <v>23</v>
      </c>
      <c r="F188" s="260" t="s">
        <v>2358</v>
      </c>
      <c r="G188" s="258"/>
      <c r="H188" s="261">
        <v>18.776</v>
      </c>
      <c r="I188" s="262"/>
      <c r="J188" s="258"/>
      <c r="K188" s="258"/>
      <c r="L188" s="263"/>
      <c r="M188" s="264"/>
      <c r="N188" s="265"/>
      <c r="O188" s="265"/>
      <c r="P188" s="265"/>
      <c r="Q188" s="265"/>
      <c r="R188" s="265"/>
      <c r="S188" s="265"/>
      <c r="T188" s="266"/>
      <c r="AT188" s="267" t="s">
        <v>328</v>
      </c>
      <c r="AU188" s="267" t="s">
        <v>85</v>
      </c>
      <c r="AV188" s="12" t="s">
        <v>85</v>
      </c>
      <c r="AW188" s="12" t="s">
        <v>38</v>
      </c>
      <c r="AX188" s="12" t="s">
        <v>83</v>
      </c>
      <c r="AY188" s="267" t="s">
        <v>174</v>
      </c>
    </row>
    <row r="189" spans="2:63" s="11" customFormat="1" ht="37.4" customHeight="1">
      <c r="B189" s="219"/>
      <c r="C189" s="220"/>
      <c r="D189" s="221" t="s">
        <v>74</v>
      </c>
      <c r="E189" s="222" t="s">
        <v>1305</v>
      </c>
      <c r="F189" s="222" t="s">
        <v>1306</v>
      </c>
      <c r="G189" s="220"/>
      <c r="H189" s="220"/>
      <c r="I189" s="223"/>
      <c r="J189" s="224">
        <f>BK189</f>
        <v>0</v>
      </c>
      <c r="K189" s="220"/>
      <c r="L189" s="225"/>
      <c r="M189" s="226"/>
      <c r="N189" s="227"/>
      <c r="O189" s="227"/>
      <c r="P189" s="228">
        <f>SUM(P190:P195)</f>
        <v>0</v>
      </c>
      <c r="Q189" s="227"/>
      <c r="R189" s="228">
        <f>SUM(R190:R195)</f>
        <v>0</v>
      </c>
      <c r="S189" s="227"/>
      <c r="T189" s="229">
        <f>SUM(T190:T195)</f>
        <v>0</v>
      </c>
      <c r="AR189" s="230" t="s">
        <v>195</v>
      </c>
      <c r="AT189" s="231" t="s">
        <v>74</v>
      </c>
      <c r="AU189" s="231" t="s">
        <v>75</v>
      </c>
      <c r="AY189" s="230" t="s">
        <v>174</v>
      </c>
      <c r="BK189" s="232">
        <f>SUM(BK190:BK195)</f>
        <v>0</v>
      </c>
    </row>
    <row r="190" spans="2:65" s="1" customFormat="1" ht="16.5" customHeight="1">
      <c r="B190" s="47"/>
      <c r="C190" s="235" t="s">
        <v>571</v>
      </c>
      <c r="D190" s="235" t="s">
        <v>177</v>
      </c>
      <c r="E190" s="236" t="s">
        <v>1308</v>
      </c>
      <c r="F190" s="237" t="s">
        <v>1309</v>
      </c>
      <c r="G190" s="238" t="s">
        <v>198</v>
      </c>
      <c r="H190" s="239">
        <v>24</v>
      </c>
      <c r="I190" s="240"/>
      <c r="J190" s="241">
        <f>ROUND(I190*H190,2)</f>
        <v>0</v>
      </c>
      <c r="K190" s="237" t="s">
        <v>181</v>
      </c>
      <c r="L190" s="73"/>
      <c r="M190" s="242" t="s">
        <v>23</v>
      </c>
      <c r="N190" s="243" t="s">
        <v>46</v>
      </c>
      <c r="O190" s="48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5" t="s">
        <v>1310</v>
      </c>
      <c r="AT190" s="25" t="s">
        <v>177</v>
      </c>
      <c r="AU190" s="25" t="s">
        <v>83</v>
      </c>
      <c r="AY190" s="25" t="s">
        <v>174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5" t="s">
        <v>83</v>
      </c>
      <c r="BK190" s="246">
        <f>ROUND(I190*H190,2)</f>
        <v>0</v>
      </c>
      <c r="BL190" s="25" t="s">
        <v>1310</v>
      </c>
      <c r="BM190" s="25" t="s">
        <v>2531</v>
      </c>
    </row>
    <row r="191" spans="2:47" s="1" customFormat="1" ht="13.5">
      <c r="B191" s="47"/>
      <c r="C191" s="75"/>
      <c r="D191" s="247" t="s">
        <v>187</v>
      </c>
      <c r="E191" s="75"/>
      <c r="F191" s="248" t="s">
        <v>200</v>
      </c>
      <c r="G191" s="75"/>
      <c r="H191" s="75"/>
      <c r="I191" s="205"/>
      <c r="J191" s="75"/>
      <c r="K191" s="75"/>
      <c r="L191" s="73"/>
      <c r="M191" s="249"/>
      <c r="N191" s="48"/>
      <c r="O191" s="48"/>
      <c r="P191" s="48"/>
      <c r="Q191" s="48"/>
      <c r="R191" s="48"/>
      <c r="S191" s="48"/>
      <c r="T191" s="96"/>
      <c r="AT191" s="25" t="s">
        <v>187</v>
      </c>
      <c r="AU191" s="25" t="s">
        <v>83</v>
      </c>
    </row>
    <row r="192" spans="2:65" s="1" customFormat="1" ht="16.5" customHeight="1">
      <c r="B192" s="47"/>
      <c r="C192" s="235" t="s">
        <v>576</v>
      </c>
      <c r="D192" s="235" t="s">
        <v>177</v>
      </c>
      <c r="E192" s="236" t="s">
        <v>1313</v>
      </c>
      <c r="F192" s="237" t="s">
        <v>1314</v>
      </c>
      <c r="G192" s="238" t="s">
        <v>198</v>
      </c>
      <c r="H192" s="239">
        <v>24</v>
      </c>
      <c r="I192" s="240"/>
      <c r="J192" s="241">
        <f>ROUND(I192*H192,2)</f>
        <v>0</v>
      </c>
      <c r="K192" s="237" t="s">
        <v>181</v>
      </c>
      <c r="L192" s="73"/>
      <c r="M192" s="242" t="s">
        <v>23</v>
      </c>
      <c r="N192" s="243" t="s">
        <v>46</v>
      </c>
      <c r="O192" s="48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5" t="s">
        <v>1310</v>
      </c>
      <c r="AT192" s="25" t="s">
        <v>177</v>
      </c>
      <c r="AU192" s="25" t="s">
        <v>83</v>
      </c>
      <c r="AY192" s="25" t="s">
        <v>174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5" t="s">
        <v>83</v>
      </c>
      <c r="BK192" s="246">
        <f>ROUND(I192*H192,2)</f>
        <v>0</v>
      </c>
      <c r="BL192" s="25" t="s">
        <v>1310</v>
      </c>
      <c r="BM192" s="25" t="s">
        <v>2532</v>
      </c>
    </row>
    <row r="193" spans="2:47" s="1" customFormat="1" ht="13.5">
      <c r="B193" s="47"/>
      <c r="C193" s="75"/>
      <c r="D193" s="247" t="s">
        <v>187</v>
      </c>
      <c r="E193" s="75"/>
      <c r="F193" s="248" t="s">
        <v>200</v>
      </c>
      <c r="G193" s="75"/>
      <c r="H193" s="75"/>
      <c r="I193" s="205"/>
      <c r="J193" s="75"/>
      <c r="K193" s="75"/>
      <c r="L193" s="73"/>
      <c r="M193" s="249"/>
      <c r="N193" s="48"/>
      <c r="O193" s="48"/>
      <c r="P193" s="48"/>
      <c r="Q193" s="48"/>
      <c r="R193" s="48"/>
      <c r="S193" s="48"/>
      <c r="T193" s="96"/>
      <c r="AT193" s="25" t="s">
        <v>187</v>
      </c>
      <c r="AU193" s="25" t="s">
        <v>83</v>
      </c>
    </row>
    <row r="194" spans="2:65" s="1" customFormat="1" ht="25.5" customHeight="1">
      <c r="B194" s="47"/>
      <c r="C194" s="235" t="s">
        <v>580</v>
      </c>
      <c r="D194" s="235" t="s">
        <v>177</v>
      </c>
      <c r="E194" s="236" t="s">
        <v>1325</v>
      </c>
      <c r="F194" s="237" t="s">
        <v>1326</v>
      </c>
      <c r="G194" s="238" t="s">
        <v>198</v>
      </c>
      <c r="H194" s="239">
        <v>24</v>
      </c>
      <c r="I194" s="240"/>
      <c r="J194" s="241">
        <f>ROUND(I194*H194,2)</f>
        <v>0</v>
      </c>
      <c r="K194" s="237" t="s">
        <v>181</v>
      </c>
      <c r="L194" s="73"/>
      <c r="M194" s="242" t="s">
        <v>23</v>
      </c>
      <c r="N194" s="243" t="s">
        <v>46</v>
      </c>
      <c r="O194" s="48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5" t="s">
        <v>1310</v>
      </c>
      <c r="AT194" s="25" t="s">
        <v>177</v>
      </c>
      <c r="AU194" s="25" t="s">
        <v>83</v>
      </c>
      <c r="AY194" s="25" t="s">
        <v>174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5" t="s">
        <v>83</v>
      </c>
      <c r="BK194" s="246">
        <f>ROUND(I194*H194,2)</f>
        <v>0</v>
      </c>
      <c r="BL194" s="25" t="s">
        <v>1310</v>
      </c>
      <c r="BM194" s="25" t="s">
        <v>2533</v>
      </c>
    </row>
    <row r="195" spans="2:47" s="1" customFormat="1" ht="13.5">
      <c r="B195" s="47"/>
      <c r="C195" s="75"/>
      <c r="D195" s="247" t="s">
        <v>187</v>
      </c>
      <c r="E195" s="75"/>
      <c r="F195" s="248" t="s">
        <v>200</v>
      </c>
      <c r="G195" s="75"/>
      <c r="H195" s="75"/>
      <c r="I195" s="205"/>
      <c r="J195" s="75"/>
      <c r="K195" s="75"/>
      <c r="L195" s="73"/>
      <c r="M195" s="250"/>
      <c r="N195" s="251"/>
      <c r="O195" s="251"/>
      <c r="P195" s="251"/>
      <c r="Q195" s="251"/>
      <c r="R195" s="251"/>
      <c r="S195" s="251"/>
      <c r="T195" s="252"/>
      <c r="AT195" s="25" t="s">
        <v>187</v>
      </c>
      <c r="AU195" s="25" t="s">
        <v>83</v>
      </c>
    </row>
    <row r="196" spans="2:12" s="1" customFormat="1" ht="6.95" customHeight="1">
      <c r="B196" s="68"/>
      <c r="C196" s="69"/>
      <c r="D196" s="69"/>
      <c r="E196" s="69"/>
      <c r="F196" s="69"/>
      <c r="G196" s="69"/>
      <c r="H196" s="69"/>
      <c r="I196" s="180"/>
      <c r="J196" s="69"/>
      <c r="K196" s="69"/>
      <c r="L196" s="73"/>
    </row>
  </sheetData>
  <sheetProtection password="CC35" sheet="1" objects="1" scenarios="1" formatColumns="0" formatRows="0" autoFilter="0"/>
  <autoFilter ref="C96:K195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83:H83"/>
    <mergeCell ref="E87:H87"/>
    <mergeCell ref="E85:H85"/>
    <mergeCell ref="E89:H89"/>
    <mergeCell ref="G1:H1"/>
    <mergeCell ref="L2:V2"/>
  </mergeCells>
  <hyperlinks>
    <hyperlink ref="F1:G1" location="C2" display="1) Krycí list soupisu"/>
    <hyperlink ref="G1:H1" location="C62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Rozpočtář</dc:creator>
  <cp:keywords/>
  <dc:description/>
  <cp:lastModifiedBy>Rozpočtář</cp:lastModifiedBy>
  <dcterms:created xsi:type="dcterms:W3CDTF">2018-10-24T11:45:45Z</dcterms:created>
  <dcterms:modified xsi:type="dcterms:W3CDTF">2018-10-24T11:46:21Z</dcterms:modified>
  <cp:category/>
  <cp:version/>
  <cp:contentType/>
  <cp:contentStatus/>
</cp:coreProperties>
</file>