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.05 - Rozšíření skladu ..." sheetId="2" r:id="rId2"/>
    <sheet name="SO.13 - Oprava tartanovýc..." sheetId="3" r:id="rId3"/>
    <sheet name="Pokyny pro vyplnění" sheetId="4" r:id="rId4"/>
  </sheets>
  <definedNames>
    <definedName name="_xlnm.Print_Area" localSheetId="0">'Rekapitulace stavby'!$D$4:$AO$33,'Rekapitulace stavby'!$C$39:$AQ$54</definedName>
    <definedName name="_xlnm.Print_Titles" localSheetId="0">'Rekapitulace stavby'!$49:$49</definedName>
    <definedName name="_xlnm._FilterDatabase" localSheetId="1" hidden="1">'SO.05 - Rozšíření skladu ...'!$C$96:$K$386</definedName>
    <definedName name="_xlnm.Print_Area" localSheetId="1">'SO.05 - Rozšíření skladu ...'!$C$4:$J$36,'SO.05 - Rozšíření skladu ...'!$C$42:$J$78,'SO.05 - Rozšíření skladu ...'!$C$84:$K$386</definedName>
    <definedName name="_xlnm.Print_Titles" localSheetId="1">'SO.05 - Rozšíření skladu ...'!$96:$96</definedName>
    <definedName name="_xlnm._FilterDatabase" localSheetId="2" hidden="1">'SO.13 - Oprava tartanovýc...'!$C$82:$K$175</definedName>
    <definedName name="_xlnm.Print_Area" localSheetId="2">'SO.13 - Oprava tartanovýc...'!$C$4:$J$36,'SO.13 - Oprava tartanovýc...'!$C$42:$J$64,'SO.13 - Oprava tartanovýc...'!$C$70:$K$175</definedName>
    <definedName name="_xlnm.Print_Titles" localSheetId="2">'SO.13 - Oprava tartanovýc...'!$82:$82</definedName>
    <definedName name="_xlnm.Print_Area" localSheetId="3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3"/>
  <c r="AX53"/>
  <c i="3" r="BI174"/>
  <c r="BH174"/>
  <c r="BG174"/>
  <c r="BF174"/>
  <c r="T174"/>
  <c r="T173"/>
  <c r="R174"/>
  <c r="R173"/>
  <c r="P174"/>
  <c r="P173"/>
  <c r="BK174"/>
  <c r="BK173"/>
  <c r="J173"/>
  <c r="J174"/>
  <c r="BE174"/>
  <c r="J6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28"/>
  <c r="BH128"/>
  <c r="BG128"/>
  <c r="BF128"/>
  <c r="T128"/>
  <c r="T127"/>
  <c r="R128"/>
  <c r="R127"/>
  <c r="P128"/>
  <c r="P127"/>
  <c r="BK128"/>
  <c r="BK127"/>
  <c r="J127"/>
  <c r="J128"/>
  <c r="BE128"/>
  <c r="J61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T110"/>
  <c r="R111"/>
  <c r="R110"/>
  <c r="P111"/>
  <c r="P110"/>
  <c r="BK111"/>
  <c r="BK110"/>
  <c r="J110"/>
  <c r="J111"/>
  <c r="BE111"/>
  <c r="J60"/>
  <c r="BI108"/>
  <c r="BH108"/>
  <c r="BG108"/>
  <c r="BF108"/>
  <c r="T108"/>
  <c r="T107"/>
  <c r="R108"/>
  <c r="R107"/>
  <c r="P108"/>
  <c r="P107"/>
  <c r="BK108"/>
  <c r="BK107"/>
  <c r="J107"/>
  <c r="J108"/>
  <c r="BE108"/>
  <c r="J59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6"/>
  <c r="F34"/>
  <c i="1" r="BD53"/>
  <c i="3" r="BH86"/>
  <c r="F33"/>
  <c i="1" r="BC53"/>
  <c i="3" r="BG86"/>
  <c r="F32"/>
  <c i="1" r="BB53"/>
  <c i="3" r="BF86"/>
  <c r="J31"/>
  <c i="1" r="AW53"/>
  <c i="3" r="F31"/>
  <c i="1" r="BA53"/>
  <c i="3" r="T86"/>
  <c r="T85"/>
  <c r="T84"/>
  <c r="T83"/>
  <c r="R86"/>
  <c r="R85"/>
  <c r="R84"/>
  <c r="R83"/>
  <c r="P86"/>
  <c r="P85"/>
  <c r="P84"/>
  <c r="P83"/>
  <c i="1" r="AU53"/>
  <c i="3" r="BK86"/>
  <c r="BK85"/>
  <c r="J85"/>
  <c r="BK84"/>
  <c r="J84"/>
  <c r="BK83"/>
  <c r="J83"/>
  <c r="J56"/>
  <c r="J27"/>
  <c i="1" r="AG53"/>
  <c i="3" r="J86"/>
  <c r="BE86"/>
  <c r="J30"/>
  <c i="1" r="AV53"/>
  <c i="3" r="F30"/>
  <c i="1" r="AZ53"/>
  <c i="3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2"/>
  <c r="AX52"/>
  <c i="2" r="BI383"/>
  <c r="BH383"/>
  <c r="BG383"/>
  <c r="BF383"/>
  <c r="T383"/>
  <c r="T382"/>
  <c r="R383"/>
  <c r="R382"/>
  <c r="P383"/>
  <c r="P382"/>
  <c r="BK383"/>
  <c r="BK382"/>
  <c r="J382"/>
  <c r="J383"/>
  <c r="BE383"/>
  <c r="J77"/>
  <c r="BI380"/>
  <c r="BH380"/>
  <c r="BG380"/>
  <c r="BF380"/>
  <c r="T380"/>
  <c r="R380"/>
  <c r="P380"/>
  <c r="BK380"/>
  <c r="J380"/>
  <c r="BE380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7"/>
  <c r="BH367"/>
  <c r="BG367"/>
  <c r="BF367"/>
  <c r="T367"/>
  <c r="T366"/>
  <c r="R367"/>
  <c r="R366"/>
  <c r="P367"/>
  <c r="P366"/>
  <c r="BK367"/>
  <c r="BK366"/>
  <c r="J366"/>
  <c r="J367"/>
  <c r="BE367"/>
  <c r="J76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T356"/>
  <c r="R357"/>
  <c r="R356"/>
  <c r="P357"/>
  <c r="P356"/>
  <c r="BK357"/>
  <c r="BK356"/>
  <c r="J356"/>
  <c r="J357"/>
  <c r="BE357"/>
  <c r="J7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0"/>
  <c r="BH350"/>
  <c r="BG350"/>
  <c r="BF350"/>
  <c r="T350"/>
  <c r="T349"/>
  <c r="R350"/>
  <c r="R349"/>
  <c r="P350"/>
  <c r="P349"/>
  <c r="BK350"/>
  <c r="BK349"/>
  <c r="J349"/>
  <c r="J350"/>
  <c r="BE350"/>
  <c r="J74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8"/>
  <c r="BH338"/>
  <c r="BG338"/>
  <c r="BF338"/>
  <c r="T338"/>
  <c r="R338"/>
  <c r="P338"/>
  <c r="BK338"/>
  <c r="J338"/>
  <c r="BE338"/>
  <c r="BI335"/>
  <c r="BH335"/>
  <c r="BG335"/>
  <c r="BF335"/>
  <c r="T335"/>
  <c r="T334"/>
  <c r="R335"/>
  <c r="R334"/>
  <c r="P335"/>
  <c r="P334"/>
  <c r="BK335"/>
  <c r="BK334"/>
  <c r="J334"/>
  <c r="J335"/>
  <c r="BE335"/>
  <c r="J73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0"/>
  <c r="BH320"/>
  <c r="BG320"/>
  <c r="BF320"/>
  <c r="T320"/>
  <c r="R320"/>
  <c r="P320"/>
  <c r="BK320"/>
  <c r="J320"/>
  <c r="BE320"/>
  <c r="BI317"/>
  <c r="BH317"/>
  <c r="BG317"/>
  <c r="BF317"/>
  <c r="T317"/>
  <c r="T316"/>
  <c r="R317"/>
  <c r="R316"/>
  <c r="P317"/>
  <c r="P316"/>
  <c r="BK317"/>
  <c r="BK316"/>
  <c r="J316"/>
  <c r="J317"/>
  <c r="BE317"/>
  <c r="J72"/>
  <c r="BI314"/>
  <c r="BH314"/>
  <c r="BG314"/>
  <c r="BF314"/>
  <c r="T314"/>
  <c r="R314"/>
  <c r="P314"/>
  <c r="BK314"/>
  <c r="J314"/>
  <c r="BE314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89"/>
  <c r="BH289"/>
  <c r="BG289"/>
  <c r="BF289"/>
  <c r="T289"/>
  <c r="R289"/>
  <c r="P289"/>
  <c r="BK289"/>
  <c r="J289"/>
  <c r="BE289"/>
  <c r="BI286"/>
  <c r="BH286"/>
  <c r="BG286"/>
  <c r="BF286"/>
  <c r="T286"/>
  <c r="T285"/>
  <c r="T284"/>
  <c r="R286"/>
  <c r="R285"/>
  <c r="R284"/>
  <c r="P286"/>
  <c r="P285"/>
  <c r="P284"/>
  <c r="BK286"/>
  <c r="BK285"/>
  <c r="J285"/>
  <c r="BK284"/>
  <c r="J284"/>
  <c r="J286"/>
  <c r="BE286"/>
  <c r="J71"/>
  <c r="J70"/>
  <c r="BI282"/>
  <c r="BH282"/>
  <c r="BG282"/>
  <c r="BF282"/>
  <c r="T282"/>
  <c r="T281"/>
  <c r="R282"/>
  <c r="R281"/>
  <c r="P282"/>
  <c r="P281"/>
  <c r="BK282"/>
  <c r="BK281"/>
  <c r="J281"/>
  <c r="J282"/>
  <c r="BE282"/>
  <c r="J69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6"/>
  <c r="BH266"/>
  <c r="BG266"/>
  <c r="BF266"/>
  <c r="T266"/>
  <c r="R266"/>
  <c r="P266"/>
  <c r="BK266"/>
  <c r="J266"/>
  <c r="BE266"/>
  <c r="BI263"/>
  <c r="BH263"/>
  <c r="BG263"/>
  <c r="BF263"/>
  <c r="T263"/>
  <c r="T262"/>
  <c r="R263"/>
  <c r="R262"/>
  <c r="P263"/>
  <c r="P262"/>
  <c r="BK263"/>
  <c r="BK262"/>
  <c r="J262"/>
  <c r="J263"/>
  <c r="BE263"/>
  <c r="J68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4"/>
  <c r="BH254"/>
  <c r="BG254"/>
  <c r="BF254"/>
  <c r="T254"/>
  <c r="T253"/>
  <c r="R254"/>
  <c r="R253"/>
  <c r="P254"/>
  <c r="P253"/>
  <c r="BK254"/>
  <c r="BK253"/>
  <c r="J253"/>
  <c r="J254"/>
  <c r="BE254"/>
  <c r="J67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T234"/>
  <c r="R235"/>
  <c r="R234"/>
  <c r="P235"/>
  <c r="P234"/>
  <c r="BK235"/>
  <c r="BK234"/>
  <c r="J234"/>
  <c r="J235"/>
  <c r="BE235"/>
  <c r="J66"/>
  <c r="BI231"/>
  <c r="BH231"/>
  <c r="BG231"/>
  <c r="BF231"/>
  <c r="T231"/>
  <c r="R231"/>
  <c r="P231"/>
  <c r="BK231"/>
  <c r="J231"/>
  <c r="BE231"/>
  <c r="BI223"/>
  <c r="BH223"/>
  <c r="BG223"/>
  <c r="BF223"/>
  <c r="T223"/>
  <c r="R223"/>
  <c r="P223"/>
  <c r="BK223"/>
  <c r="J223"/>
  <c r="BE223"/>
  <c r="BI216"/>
  <c r="BH216"/>
  <c r="BG216"/>
  <c r="BF216"/>
  <c r="T216"/>
  <c r="R216"/>
  <c r="P216"/>
  <c r="BK216"/>
  <c r="J216"/>
  <c r="BE216"/>
  <c r="BI207"/>
  <c r="BH207"/>
  <c r="BG207"/>
  <c r="BF207"/>
  <c r="T207"/>
  <c r="R207"/>
  <c r="P207"/>
  <c r="BK207"/>
  <c r="J207"/>
  <c r="BE207"/>
  <c r="BI198"/>
  <c r="BH198"/>
  <c r="BG198"/>
  <c r="BF198"/>
  <c r="T198"/>
  <c r="T197"/>
  <c r="R198"/>
  <c r="R197"/>
  <c r="P198"/>
  <c r="P197"/>
  <c r="BK198"/>
  <c r="BK197"/>
  <c r="J197"/>
  <c r="J198"/>
  <c r="BE198"/>
  <c r="J65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T189"/>
  <c r="R190"/>
  <c r="R189"/>
  <c r="P190"/>
  <c r="P189"/>
  <c r="BK190"/>
  <c r="BK189"/>
  <c r="J189"/>
  <c r="J190"/>
  <c r="BE190"/>
  <c r="J64"/>
  <c r="BI186"/>
  <c r="BH186"/>
  <c r="BG186"/>
  <c r="BF186"/>
  <c r="T186"/>
  <c r="T185"/>
  <c r="R186"/>
  <c r="R185"/>
  <c r="P186"/>
  <c r="P185"/>
  <c r="BK186"/>
  <c r="BK185"/>
  <c r="J185"/>
  <c r="J186"/>
  <c r="BE186"/>
  <c r="J63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62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2"/>
  <c r="BH162"/>
  <c r="BG162"/>
  <c r="BF162"/>
  <c r="T162"/>
  <c r="T161"/>
  <c r="R162"/>
  <c r="R161"/>
  <c r="P162"/>
  <c r="P161"/>
  <c r="BK162"/>
  <c r="BK161"/>
  <c r="J161"/>
  <c r="J162"/>
  <c r="BE162"/>
  <c r="J61"/>
  <c r="BI158"/>
  <c r="BH158"/>
  <c r="BG158"/>
  <c r="BF158"/>
  <c r="T158"/>
  <c r="R158"/>
  <c r="P158"/>
  <c r="BK158"/>
  <c r="J158"/>
  <c r="BE158"/>
  <c r="BI155"/>
  <c r="BH155"/>
  <c r="BG155"/>
  <c r="BF155"/>
  <c r="T155"/>
  <c r="T154"/>
  <c r="R155"/>
  <c r="R154"/>
  <c r="P155"/>
  <c r="P154"/>
  <c r="BK155"/>
  <c r="BK154"/>
  <c r="J154"/>
  <c r="J155"/>
  <c r="BE155"/>
  <c r="J60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T145"/>
  <c r="R146"/>
  <c r="R145"/>
  <c r="P146"/>
  <c r="P145"/>
  <c r="BK146"/>
  <c r="BK145"/>
  <c r="J145"/>
  <c r="J146"/>
  <c r="BE146"/>
  <c r="J59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0"/>
  <c r="BH130"/>
  <c r="BG130"/>
  <c r="BF130"/>
  <c r="T130"/>
  <c r="R130"/>
  <c r="P130"/>
  <c r="BK130"/>
  <c r="J130"/>
  <c r="BE130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1"/>
  <c r="BH101"/>
  <c r="BG101"/>
  <c r="BF101"/>
  <c r="T101"/>
  <c r="R101"/>
  <c r="P101"/>
  <c r="BK101"/>
  <c r="J101"/>
  <c r="BE101"/>
  <c r="BI100"/>
  <c r="F34"/>
  <c i="1" r="BD52"/>
  <c i="2" r="BH100"/>
  <c r="F33"/>
  <c i="1" r="BC52"/>
  <c i="2" r="BG100"/>
  <c r="F32"/>
  <c i="1" r="BB52"/>
  <c i="2" r="BF100"/>
  <c r="J31"/>
  <c i="1" r="AW52"/>
  <c i="2" r="F31"/>
  <c i="1" r="BA52"/>
  <c i="2" r="T100"/>
  <c r="T99"/>
  <c r="T98"/>
  <c r="T97"/>
  <c r="R100"/>
  <c r="R99"/>
  <c r="R98"/>
  <c r="R97"/>
  <c r="P100"/>
  <c r="P99"/>
  <c r="P98"/>
  <c r="P97"/>
  <c i="1" r="AU52"/>
  <c i="2" r="BK100"/>
  <c r="BK99"/>
  <c r="J99"/>
  <c r="BK98"/>
  <c r="J98"/>
  <c r="BK97"/>
  <c r="J97"/>
  <c r="J56"/>
  <c r="J27"/>
  <c i="1" r="AG52"/>
  <c i="2" r="J100"/>
  <c r="BE100"/>
  <c r="J30"/>
  <c i="1" r="AV52"/>
  <c i="2" r="F30"/>
  <c i="1" r="AZ52"/>
  <c i="2" r="J58"/>
  <c r="J57"/>
  <c r="J93"/>
  <c r="F93"/>
  <c r="F91"/>
  <c r="E89"/>
  <c r="J51"/>
  <c r="F51"/>
  <c r="F49"/>
  <c r="E47"/>
  <c r="J36"/>
  <c r="J18"/>
  <c r="E18"/>
  <c r="F94"/>
  <c r="F52"/>
  <c r="J17"/>
  <c r="J12"/>
  <c r="J91"/>
  <c r="J49"/>
  <c r="E7"/>
  <c r="E87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<sst xmlns="http://schemas.openxmlformats.org/spreadsheetml/2006/main">
  <si>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</si>
  <si>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</si>
  <si>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</si>
  <si>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</si>
  <si>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</si>
  <si>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</si>
  <si>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</si>
  <si>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{0b1f2234-0b0d-40b0-a5f6-51f756300939}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</si>
  <si>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</si>
  <si>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</si>
  <si>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</si>
  <si>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</si>
  <si>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</si>
  <si>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</si>
  <si>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</si>
  <si>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</si>
  <si>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PROV489V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</si>
  <si>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</si>
  <si>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</si>
  <si>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Městský stadion Ústí nad Labem, dovybudování areálu - V.etapa</t>
  </si>
  <si>
    <t>KSO:</t>
  </si>
  <si>
    <t/>
  </si>
  <si>
    <t>CC-CZ:</t>
  </si>
  <si>
    <t>Místo:</t>
  </si>
  <si>
    <t xml:space="preserve"> </t>
  </si>
  <si>
    <t>Datum:</t>
  </si>
  <si>
    <t>28. 7. 2018</t>
  </si>
  <si>
    <t>Zadavatel:</t>
  </si>
  <si>
    <t>IČ:</t>
  </si>
  <si>
    <t>Statutární město Ústí nad Labem</t>
  </si>
  <si>
    <t>DIČ:</t>
  </si>
  <si>
    <t>Uchazeč:</t>
  </si>
  <si>
    <t>Vyplň údaj</t>
  </si>
  <si>
    <t>Projektant:</t>
  </si>
  <si>
    <t>PROVOD s.r.o.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</si>
  <si>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</si>
  <si>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</si>
  <si>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</si>
  <si>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</si>
  <si>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</si>
  <si>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</si>
  <si>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</si>
  <si>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</si>
  <si>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</si>
  <si>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</si>
  <si>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</si>
  <si>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</si>
  <si>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</si>
  <si>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</si>
  <si>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</si>
  <si>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</si>
  <si>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</si>
  <si>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</si>
  <si>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</si>
  <si>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</si>
  <si>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</si>
  <si>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</si>
  <si>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</si>
  <si>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</si>
  <si>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</si>
  <si>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</si>
  <si>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</si>
  <si>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</si>
  <si>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</si>
  <si>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</si>
  <si>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</si>
  <si>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</si>
  <si>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</si>
  <si>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</si>
  <si>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</si>
  <si>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</si>
  <si>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</si>
  <si>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</si>
  <si>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</si>
  <si>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</si>
  <si>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</si>
  <si>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</si>
  <si>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SO.05</t>
  </si>
  <si>
    <t>Rozšíření skladu atletiky (V.etapa)</t>
  </si>
  <si>
    <t>STA</t>
  </si>
  <si>
    <t>1</t>
  </si>
  <si>
    <t>{18d9b06c-df31-46ad-89ef-96970b1d9ff7}</t>
  </si>
  <si>
    <t>2</t>
  </si>
  <si>
    <t>SO.13</t>
  </si>
  <si>
    <t>Oprava tartanových povrchů v rozběžištích (V.etapa)</t>
  </si>
  <si>
    <t>{d48213be-43a5-429e-9581-d69028ab8577}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</si>
  <si>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</si>
  <si>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</si>
  <si>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</si>
  <si>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</si>
  <si>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</si>
  <si>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</si>
  <si>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</si>
  <si>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SO.05 - Rozšíření skladu atletiky (V.etapa)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</si>
  <si>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</si>
  <si>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</si>
  <si>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</si>
  <si>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</si>
  <si>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</si>
  <si>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</si>
  <si>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</si>
  <si>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</si>
  <si>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</si>
  <si>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</si>
  <si>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</si>
  <si>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</si>
  <si>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</si>
  <si>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</si>
  <si>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</si>
  <si>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</si>
  <si>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</si>
  <si>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</si>
  <si>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</si>
  <si>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</si>
  <si>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</si>
  <si>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764 - Konstrukce klempířské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</si>
  <si>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</si>
  <si>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</si>
  <si>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</si>
  <si>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</si>
  <si>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</si>
  <si>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</si>
  <si>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</si>
  <si>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</si>
  <si>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</si>
  <si>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</si>
  <si>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</si>
  <si>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</si>
  <si>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</si>
  <si>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</si>
  <si>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</si>
  <si>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</si>
  <si>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</si>
  <si>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</si>
  <si>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</si>
  <si>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</si>
  <si>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</si>
  <si>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</si>
  <si>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</si>
  <si>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1-vyt</t>
  </si>
  <si>
    <t>Vytýčení stávajících podzemních inženýrských sítí</t>
  </si>
  <si>
    <t>kmpl</t>
  </si>
  <si>
    <t>4</t>
  </si>
  <si>
    <t>-191008690</t>
  </si>
  <si>
    <t>131201101</t>
  </si>
  <si>
    <t>Hloubení jam nezapažených v hornině tř. 3 objemu do 100 m3</t>
  </si>
  <si>
    <t>m3</t>
  </si>
  <si>
    <t>CS ÚRS 2018 02</t>
  </si>
  <si>
    <t>409230522</t>
  </si>
  <si>
    <t>PP</t>
  </si>
  <si>
    <t>Hloubení nezapažených jam a zářezů s urovnáním dna do předepsaného profilu a spádu v hornině tř. 3 do 100 m3</t>
  </si>
  <si>
    <t>VV</t>
  </si>
  <si>
    <t>50,00 *0,50</t>
  </si>
  <si>
    <t>"pro dlažbu" 9,50*0,25 *0,50</t>
  </si>
  <si>
    <t>Součet</t>
  </si>
  <si>
    <t>3</t>
  </si>
  <si>
    <t>131201109</t>
  </si>
  <si>
    <t>Příplatek za lepivost u hloubení jam nezapažených v hornině tř. 3</t>
  </si>
  <si>
    <t>1409905444</t>
  </si>
  <si>
    <t>Hloubení nezapažených jam a zářezů s urovnáním dna do předepsaného profilu a spádu Příplatek k cenám za lepivost horniny tř. 3</t>
  </si>
  <si>
    <t>131301101</t>
  </si>
  <si>
    <t>Hloubení jam nezapažených v hornině tř. 4 objemu do 100 m3</t>
  </si>
  <si>
    <t>1696438631</t>
  </si>
  <si>
    <t>Hloubení nezapažených jam a zářezů s urovnáním dna do předepsaného profilu a spádu v hornině tř. 4 do 100 m3</t>
  </si>
  <si>
    <t>5</t>
  </si>
  <si>
    <t>131301109</t>
  </si>
  <si>
    <t>Příplatek za lepivost u hloubení jam nezapažených v hornině tř. 4</t>
  </si>
  <si>
    <t>-2047789445</t>
  </si>
  <si>
    <t>Hloubení nezapažených jam a zářezů s urovnáním dna do předepsaného profilu a spádu Příplatek k cenám za lepivost horniny tř. 4</t>
  </si>
  <si>
    <t>6</t>
  </si>
  <si>
    <t>132201101</t>
  </si>
  <si>
    <t>Hloubení rýh š do 600 mm v hornině tř. 3 objemu do 100 m3</t>
  </si>
  <si>
    <t>-2129294271</t>
  </si>
  <si>
    <t xml:space="preserve">Hloubení zapažených i nezapažených rýh šířky do 600 mm  s urovnáním dna do předepsaného profilu a spádu v hornině tř. 3 do 100 m3</t>
  </si>
  <si>
    <t>14,00 *0,50</t>
  </si>
  <si>
    <t>7</t>
  </si>
  <si>
    <t>132201109</t>
  </si>
  <si>
    <t>Příplatek za lepivost k hloubení rýh š do 600 mm v hornině tř. 3</t>
  </si>
  <si>
    <t>1443616360</t>
  </si>
  <si>
    <t xml:space="preserve">Hloubení zapažených i nezapažených rýh šířky do 600 mm  s urovnáním dna do předepsaného profilu a spádu v hornině tř. 3 Příplatek k cenám za lepivost horniny tř. 3</t>
  </si>
  <si>
    <t>8</t>
  </si>
  <si>
    <t>132301101</t>
  </si>
  <si>
    <t>Hloubení rýh š do 600 mm v hornině tř. 4 objemu do 100 m3</t>
  </si>
  <si>
    <t>-718764006</t>
  </si>
  <si>
    <t xml:space="preserve">Hloubení zapažených i nezapažených rýh šířky do 600 mm  s urovnáním dna do předepsaného profilu a spádu v hornině tř. 4 do 100 m3</t>
  </si>
  <si>
    <t>9</t>
  </si>
  <si>
    <t>132301109</t>
  </si>
  <si>
    <t>Příplatek za lepivost k hloubení rýh š do 600 mm v hornině tř. 4</t>
  </si>
  <si>
    <t>-1918668244</t>
  </si>
  <si>
    <t xml:space="preserve">Hloubení zapažených i nezapažených rýh šířky do 600 mm  s urovnáním dna do předepsaného profilu a spádu v hornině tř. 4 Příplatek k cenám za lepivost horniny tř. 4</t>
  </si>
  <si>
    <t>10</t>
  </si>
  <si>
    <t>161101101</t>
  </si>
  <si>
    <t>Svislé přemístění výkopku z horniny tř. 1 až 4 hl výkopu do 2,5 m</t>
  </si>
  <si>
    <t>-1091007530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</si>
  <si>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</si>
  <si>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"jámy" 26,188+26,188</t>
  </si>
  <si>
    <t>"rýhy" 7,00+7,00</t>
  </si>
  <si>
    <t>11</t>
  </si>
  <si>
    <t>162701102</t>
  </si>
  <si>
    <t>Vodorovné přemístění do 7000 m výkopku/sypaniny z horniny tř. 1 až 4</t>
  </si>
  <si>
    <t>-1262728807</t>
  </si>
  <si>
    <t xml:space="preserve">Vodorovné přemístění výkopku nebo sypaniny po suchu  na obvyklém dopravním prostředku, bez naložení výkopku, avšak se složením bez rozhrnutí z horniny tř. 1 až 4 na vzdálenost přes 6 000 do 7000 m</t>
  </si>
  <si>
    <t>"výkop" 26,188+26,188+7,00+7,00</t>
  </si>
  <si>
    <t>"zásyp" -20,00</t>
  </si>
  <si>
    <t>12</t>
  </si>
  <si>
    <t>167101101</t>
  </si>
  <si>
    <t>Nakládání výkopku z hornin tř. 1 až 4 do 100 m3</t>
  </si>
  <si>
    <t>1914144819</t>
  </si>
  <si>
    <t xml:space="preserve">Nakládání, skládání a překládání neulehlého výkopku nebo sypaniny  nakládání, množství do 100 m3, z hornin tř. 1 až 4</t>
  </si>
  <si>
    <t>13</t>
  </si>
  <si>
    <t>171201201</t>
  </si>
  <si>
    <t>Uložení sypaniny na skládky</t>
  </si>
  <si>
    <t>-1228894248</t>
  </si>
  <si>
    <t xml:space="preserve">Uložení sypaniny  na skládky</t>
  </si>
  <si>
    <t>14</t>
  </si>
  <si>
    <t>171201211.1</t>
  </si>
  <si>
    <t>Poplatek za uložení stavebního odpadu - zeminy a kameniva na skládce</t>
  </si>
  <si>
    <t>t</t>
  </si>
  <si>
    <t>1957761065</t>
  </si>
  <si>
    <t>Poplatek za uložení stavebního odpadu na skládce (skládkovné) zeminy a kameniva zatříděného do Katalogu odpadů pod kódem 170 504</t>
  </si>
  <si>
    <t>46,376*2,00</t>
  </si>
  <si>
    <t>174101101</t>
  </si>
  <si>
    <t>Zásyp jam, šachet rýh nebo kolem objektů sypaninou se zhutněním</t>
  </si>
  <si>
    <t>1511500026</t>
  </si>
  <si>
    <t xml:space="preserve">Zásyp sypaninou z jakékoliv horniny  s uložením výkopku ve vrstvách se zhutněním jam, šachet, rýh nebo kolem objektů v těchto vykopávkách</t>
  </si>
  <si>
    <t>"okolo objektu" 20,00</t>
  </si>
  <si>
    <t>Zakládání</t>
  </si>
  <si>
    <t>16</t>
  </si>
  <si>
    <t>274313611</t>
  </si>
  <si>
    <t>Základové pásy z betonu tř. C 16/20</t>
  </si>
  <si>
    <t>-82954778</t>
  </si>
  <si>
    <t>Základy z betonu prostého pasy betonu kamenem neprokládaného tř. C 16/20</t>
  </si>
  <si>
    <t>(5,15+4,65)*2*0,60*1,25</t>
  </si>
  <si>
    <t>17</t>
  </si>
  <si>
    <t>274351121</t>
  </si>
  <si>
    <t>Zřízení bednění základových pasů rovného</t>
  </si>
  <si>
    <t>m2</t>
  </si>
  <si>
    <t>-1677801609</t>
  </si>
  <si>
    <t>Bednění základů pasů rovné zřízení</t>
  </si>
  <si>
    <t>(5,15+4,65)*2*0,20*2</t>
  </si>
  <si>
    <t>18</t>
  </si>
  <si>
    <t>274351122</t>
  </si>
  <si>
    <t>Odstranění bednění základových pasů rovného</t>
  </si>
  <si>
    <t>1681802065</t>
  </si>
  <si>
    <t>Bednění základů pasů rovné odstranění</t>
  </si>
  <si>
    <t>Svislé a kompletní konstrukce</t>
  </si>
  <si>
    <t>19</t>
  </si>
  <si>
    <t>317355193</t>
  </si>
  <si>
    <t>Překlady z tvárnic betonových tepelně izolačních, na tepelně izolační maltu š.30cm (dodávka+montáž</t>
  </si>
  <si>
    <t>m</t>
  </si>
  <si>
    <t>676628619</t>
  </si>
  <si>
    <t>2,80*1</t>
  </si>
  <si>
    <t>20</t>
  </si>
  <si>
    <t>311113144</t>
  </si>
  <si>
    <t>Nosná zeď tl do 300 mm z hladkých tvárnic ztraceného bednění včetně výplně z betonu tř. C 20/25</t>
  </si>
  <si>
    <t>-924619291</t>
  </si>
  <si>
    <t xml:space="preserve">Nadzákladové zdi z tvárnic ztraceného bednění  hladkých, včetně výplně z betonu třídy C 20/25, tloušťky zdiva přes 250 do 300 mm</t>
  </si>
  <si>
    <t>(5,00+5,25)*2*4,45 -1,80*2,20</t>
  </si>
  <si>
    <t>Vodorovné konstrukce</t>
  </si>
  <si>
    <t>411118113</t>
  </si>
  <si>
    <t>Strop tl do 200 mm z betonových vložek výšky do 160 mm osová vzdálenost nosníků do 500 mm rozpětído do 4,8 m</t>
  </si>
  <si>
    <t>1334800306</t>
  </si>
  <si>
    <t>Stropy skládané betonové z jednoduchých železobetonových nosníků a betonových stropních vložek včetně zmonolitnění konstrukce betonem C20/25 bez výztuže výšky stropní vložky přes 120 do 160 mm tloušťky stropní konstrukce do 200 mm při osové vzdálenosti do 500 mm, délky nosníků přes 3,6 do 4,8 m</t>
  </si>
  <si>
    <t>4,34*5,25</t>
  </si>
  <si>
    <t>22</t>
  </si>
  <si>
    <t>417272111.01</t>
  </si>
  <si>
    <t>Obezdívka věnce betonovou věncovkou tl.150mm, výšky 200 mm, včetně polystyrenu tl 100 mm (dodávka+montáž)</t>
  </si>
  <si>
    <t>-752820134</t>
  </si>
  <si>
    <t>23</t>
  </si>
  <si>
    <t>417321414</t>
  </si>
  <si>
    <t>Ztužující pásy a věnce ze ŽB tř. C 20/25</t>
  </si>
  <si>
    <t>-1411544931</t>
  </si>
  <si>
    <t xml:space="preserve">Ztužující pásy a věnce z betonu železového (bez výztuže)  tř. C 20/25</t>
  </si>
  <si>
    <t>21,70*0,15*0,20</t>
  </si>
  <si>
    <t>24</t>
  </si>
  <si>
    <t>417361821</t>
  </si>
  <si>
    <t>Výztuž ztužujících pásů a věnců betonářskou ocelí 10 505</t>
  </si>
  <si>
    <t>383577209</t>
  </si>
  <si>
    <t xml:space="preserve">Výztuž ztužujících pásů a věnců  z betonářské oceli 10 505 (R) nebo BSt 500</t>
  </si>
  <si>
    <t>0,651*0,150</t>
  </si>
  <si>
    <t>Komunikace pozemní</t>
  </si>
  <si>
    <t>25</t>
  </si>
  <si>
    <t>181102302</t>
  </si>
  <si>
    <t>Úprava pláně v zářezech se zhutněním</t>
  </si>
  <si>
    <t>-1237509888</t>
  </si>
  <si>
    <t>Úprava pláně na stavbách dálnic strojně v zářezech mimo skalních se zhutněním</t>
  </si>
  <si>
    <t>26</t>
  </si>
  <si>
    <t>564831111</t>
  </si>
  <si>
    <t>Podklad ze štěrkodrtě ŠD tl 100 mm</t>
  </si>
  <si>
    <t>1667124242</t>
  </si>
  <si>
    <t xml:space="preserve">Podklad ze štěrkodrti ŠD  s rozprostřením a zhutněním, po zhutnění tl. 100 mm</t>
  </si>
  <si>
    <t>27</t>
  </si>
  <si>
    <t>564211111</t>
  </si>
  <si>
    <t>Podklad nebo podsyp ze štěrkopísku ŠP tl 50 mm</t>
  </si>
  <si>
    <t>-998289398</t>
  </si>
  <si>
    <t xml:space="preserve">Podklad nebo podsyp ze štěrkopísku ŠP  s rozprostřením, vlhčením a zhutněním, po zhutnění tl. 50 mm</t>
  </si>
  <si>
    <t>28</t>
  </si>
  <si>
    <t>596211110</t>
  </si>
  <si>
    <t>Kladení zámkové dlažby komunikací pro pěší tl 60 mm skupiny A pl do 50 m2</t>
  </si>
  <si>
    <t>739760641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</si>
  <si>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</si>
  <si>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29</t>
  </si>
  <si>
    <t>M</t>
  </si>
  <si>
    <t>592450</t>
  </si>
  <si>
    <t>dlažba zámková tl.6cm</t>
  </si>
  <si>
    <t>1141778684</t>
  </si>
  <si>
    <t>9,50*1,03</t>
  </si>
  <si>
    <t>61</t>
  </si>
  <si>
    <t>Úprava povrchů vnitřních</t>
  </si>
  <si>
    <t>30</t>
  </si>
  <si>
    <t>611321141</t>
  </si>
  <si>
    <t>Vápenocementová omítka štuková dvouvrstvá vnitřních stropů rovných nanášená ručně</t>
  </si>
  <si>
    <t>262873066</t>
  </si>
  <si>
    <t xml:space="preserve">Omítka vápenocementová vnitřních ploch  nanášená ručně dvouvrstvá, tloušťky jádrové omítky do 10 mm a tloušťky štuku do 3 mm štuková vodorovných konstrukcí stropů rovných</t>
  </si>
  <si>
    <t>62</t>
  </si>
  <si>
    <t>Úprava povrchů vnějších</t>
  </si>
  <si>
    <t>31</t>
  </si>
  <si>
    <t>623142001</t>
  </si>
  <si>
    <t>Potažení vnějších pilířů nebo sloupů sklovláknitým pletivem vtlačeným do tenkovrstvé hmoty</t>
  </si>
  <si>
    <t>-263415512</t>
  </si>
  <si>
    <t xml:space="preserve">Potažení vnějších ploch pletivem  v ploše nebo pruzích, na plném podkladu sklovláknitým vtlačením do tmelu pilířů nebo sloupů</t>
  </si>
  <si>
    <t>"ostění výplní otvorů" 6,50*0,15</t>
  </si>
  <si>
    <t>32</t>
  </si>
  <si>
    <t>623135011</t>
  </si>
  <si>
    <t>Vyrovnání podkladu vnějších pilířů nebo sloupů tmelem tl do 2 mm</t>
  </si>
  <si>
    <t>-1282347145</t>
  </si>
  <si>
    <t xml:space="preserve">Vyrovnání nerovností podkladu vnějších omítaných ploch  tmelem, tloušťky do 2 mm pilířů nebo sloupů</t>
  </si>
  <si>
    <t>33</t>
  </si>
  <si>
    <t>623135095</t>
  </si>
  <si>
    <t>Příplatek k vyrovnání vnějších pilířů nebo sloupů tmelem za každý dalších 1 mm tl</t>
  </si>
  <si>
    <t>875319630</t>
  </si>
  <si>
    <t xml:space="preserve">Vyrovnání nerovností podkladu vnějších omítaných ploch  tmelem, tloušťky do 2 mm Příplatek k ceně za každý další 1 mm tloušťky podkladní vrstvy přes 2 mm tmelem pilířů nebo sloupů</t>
  </si>
  <si>
    <t>63</t>
  </si>
  <si>
    <t>Podlahy a podlahové konstrukce</t>
  </si>
  <si>
    <t>34</t>
  </si>
  <si>
    <t>631311124</t>
  </si>
  <si>
    <t>Mazanina tl do 120 mm z betonu prostého bez zvýšených nároků na prostředí tř. C 16/20</t>
  </si>
  <si>
    <t>-715257716</t>
  </si>
  <si>
    <t xml:space="preserve">Mazanina z betonu  prostého bez zvýšených nároků na prostředí tl. přes 80 do 120 mm tř. C 16/20</t>
  </si>
  <si>
    <t>podkladní mazanina</t>
  </si>
  <si>
    <t>3,95*4,65*0,10</t>
  </si>
  <si>
    <t>podlaha</t>
  </si>
  <si>
    <t>23,00*0,09</t>
  </si>
  <si>
    <t>střecha</t>
  </si>
  <si>
    <t>5,00*5,85*(0,05+0,15)/2</t>
  </si>
  <si>
    <t>35</t>
  </si>
  <si>
    <t>631319012</t>
  </si>
  <si>
    <t>Příplatek k mazanině tl do 120 mm za přehlazení povrchu</t>
  </si>
  <si>
    <t>2004931724</t>
  </si>
  <si>
    <t xml:space="preserve">Příplatek k cenám mazanin  za úpravu povrchu mazaniny přehlazením, mazanina tl. přes 80 do 120 mm</t>
  </si>
  <si>
    <t>36</t>
  </si>
  <si>
    <t>631319173</t>
  </si>
  <si>
    <t>Příplatek k mazanině tl do 120 mm za stržení povrchu spodní vrstvy před vložením výztuže</t>
  </si>
  <si>
    <t>-834439004</t>
  </si>
  <si>
    <t xml:space="preserve">Příplatek k cenám mazanin  za stržení povrchu spodní vrstvy mazaniny latí před vložením výztuže nebo pletiva pro tl. obou vrstev mazaniny přes 80 do 120 mm</t>
  </si>
  <si>
    <t>37</t>
  </si>
  <si>
    <t>631362021</t>
  </si>
  <si>
    <t>Výztuž mazanin svařovanými sítěmi Kari</t>
  </si>
  <si>
    <t>358045690</t>
  </si>
  <si>
    <t xml:space="preserve">Výztuž mazanin  ze svařovaných sítí z drátů typu KARI</t>
  </si>
  <si>
    <t>síť 100/100/6mm</t>
  </si>
  <si>
    <t>3,95*4,65*1,2*4,44*0,001</t>
  </si>
  <si>
    <t>23,00*1,2*4,44*0,001</t>
  </si>
  <si>
    <t>38</t>
  </si>
  <si>
    <t>635111215</t>
  </si>
  <si>
    <t>Násyp pod podlahy ze štěrkopísku se zhutněním</t>
  </si>
  <si>
    <t>236585890</t>
  </si>
  <si>
    <t xml:space="preserve">Násyp ze štěrkopísku, písku nebo kameniva pod podlahy  se zhutněním ze štěrkopísku</t>
  </si>
  <si>
    <t>94</t>
  </si>
  <si>
    <t>Lešení a stavební výtahy</t>
  </si>
  <si>
    <t>39</t>
  </si>
  <si>
    <t>941111111</t>
  </si>
  <si>
    <t>Montáž lešení řadového trubkového lehkého s podlahami zatížení do 200 kg/m2 š do 0,9 m v do 10 m</t>
  </si>
  <si>
    <t>1901216107</t>
  </si>
  <si>
    <t xml:space="preserve">Montáž lešení řadového trubkového lehkého pracovního s podlahami  s provozním zatížením tř. 3 do 200 kg/m2 šířky tř. W06 od 0,6 do 0,9 m, výšky do 10 m</t>
  </si>
  <si>
    <t>"fasáda" 60,00</t>
  </si>
  <si>
    <t>40</t>
  </si>
  <si>
    <t>941111211</t>
  </si>
  <si>
    <t>Příplatek k lešení řadovému trubkovému lehkému s podlahami š 0,9 m v 10 m za první a ZKD den použití</t>
  </si>
  <si>
    <t>-1961030381</t>
  </si>
  <si>
    <t xml:space="preserve">Montáž lešení řadového trubkového lehkého pracovního s podlahami  s provozním zatížením tř. 3 do 200 kg/m2 Příplatek za první a každý další den použití lešení k ceně -1111</t>
  </si>
  <si>
    <t>60,00*30</t>
  </si>
  <si>
    <t>41</t>
  </si>
  <si>
    <t>941111811</t>
  </si>
  <si>
    <t>Demontáž lešení řadového trubkového lehkého s podlahami zatížení do 200 kg/m2 š do 0,9 m v do 10 m</t>
  </si>
  <si>
    <t>1071151249</t>
  </si>
  <si>
    <t xml:space="preserve">Demontáž lešení řadového trubkového lehkého pracovního s podlahami  s provozním zatížením tř. 3 do 200 kg/m2 šířky tř. W06 od 0,6 do 0,9 m, výšky do 10 m</t>
  </si>
  <si>
    <t>42</t>
  </si>
  <si>
    <t>944511111</t>
  </si>
  <si>
    <t>Montáž ochranné sítě z textilie z umělých vláken</t>
  </si>
  <si>
    <t>-416167294</t>
  </si>
  <si>
    <t xml:space="preserve">Montáž ochranné sítě  zavěšené na konstrukci lešení z textilie z umělých vláken</t>
  </si>
  <si>
    <t>43</t>
  </si>
  <si>
    <t>944511211</t>
  </si>
  <si>
    <t>Příplatek k ochranné síti za první a ZKD den použití</t>
  </si>
  <si>
    <t>1351849213</t>
  </si>
  <si>
    <t xml:space="preserve">Montáž ochranné sítě  Příplatek za první a každý další den použití sítě k ceně -1111</t>
  </si>
  <si>
    <t>44</t>
  </si>
  <si>
    <t>944511811</t>
  </si>
  <si>
    <t>Demontáž ochranné sítě z textilie z umělých vláken</t>
  </si>
  <si>
    <t>-6176469</t>
  </si>
  <si>
    <t xml:space="preserve">Demontáž ochranné sítě  zavěšené na konstrukci lešení z textilie z umělých vláken</t>
  </si>
  <si>
    <t>45</t>
  </si>
  <si>
    <t>949101112</t>
  </si>
  <si>
    <t>Lešení pomocné pro objekty pozemních staveb s lešeňovou podlahou v do 3,5 m zatížení do 150 kg/m2</t>
  </si>
  <si>
    <t>-1435773254</t>
  </si>
  <si>
    <t xml:space="preserve">Lešení pomocné pracovní pro objekty pozemních staveb  pro zatížení do 150 kg/m2, o výšce lešeňové podlahy přes 1,9 do 3,5 m</t>
  </si>
  <si>
    <t>"vnitřní" 22,84</t>
  </si>
  <si>
    <t>95</t>
  </si>
  <si>
    <t>Různé dokončovací konstrukce a práce pozemních staveb</t>
  </si>
  <si>
    <t>46</t>
  </si>
  <si>
    <t>952901111</t>
  </si>
  <si>
    <t>Vyčištění budov bytové a občanské výstavby při výšce podlaží do 4 m</t>
  </si>
  <si>
    <t>883987352</t>
  </si>
  <si>
    <t xml:space="preserve">Vyčištění budov nebo objektů před předáním do užívání  budov bytové nebo občanské výstavby, světlé výšky podlaží do 4 m</t>
  </si>
  <si>
    <t>5,00*5,85</t>
  </si>
  <si>
    <t>47</t>
  </si>
  <si>
    <t>953312113</t>
  </si>
  <si>
    <t>Vložky do svislých dilatačních spár z fasádních polystyrénových desek tl 30 mm</t>
  </si>
  <si>
    <t>1709174888</t>
  </si>
  <si>
    <t xml:space="preserve">Vložky svislé do dilatačních spár z polystyrenových desek  fasádních včetně dodání a osazení, v jakémkoliv zdivu přes 20 do 30 mm</t>
  </si>
  <si>
    <t>5,25*4,60*2</t>
  </si>
  <si>
    <t>48</t>
  </si>
  <si>
    <t>95-has</t>
  </si>
  <si>
    <t>Hasící přístroj přenosný práškový s hasící schopností 21A (dodávka+montáž)</t>
  </si>
  <si>
    <t>ks</t>
  </si>
  <si>
    <t>267530187</t>
  </si>
  <si>
    <t>96</t>
  </si>
  <si>
    <t>Bourání konstrukcí</t>
  </si>
  <si>
    <t>49</t>
  </si>
  <si>
    <t>961055111</t>
  </si>
  <si>
    <t>Bourání základů ze ŽB</t>
  </si>
  <si>
    <t>-1704615473</t>
  </si>
  <si>
    <t xml:space="preserve">Bourání základů z betonu  železového</t>
  </si>
  <si>
    <t>8,00*0,50*0,80</t>
  </si>
  <si>
    <t>50</t>
  </si>
  <si>
    <t>962052211</t>
  </si>
  <si>
    <t>Bourání zdiva nadzákladového ze ŽB přes 1 m3</t>
  </si>
  <si>
    <t>-1207535590</t>
  </si>
  <si>
    <t xml:space="preserve">Bourání zdiva železobetonového  nadzákladového, objemu přes 1 m3</t>
  </si>
  <si>
    <t>6,00*2,90*0,50</t>
  </si>
  <si>
    <t>51</t>
  </si>
  <si>
    <t>962033121</t>
  </si>
  <si>
    <t>Bourání zdiva z tvárnic ztraceného bednění včetně výplně z betonu přes 1 m3</t>
  </si>
  <si>
    <t>1861972836</t>
  </si>
  <si>
    <t>Bourání zdiva nadzákladového z tvárnic ztraceného bednění včetně výplně z betonu a výztuže objemu přes 1 m3</t>
  </si>
  <si>
    <t>2,60*1,70*0,40</t>
  </si>
  <si>
    <t>52</t>
  </si>
  <si>
    <t>997013111</t>
  </si>
  <si>
    <t>Vnitrostaveništní doprava suti a vybouraných hmot pro budovy v do 6 m s použitím mechanizace</t>
  </si>
  <si>
    <t>-769430577</t>
  </si>
  <si>
    <t xml:space="preserve">Vnitrostaveništní doprava suti a vybouraných hmot  vodorovně do 50 m svisle s použitím mechanizace pro budovy a haly výšky do 6 m</t>
  </si>
  <si>
    <t>53</t>
  </si>
  <si>
    <t>997013511</t>
  </si>
  <si>
    <t>Odvoz suti a vybouraných hmot z meziskládky na skládku do 1 km s naložením a se složením</t>
  </si>
  <si>
    <t>59327936</t>
  </si>
  <si>
    <t xml:space="preserve">Odvoz suti a vybouraných hmot z meziskládky na skládku  s naložením a se složením, na vzdálenost do 1 km</t>
  </si>
  <si>
    <t>54</t>
  </si>
  <si>
    <t>997013509</t>
  </si>
  <si>
    <t>Příplatek k odvozu suti a vybouraných hmot na skládku ZKD 1 km přes 1 km</t>
  </si>
  <si>
    <t>-1559675906</t>
  </si>
  <si>
    <t xml:space="preserve">Odvoz suti a vybouraných hmot na skládku nebo meziskládku  se složením, na vzdálenost Příplatek k ceně za každý další i započatý 1 km přes 1 km</t>
  </si>
  <si>
    <t>32,273*6 'Přepočtené koeficientem množství</t>
  </si>
  <si>
    <t>55</t>
  </si>
  <si>
    <t>997013831.1</t>
  </si>
  <si>
    <t>Poplatek za uložení na skládce (skládkovné) stavebního odpadu směsného kód odpadu 170 904</t>
  </si>
  <si>
    <t>-1522248662</t>
  </si>
  <si>
    <t>Poplatek za uložení stavebního odpadu na skládce (skládkovné) směsného stavebního a demoličního zatříděného do Katalogu odpadů pod kódem 170 904</t>
  </si>
  <si>
    <t>99</t>
  </si>
  <si>
    <t>Přesun hmot</t>
  </si>
  <si>
    <t>56</t>
  </si>
  <si>
    <t>998011001</t>
  </si>
  <si>
    <t>Přesun hmot pro budovy zděné v do 6 m</t>
  </si>
  <si>
    <t>-428318134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</si>
  <si>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</si>
  <si>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PSV</t>
  </si>
  <si>
    <t>Práce a dodávky PSV</t>
  </si>
  <si>
    <t>711</t>
  </si>
  <si>
    <t>Izolace proti vodě, vlhkosti a plynům</t>
  </si>
  <si>
    <t>57</t>
  </si>
  <si>
    <t>711411001</t>
  </si>
  <si>
    <t>Provedení izolace proti tlakové vodě vodorovné za studena nátěrem penetračním</t>
  </si>
  <si>
    <t>-1410591234</t>
  </si>
  <si>
    <t xml:space="preserve">Provedení izolace proti povrchové a podpovrchové tlakové vodě natěradly a tmely za studena  na ploše vodorovné V nátěrem penetračním</t>
  </si>
  <si>
    <t>58</t>
  </si>
  <si>
    <t>11163150</t>
  </si>
  <si>
    <t>lak asfaltový penetrační</t>
  </si>
  <si>
    <t>471185628</t>
  </si>
  <si>
    <t>P</t>
  </si>
  <si>
    <t>Poznámka k položce:
Spotřeba 0,3-0,4kg/m2 dle povrchu, ředidlo technický benzín</t>
  </si>
  <si>
    <t>29,25*0,00030</t>
  </si>
  <si>
    <t>59</t>
  </si>
  <si>
    <t>711112001</t>
  </si>
  <si>
    <t>Provedení izolace proti zemní vlhkosti svislé za studena nátěrem penetračním</t>
  </si>
  <si>
    <t>607277384</t>
  </si>
  <si>
    <t xml:space="preserve">Provedení izolace proti zemní vlhkosti natěradly a tmely za studena  na ploše svislé S nátěrem penetračním</t>
  </si>
  <si>
    <t>60</t>
  </si>
  <si>
    <t>-1015776192</t>
  </si>
  <si>
    <t>11,00*0,00035</t>
  </si>
  <si>
    <t>711141559</t>
  </si>
  <si>
    <t>Provedení izolace proti zemní vlhkosti pásy přitavením vodorovné NAIP</t>
  </si>
  <si>
    <t>1731618181</t>
  </si>
  <si>
    <t xml:space="preserve">Provedení izolace proti zemní vlhkosti pásy přitavením  NAIP na ploše vodorovné V</t>
  </si>
  <si>
    <t>6283315</t>
  </si>
  <si>
    <t>asf.modifikovaný pás</t>
  </si>
  <si>
    <t>-593639792</t>
  </si>
  <si>
    <t>29,25*1,15</t>
  </si>
  <si>
    <t>711142559</t>
  </si>
  <si>
    <t>Provedení izolace proti zemní vlhkosti pásy přitavením svislé NAIP</t>
  </si>
  <si>
    <t>2004023685</t>
  </si>
  <si>
    <t xml:space="preserve">Provedení izolace proti zemní vlhkosti pásy přitavením  NAIP na ploše svislé S</t>
  </si>
  <si>
    <t>64</t>
  </si>
  <si>
    <t>-1543139278</t>
  </si>
  <si>
    <t>11,00*1,20</t>
  </si>
  <si>
    <t>65</t>
  </si>
  <si>
    <t>711491273</t>
  </si>
  <si>
    <t>Provedení izolace proti tlakové vodě svislé z nopové folie</t>
  </si>
  <si>
    <t>-1062297472</t>
  </si>
  <si>
    <t xml:space="preserve">Provedení izolace proti povrchové a podpovrchové tlakové vodě ostatní  na ploše svislé S z nopové fólie</t>
  </si>
  <si>
    <t>66</t>
  </si>
  <si>
    <t>283230051</t>
  </si>
  <si>
    <t>fólie nopová</t>
  </si>
  <si>
    <t>-1208337525</t>
  </si>
  <si>
    <t>67</t>
  </si>
  <si>
    <t>998711101</t>
  </si>
  <si>
    <t>Přesun hmot tonážní pro izolace proti vodě, vlhkosti a plynům v objektech výšky do 6 m</t>
  </si>
  <si>
    <t>1374801137</t>
  </si>
  <si>
    <t xml:space="preserve">Přesun hmot pro izolace proti vodě, vlhkosti a plynům  stanovený z hmotnosti přesunovaného materiálu vodorovná dopravní vzdálenost do 50 m v objektech výšky do 6 m</t>
  </si>
  <si>
    <t>712</t>
  </si>
  <si>
    <t>Povlakové krytiny</t>
  </si>
  <si>
    <t>68</t>
  </si>
  <si>
    <t>712311101</t>
  </si>
  <si>
    <t>Provedení povlakové krytiny střech do 10° za studena lakem penetračním nebo asfaltovým</t>
  </si>
  <si>
    <t>-287244701</t>
  </si>
  <si>
    <t xml:space="preserve">Provedení povlakové krytiny střech plochých do 10° natěradly a tmely za studena  nátěrem lakem penetračním nebo asfaltovým</t>
  </si>
  <si>
    <t>69</t>
  </si>
  <si>
    <t>-1237820852</t>
  </si>
  <si>
    <t>70</t>
  </si>
  <si>
    <t>712341559</t>
  </si>
  <si>
    <t>Provedení povlakové krytiny střech do 10° pásy NAIP přitavením v plné ploše</t>
  </si>
  <si>
    <t>-579241586</t>
  </si>
  <si>
    <t xml:space="preserve">Provedení povlakové krytiny střech plochých do 10° pásy přitavením  NAIP v plné ploše</t>
  </si>
  <si>
    <t>29,25*2</t>
  </si>
  <si>
    <t>71</t>
  </si>
  <si>
    <t>101015122</t>
  </si>
  <si>
    <t>hydroizolační asfaltový pás - podklad pod vrchní pásy</t>
  </si>
  <si>
    <t>45666852</t>
  </si>
  <si>
    <t>72</t>
  </si>
  <si>
    <t>101015102</t>
  </si>
  <si>
    <t>hydroizolační asfaltový pás vrchní s posypem</t>
  </si>
  <si>
    <t>2097345788</t>
  </si>
  <si>
    <t>73</t>
  </si>
  <si>
    <t>998712101</t>
  </si>
  <si>
    <t>Přesun hmot tonážní tonážní pro krytiny povlakové v objektech v do 6 m</t>
  </si>
  <si>
    <t>-1214608876</t>
  </si>
  <si>
    <t>Přesun hmot pro povlakové krytiny stanovený z hmotnosti přesunovaného materiálu vodorovná dopravní vzdálenost do 50 m v objektech výšky do 6 m</t>
  </si>
  <si>
    <t>764</t>
  </si>
  <si>
    <t>Konstrukce klempířské</t>
  </si>
  <si>
    <t>74</t>
  </si>
  <si>
    <t>764242333</t>
  </si>
  <si>
    <t>Oplechování rovné okapové hrany z TiZn lesklého plechu rš 250 mm</t>
  </si>
  <si>
    <t>-968031322</t>
  </si>
  <si>
    <t>Oplechování střešních prvků z titanzinkového lesklého válcovaného plechu okapu okapovým plechem střechy rovné rš 250 mm</t>
  </si>
  <si>
    <t>"K3" 5,85</t>
  </si>
  <si>
    <t>75</t>
  </si>
  <si>
    <t>764341313</t>
  </si>
  <si>
    <t>Lemování rovných zdí střech s krytinou skládanou z TiZn lesklého plechu rš 250 mm</t>
  </si>
  <si>
    <t>-1585605627</t>
  </si>
  <si>
    <t>Lemování zdí z titanzinkového lesklého válcovaného plechu boční nebo horní rovných, střech s krytinou skládanou mimo prejzovou rš 250 mm</t>
  </si>
  <si>
    <t>"K4" 5,85</t>
  </si>
  <si>
    <t>76</t>
  </si>
  <si>
    <t>764541305</t>
  </si>
  <si>
    <t>Žlab podokapní půlkruhový z TiZn lesklého plechu rš 330 mm</t>
  </si>
  <si>
    <t>-765874942</t>
  </si>
  <si>
    <t>Žlab podokapní z titanzinkového lesklého válcovaného plechu včetně háků a čel půlkruhový rš 330 mm</t>
  </si>
  <si>
    <t>"K1" 5,85</t>
  </si>
  <si>
    <t>77</t>
  </si>
  <si>
    <t>764548323</t>
  </si>
  <si>
    <t>Svody kruhové včetně objímek, kolen, odskoků z TiZn lesklého plechu průměru 100 mm</t>
  </si>
  <si>
    <t>-153141511</t>
  </si>
  <si>
    <t>Svod z titanzinkového lesklého válcovaného plechu včetně objímek, kolen a odskoků kruhový, průměru 100 mm</t>
  </si>
  <si>
    <t>"K2" 4,62</t>
  </si>
  <si>
    <t>78</t>
  </si>
  <si>
    <t>998764101</t>
  </si>
  <si>
    <t>Přesun hmot tonážní pro konstrukce klempířské v objektech v do 6 m</t>
  </si>
  <si>
    <t>1528716493</t>
  </si>
  <si>
    <t>Přesun hmot pro konstrukce klempířské stanovený z hmotnosti přesunovaného materiálu vodorovná dopravní vzdálenost do 50 m v objektech výšky do 6 m</t>
  </si>
  <si>
    <t>767</t>
  </si>
  <si>
    <t>Konstrukce zámečnické</t>
  </si>
  <si>
    <t>79</t>
  </si>
  <si>
    <t>767-SO05-Z1</t>
  </si>
  <si>
    <t>Vrata kovová vnější 180x220cm, dvoukřídlová, vč.kování, vč.rámové zárubně (dodávka+výroba+montáž)</t>
  </si>
  <si>
    <t>963036428</t>
  </si>
  <si>
    <t>přesné provedení dle Technické zprávy a výkresu D.1.1_05-08</t>
  </si>
  <si>
    <t>80</t>
  </si>
  <si>
    <t>767-SO05-001</t>
  </si>
  <si>
    <t>Větrací mřížka 40/40cm (dodávka+výroba+montáž)</t>
  </si>
  <si>
    <t>1859701173</t>
  </si>
  <si>
    <t>81</t>
  </si>
  <si>
    <t>998767101</t>
  </si>
  <si>
    <t>Přesun hmot tonážní pro zámečnické konstrukce v objektech v do 6 m</t>
  </si>
  <si>
    <t>-2136633944</t>
  </si>
  <si>
    <t xml:space="preserve">Přesun hmot pro zámečnické konstrukce  stanovený z hmotnosti přesunovaného materiálu vodorovná dopravní vzdálenost do 50 m v objektech výšky do 6 m</t>
  </si>
  <si>
    <t>771</t>
  </si>
  <si>
    <t>Podlahy z dlaždic</t>
  </si>
  <si>
    <t>82</t>
  </si>
  <si>
    <t>771574118.01</t>
  </si>
  <si>
    <t>Montáž podlah keramických lepených flexibilním lepidlem, vč.spárování (vč.dodávky lepidla a spárovací malty)</t>
  </si>
  <si>
    <t>-815217420</t>
  </si>
  <si>
    <t>83</t>
  </si>
  <si>
    <t>771474113.01</t>
  </si>
  <si>
    <t>Montáž soklíků z dlaždic keramických rovných flexibilní lepidlo v do 120 mm, vč.spárování (vč.dodávky lepidla a spárovací malty)</t>
  </si>
  <si>
    <t>1335270995</t>
  </si>
  <si>
    <t>84</t>
  </si>
  <si>
    <t>597611</t>
  </si>
  <si>
    <t>dlaždice keramické vnitřní tl.10mm, součinitel smykového tření min.0,5</t>
  </si>
  <si>
    <t>591668329</t>
  </si>
  <si>
    <t>(23,00+18,00*0,10)*1,10</t>
  </si>
  <si>
    <t>85</t>
  </si>
  <si>
    <t>998771101</t>
  </si>
  <si>
    <t>Přesun hmot tonážní pro podlahy z dlaždic v objektech v do 6 m</t>
  </si>
  <si>
    <t>-1875867689</t>
  </si>
  <si>
    <t>Přesun hmot pro podlahy z dlaždic stanovený z hmotnosti přesunovaného materiálu vodorovná dopravní vzdálenost do 50 m v objektech výšky do 6 m</t>
  </si>
  <si>
    <t>783</t>
  </si>
  <si>
    <t>Dokončovací práce - nátěry</t>
  </si>
  <si>
    <t>86</t>
  </si>
  <si>
    <t>783314101</t>
  </si>
  <si>
    <t>Základní jednonásobný syntetický nátěr zámečnických konstrukcí</t>
  </si>
  <si>
    <t>1074938210</t>
  </si>
  <si>
    <t>Základní nátěr zámečnických konstrukcí jednonásobný syntetický</t>
  </si>
  <si>
    <t>"vrata" 2,00*2,40*2</t>
  </si>
  <si>
    <t>87</t>
  </si>
  <si>
    <t>783315101</t>
  </si>
  <si>
    <t>Mezinátěr jednonásobný syntetický standardní zámečnických konstrukcí</t>
  </si>
  <si>
    <t>-310437421</t>
  </si>
  <si>
    <t>Mezinátěr zámečnických konstrukcí jednonásobný syntetický standardní</t>
  </si>
  <si>
    <t>88</t>
  </si>
  <si>
    <t>783317101</t>
  </si>
  <si>
    <t>Krycí jednonásobný syntetický standardní nátěr zámečnických konstrukcí</t>
  </si>
  <si>
    <t>-939704411</t>
  </si>
  <si>
    <t>Krycí nátěr (email) zámečnických konstrukcí jednonásobný syntetický standardní</t>
  </si>
  <si>
    <t>89</t>
  </si>
  <si>
    <t>783826605</t>
  </si>
  <si>
    <t>Hydrofobizační transparentní silikonový nátěr hladkých betonových povrchů, povrchů z desek</t>
  </si>
  <si>
    <t>-289601821</t>
  </si>
  <si>
    <t>Hydrofobizační nátěr omítek silikonový, transparentní, povrchů hladkých betonových povrchů nebo povrchů z desek na bázi dřeva (dřevovláknitých apod.)</t>
  </si>
  <si>
    <t>"vnější betonové povrchy" 60,00</t>
  </si>
  <si>
    <t>90</t>
  </si>
  <si>
    <t>783823135</t>
  </si>
  <si>
    <t>Penetrační silikonový nátěr hladkých, tenkovrstvých zrnitých nebo štukových omítek</t>
  </si>
  <si>
    <t>951885985</t>
  </si>
  <si>
    <t>Penetrační nátěr omítek hladkých omítek hladkých, zrnitých tenkovrstvých nebo štukových stupně členitosti 1 a 2 silikonový</t>
  </si>
  <si>
    <t>91</t>
  </si>
  <si>
    <t>783827425</t>
  </si>
  <si>
    <t>Krycí dvojnásobný silikonový nátěr omítek stupně členitosti 1 a 2</t>
  </si>
  <si>
    <t>-1246267253</t>
  </si>
  <si>
    <t>Krycí (ochranný ) nátěr omítek dvojnásobný hladkých omítek hladkých, zrnitých tenkovrstvých nebo štukových stupně členitosti 1 a 2 silikonový</t>
  </si>
  <si>
    <t>784</t>
  </si>
  <si>
    <t>Dokončovací práce - malby a tapety</t>
  </si>
  <si>
    <t>92</t>
  </si>
  <si>
    <t>784211121</t>
  </si>
  <si>
    <t>Dvojnásobné bílé malby ze směsí za mokra středně otěruvzdorných v místnostech výšky do 3,80 m</t>
  </si>
  <si>
    <t>-872664322</t>
  </si>
  <si>
    <t>Malby z malířských směsí otěruvzdorných za mokra dvojnásobné, bílé za mokra otěruvzdorné středně v místnostech výšky do 3,80 m</t>
  </si>
  <si>
    <t>omítky-stropy</t>
  </si>
  <si>
    <t>22,785</t>
  </si>
  <si>
    <t>SO.13 - Oprava tartanových povrchů v rozběžištích (V.etapa)</t>
  </si>
  <si>
    <t xml:space="preserve">    8 - Trubní vedení</t>
  </si>
  <si>
    <t>-1235690276</t>
  </si>
  <si>
    <t>"drenáž" 288,00*0,40*0,40 *0,50</t>
  </si>
  <si>
    <t>-1797418236</t>
  </si>
  <si>
    <t>-1323066153</t>
  </si>
  <si>
    <t>23,04+23,04</t>
  </si>
  <si>
    <t>46,08*2,00</t>
  </si>
  <si>
    <t>212752212</t>
  </si>
  <si>
    <t>Trativod z drenážních trubek plastových flexibilních D do 100 mm včetně lože otevřený výkop</t>
  </si>
  <si>
    <t>-1800023351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</si>
  <si>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</si>
  <si>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564751113</t>
  </si>
  <si>
    <t>Podklad z kameniva hrubého drceného vel. 32-63 mm tl 170 mm</t>
  </si>
  <si>
    <t>1831776004</t>
  </si>
  <si>
    <t xml:space="preserve">Podklad nebo kryt z kameniva hrubého drceného  vel. 32-63 mm s rozprostřením a zhutněním, po zhutnění tl. 170 mm</t>
  </si>
  <si>
    <t>564801112</t>
  </si>
  <si>
    <t>Podklad ze štěrkodrtě ŠD tl 40 mm</t>
  </si>
  <si>
    <t>841044040</t>
  </si>
  <si>
    <t xml:space="preserve">Podklad ze štěrkodrti ŠD  s rozprostřením a zhutněním, po zhutnění tl. 40 mm</t>
  </si>
  <si>
    <t>564710011</t>
  </si>
  <si>
    <t>Podklad z kameniva hrubého drceného vel. 8-16 mm tl. 50 mm</t>
  </si>
  <si>
    <t>-440290572</t>
  </si>
  <si>
    <t xml:space="preserve">Podklad nebo kryt z kameniva hrubého drceného  vel. 8-16 mm s rozprostřením a zhutněním, po zhutnění tl. 50 mm</t>
  </si>
  <si>
    <t>564201111</t>
  </si>
  <si>
    <t>Podklad nebo podsyp ze štěrkopísku ŠP tl 40 mm</t>
  </si>
  <si>
    <t>1368830707</t>
  </si>
  <si>
    <t xml:space="preserve">Podklad nebo podsyp ze štěrkopísku ŠP  s rozprostřením, vlhčením a zhutněním, po zhutnění tl. 40 mm</t>
  </si>
  <si>
    <t>576146321.01</t>
  </si>
  <si>
    <t>Asfaltový koberec otevřený AKO 11 tl 50 mm š přes 3 m z nemodifikovaného asfaltu (dodávka+montáž)</t>
  </si>
  <si>
    <t>1106178440</t>
  </si>
  <si>
    <t xml:space="preserve">Asfaltový koberec otevřený AKO 11  s rozprostřením a se zhutněním z nemodifikovaného asfaltu v pruhu šířky přes 3 m, po zhutnění tl. 50 mm (dodávka+montáž)</t>
  </si>
  <si>
    <t>576136121</t>
  </si>
  <si>
    <t>Asfaltový koberec otevřený AKO 8 (AKOJ) tl 40 mm š přes 3 m z modifikovaného asfaltu</t>
  </si>
  <si>
    <t>1883795052</t>
  </si>
  <si>
    <t xml:space="preserve">Asfaltový koberec otevřený AKO 8 (AKOJ)  s rozprostřením a se zhutněním z modifikovaného asfaltu v pruhu šířky přes 3 m, po zhutnění tl. 40 mm</t>
  </si>
  <si>
    <t>57sportne</t>
  </si>
  <si>
    <t>Vodonepropustný PUR povrch (dodávka+montáž)</t>
  </si>
  <si>
    <t>455136463</t>
  </si>
  <si>
    <t>57sportano</t>
  </si>
  <si>
    <t>Vodopropustný PUR povrch (dodávka+montáž)</t>
  </si>
  <si>
    <t>1380397769</t>
  </si>
  <si>
    <t>Trubní vedení</t>
  </si>
  <si>
    <t>898161290</t>
  </si>
  <si>
    <t>Sanace kanalizačního potrubí vložkování textilním rukávcem DN 300 (dodávka+montáž)</t>
  </si>
  <si>
    <t>1020540508</t>
  </si>
  <si>
    <t>V ceně započteno:</t>
  </si>
  <si>
    <t>- čištění kanalizace v celé délce vysokotlakým vozem a odvoz sedimentů na skládku vč.poplatku za skládku</t>
  </si>
  <si>
    <t>- prohlídka vyčištěného potrubí TV kamerou v celé délce</t>
  </si>
  <si>
    <t>- provedení sanace bezvýkopovou technologií - vložkování textilním rukávcem</t>
  </si>
  <si>
    <t>- kontrolní prohlídka TV kamerou</t>
  </si>
  <si>
    <t>- dodávka materiálu a montáž</t>
  </si>
  <si>
    <t>- doprava technologického zařízení a pracovníků na stavbu a zpět</t>
  </si>
  <si>
    <t>"stávající dešťová kanalizace" 33,35+61,48+59,47+6,06+226,00</t>
  </si>
  <si>
    <t>898161291</t>
  </si>
  <si>
    <t>Ručně kopané sondy pro nalezení kanalizačních šachet, vč.bourání a zpětné obnovy povrchu (tartanový povrch)</t>
  </si>
  <si>
    <t>-996311070</t>
  </si>
  <si>
    <t>898161292</t>
  </si>
  <si>
    <t>Prohlédnutí a případná oprava kanaliz.šachet - bude upraveno dle skutečnosti po odkrytí šachet (dodávka+montáž)</t>
  </si>
  <si>
    <t>-2029318271</t>
  </si>
  <si>
    <t>113107211</t>
  </si>
  <si>
    <t>Odstranění podkladu z kameniva těženého tl 100 mm strojně pl přes 200 m2</t>
  </si>
  <si>
    <t>1676330663</t>
  </si>
  <si>
    <t>Odstranění podkladů nebo krytů strojně plochy jednotlivě přes 200 m2 s přemístěním hmot na skládku na vzdálenost do 20 m nebo s naložením na dopravní prostředek z kameniva těženého, o tl. vrstvy do 100 mm</t>
  </si>
  <si>
    <t>113107222</t>
  </si>
  <si>
    <t>Odstranění podkladu z kameniva drceného tl 200 mm strojně pl přes 200 m2</t>
  </si>
  <si>
    <t>-300100794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</si>
  <si>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</si>
  <si>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113107241</t>
  </si>
  <si>
    <t>Odstranění podkladu živičného tl 50 mm strojně pl přes 200 m2</t>
  </si>
  <si>
    <t>158693417</t>
  </si>
  <si>
    <t>Odstranění podkladů nebo krytů strojně plochy jednotlivě přes 200 m2 s přemístěním hmot na skládku na vzdálenost do 20 m nebo s naložením na dopravní prostředek živičných, o tl. vrstvy do 50 mm</t>
  </si>
  <si>
    <t>113311112.01</t>
  </si>
  <si>
    <t>Odstranění sportovního povrchu</t>
  </si>
  <si>
    <t>222337970</t>
  </si>
  <si>
    <t>Odstranění sportovního povrchu s uložením na vzdálenost do 20 m nebo naložením na dopravní prostředek</t>
  </si>
  <si>
    <t>997221551</t>
  </si>
  <si>
    <t>Vodorovná doprava suti ze sypkých materiálů do 1 km</t>
  </si>
  <si>
    <t>-1486669312</t>
  </si>
  <si>
    <t xml:space="preserve">Vodorovná doprava suti  bez naložení, ale se složením a s hrubým urovnáním ze sypkých materiálů, na vzdálenost do 1 km</t>
  </si>
  <si>
    <t>301,68+486,04</t>
  </si>
  <si>
    <t>997221559</t>
  </si>
  <si>
    <t>Příplatek ZKD 1 km u vodorovné dopravy suti ze sypkých materiálů</t>
  </si>
  <si>
    <t>628133778</t>
  </si>
  <si>
    <t xml:space="preserve">Vodorovná doprava suti  bez naložení, ale se složením a s hrubým urovnáním Příplatek k ceně za každý další i započatý 1 km přes 1 km</t>
  </si>
  <si>
    <t>787,72*6</t>
  </si>
  <si>
    <t>997221561</t>
  </si>
  <si>
    <t>Vodorovná doprava suti z kusových materiálů do 1 km</t>
  </si>
  <si>
    <t>1352834186</t>
  </si>
  <si>
    <t xml:space="preserve">Vodorovná doprava suti  bez naložení, ale se složením a s hrubým urovnáním z kusových materiálů, na vzdálenost do 1 km</t>
  </si>
  <si>
    <t>164,248+8,38</t>
  </si>
  <si>
    <t>997221569</t>
  </si>
  <si>
    <t>Příplatek ZKD 1 km u vodorovné dopravy suti z kusových materiálů</t>
  </si>
  <si>
    <t>1389669395</t>
  </si>
  <si>
    <t>172,628*6</t>
  </si>
  <si>
    <t>997221611</t>
  </si>
  <si>
    <t>Nakládání suti na dopravní prostředky pro vodorovnou dopravu</t>
  </si>
  <si>
    <t>-730749879</t>
  </si>
  <si>
    <t xml:space="preserve">Nakládání na dopravní prostředky  pro vodorovnou dopravu suti</t>
  </si>
  <si>
    <t>787,72+172,628</t>
  </si>
  <si>
    <t>1988580784</t>
  </si>
  <si>
    <t>997221845.1</t>
  </si>
  <si>
    <t>Poplatek za uložení na skládce (skládkovné) odpadu asfaltového bez dehtu kód odpadu 170 302</t>
  </si>
  <si>
    <t>2076497010</t>
  </si>
  <si>
    <t>Poplatek za uložení stavebního odpadu na skládce (skládkovné) asfaltového bez obsahu dehtu zatříděného do Katalogu odpadů pod kódem 170 302</t>
  </si>
  <si>
    <t>997013814.2</t>
  </si>
  <si>
    <t>Poplatek za uložení na skládce (skládkovné) stavebního odpadu - sportovní povrch</t>
  </si>
  <si>
    <t>-735864628</t>
  </si>
  <si>
    <t>Poplatek za uložení stavebního odpadu na skládce (skládkovné) - sportovní povrch</t>
  </si>
  <si>
    <t>998222012</t>
  </si>
  <si>
    <t>Přesun hmot pro tělovýchovné plochy</t>
  </si>
  <si>
    <t>1820723225</t>
  </si>
  <si>
    <t xml:space="preserve">Přesun hmot pro tělovýchovné plochy  dopravní vzdálenost do 200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</si>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</sst>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35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42.75" customHeight="1">
      <c r="B20" s="27"/>
      <c r="C20" s="28"/>
      <c r="D20" s="28"/>
      <c r="E20" s="43" t="s">
        <v>37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PROV489V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Městský stadion Ústí nad Labem, dovybudování areálu - V.etapa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28. 7. 2018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>Statutární město Ústí nad Labem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>PROVOD s.r.o.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ROUND(SUM(AG52:AG53),2)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ROUND(SUM(AS52:AS53),2)</f>
        <v>0</v>
      </c>
      <c r="AT51" s="113">
        <f>ROUND(SUM(AV51:AW51),2)</f>
        <v>0</v>
      </c>
      <c r="AU51" s="114">
        <f>ROUND(SUM(AU52:AU53),5)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ROUND(SUM(AZ52:AZ53),2)</f>
        <v>0</v>
      </c>
      <c r="BA51" s="113">
        <f>ROUND(SUM(BA52:BA53),2)</f>
        <v>0</v>
      </c>
      <c r="BB51" s="113">
        <f>ROUND(SUM(BB52:BB53),2)</f>
        <v>0</v>
      </c>
      <c r="BC51" s="113">
        <f>ROUND(SUM(BC52:BC53),2)</f>
        <v>0</v>
      </c>
      <c r="BD51" s="115">
        <f>ROUND(SUM(BD52:BD53),2)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'SO.05 - Rozšíření skladu ...'!J27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'SO.05 - Rozšíření skladu ...'!P97</f>
        <v>0</v>
      </c>
      <c r="AV52" s="127">
        <f>'SO.05 - Rozšíření skladu ...'!J30</f>
        <v>0</v>
      </c>
      <c r="AW52" s="127">
        <f>'SO.05 - Rozšíření skladu ...'!J31</f>
        <v>0</v>
      </c>
      <c r="AX52" s="127">
        <f>'SO.05 - Rozšíření skladu ...'!J32</f>
        <v>0</v>
      </c>
      <c r="AY52" s="127">
        <f>'SO.05 - Rozšíření skladu ...'!J33</f>
        <v>0</v>
      </c>
      <c r="AZ52" s="127">
        <f>'SO.05 - Rozšíření skladu ...'!F30</f>
        <v>0</v>
      </c>
      <c r="BA52" s="127">
        <f>'SO.05 - Rozšíření skladu ...'!F31</f>
        <v>0</v>
      </c>
      <c r="BB52" s="127">
        <f>'SO.05 - Rozšíření skladu ...'!F32</f>
        <v>0</v>
      </c>
      <c r="BC52" s="127">
        <f>'SO.05 - Rozšíření skladu ...'!F33</f>
        <v>0</v>
      </c>
      <c r="BD52" s="129">
        <f>'SO.05 - Rozšíření skladu ...'!F34</f>
        <v>0</v>
      </c>
      <c r="BT52" s="130" t="s">
        <v>80</v>
      </c>
      <c r="BV52" s="130" t="s">
        <v>74</v>
      </c>
      <c r="BW52" s="130" t="s">
        <v>81</v>
      </c>
      <c r="BX52" s="130" t="s">
        <v>7</v>
      </c>
      <c r="CL52" s="130" t="s">
        <v>21</v>
      </c>
      <c r="CM52" s="130" t="s">
        <v>82</v>
      </c>
    </row>
    <row r="53" s="5" customFormat="1" ht="31.5" customHeight="1">
      <c r="A53" s="118" t="s">
        <v>76</v>
      </c>
      <c r="B53" s="119"/>
      <c r="C53" s="120"/>
      <c r="D53" s="121" t="s">
        <v>83</v>
      </c>
      <c r="E53" s="121"/>
      <c r="F53" s="121"/>
      <c r="G53" s="121"/>
      <c r="H53" s="121"/>
      <c r="I53" s="122"/>
      <c r="J53" s="121" t="s">
        <v>84</v>
      </c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3">
        <f>'SO.13 - Oprava tartanovýc...'!J27</f>
        <v>0</v>
      </c>
      <c r="AH53" s="122"/>
      <c r="AI53" s="122"/>
      <c r="AJ53" s="122"/>
      <c r="AK53" s="122"/>
      <c r="AL53" s="122"/>
      <c r="AM53" s="122"/>
      <c r="AN53" s="123">
        <f>SUM(AG53,AT53)</f>
        <v>0</v>
      </c>
      <c r="AO53" s="122"/>
      <c r="AP53" s="122"/>
      <c r="AQ53" s="124" t="s">
        <v>79</v>
      </c>
      <c r="AR53" s="125"/>
      <c r="AS53" s="131">
        <v>0</v>
      </c>
      <c r="AT53" s="132">
        <f>ROUND(SUM(AV53:AW53),2)</f>
        <v>0</v>
      </c>
      <c r="AU53" s="133">
        <f>'SO.13 - Oprava tartanovýc...'!P83</f>
        <v>0</v>
      </c>
      <c r="AV53" s="132">
        <f>'SO.13 - Oprava tartanovýc...'!J30</f>
        <v>0</v>
      </c>
      <c r="AW53" s="132">
        <f>'SO.13 - Oprava tartanovýc...'!J31</f>
        <v>0</v>
      </c>
      <c r="AX53" s="132">
        <f>'SO.13 - Oprava tartanovýc...'!J32</f>
        <v>0</v>
      </c>
      <c r="AY53" s="132">
        <f>'SO.13 - Oprava tartanovýc...'!J33</f>
        <v>0</v>
      </c>
      <c r="AZ53" s="132">
        <f>'SO.13 - Oprava tartanovýc...'!F30</f>
        <v>0</v>
      </c>
      <c r="BA53" s="132">
        <f>'SO.13 - Oprava tartanovýc...'!F31</f>
        <v>0</v>
      </c>
      <c r="BB53" s="132">
        <f>'SO.13 - Oprava tartanovýc...'!F32</f>
        <v>0</v>
      </c>
      <c r="BC53" s="132">
        <f>'SO.13 - Oprava tartanovýc...'!F33</f>
        <v>0</v>
      </c>
      <c r="BD53" s="134">
        <f>'SO.13 - Oprava tartanovýc...'!F34</f>
        <v>0</v>
      </c>
      <c r="BT53" s="130" t="s">
        <v>80</v>
      </c>
      <c r="BV53" s="130" t="s">
        <v>74</v>
      </c>
      <c r="BW53" s="130" t="s">
        <v>85</v>
      </c>
      <c r="BX53" s="130" t="s">
        <v>7</v>
      </c>
      <c r="CL53" s="130" t="s">
        <v>21</v>
      </c>
      <c r="CM53" s="130" t="s">
        <v>82</v>
      </c>
    </row>
    <row r="54" s="1" customFormat="1" ht="30" customHeight="1">
      <c r="B54" s="45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1"/>
    </row>
    <row r="55" s="1" customFormat="1" ht="6.96" customHeight="1"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71"/>
    </row>
  </sheetData>
  <sheetProtection sheet="1" formatColumns="0" formatRows="0" objects="1" scenarios="1" spinCount="100000" saltValue="hg20mTA4MGU9RWtqdRKxxu3I8HPo0O/CAUihNstIq3V7GcZd/v3Q5wa/zL5akBR90r0JHeefCOYX8vf5nfDxKw==" hashValue="7oj0kxEYBlGQPvVB3SSxZxcPQm2kfun5t+yFpu04lNWuOKI/X+QiKraVrX468P70dH+xR4afGmPD2fvxUuztgw==" algorithmName="SHA-512" password="CC35"/>
  <mergeCells count="4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</mergeCells>
  <hyperlinks>
    <hyperlink ref="K1:S1" location="C2" display="1) Rekapitulace stavby"/>
    <hyperlink ref="W1:AI1" location="C51" display="2) Rekapitulace objektů stavby a soupisů prací"/>
    <hyperlink ref="A52" location="'SO.05 - Rozšíření skladu ...'!C2" display="/"/>
    <hyperlink ref="A53" location="'SO.13 - Oprava tartanovýc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81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Městský stadion Ústí nad Labem, dovybudování areálu - V.etapa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93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28. 7. 2018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57" customHeight="1">
      <c r="B24" s="147"/>
      <c r="C24" s="148"/>
      <c r="D24" s="148"/>
      <c r="E24" s="43" t="s">
        <v>37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ROUND(J97,2)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ROUND(SUM(BE97:BE386), 2)</f>
        <v>0</v>
      </c>
      <c r="G30" s="46"/>
      <c r="H30" s="46"/>
      <c r="I30" s="157">
        <v>0.20999999999999999</v>
      </c>
      <c r="J30" s="156">
        <f>ROUND(ROUND((SUM(BE97:BE386)),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ROUND(SUM(BF97:BF386), 2)</f>
        <v>0</v>
      </c>
      <c r="G31" s="46"/>
      <c r="H31" s="46"/>
      <c r="I31" s="157">
        <v>0.14999999999999999</v>
      </c>
      <c r="J31" s="156">
        <f>ROUND(ROUND((SUM(BF97:BF386)),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ROUND(SUM(BG97:BG386),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ROUND(SUM(BH97:BH386),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ROUND(SUM(BI97:BI386),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Městský stadion Ústí nad Labem, dovybudování areálu - V.etapa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SO.05 - Rozšíření skladu atletiky (V.etapa)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28. 7. 2018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Statutární město Ústí nad Labem</v>
      </c>
      <c r="G51" s="46"/>
      <c r="H51" s="46"/>
      <c r="I51" s="145" t="s">
        <v>33</v>
      </c>
      <c r="J51" s="43" t="str">
        <f>E21</f>
        <v>PROVOD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J97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J98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J99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J145</f>
        <v>0</v>
      </c>
      <c r="K59" s="189"/>
    </row>
    <row r="60" s="8" customFormat="1" ht="19.92" customHeight="1">
      <c r="B60" s="183"/>
      <c r="C60" s="184"/>
      <c r="D60" s="185" t="s">
        <v>102</v>
      </c>
      <c r="E60" s="186"/>
      <c r="F60" s="186"/>
      <c r="G60" s="186"/>
      <c r="H60" s="186"/>
      <c r="I60" s="187"/>
      <c r="J60" s="188">
        <f>J154</f>
        <v>0</v>
      </c>
      <c r="K60" s="189"/>
    </row>
    <row r="61" s="8" customFormat="1" ht="19.92" customHeight="1">
      <c r="B61" s="183"/>
      <c r="C61" s="184"/>
      <c r="D61" s="185" t="s">
        <v>103</v>
      </c>
      <c r="E61" s="186"/>
      <c r="F61" s="186"/>
      <c r="G61" s="186"/>
      <c r="H61" s="186"/>
      <c r="I61" s="187"/>
      <c r="J61" s="188">
        <f>J161</f>
        <v>0</v>
      </c>
      <c r="K61" s="189"/>
    </row>
    <row r="62" s="8" customFormat="1" ht="19.92" customHeight="1">
      <c r="B62" s="183"/>
      <c r="C62" s="184"/>
      <c r="D62" s="185" t="s">
        <v>104</v>
      </c>
      <c r="E62" s="186"/>
      <c r="F62" s="186"/>
      <c r="G62" s="186"/>
      <c r="H62" s="186"/>
      <c r="I62" s="187"/>
      <c r="J62" s="188">
        <f>J173</f>
        <v>0</v>
      </c>
      <c r="K62" s="189"/>
    </row>
    <row r="63" s="8" customFormat="1" ht="19.92" customHeight="1">
      <c r="B63" s="183"/>
      <c r="C63" s="184"/>
      <c r="D63" s="185" t="s">
        <v>105</v>
      </c>
      <c r="E63" s="186"/>
      <c r="F63" s="186"/>
      <c r="G63" s="186"/>
      <c r="H63" s="186"/>
      <c r="I63" s="187"/>
      <c r="J63" s="188">
        <f>J185</f>
        <v>0</v>
      </c>
      <c r="K63" s="189"/>
    </row>
    <row r="64" s="8" customFormat="1" ht="19.92" customHeight="1">
      <c r="B64" s="183"/>
      <c r="C64" s="184"/>
      <c r="D64" s="185" t="s">
        <v>106</v>
      </c>
      <c r="E64" s="186"/>
      <c r="F64" s="186"/>
      <c r="G64" s="186"/>
      <c r="H64" s="186"/>
      <c r="I64" s="187"/>
      <c r="J64" s="188">
        <f>J189</f>
        <v>0</v>
      </c>
      <c r="K64" s="189"/>
    </row>
    <row r="65" s="8" customFormat="1" ht="19.92" customHeight="1">
      <c r="B65" s="183"/>
      <c r="C65" s="184"/>
      <c r="D65" s="185" t="s">
        <v>107</v>
      </c>
      <c r="E65" s="186"/>
      <c r="F65" s="186"/>
      <c r="G65" s="186"/>
      <c r="H65" s="186"/>
      <c r="I65" s="187"/>
      <c r="J65" s="188">
        <f>J197</f>
        <v>0</v>
      </c>
      <c r="K65" s="189"/>
    </row>
    <row r="66" s="8" customFormat="1" ht="19.92" customHeight="1">
      <c r="B66" s="183"/>
      <c r="C66" s="184"/>
      <c r="D66" s="185" t="s">
        <v>108</v>
      </c>
      <c r="E66" s="186"/>
      <c r="F66" s="186"/>
      <c r="G66" s="186"/>
      <c r="H66" s="186"/>
      <c r="I66" s="187"/>
      <c r="J66" s="188">
        <f>J234</f>
        <v>0</v>
      </c>
      <c r="K66" s="189"/>
    </row>
    <row r="67" s="8" customFormat="1" ht="19.92" customHeight="1">
      <c r="B67" s="183"/>
      <c r="C67" s="184"/>
      <c r="D67" s="185" t="s">
        <v>109</v>
      </c>
      <c r="E67" s="186"/>
      <c r="F67" s="186"/>
      <c r="G67" s="186"/>
      <c r="H67" s="186"/>
      <c r="I67" s="187"/>
      <c r="J67" s="188">
        <f>J253</f>
        <v>0</v>
      </c>
      <c r="K67" s="189"/>
    </row>
    <row r="68" s="8" customFormat="1" ht="19.92" customHeight="1">
      <c r="B68" s="183"/>
      <c r="C68" s="184"/>
      <c r="D68" s="185" t="s">
        <v>110</v>
      </c>
      <c r="E68" s="186"/>
      <c r="F68" s="186"/>
      <c r="G68" s="186"/>
      <c r="H68" s="186"/>
      <c r="I68" s="187"/>
      <c r="J68" s="188">
        <f>J262</f>
        <v>0</v>
      </c>
      <c r="K68" s="189"/>
    </row>
    <row r="69" s="8" customFormat="1" ht="19.92" customHeight="1">
      <c r="B69" s="183"/>
      <c r="C69" s="184"/>
      <c r="D69" s="185" t="s">
        <v>111</v>
      </c>
      <c r="E69" s="186"/>
      <c r="F69" s="186"/>
      <c r="G69" s="186"/>
      <c r="H69" s="186"/>
      <c r="I69" s="187"/>
      <c r="J69" s="188">
        <f>J281</f>
        <v>0</v>
      </c>
      <c r="K69" s="189"/>
    </row>
    <row r="70" s="7" customFormat="1" ht="24.96" customHeight="1">
      <c r="B70" s="176"/>
      <c r="C70" s="177"/>
      <c r="D70" s="178" t="s">
        <v>112</v>
      </c>
      <c r="E70" s="179"/>
      <c r="F70" s="179"/>
      <c r="G70" s="179"/>
      <c r="H70" s="179"/>
      <c r="I70" s="180"/>
      <c r="J70" s="181">
        <f>J284</f>
        <v>0</v>
      </c>
      <c r="K70" s="182"/>
    </row>
    <row r="71" s="8" customFormat="1" ht="19.92" customHeight="1">
      <c r="B71" s="183"/>
      <c r="C71" s="184"/>
      <c r="D71" s="185" t="s">
        <v>113</v>
      </c>
      <c r="E71" s="186"/>
      <c r="F71" s="186"/>
      <c r="G71" s="186"/>
      <c r="H71" s="186"/>
      <c r="I71" s="187"/>
      <c r="J71" s="188">
        <f>J285</f>
        <v>0</v>
      </c>
      <c r="K71" s="189"/>
    </row>
    <row r="72" s="8" customFormat="1" ht="19.92" customHeight="1">
      <c r="B72" s="183"/>
      <c r="C72" s="184"/>
      <c r="D72" s="185" t="s">
        <v>114</v>
      </c>
      <c r="E72" s="186"/>
      <c r="F72" s="186"/>
      <c r="G72" s="186"/>
      <c r="H72" s="186"/>
      <c r="I72" s="187"/>
      <c r="J72" s="188">
        <f>J316</f>
        <v>0</v>
      </c>
      <c r="K72" s="189"/>
    </row>
    <row r="73" s="8" customFormat="1" ht="19.92" customHeight="1">
      <c r="B73" s="183"/>
      <c r="C73" s="184"/>
      <c r="D73" s="185" t="s">
        <v>115</v>
      </c>
      <c r="E73" s="186"/>
      <c r="F73" s="186"/>
      <c r="G73" s="186"/>
      <c r="H73" s="186"/>
      <c r="I73" s="187"/>
      <c r="J73" s="188">
        <f>J334</f>
        <v>0</v>
      </c>
      <c r="K73" s="189"/>
    </row>
    <row r="74" s="8" customFormat="1" ht="19.92" customHeight="1">
      <c r="B74" s="183"/>
      <c r="C74" s="184"/>
      <c r="D74" s="185" t="s">
        <v>116</v>
      </c>
      <c r="E74" s="186"/>
      <c r="F74" s="186"/>
      <c r="G74" s="186"/>
      <c r="H74" s="186"/>
      <c r="I74" s="187"/>
      <c r="J74" s="188">
        <f>J349</f>
        <v>0</v>
      </c>
      <c r="K74" s="189"/>
    </row>
    <row r="75" s="8" customFormat="1" ht="19.92" customHeight="1">
      <c r="B75" s="183"/>
      <c r="C75" s="184"/>
      <c r="D75" s="185" t="s">
        <v>117</v>
      </c>
      <c r="E75" s="186"/>
      <c r="F75" s="186"/>
      <c r="G75" s="186"/>
      <c r="H75" s="186"/>
      <c r="I75" s="187"/>
      <c r="J75" s="188">
        <f>J356</f>
        <v>0</v>
      </c>
      <c r="K75" s="189"/>
    </row>
    <row r="76" s="8" customFormat="1" ht="19.92" customHeight="1">
      <c r="B76" s="183"/>
      <c r="C76" s="184"/>
      <c r="D76" s="185" t="s">
        <v>118</v>
      </c>
      <c r="E76" s="186"/>
      <c r="F76" s="186"/>
      <c r="G76" s="186"/>
      <c r="H76" s="186"/>
      <c r="I76" s="187"/>
      <c r="J76" s="188">
        <f>J366</f>
        <v>0</v>
      </c>
      <c r="K76" s="189"/>
    </row>
    <row r="77" s="8" customFormat="1" ht="19.92" customHeight="1">
      <c r="B77" s="183"/>
      <c r="C77" s="184"/>
      <c r="D77" s="185" t="s">
        <v>119</v>
      </c>
      <c r="E77" s="186"/>
      <c r="F77" s="186"/>
      <c r="G77" s="186"/>
      <c r="H77" s="186"/>
      <c r="I77" s="187"/>
      <c r="J77" s="188">
        <f>J382</f>
        <v>0</v>
      </c>
      <c r="K77" s="189"/>
    </row>
    <row r="78" s="1" customFormat="1" ht="21.84" customHeight="1">
      <c r="B78" s="45"/>
      <c r="C78" s="46"/>
      <c r="D78" s="46"/>
      <c r="E78" s="46"/>
      <c r="F78" s="46"/>
      <c r="G78" s="46"/>
      <c r="H78" s="46"/>
      <c r="I78" s="143"/>
      <c r="J78" s="46"/>
      <c r="K78" s="50"/>
    </row>
    <row r="79" s="1" customFormat="1" ht="6.96" customHeight="1">
      <c r="B79" s="66"/>
      <c r="C79" s="67"/>
      <c r="D79" s="67"/>
      <c r="E79" s="67"/>
      <c r="F79" s="67"/>
      <c r="G79" s="67"/>
      <c r="H79" s="67"/>
      <c r="I79" s="165"/>
      <c r="J79" s="67"/>
      <c r="K79" s="68"/>
    </row>
    <row r="83" s="1" customFormat="1" ht="6.96" customHeight="1">
      <c r="B83" s="69"/>
      <c r="C83" s="70"/>
      <c r="D83" s="70"/>
      <c r="E83" s="70"/>
      <c r="F83" s="70"/>
      <c r="G83" s="70"/>
      <c r="H83" s="70"/>
      <c r="I83" s="168"/>
      <c r="J83" s="70"/>
      <c r="K83" s="70"/>
      <c r="L83" s="71"/>
    </row>
    <row r="84" s="1" customFormat="1" ht="36.96" customHeight="1">
      <c r="B84" s="45"/>
      <c r="C84" s="72" t="s">
        <v>120</v>
      </c>
      <c r="D84" s="73"/>
      <c r="E84" s="73"/>
      <c r="F84" s="73"/>
      <c r="G84" s="73"/>
      <c r="H84" s="73"/>
      <c r="I84" s="190"/>
      <c r="J84" s="73"/>
      <c r="K84" s="73"/>
      <c r="L84" s="71"/>
    </row>
    <row r="85" s="1" customFormat="1" ht="6.96" customHeight="1">
      <c r="B85" s="45"/>
      <c r="C85" s="73"/>
      <c r="D85" s="73"/>
      <c r="E85" s="73"/>
      <c r="F85" s="73"/>
      <c r="G85" s="73"/>
      <c r="H85" s="73"/>
      <c r="I85" s="190"/>
      <c r="J85" s="73"/>
      <c r="K85" s="73"/>
      <c r="L85" s="71"/>
    </row>
    <row r="86" s="1" customFormat="1" ht="14.4" customHeight="1">
      <c r="B86" s="45"/>
      <c r="C86" s="75" t="s">
        <v>18</v>
      </c>
      <c r="D86" s="73"/>
      <c r="E86" s="73"/>
      <c r="F86" s="73"/>
      <c r="G86" s="73"/>
      <c r="H86" s="73"/>
      <c r="I86" s="190"/>
      <c r="J86" s="73"/>
      <c r="K86" s="73"/>
      <c r="L86" s="71"/>
    </row>
    <row r="87" s="1" customFormat="1" ht="16.5" customHeight="1">
      <c r="B87" s="45"/>
      <c r="C87" s="73"/>
      <c r="D87" s="73"/>
      <c r="E87" s="191" t="str">
        <f>E7</f>
        <v>Městský stadion Ústí nad Labem, dovybudování areálu - V.etapa</v>
      </c>
      <c r="F87" s="75"/>
      <c r="G87" s="75"/>
      <c r="H87" s="75"/>
      <c r="I87" s="190"/>
      <c r="J87" s="73"/>
      <c r="K87" s="73"/>
      <c r="L87" s="71"/>
    </row>
    <row r="88" s="1" customFormat="1" ht="14.4" customHeight="1">
      <c r="B88" s="45"/>
      <c r="C88" s="75" t="s">
        <v>92</v>
      </c>
      <c r="D88" s="73"/>
      <c r="E88" s="73"/>
      <c r="F88" s="73"/>
      <c r="G88" s="73"/>
      <c r="H88" s="73"/>
      <c r="I88" s="190"/>
      <c r="J88" s="73"/>
      <c r="K88" s="73"/>
      <c r="L88" s="71"/>
    </row>
    <row r="89" s="1" customFormat="1" ht="17.25" customHeight="1">
      <c r="B89" s="45"/>
      <c r="C89" s="73"/>
      <c r="D89" s="73"/>
      <c r="E89" s="81" t="str">
        <f>E9</f>
        <v>SO.05 - Rozšíření skladu atletiky (V.etapa)</v>
      </c>
      <c r="F89" s="73"/>
      <c r="G89" s="73"/>
      <c r="H89" s="73"/>
      <c r="I89" s="190"/>
      <c r="J89" s="73"/>
      <c r="K89" s="73"/>
      <c r="L89" s="71"/>
    </row>
    <row r="90" s="1" customFormat="1" ht="6.96" customHeight="1">
      <c r="B90" s="45"/>
      <c r="C90" s="73"/>
      <c r="D90" s="73"/>
      <c r="E90" s="73"/>
      <c r="F90" s="73"/>
      <c r="G90" s="73"/>
      <c r="H90" s="73"/>
      <c r="I90" s="190"/>
      <c r="J90" s="73"/>
      <c r="K90" s="73"/>
      <c r="L90" s="71"/>
    </row>
    <row r="91" s="1" customFormat="1" ht="18" customHeight="1">
      <c r="B91" s="45"/>
      <c r="C91" s="75" t="s">
        <v>23</v>
      </c>
      <c r="D91" s="73"/>
      <c r="E91" s="73"/>
      <c r="F91" s="192" t="str">
        <f>F12</f>
        <v xml:space="preserve"> </v>
      </c>
      <c r="G91" s="73"/>
      <c r="H91" s="73"/>
      <c r="I91" s="193" t="s">
        <v>25</v>
      </c>
      <c r="J91" s="84" t="str">
        <f>IF(J12="","",J12)</f>
        <v>28. 7. 2018</v>
      </c>
      <c r="K91" s="73"/>
      <c r="L91" s="71"/>
    </row>
    <row r="92" s="1" customFormat="1" ht="6.96" customHeight="1">
      <c r="B92" s="45"/>
      <c r="C92" s="73"/>
      <c r="D92" s="73"/>
      <c r="E92" s="73"/>
      <c r="F92" s="73"/>
      <c r="G92" s="73"/>
      <c r="H92" s="73"/>
      <c r="I92" s="190"/>
      <c r="J92" s="73"/>
      <c r="K92" s="73"/>
      <c r="L92" s="71"/>
    </row>
    <row r="93" s="1" customFormat="1">
      <c r="B93" s="45"/>
      <c r="C93" s="75" t="s">
        <v>27</v>
      </c>
      <c r="D93" s="73"/>
      <c r="E93" s="73"/>
      <c r="F93" s="192" t="str">
        <f>E15</f>
        <v>Statutární město Ústí nad Labem</v>
      </c>
      <c r="G93" s="73"/>
      <c r="H93" s="73"/>
      <c r="I93" s="193" t="s">
        <v>33</v>
      </c>
      <c r="J93" s="192" t="str">
        <f>E21</f>
        <v>PROVOD s.r.o.</v>
      </c>
      <c r="K93" s="73"/>
      <c r="L93" s="71"/>
    </row>
    <row r="94" s="1" customFormat="1" ht="14.4" customHeight="1">
      <c r="B94" s="45"/>
      <c r="C94" s="75" t="s">
        <v>31</v>
      </c>
      <c r="D94" s="73"/>
      <c r="E94" s="73"/>
      <c r="F94" s="192" t="str">
        <f>IF(E18="","",E18)</f>
        <v/>
      </c>
      <c r="G94" s="73"/>
      <c r="H94" s="73"/>
      <c r="I94" s="190"/>
      <c r="J94" s="73"/>
      <c r="K94" s="73"/>
      <c r="L94" s="71"/>
    </row>
    <row r="95" s="1" customFormat="1" ht="10.32" customHeight="1">
      <c r="B95" s="45"/>
      <c r="C95" s="73"/>
      <c r="D95" s="73"/>
      <c r="E95" s="73"/>
      <c r="F95" s="73"/>
      <c r="G95" s="73"/>
      <c r="H95" s="73"/>
      <c r="I95" s="190"/>
      <c r="J95" s="73"/>
      <c r="K95" s="73"/>
      <c r="L95" s="71"/>
    </row>
    <row r="96" s="9" customFormat="1" ht="29.28" customHeight="1">
      <c r="B96" s="194"/>
      <c r="C96" s="195" t="s">
        <v>121</v>
      </c>
      <c r="D96" s="196" t="s">
        <v>57</v>
      </c>
      <c r="E96" s="196" t="s">
        <v>53</v>
      </c>
      <c r="F96" s="196" t="s">
        <v>122</v>
      </c>
      <c r="G96" s="196" t="s">
        <v>123</v>
      </c>
      <c r="H96" s="196" t="s">
        <v>124</v>
      </c>
      <c r="I96" s="197" t="s">
        <v>125</v>
      </c>
      <c r="J96" s="196" t="s">
        <v>96</v>
      </c>
      <c r="K96" s="198" t="s">
        <v>126</v>
      </c>
      <c r="L96" s="199"/>
      <c r="M96" s="101" t="s">
        <v>127</v>
      </c>
      <c r="N96" s="102" t="s">
        <v>42</v>
      </c>
      <c r="O96" s="102" t="s">
        <v>128</v>
      </c>
      <c r="P96" s="102" t="s">
        <v>129</v>
      </c>
      <c r="Q96" s="102" t="s">
        <v>130</v>
      </c>
      <c r="R96" s="102" t="s">
        <v>131</v>
      </c>
      <c r="S96" s="102" t="s">
        <v>132</v>
      </c>
      <c r="T96" s="103" t="s">
        <v>133</v>
      </c>
    </row>
    <row r="97" s="1" customFormat="1" ht="29.28" customHeight="1">
      <c r="B97" s="45"/>
      <c r="C97" s="107" t="s">
        <v>97</v>
      </c>
      <c r="D97" s="73"/>
      <c r="E97" s="73"/>
      <c r="F97" s="73"/>
      <c r="G97" s="73"/>
      <c r="H97" s="73"/>
      <c r="I97" s="190"/>
      <c r="J97" s="200">
        <f>BK97</f>
        <v>0</v>
      </c>
      <c r="K97" s="73"/>
      <c r="L97" s="71"/>
      <c r="M97" s="104"/>
      <c r="N97" s="105"/>
      <c r="O97" s="105"/>
      <c r="P97" s="201">
        <f>P98+P284</f>
        <v>0</v>
      </c>
      <c r="Q97" s="105"/>
      <c r="R97" s="201">
        <f>R98+R284</f>
        <v>132.21313418</v>
      </c>
      <c r="S97" s="105"/>
      <c r="T97" s="202">
        <f>T98+T284</f>
        <v>32.272799999999997</v>
      </c>
      <c r="AT97" s="23" t="s">
        <v>71</v>
      </c>
      <c r="AU97" s="23" t="s">
        <v>98</v>
      </c>
      <c r="BK97" s="203">
        <f>BK98+BK284</f>
        <v>0</v>
      </c>
    </row>
    <row r="98" s="10" customFormat="1" ht="37.44001" customHeight="1">
      <c r="B98" s="204"/>
      <c r="C98" s="205"/>
      <c r="D98" s="206" t="s">
        <v>71</v>
      </c>
      <c r="E98" s="207" t="s">
        <v>134</v>
      </c>
      <c r="F98" s="207" t="s">
        <v>135</v>
      </c>
      <c r="G98" s="205"/>
      <c r="H98" s="205"/>
      <c r="I98" s="208"/>
      <c r="J98" s="209">
        <f>BK98</f>
        <v>0</v>
      </c>
      <c r="K98" s="205"/>
      <c r="L98" s="210"/>
      <c r="M98" s="211"/>
      <c r="N98" s="212"/>
      <c r="O98" s="212"/>
      <c r="P98" s="213">
        <f>P99+P145+P154+P161+P173+P185+P189+P197+P234+P253+P262+P281</f>
        <v>0</v>
      </c>
      <c r="Q98" s="212"/>
      <c r="R98" s="213">
        <f>R99+R145+R154+R161+R173+R185+R189+R197+R234+R253+R262+R281</f>
        <v>130.61478388</v>
      </c>
      <c r="S98" s="212"/>
      <c r="T98" s="214">
        <f>T99+T145+T154+T161+T173+T185+T189+T197+T234+T253+T262+T281</f>
        <v>32.272799999999997</v>
      </c>
      <c r="AR98" s="215" t="s">
        <v>80</v>
      </c>
      <c r="AT98" s="216" t="s">
        <v>71</v>
      </c>
      <c r="AU98" s="216" t="s">
        <v>72</v>
      </c>
      <c r="AY98" s="215" t="s">
        <v>136</v>
      </c>
      <c r="BK98" s="217">
        <f>BK99+BK145+BK154+BK161+BK173+BK185+BK189+BK197+BK234+BK253+BK262+BK281</f>
        <v>0</v>
      </c>
    </row>
    <row r="99" s="10" customFormat="1" ht="19.92" customHeight="1">
      <c r="B99" s="204"/>
      <c r="C99" s="205"/>
      <c r="D99" s="206" t="s">
        <v>71</v>
      </c>
      <c r="E99" s="218" t="s">
        <v>80</v>
      </c>
      <c r="F99" s="218" t="s">
        <v>137</v>
      </c>
      <c r="G99" s="205"/>
      <c r="H99" s="205"/>
      <c r="I99" s="208"/>
      <c r="J99" s="219">
        <f>BK99</f>
        <v>0</v>
      </c>
      <c r="K99" s="205"/>
      <c r="L99" s="210"/>
      <c r="M99" s="211"/>
      <c r="N99" s="212"/>
      <c r="O99" s="212"/>
      <c r="P99" s="213">
        <f>SUM(P100:P144)</f>
        <v>0</v>
      </c>
      <c r="Q99" s="212"/>
      <c r="R99" s="213">
        <f>SUM(R100:R144)</f>
        <v>0</v>
      </c>
      <c r="S99" s="212"/>
      <c r="T99" s="214">
        <f>SUM(T100:T144)</f>
        <v>0</v>
      </c>
      <c r="AR99" s="215" t="s">
        <v>80</v>
      </c>
      <c r="AT99" s="216" t="s">
        <v>71</v>
      </c>
      <c r="AU99" s="216" t="s">
        <v>80</v>
      </c>
      <c r="AY99" s="215" t="s">
        <v>136</v>
      </c>
      <c r="BK99" s="217">
        <f>SUM(BK100:BK144)</f>
        <v>0</v>
      </c>
    </row>
    <row r="100" s="1" customFormat="1" ht="16.5" customHeight="1">
      <c r="B100" s="45"/>
      <c r="C100" s="220" t="s">
        <v>80</v>
      </c>
      <c r="D100" s="220" t="s">
        <v>138</v>
      </c>
      <c r="E100" s="221" t="s">
        <v>139</v>
      </c>
      <c r="F100" s="222" t="s">
        <v>140</v>
      </c>
      <c r="G100" s="223" t="s">
        <v>141</v>
      </c>
      <c r="H100" s="224">
        <v>1</v>
      </c>
      <c r="I100" s="225"/>
      <c r="J100" s="226">
        <f>ROUND(I100*H100,2)</f>
        <v>0</v>
      </c>
      <c r="K100" s="222" t="s">
        <v>21</v>
      </c>
      <c r="L100" s="71"/>
      <c r="M100" s="227" t="s">
        <v>21</v>
      </c>
      <c r="N100" s="228" t="s">
        <v>43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142</v>
      </c>
      <c r="AT100" s="23" t="s">
        <v>138</v>
      </c>
      <c r="AU100" s="23" t="s">
        <v>82</v>
      </c>
      <c r="AY100" s="23" t="s">
        <v>136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80</v>
      </c>
      <c r="BK100" s="231">
        <f>ROUND(I100*H100,2)</f>
        <v>0</v>
      </c>
      <c r="BL100" s="23" t="s">
        <v>142</v>
      </c>
      <c r="BM100" s="23" t="s">
        <v>143</v>
      </c>
    </row>
    <row r="101" s="1" customFormat="1" ht="16.5" customHeight="1">
      <c r="B101" s="45"/>
      <c r="C101" s="220" t="s">
        <v>82</v>
      </c>
      <c r="D101" s="220" t="s">
        <v>138</v>
      </c>
      <c r="E101" s="221" t="s">
        <v>144</v>
      </c>
      <c r="F101" s="222" t="s">
        <v>145</v>
      </c>
      <c r="G101" s="223" t="s">
        <v>146</v>
      </c>
      <c r="H101" s="224">
        <v>26.187999999999999</v>
      </c>
      <c r="I101" s="225"/>
      <c r="J101" s="226">
        <f>ROUND(I101*H101,2)</f>
        <v>0</v>
      </c>
      <c r="K101" s="222" t="s">
        <v>147</v>
      </c>
      <c r="L101" s="71"/>
      <c r="M101" s="227" t="s">
        <v>21</v>
      </c>
      <c r="N101" s="228" t="s">
        <v>43</v>
      </c>
      <c r="O101" s="46"/>
      <c r="P101" s="229">
        <f>O101*H101</f>
        <v>0</v>
      </c>
      <c r="Q101" s="229">
        <v>0</v>
      </c>
      <c r="R101" s="229">
        <f>Q101*H101</f>
        <v>0</v>
      </c>
      <c r="S101" s="229">
        <v>0</v>
      </c>
      <c r="T101" s="230">
        <f>S101*H101</f>
        <v>0</v>
      </c>
      <c r="AR101" s="23" t="s">
        <v>142</v>
      </c>
      <c r="AT101" s="23" t="s">
        <v>138</v>
      </c>
      <c r="AU101" s="23" t="s">
        <v>82</v>
      </c>
      <c r="AY101" s="23" t="s">
        <v>136</v>
      </c>
      <c r="BE101" s="231">
        <f>IF(N101="základní",J101,0)</f>
        <v>0</v>
      </c>
      <c r="BF101" s="231">
        <f>IF(N101="snížená",J101,0)</f>
        <v>0</v>
      </c>
      <c r="BG101" s="231">
        <f>IF(N101="zákl. přenesená",J101,0)</f>
        <v>0</v>
      </c>
      <c r="BH101" s="231">
        <f>IF(N101="sníž. přenesená",J101,0)</f>
        <v>0</v>
      </c>
      <c r="BI101" s="231">
        <f>IF(N101="nulová",J101,0)</f>
        <v>0</v>
      </c>
      <c r="BJ101" s="23" t="s">
        <v>80</v>
      </c>
      <c r="BK101" s="231">
        <f>ROUND(I101*H101,2)</f>
        <v>0</v>
      </c>
      <c r="BL101" s="23" t="s">
        <v>142</v>
      </c>
      <c r="BM101" s="23" t="s">
        <v>148</v>
      </c>
    </row>
    <row r="102" s="1" customFormat="1">
      <c r="B102" s="45"/>
      <c r="C102" s="73"/>
      <c r="D102" s="232" t="s">
        <v>149</v>
      </c>
      <c r="E102" s="73"/>
      <c r="F102" s="233" t="s">
        <v>150</v>
      </c>
      <c r="G102" s="73"/>
      <c r="H102" s="73"/>
      <c r="I102" s="190"/>
      <c r="J102" s="73"/>
      <c r="K102" s="73"/>
      <c r="L102" s="71"/>
      <c r="M102" s="234"/>
      <c r="N102" s="46"/>
      <c r="O102" s="46"/>
      <c r="P102" s="46"/>
      <c r="Q102" s="46"/>
      <c r="R102" s="46"/>
      <c r="S102" s="46"/>
      <c r="T102" s="94"/>
      <c r="AT102" s="23" t="s">
        <v>149</v>
      </c>
      <c r="AU102" s="23" t="s">
        <v>82</v>
      </c>
    </row>
    <row r="103" s="11" customFormat="1">
      <c r="B103" s="235"/>
      <c r="C103" s="236"/>
      <c r="D103" s="232" t="s">
        <v>151</v>
      </c>
      <c r="E103" s="237" t="s">
        <v>21</v>
      </c>
      <c r="F103" s="238" t="s">
        <v>152</v>
      </c>
      <c r="G103" s="236"/>
      <c r="H103" s="239">
        <v>25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AT103" s="245" t="s">
        <v>151</v>
      </c>
      <c r="AU103" s="245" t="s">
        <v>82</v>
      </c>
      <c r="AV103" s="11" t="s">
        <v>82</v>
      </c>
      <c r="AW103" s="11" t="s">
        <v>35</v>
      </c>
      <c r="AX103" s="11" t="s">
        <v>72</v>
      </c>
      <c r="AY103" s="245" t="s">
        <v>136</v>
      </c>
    </row>
    <row r="104" s="11" customFormat="1">
      <c r="B104" s="235"/>
      <c r="C104" s="236"/>
      <c r="D104" s="232" t="s">
        <v>151</v>
      </c>
      <c r="E104" s="237" t="s">
        <v>21</v>
      </c>
      <c r="F104" s="238" t="s">
        <v>153</v>
      </c>
      <c r="G104" s="236"/>
      <c r="H104" s="239">
        <v>1.1879999999999999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151</v>
      </c>
      <c r="AU104" s="245" t="s">
        <v>82</v>
      </c>
      <c r="AV104" s="11" t="s">
        <v>82</v>
      </c>
      <c r="AW104" s="11" t="s">
        <v>35</v>
      </c>
      <c r="AX104" s="11" t="s">
        <v>72</v>
      </c>
      <c r="AY104" s="245" t="s">
        <v>136</v>
      </c>
    </row>
    <row r="105" s="12" customFormat="1">
      <c r="B105" s="246"/>
      <c r="C105" s="247"/>
      <c r="D105" s="232" t="s">
        <v>151</v>
      </c>
      <c r="E105" s="248" t="s">
        <v>21</v>
      </c>
      <c r="F105" s="249" t="s">
        <v>154</v>
      </c>
      <c r="G105" s="247"/>
      <c r="H105" s="250">
        <v>26.187999999999999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AT105" s="256" t="s">
        <v>151</v>
      </c>
      <c r="AU105" s="256" t="s">
        <v>82</v>
      </c>
      <c r="AV105" s="12" t="s">
        <v>142</v>
      </c>
      <c r="AW105" s="12" t="s">
        <v>35</v>
      </c>
      <c r="AX105" s="12" t="s">
        <v>80</v>
      </c>
      <c r="AY105" s="256" t="s">
        <v>136</v>
      </c>
    </row>
    <row r="106" s="1" customFormat="1" ht="16.5" customHeight="1">
      <c r="B106" s="45"/>
      <c r="C106" s="220" t="s">
        <v>155</v>
      </c>
      <c r="D106" s="220" t="s">
        <v>138</v>
      </c>
      <c r="E106" s="221" t="s">
        <v>156</v>
      </c>
      <c r="F106" s="222" t="s">
        <v>157</v>
      </c>
      <c r="G106" s="223" t="s">
        <v>146</v>
      </c>
      <c r="H106" s="224">
        <v>26.187999999999999</v>
      </c>
      <c r="I106" s="225"/>
      <c r="J106" s="226">
        <f>ROUND(I106*H106,2)</f>
        <v>0</v>
      </c>
      <c r="K106" s="222" t="s">
        <v>147</v>
      </c>
      <c r="L106" s="71"/>
      <c r="M106" s="227" t="s">
        <v>21</v>
      </c>
      <c r="N106" s="228" t="s">
        <v>43</v>
      </c>
      <c r="O106" s="46"/>
      <c r="P106" s="229">
        <f>O106*H106</f>
        <v>0</v>
      </c>
      <c r="Q106" s="229">
        <v>0</v>
      </c>
      <c r="R106" s="229">
        <f>Q106*H106</f>
        <v>0</v>
      </c>
      <c r="S106" s="229">
        <v>0</v>
      </c>
      <c r="T106" s="230">
        <f>S106*H106</f>
        <v>0</v>
      </c>
      <c r="AR106" s="23" t="s">
        <v>142</v>
      </c>
      <c r="AT106" s="23" t="s">
        <v>138</v>
      </c>
      <c r="AU106" s="23" t="s">
        <v>82</v>
      </c>
      <c r="AY106" s="23" t="s">
        <v>136</v>
      </c>
      <c r="BE106" s="231">
        <f>IF(N106="základní",J106,0)</f>
        <v>0</v>
      </c>
      <c r="BF106" s="231">
        <f>IF(N106="snížená",J106,0)</f>
        <v>0</v>
      </c>
      <c r="BG106" s="231">
        <f>IF(N106="zákl. přenesená",J106,0)</f>
        <v>0</v>
      </c>
      <c r="BH106" s="231">
        <f>IF(N106="sníž. přenesená",J106,0)</f>
        <v>0</v>
      </c>
      <c r="BI106" s="231">
        <f>IF(N106="nulová",J106,0)</f>
        <v>0</v>
      </c>
      <c r="BJ106" s="23" t="s">
        <v>80</v>
      </c>
      <c r="BK106" s="231">
        <f>ROUND(I106*H106,2)</f>
        <v>0</v>
      </c>
      <c r="BL106" s="23" t="s">
        <v>142</v>
      </c>
      <c r="BM106" s="23" t="s">
        <v>158</v>
      </c>
    </row>
    <row r="107" s="1" customFormat="1">
      <c r="B107" s="45"/>
      <c r="C107" s="73"/>
      <c r="D107" s="232" t="s">
        <v>149</v>
      </c>
      <c r="E107" s="73"/>
      <c r="F107" s="233" t="s">
        <v>159</v>
      </c>
      <c r="G107" s="73"/>
      <c r="H107" s="73"/>
      <c r="I107" s="190"/>
      <c r="J107" s="73"/>
      <c r="K107" s="73"/>
      <c r="L107" s="71"/>
      <c r="M107" s="234"/>
      <c r="N107" s="46"/>
      <c r="O107" s="46"/>
      <c r="P107" s="46"/>
      <c r="Q107" s="46"/>
      <c r="R107" s="46"/>
      <c r="S107" s="46"/>
      <c r="T107" s="94"/>
      <c r="AT107" s="23" t="s">
        <v>149</v>
      </c>
      <c r="AU107" s="23" t="s">
        <v>82</v>
      </c>
    </row>
    <row r="108" s="1" customFormat="1" ht="16.5" customHeight="1">
      <c r="B108" s="45"/>
      <c r="C108" s="220" t="s">
        <v>142</v>
      </c>
      <c r="D108" s="220" t="s">
        <v>138</v>
      </c>
      <c r="E108" s="221" t="s">
        <v>160</v>
      </c>
      <c r="F108" s="222" t="s">
        <v>161</v>
      </c>
      <c r="G108" s="223" t="s">
        <v>146</v>
      </c>
      <c r="H108" s="224">
        <v>26.187999999999999</v>
      </c>
      <c r="I108" s="225"/>
      <c r="J108" s="226">
        <f>ROUND(I108*H108,2)</f>
        <v>0</v>
      </c>
      <c r="K108" s="222" t="s">
        <v>147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</v>
      </c>
      <c r="R108" s="229">
        <f>Q108*H108</f>
        <v>0</v>
      </c>
      <c r="S108" s="229">
        <v>0</v>
      </c>
      <c r="T108" s="230">
        <f>S108*H108</f>
        <v>0</v>
      </c>
      <c r="AR108" s="23" t="s">
        <v>142</v>
      </c>
      <c r="AT108" s="23" t="s">
        <v>138</v>
      </c>
      <c r="AU108" s="23" t="s">
        <v>82</v>
      </c>
      <c r="AY108" s="23" t="s">
        <v>136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142</v>
      </c>
      <c r="BM108" s="23" t="s">
        <v>162</v>
      </c>
    </row>
    <row r="109" s="1" customFormat="1">
      <c r="B109" s="45"/>
      <c r="C109" s="73"/>
      <c r="D109" s="232" t="s">
        <v>149</v>
      </c>
      <c r="E109" s="73"/>
      <c r="F109" s="233" t="s">
        <v>163</v>
      </c>
      <c r="G109" s="73"/>
      <c r="H109" s="73"/>
      <c r="I109" s="190"/>
      <c r="J109" s="73"/>
      <c r="K109" s="73"/>
      <c r="L109" s="71"/>
      <c r="M109" s="234"/>
      <c r="N109" s="46"/>
      <c r="O109" s="46"/>
      <c r="P109" s="46"/>
      <c r="Q109" s="46"/>
      <c r="R109" s="46"/>
      <c r="S109" s="46"/>
      <c r="T109" s="94"/>
      <c r="AT109" s="23" t="s">
        <v>149</v>
      </c>
      <c r="AU109" s="23" t="s">
        <v>82</v>
      </c>
    </row>
    <row r="110" s="11" customFormat="1">
      <c r="B110" s="235"/>
      <c r="C110" s="236"/>
      <c r="D110" s="232" t="s">
        <v>151</v>
      </c>
      <c r="E110" s="237" t="s">
        <v>21</v>
      </c>
      <c r="F110" s="238" t="s">
        <v>152</v>
      </c>
      <c r="G110" s="236"/>
      <c r="H110" s="239">
        <v>25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AT110" s="245" t="s">
        <v>151</v>
      </c>
      <c r="AU110" s="245" t="s">
        <v>82</v>
      </c>
      <c r="AV110" s="11" t="s">
        <v>82</v>
      </c>
      <c r="AW110" s="11" t="s">
        <v>35</v>
      </c>
      <c r="AX110" s="11" t="s">
        <v>72</v>
      </c>
      <c r="AY110" s="245" t="s">
        <v>136</v>
      </c>
    </row>
    <row r="111" s="11" customFormat="1">
      <c r="B111" s="235"/>
      <c r="C111" s="236"/>
      <c r="D111" s="232" t="s">
        <v>151</v>
      </c>
      <c r="E111" s="237" t="s">
        <v>21</v>
      </c>
      <c r="F111" s="238" t="s">
        <v>153</v>
      </c>
      <c r="G111" s="236"/>
      <c r="H111" s="239">
        <v>1.1879999999999999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AT111" s="245" t="s">
        <v>151</v>
      </c>
      <c r="AU111" s="245" t="s">
        <v>82</v>
      </c>
      <c r="AV111" s="11" t="s">
        <v>82</v>
      </c>
      <c r="AW111" s="11" t="s">
        <v>35</v>
      </c>
      <c r="AX111" s="11" t="s">
        <v>72</v>
      </c>
      <c r="AY111" s="245" t="s">
        <v>136</v>
      </c>
    </row>
    <row r="112" s="12" customFormat="1">
      <c r="B112" s="246"/>
      <c r="C112" s="247"/>
      <c r="D112" s="232" t="s">
        <v>151</v>
      </c>
      <c r="E112" s="248" t="s">
        <v>21</v>
      </c>
      <c r="F112" s="249" t="s">
        <v>154</v>
      </c>
      <c r="G112" s="247"/>
      <c r="H112" s="250">
        <v>26.187999999999999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151</v>
      </c>
      <c r="AU112" s="256" t="s">
        <v>82</v>
      </c>
      <c r="AV112" s="12" t="s">
        <v>142</v>
      </c>
      <c r="AW112" s="12" t="s">
        <v>35</v>
      </c>
      <c r="AX112" s="12" t="s">
        <v>80</v>
      </c>
      <c r="AY112" s="256" t="s">
        <v>136</v>
      </c>
    </row>
    <row r="113" s="1" customFormat="1" ht="16.5" customHeight="1">
      <c r="B113" s="45"/>
      <c r="C113" s="220" t="s">
        <v>164</v>
      </c>
      <c r="D113" s="220" t="s">
        <v>138</v>
      </c>
      <c r="E113" s="221" t="s">
        <v>165</v>
      </c>
      <c r="F113" s="222" t="s">
        <v>166</v>
      </c>
      <c r="G113" s="223" t="s">
        <v>146</v>
      </c>
      <c r="H113" s="224">
        <v>26.187999999999999</v>
      </c>
      <c r="I113" s="225"/>
      <c r="J113" s="226">
        <f>ROUND(I113*H113,2)</f>
        <v>0</v>
      </c>
      <c r="K113" s="222" t="s">
        <v>147</v>
      </c>
      <c r="L113" s="71"/>
      <c r="M113" s="227" t="s">
        <v>21</v>
      </c>
      <c r="N113" s="228" t="s">
        <v>43</v>
      </c>
      <c r="O113" s="46"/>
      <c r="P113" s="229">
        <f>O113*H113</f>
        <v>0</v>
      </c>
      <c r="Q113" s="229">
        <v>0</v>
      </c>
      <c r="R113" s="229">
        <f>Q113*H113</f>
        <v>0</v>
      </c>
      <c r="S113" s="229">
        <v>0</v>
      </c>
      <c r="T113" s="230">
        <f>S113*H113</f>
        <v>0</v>
      </c>
      <c r="AR113" s="23" t="s">
        <v>142</v>
      </c>
      <c r="AT113" s="23" t="s">
        <v>138</v>
      </c>
      <c r="AU113" s="23" t="s">
        <v>82</v>
      </c>
      <c r="AY113" s="23" t="s">
        <v>136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80</v>
      </c>
      <c r="BK113" s="231">
        <f>ROUND(I113*H113,2)</f>
        <v>0</v>
      </c>
      <c r="BL113" s="23" t="s">
        <v>142</v>
      </c>
      <c r="BM113" s="23" t="s">
        <v>167</v>
      </c>
    </row>
    <row r="114" s="1" customFormat="1">
      <c r="B114" s="45"/>
      <c r="C114" s="73"/>
      <c r="D114" s="232" t="s">
        <v>149</v>
      </c>
      <c r="E114" s="73"/>
      <c r="F114" s="233" t="s">
        <v>168</v>
      </c>
      <c r="G114" s="73"/>
      <c r="H114" s="73"/>
      <c r="I114" s="190"/>
      <c r="J114" s="73"/>
      <c r="K114" s="73"/>
      <c r="L114" s="71"/>
      <c r="M114" s="234"/>
      <c r="N114" s="46"/>
      <c r="O114" s="46"/>
      <c r="P114" s="46"/>
      <c r="Q114" s="46"/>
      <c r="R114" s="46"/>
      <c r="S114" s="46"/>
      <c r="T114" s="94"/>
      <c r="AT114" s="23" t="s">
        <v>149</v>
      </c>
      <c r="AU114" s="23" t="s">
        <v>82</v>
      </c>
    </row>
    <row r="115" s="1" customFormat="1" ht="16.5" customHeight="1">
      <c r="B115" s="45"/>
      <c r="C115" s="220" t="s">
        <v>169</v>
      </c>
      <c r="D115" s="220" t="s">
        <v>138</v>
      </c>
      <c r="E115" s="221" t="s">
        <v>170</v>
      </c>
      <c r="F115" s="222" t="s">
        <v>171</v>
      </c>
      <c r="G115" s="223" t="s">
        <v>146</v>
      </c>
      <c r="H115" s="224">
        <v>7</v>
      </c>
      <c r="I115" s="225"/>
      <c r="J115" s="226">
        <f>ROUND(I115*H115,2)</f>
        <v>0</v>
      </c>
      <c r="K115" s="222" t="s">
        <v>147</v>
      </c>
      <c r="L115" s="71"/>
      <c r="M115" s="227" t="s">
        <v>21</v>
      </c>
      <c r="N115" s="228" t="s">
        <v>43</v>
      </c>
      <c r="O115" s="46"/>
      <c r="P115" s="229">
        <f>O115*H115</f>
        <v>0</v>
      </c>
      <c r="Q115" s="229">
        <v>0</v>
      </c>
      <c r="R115" s="229">
        <f>Q115*H115</f>
        <v>0</v>
      </c>
      <c r="S115" s="229">
        <v>0</v>
      </c>
      <c r="T115" s="230">
        <f>S115*H115</f>
        <v>0</v>
      </c>
      <c r="AR115" s="23" t="s">
        <v>142</v>
      </c>
      <c r="AT115" s="23" t="s">
        <v>138</v>
      </c>
      <c r="AU115" s="23" t="s">
        <v>82</v>
      </c>
      <c r="AY115" s="23" t="s">
        <v>136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80</v>
      </c>
      <c r="BK115" s="231">
        <f>ROUND(I115*H115,2)</f>
        <v>0</v>
      </c>
      <c r="BL115" s="23" t="s">
        <v>142</v>
      </c>
      <c r="BM115" s="23" t="s">
        <v>172</v>
      </c>
    </row>
    <row r="116" s="1" customFormat="1">
      <c r="B116" s="45"/>
      <c r="C116" s="73"/>
      <c r="D116" s="232" t="s">
        <v>149</v>
      </c>
      <c r="E116" s="73"/>
      <c r="F116" s="233" t="s">
        <v>173</v>
      </c>
      <c r="G116" s="73"/>
      <c r="H116" s="73"/>
      <c r="I116" s="190"/>
      <c r="J116" s="73"/>
      <c r="K116" s="73"/>
      <c r="L116" s="71"/>
      <c r="M116" s="234"/>
      <c r="N116" s="46"/>
      <c r="O116" s="46"/>
      <c r="P116" s="46"/>
      <c r="Q116" s="46"/>
      <c r="R116" s="46"/>
      <c r="S116" s="46"/>
      <c r="T116" s="94"/>
      <c r="AT116" s="23" t="s">
        <v>149</v>
      </c>
      <c r="AU116" s="23" t="s">
        <v>82</v>
      </c>
    </row>
    <row r="117" s="11" customFormat="1">
      <c r="B117" s="235"/>
      <c r="C117" s="236"/>
      <c r="D117" s="232" t="s">
        <v>151</v>
      </c>
      <c r="E117" s="237" t="s">
        <v>21</v>
      </c>
      <c r="F117" s="238" t="s">
        <v>174</v>
      </c>
      <c r="G117" s="236"/>
      <c r="H117" s="239">
        <v>7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AT117" s="245" t="s">
        <v>151</v>
      </c>
      <c r="AU117" s="245" t="s">
        <v>82</v>
      </c>
      <c r="AV117" s="11" t="s">
        <v>82</v>
      </c>
      <c r="AW117" s="11" t="s">
        <v>35</v>
      </c>
      <c r="AX117" s="11" t="s">
        <v>80</v>
      </c>
      <c r="AY117" s="245" t="s">
        <v>136</v>
      </c>
    </row>
    <row r="118" s="1" customFormat="1" ht="16.5" customHeight="1">
      <c r="B118" s="45"/>
      <c r="C118" s="220" t="s">
        <v>175</v>
      </c>
      <c r="D118" s="220" t="s">
        <v>138</v>
      </c>
      <c r="E118" s="221" t="s">
        <v>176</v>
      </c>
      <c r="F118" s="222" t="s">
        <v>177</v>
      </c>
      <c r="G118" s="223" t="s">
        <v>146</v>
      </c>
      <c r="H118" s="224">
        <v>7</v>
      </c>
      <c r="I118" s="225"/>
      <c r="J118" s="226">
        <f>ROUND(I118*H118,2)</f>
        <v>0</v>
      </c>
      <c r="K118" s="222" t="s">
        <v>147</v>
      </c>
      <c r="L118" s="71"/>
      <c r="M118" s="227" t="s">
        <v>21</v>
      </c>
      <c r="N118" s="228" t="s">
        <v>43</v>
      </c>
      <c r="O118" s="46"/>
      <c r="P118" s="229">
        <f>O118*H118</f>
        <v>0</v>
      </c>
      <c r="Q118" s="229">
        <v>0</v>
      </c>
      <c r="R118" s="229">
        <f>Q118*H118</f>
        <v>0</v>
      </c>
      <c r="S118" s="229">
        <v>0</v>
      </c>
      <c r="T118" s="230">
        <f>S118*H118</f>
        <v>0</v>
      </c>
      <c r="AR118" s="23" t="s">
        <v>142</v>
      </c>
      <c r="AT118" s="23" t="s">
        <v>138</v>
      </c>
      <c r="AU118" s="23" t="s">
        <v>82</v>
      </c>
      <c r="AY118" s="23" t="s">
        <v>136</v>
      </c>
      <c r="BE118" s="231">
        <f>IF(N118="základní",J118,0)</f>
        <v>0</v>
      </c>
      <c r="BF118" s="231">
        <f>IF(N118="snížená",J118,0)</f>
        <v>0</v>
      </c>
      <c r="BG118" s="231">
        <f>IF(N118="zákl. přenesená",J118,0)</f>
        <v>0</v>
      </c>
      <c r="BH118" s="231">
        <f>IF(N118="sníž. přenesená",J118,0)</f>
        <v>0</v>
      </c>
      <c r="BI118" s="231">
        <f>IF(N118="nulová",J118,0)</f>
        <v>0</v>
      </c>
      <c r="BJ118" s="23" t="s">
        <v>80</v>
      </c>
      <c r="BK118" s="231">
        <f>ROUND(I118*H118,2)</f>
        <v>0</v>
      </c>
      <c r="BL118" s="23" t="s">
        <v>142</v>
      </c>
      <c r="BM118" s="23" t="s">
        <v>178</v>
      </c>
    </row>
    <row r="119" s="1" customFormat="1">
      <c r="B119" s="45"/>
      <c r="C119" s="73"/>
      <c r="D119" s="232" t="s">
        <v>149</v>
      </c>
      <c r="E119" s="73"/>
      <c r="F119" s="233" t="s">
        <v>179</v>
      </c>
      <c r="G119" s="73"/>
      <c r="H119" s="73"/>
      <c r="I119" s="190"/>
      <c r="J119" s="73"/>
      <c r="K119" s="73"/>
      <c r="L119" s="71"/>
      <c r="M119" s="234"/>
      <c r="N119" s="46"/>
      <c r="O119" s="46"/>
      <c r="P119" s="46"/>
      <c r="Q119" s="46"/>
      <c r="R119" s="46"/>
      <c r="S119" s="46"/>
      <c r="T119" s="94"/>
      <c r="AT119" s="23" t="s">
        <v>149</v>
      </c>
      <c r="AU119" s="23" t="s">
        <v>82</v>
      </c>
    </row>
    <row r="120" s="1" customFormat="1" ht="16.5" customHeight="1">
      <c r="B120" s="45"/>
      <c r="C120" s="220" t="s">
        <v>180</v>
      </c>
      <c r="D120" s="220" t="s">
        <v>138</v>
      </c>
      <c r="E120" s="221" t="s">
        <v>181</v>
      </c>
      <c r="F120" s="222" t="s">
        <v>182</v>
      </c>
      <c r="G120" s="223" t="s">
        <v>146</v>
      </c>
      <c r="H120" s="224">
        <v>7</v>
      </c>
      <c r="I120" s="225"/>
      <c r="J120" s="226">
        <f>ROUND(I120*H120,2)</f>
        <v>0</v>
      </c>
      <c r="K120" s="222" t="s">
        <v>147</v>
      </c>
      <c r="L120" s="71"/>
      <c r="M120" s="227" t="s">
        <v>21</v>
      </c>
      <c r="N120" s="228" t="s">
        <v>43</v>
      </c>
      <c r="O120" s="46"/>
      <c r="P120" s="229">
        <f>O120*H120</f>
        <v>0</v>
      </c>
      <c r="Q120" s="229">
        <v>0</v>
      </c>
      <c r="R120" s="229">
        <f>Q120*H120</f>
        <v>0</v>
      </c>
      <c r="S120" s="229">
        <v>0</v>
      </c>
      <c r="T120" s="230">
        <f>S120*H120</f>
        <v>0</v>
      </c>
      <c r="AR120" s="23" t="s">
        <v>142</v>
      </c>
      <c r="AT120" s="23" t="s">
        <v>138</v>
      </c>
      <c r="AU120" s="23" t="s">
        <v>82</v>
      </c>
      <c r="AY120" s="23" t="s">
        <v>136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23" t="s">
        <v>80</v>
      </c>
      <c r="BK120" s="231">
        <f>ROUND(I120*H120,2)</f>
        <v>0</v>
      </c>
      <c r="BL120" s="23" t="s">
        <v>142</v>
      </c>
      <c r="BM120" s="23" t="s">
        <v>183</v>
      </c>
    </row>
    <row r="121" s="1" customFormat="1">
      <c r="B121" s="45"/>
      <c r="C121" s="73"/>
      <c r="D121" s="232" t="s">
        <v>149</v>
      </c>
      <c r="E121" s="73"/>
      <c r="F121" s="233" t="s">
        <v>184</v>
      </c>
      <c r="G121" s="73"/>
      <c r="H121" s="73"/>
      <c r="I121" s="190"/>
      <c r="J121" s="73"/>
      <c r="K121" s="73"/>
      <c r="L121" s="71"/>
      <c r="M121" s="234"/>
      <c r="N121" s="46"/>
      <c r="O121" s="46"/>
      <c r="P121" s="46"/>
      <c r="Q121" s="46"/>
      <c r="R121" s="46"/>
      <c r="S121" s="46"/>
      <c r="T121" s="94"/>
      <c r="AT121" s="23" t="s">
        <v>149</v>
      </c>
      <c r="AU121" s="23" t="s">
        <v>82</v>
      </c>
    </row>
    <row r="122" s="11" customFormat="1">
      <c r="B122" s="235"/>
      <c r="C122" s="236"/>
      <c r="D122" s="232" t="s">
        <v>151</v>
      </c>
      <c r="E122" s="237" t="s">
        <v>21</v>
      </c>
      <c r="F122" s="238" t="s">
        <v>174</v>
      </c>
      <c r="G122" s="236"/>
      <c r="H122" s="239">
        <v>7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151</v>
      </c>
      <c r="AU122" s="245" t="s">
        <v>82</v>
      </c>
      <c r="AV122" s="11" t="s">
        <v>82</v>
      </c>
      <c r="AW122" s="11" t="s">
        <v>35</v>
      </c>
      <c r="AX122" s="11" t="s">
        <v>80</v>
      </c>
      <c r="AY122" s="245" t="s">
        <v>136</v>
      </c>
    </row>
    <row r="123" s="1" customFormat="1" ht="16.5" customHeight="1">
      <c r="B123" s="45"/>
      <c r="C123" s="220" t="s">
        <v>185</v>
      </c>
      <c r="D123" s="220" t="s">
        <v>138</v>
      </c>
      <c r="E123" s="221" t="s">
        <v>186</v>
      </c>
      <c r="F123" s="222" t="s">
        <v>187</v>
      </c>
      <c r="G123" s="223" t="s">
        <v>146</v>
      </c>
      <c r="H123" s="224">
        <v>7</v>
      </c>
      <c r="I123" s="225"/>
      <c r="J123" s="226">
        <f>ROUND(I123*H123,2)</f>
        <v>0</v>
      </c>
      <c r="K123" s="222" t="s">
        <v>147</v>
      </c>
      <c r="L123" s="71"/>
      <c r="M123" s="227" t="s">
        <v>21</v>
      </c>
      <c r="N123" s="228" t="s">
        <v>43</v>
      </c>
      <c r="O123" s="46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AR123" s="23" t="s">
        <v>142</v>
      </c>
      <c r="AT123" s="23" t="s">
        <v>138</v>
      </c>
      <c r="AU123" s="23" t="s">
        <v>82</v>
      </c>
      <c r="AY123" s="23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80</v>
      </c>
      <c r="BK123" s="231">
        <f>ROUND(I123*H123,2)</f>
        <v>0</v>
      </c>
      <c r="BL123" s="23" t="s">
        <v>142</v>
      </c>
      <c r="BM123" s="23" t="s">
        <v>188</v>
      </c>
    </row>
    <row r="124" s="1" customFormat="1">
      <c r="B124" s="45"/>
      <c r="C124" s="73"/>
      <c r="D124" s="232" t="s">
        <v>149</v>
      </c>
      <c r="E124" s="73"/>
      <c r="F124" s="233" t="s">
        <v>189</v>
      </c>
      <c r="G124" s="73"/>
      <c r="H124" s="73"/>
      <c r="I124" s="190"/>
      <c r="J124" s="73"/>
      <c r="K124" s="73"/>
      <c r="L124" s="71"/>
      <c r="M124" s="234"/>
      <c r="N124" s="46"/>
      <c r="O124" s="46"/>
      <c r="P124" s="46"/>
      <c r="Q124" s="46"/>
      <c r="R124" s="46"/>
      <c r="S124" s="46"/>
      <c r="T124" s="94"/>
      <c r="AT124" s="23" t="s">
        <v>149</v>
      </c>
      <c r="AU124" s="23" t="s">
        <v>82</v>
      </c>
    </row>
    <row r="125" s="1" customFormat="1" ht="16.5" customHeight="1">
      <c r="B125" s="45"/>
      <c r="C125" s="220" t="s">
        <v>190</v>
      </c>
      <c r="D125" s="220" t="s">
        <v>138</v>
      </c>
      <c r="E125" s="221" t="s">
        <v>191</v>
      </c>
      <c r="F125" s="222" t="s">
        <v>192</v>
      </c>
      <c r="G125" s="223" t="s">
        <v>146</v>
      </c>
      <c r="H125" s="224">
        <v>66.376000000000005</v>
      </c>
      <c r="I125" s="225"/>
      <c r="J125" s="226">
        <f>ROUND(I125*H125,2)</f>
        <v>0</v>
      </c>
      <c r="K125" s="222" t="s">
        <v>147</v>
      </c>
      <c r="L125" s="71"/>
      <c r="M125" s="227" t="s">
        <v>21</v>
      </c>
      <c r="N125" s="228" t="s">
        <v>43</v>
      </c>
      <c r="O125" s="46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AR125" s="23" t="s">
        <v>142</v>
      </c>
      <c r="AT125" s="23" t="s">
        <v>138</v>
      </c>
      <c r="AU125" s="23" t="s">
        <v>82</v>
      </c>
      <c r="AY125" s="23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80</v>
      </c>
      <c r="BK125" s="231">
        <f>ROUND(I125*H125,2)</f>
        <v>0</v>
      </c>
      <c r="BL125" s="23" t="s">
        <v>142</v>
      </c>
      <c r="BM125" s="23" t="s">
        <v>193</v>
      </c>
    </row>
    <row r="126" s="1" customFormat="1">
      <c r="B126" s="45"/>
      <c r="C126" s="73"/>
      <c r="D126" s="232" t="s">
        <v>149</v>
      </c>
      <c r="E126" s="73"/>
      <c r="F126" s="233" t="s">
        <v>194</v>
      </c>
      <c r="G126" s="73"/>
      <c r="H126" s="73"/>
      <c r="I126" s="190"/>
      <c r="J126" s="73"/>
      <c r="K126" s="73"/>
      <c r="L126" s="71"/>
      <c r="M126" s="234"/>
      <c r="N126" s="46"/>
      <c r="O126" s="46"/>
      <c r="P126" s="46"/>
      <c r="Q126" s="46"/>
      <c r="R126" s="46"/>
      <c r="S126" s="46"/>
      <c r="T126" s="94"/>
      <c r="AT126" s="23" t="s">
        <v>149</v>
      </c>
      <c r="AU126" s="23" t="s">
        <v>82</v>
      </c>
    </row>
    <row r="127" s="11" customFormat="1">
      <c r="B127" s="235"/>
      <c r="C127" s="236"/>
      <c r="D127" s="232" t="s">
        <v>151</v>
      </c>
      <c r="E127" s="237" t="s">
        <v>21</v>
      </c>
      <c r="F127" s="238" t="s">
        <v>195</v>
      </c>
      <c r="G127" s="236"/>
      <c r="H127" s="239">
        <v>52.375999999999998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151</v>
      </c>
      <c r="AU127" s="245" t="s">
        <v>82</v>
      </c>
      <c r="AV127" s="11" t="s">
        <v>82</v>
      </c>
      <c r="AW127" s="11" t="s">
        <v>35</v>
      </c>
      <c r="AX127" s="11" t="s">
        <v>72</v>
      </c>
      <c r="AY127" s="245" t="s">
        <v>136</v>
      </c>
    </row>
    <row r="128" s="11" customFormat="1">
      <c r="B128" s="235"/>
      <c r="C128" s="236"/>
      <c r="D128" s="232" t="s">
        <v>151</v>
      </c>
      <c r="E128" s="237" t="s">
        <v>21</v>
      </c>
      <c r="F128" s="238" t="s">
        <v>196</v>
      </c>
      <c r="G128" s="236"/>
      <c r="H128" s="239">
        <v>14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151</v>
      </c>
      <c r="AU128" s="245" t="s">
        <v>82</v>
      </c>
      <c r="AV128" s="11" t="s">
        <v>82</v>
      </c>
      <c r="AW128" s="11" t="s">
        <v>35</v>
      </c>
      <c r="AX128" s="11" t="s">
        <v>72</v>
      </c>
      <c r="AY128" s="245" t="s">
        <v>136</v>
      </c>
    </row>
    <row r="129" s="12" customFormat="1">
      <c r="B129" s="246"/>
      <c r="C129" s="247"/>
      <c r="D129" s="232" t="s">
        <v>151</v>
      </c>
      <c r="E129" s="248" t="s">
        <v>21</v>
      </c>
      <c r="F129" s="249" t="s">
        <v>154</v>
      </c>
      <c r="G129" s="247"/>
      <c r="H129" s="250">
        <v>66.376000000000005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AT129" s="256" t="s">
        <v>151</v>
      </c>
      <c r="AU129" s="256" t="s">
        <v>82</v>
      </c>
      <c r="AV129" s="12" t="s">
        <v>142</v>
      </c>
      <c r="AW129" s="12" t="s">
        <v>35</v>
      </c>
      <c r="AX129" s="12" t="s">
        <v>80</v>
      </c>
      <c r="AY129" s="256" t="s">
        <v>136</v>
      </c>
    </row>
    <row r="130" s="1" customFormat="1" ht="16.5" customHeight="1">
      <c r="B130" s="45"/>
      <c r="C130" s="220" t="s">
        <v>197</v>
      </c>
      <c r="D130" s="220" t="s">
        <v>138</v>
      </c>
      <c r="E130" s="221" t="s">
        <v>198</v>
      </c>
      <c r="F130" s="222" t="s">
        <v>199</v>
      </c>
      <c r="G130" s="223" t="s">
        <v>146</v>
      </c>
      <c r="H130" s="224">
        <v>46.375999999999998</v>
      </c>
      <c r="I130" s="225"/>
      <c r="J130" s="226">
        <f>ROUND(I130*H130,2)</f>
        <v>0</v>
      </c>
      <c r="K130" s="222" t="s">
        <v>147</v>
      </c>
      <c r="L130" s="71"/>
      <c r="M130" s="227" t="s">
        <v>21</v>
      </c>
      <c r="N130" s="228" t="s">
        <v>43</v>
      </c>
      <c r="O130" s="46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AR130" s="23" t="s">
        <v>142</v>
      </c>
      <c r="AT130" s="23" t="s">
        <v>138</v>
      </c>
      <c r="AU130" s="23" t="s">
        <v>82</v>
      </c>
      <c r="AY130" s="23" t="s">
        <v>136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23" t="s">
        <v>80</v>
      </c>
      <c r="BK130" s="231">
        <f>ROUND(I130*H130,2)</f>
        <v>0</v>
      </c>
      <c r="BL130" s="23" t="s">
        <v>142</v>
      </c>
      <c r="BM130" s="23" t="s">
        <v>200</v>
      </c>
    </row>
    <row r="131" s="1" customFormat="1">
      <c r="B131" s="45"/>
      <c r="C131" s="73"/>
      <c r="D131" s="232" t="s">
        <v>149</v>
      </c>
      <c r="E131" s="73"/>
      <c r="F131" s="233" t="s">
        <v>201</v>
      </c>
      <c r="G131" s="73"/>
      <c r="H131" s="73"/>
      <c r="I131" s="190"/>
      <c r="J131" s="73"/>
      <c r="K131" s="73"/>
      <c r="L131" s="71"/>
      <c r="M131" s="234"/>
      <c r="N131" s="46"/>
      <c r="O131" s="46"/>
      <c r="P131" s="46"/>
      <c r="Q131" s="46"/>
      <c r="R131" s="46"/>
      <c r="S131" s="46"/>
      <c r="T131" s="94"/>
      <c r="AT131" s="23" t="s">
        <v>149</v>
      </c>
      <c r="AU131" s="23" t="s">
        <v>82</v>
      </c>
    </row>
    <row r="132" s="11" customFormat="1">
      <c r="B132" s="235"/>
      <c r="C132" s="236"/>
      <c r="D132" s="232" t="s">
        <v>151</v>
      </c>
      <c r="E132" s="237" t="s">
        <v>21</v>
      </c>
      <c r="F132" s="238" t="s">
        <v>202</v>
      </c>
      <c r="G132" s="236"/>
      <c r="H132" s="239">
        <v>66.376000000000005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AT132" s="245" t="s">
        <v>151</v>
      </c>
      <c r="AU132" s="245" t="s">
        <v>82</v>
      </c>
      <c r="AV132" s="11" t="s">
        <v>82</v>
      </c>
      <c r="AW132" s="11" t="s">
        <v>35</v>
      </c>
      <c r="AX132" s="11" t="s">
        <v>72</v>
      </c>
      <c r="AY132" s="245" t="s">
        <v>136</v>
      </c>
    </row>
    <row r="133" s="11" customFormat="1">
      <c r="B133" s="235"/>
      <c r="C133" s="236"/>
      <c r="D133" s="232" t="s">
        <v>151</v>
      </c>
      <c r="E133" s="237" t="s">
        <v>21</v>
      </c>
      <c r="F133" s="238" t="s">
        <v>203</v>
      </c>
      <c r="G133" s="236"/>
      <c r="H133" s="239">
        <v>-20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151</v>
      </c>
      <c r="AU133" s="245" t="s">
        <v>82</v>
      </c>
      <c r="AV133" s="11" t="s">
        <v>82</v>
      </c>
      <c r="AW133" s="11" t="s">
        <v>35</v>
      </c>
      <c r="AX133" s="11" t="s">
        <v>72</v>
      </c>
      <c r="AY133" s="245" t="s">
        <v>136</v>
      </c>
    </row>
    <row r="134" s="12" customFormat="1">
      <c r="B134" s="246"/>
      <c r="C134" s="247"/>
      <c r="D134" s="232" t="s">
        <v>151</v>
      </c>
      <c r="E134" s="248" t="s">
        <v>21</v>
      </c>
      <c r="F134" s="249" t="s">
        <v>154</v>
      </c>
      <c r="G134" s="247"/>
      <c r="H134" s="250">
        <v>46.375999999999998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AT134" s="256" t="s">
        <v>151</v>
      </c>
      <c r="AU134" s="256" t="s">
        <v>82</v>
      </c>
      <c r="AV134" s="12" t="s">
        <v>142</v>
      </c>
      <c r="AW134" s="12" t="s">
        <v>35</v>
      </c>
      <c r="AX134" s="12" t="s">
        <v>80</v>
      </c>
      <c r="AY134" s="256" t="s">
        <v>136</v>
      </c>
    </row>
    <row r="135" s="1" customFormat="1" ht="16.5" customHeight="1">
      <c r="B135" s="45"/>
      <c r="C135" s="220" t="s">
        <v>204</v>
      </c>
      <c r="D135" s="220" t="s">
        <v>138</v>
      </c>
      <c r="E135" s="221" t="s">
        <v>205</v>
      </c>
      <c r="F135" s="222" t="s">
        <v>206</v>
      </c>
      <c r="G135" s="223" t="s">
        <v>146</v>
      </c>
      <c r="H135" s="224">
        <v>46.375999999999998</v>
      </c>
      <c r="I135" s="225"/>
      <c r="J135" s="226">
        <f>ROUND(I135*H135,2)</f>
        <v>0</v>
      </c>
      <c r="K135" s="222" t="s">
        <v>147</v>
      </c>
      <c r="L135" s="71"/>
      <c r="M135" s="227" t="s">
        <v>21</v>
      </c>
      <c r="N135" s="228" t="s">
        <v>43</v>
      </c>
      <c r="O135" s="46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AR135" s="23" t="s">
        <v>142</v>
      </c>
      <c r="AT135" s="23" t="s">
        <v>138</v>
      </c>
      <c r="AU135" s="23" t="s">
        <v>82</v>
      </c>
      <c r="AY135" s="23" t="s">
        <v>136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23" t="s">
        <v>80</v>
      </c>
      <c r="BK135" s="231">
        <f>ROUND(I135*H135,2)</f>
        <v>0</v>
      </c>
      <c r="BL135" s="23" t="s">
        <v>142</v>
      </c>
      <c r="BM135" s="23" t="s">
        <v>207</v>
      </c>
    </row>
    <row r="136" s="1" customFormat="1">
      <c r="B136" s="45"/>
      <c r="C136" s="73"/>
      <c r="D136" s="232" t="s">
        <v>149</v>
      </c>
      <c r="E136" s="73"/>
      <c r="F136" s="233" t="s">
        <v>208</v>
      </c>
      <c r="G136" s="73"/>
      <c r="H136" s="73"/>
      <c r="I136" s="190"/>
      <c r="J136" s="73"/>
      <c r="K136" s="73"/>
      <c r="L136" s="71"/>
      <c r="M136" s="234"/>
      <c r="N136" s="46"/>
      <c r="O136" s="46"/>
      <c r="P136" s="46"/>
      <c r="Q136" s="46"/>
      <c r="R136" s="46"/>
      <c r="S136" s="46"/>
      <c r="T136" s="94"/>
      <c r="AT136" s="23" t="s">
        <v>149</v>
      </c>
      <c r="AU136" s="23" t="s">
        <v>82</v>
      </c>
    </row>
    <row r="137" s="1" customFormat="1" ht="16.5" customHeight="1">
      <c r="B137" s="45"/>
      <c r="C137" s="220" t="s">
        <v>209</v>
      </c>
      <c r="D137" s="220" t="s">
        <v>138</v>
      </c>
      <c r="E137" s="221" t="s">
        <v>210</v>
      </c>
      <c r="F137" s="222" t="s">
        <v>211</v>
      </c>
      <c r="G137" s="223" t="s">
        <v>146</v>
      </c>
      <c r="H137" s="224">
        <v>46.375999999999998</v>
      </c>
      <c r="I137" s="225"/>
      <c r="J137" s="226">
        <f>ROUND(I137*H137,2)</f>
        <v>0</v>
      </c>
      <c r="K137" s="222" t="s">
        <v>147</v>
      </c>
      <c r="L137" s="71"/>
      <c r="M137" s="227" t="s">
        <v>21</v>
      </c>
      <c r="N137" s="228" t="s">
        <v>43</v>
      </c>
      <c r="O137" s="46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AR137" s="23" t="s">
        <v>142</v>
      </c>
      <c r="AT137" s="23" t="s">
        <v>138</v>
      </c>
      <c r="AU137" s="23" t="s">
        <v>82</v>
      </c>
      <c r="AY137" s="23" t="s">
        <v>136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23" t="s">
        <v>80</v>
      </c>
      <c r="BK137" s="231">
        <f>ROUND(I137*H137,2)</f>
        <v>0</v>
      </c>
      <c r="BL137" s="23" t="s">
        <v>142</v>
      </c>
      <c r="BM137" s="23" t="s">
        <v>212</v>
      </c>
    </row>
    <row r="138" s="1" customFormat="1">
      <c r="B138" s="45"/>
      <c r="C138" s="73"/>
      <c r="D138" s="232" t="s">
        <v>149</v>
      </c>
      <c r="E138" s="73"/>
      <c r="F138" s="233" t="s">
        <v>213</v>
      </c>
      <c r="G138" s="73"/>
      <c r="H138" s="73"/>
      <c r="I138" s="190"/>
      <c r="J138" s="73"/>
      <c r="K138" s="73"/>
      <c r="L138" s="71"/>
      <c r="M138" s="234"/>
      <c r="N138" s="46"/>
      <c r="O138" s="46"/>
      <c r="P138" s="46"/>
      <c r="Q138" s="46"/>
      <c r="R138" s="46"/>
      <c r="S138" s="46"/>
      <c r="T138" s="94"/>
      <c r="AT138" s="23" t="s">
        <v>149</v>
      </c>
      <c r="AU138" s="23" t="s">
        <v>82</v>
      </c>
    </row>
    <row r="139" s="1" customFormat="1" ht="16.5" customHeight="1">
      <c r="B139" s="45"/>
      <c r="C139" s="220" t="s">
        <v>214</v>
      </c>
      <c r="D139" s="220" t="s">
        <v>138</v>
      </c>
      <c r="E139" s="221" t="s">
        <v>215</v>
      </c>
      <c r="F139" s="222" t="s">
        <v>216</v>
      </c>
      <c r="G139" s="223" t="s">
        <v>217</v>
      </c>
      <c r="H139" s="224">
        <v>92.751999999999995</v>
      </c>
      <c r="I139" s="225"/>
      <c r="J139" s="226">
        <f>ROUND(I139*H139,2)</f>
        <v>0</v>
      </c>
      <c r="K139" s="222" t="s">
        <v>21</v>
      </c>
      <c r="L139" s="71"/>
      <c r="M139" s="227" t="s">
        <v>21</v>
      </c>
      <c r="N139" s="228" t="s">
        <v>43</v>
      </c>
      <c r="O139" s="46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AR139" s="23" t="s">
        <v>142</v>
      </c>
      <c r="AT139" s="23" t="s">
        <v>138</v>
      </c>
      <c r="AU139" s="23" t="s">
        <v>82</v>
      </c>
      <c r="AY139" s="23" t="s">
        <v>136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23" t="s">
        <v>80</v>
      </c>
      <c r="BK139" s="231">
        <f>ROUND(I139*H139,2)</f>
        <v>0</v>
      </c>
      <c r="BL139" s="23" t="s">
        <v>142</v>
      </c>
      <c r="BM139" s="23" t="s">
        <v>218</v>
      </c>
    </row>
    <row r="140" s="1" customFormat="1">
      <c r="B140" s="45"/>
      <c r="C140" s="73"/>
      <c r="D140" s="232" t="s">
        <v>149</v>
      </c>
      <c r="E140" s="73"/>
      <c r="F140" s="233" t="s">
        <v>219</v>
      </c>
      <c r="G140" s="73"/>
      <c r="H140" s="73"/>
      <c r="I140" s="190"/>
      <c r="J140" s="73"/>
      <c r="K140" s="73"/>
      <c r="L140" s="71"/>
      <c r="M140" s="234"/>
      <c r="N140" s="46"/>
      <c r="O140" s="46"/>
      <c r="P140" s="46"/>
      <c r="Q140" s="46"/>
      <c r="R140" s="46"/>
      <c r="S140" s="46"/>
      <c r="T140" s="94"/>
      <c r="AT140" s="23" t="s">
        <v>149</v>
      </c>
      <c r="AU140" s="23" t="s">
        <v>82</v>
      </c>
    </row>
    <row r="141" s="11" customFormat="1">
      <c r="B141" s="235"/>
      <c r="C141" s="236"/>
      <c r="D141" s="232" t="s">
        <v>151</v>
      </c>
      <c r="E141" s="237" t="s">
        <v>21</v>
      </c>
      <c r="F141" s="238" t="s">
        <v>220</v>
      </c>
      <c r="G141" s="236"/>
      <c r="H141" s="239">
        <v>92.751999999999995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151</v>
      </c>
      <c r="AU141" s="245" t="s">
        <v>82</v>
      </c>
      <c r="AV141" s="11" t="s">
        <v>82</v>
      </c>
      <c r="AW141" s="11" t="s">
        <v>35</v>
      </c>
      <c r="AX141" s="11" t="s">
        <v>80</v>
      </c>
      <c r="AY141" s="245" t="s">
        <v>136</v>
      </c>
    </row>
    <row r="142" s="1" customFormat="1" ht="16.5" customHeight="1">
      <c r="B142" s="45"/>
      <c r="C142" s="220" t="s">
        <v>10</v>
      </c>
      <c r="D142" s="220" t="s">
        <v>138</v>
      </c>
      <c r="E142" s="221" t="s">
        <v>221</v>
      </c>
      <c r="F142" s="222" t="s">
        <v>222</v>
      </c>
      <c r="G142" s="223" t="s">
        <v>146</v>
      </c>
      <c r="H142" s="224">
        <v>20</v>
      </c>
      <c r="I142" s="225"/>
      <c r="J142" s="226">
        <f>ROUND(I142*H142,2)</f>
        <v>0</v>
      </c>
      <c r="K142" s="222" t="s">
        <v>147</v>
      </c>
      <c r="L142" s="71"/>
      <c r="M142" s="227" t="s">
        <v>21</v>
      </c>
      <c r="N142" s="228" t="s">
        <v>43</v>
      </c>
      <c r="O142" s="46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AR142" s="23" t="s">
        <v>142</v>
      </c>
      <c r="AT142" s="23" t="s">
        <v>138</v>
      </c>
      <c r="AU142" s="23" t="s">
        <v>82</v>
      </c>
      <c r="AY142" s="23" t="s">
        <v>136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23" t="s">
        <v>80</v>
      </c>
      <c r="BK142" s="231">
        <f>ROUND(I142*H142,2)</f>
        <v>0</v>
      </c>
      <c r="BL142" s="23" t="s">
        <v>142</v>
      </c>
      <c r="BM142" s="23" t="s">
        <v>223</v>
      </c>
    </row>
    <row r="143" s="1" customFormat="1">
      <c r="B143" s="45"/>
      <c r="C143" s="73"/>
      <c r="D143" s="232" t="s">
        <v>149</v>
      </c>
      <c r="E143" s="73"/>
      <c r="F143" s="233" t="s">
        <v>224</v>
      </c>
      <c r="G143" s="73"/>
      <c r="H143" s="73"/>
      <c r="I143" s="190"/>
      <c r="J143" s="73"/>
      <c r="K143" s="73"/>
      <c r="L143" s="71"/>
      <c r="M143" s="234"/>
      <c r="N143" s="46"/>
      <c r="O143" s="46"/>
      <c r="P143" s="46"/>
      <c r="Q143" s="46"/>
      <c r="R143" s="46"/>
      <c r="S143" s="46"/>
      <c r="T143" s="94"/>
      <c r="AT143" s="23" t="s">
        <v>149</v>
      </c>
      <c r="AU143" s="23" t="s">
        <v>82</v>
      </c>
    </row>
    <row r="144" s="11" customFormat="1">
      <c r="B144" s="235"/>
      <c r="C144" s="236"/>
      <c r="D144" s="232" t="s">
        <v>151</v>
      </c>
      <c r="E144" s="237" t="s">
        <v>21</v>
      </c>
      <c r="F144" s="238" t="s">
        <v>225</v>
      </c>
      <c r="G144" s="236"/>
      <c r="H144" s="239">
        <v>20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AT144" s="245" t="s">
        <v>151</v>
      </c>
      <c r="AU144" s="245" t="s">
        <v>82</v>
      </c>
      <c r="AV144" s="11" t="s">
        <v>82</v>
      </c>
      <c r="AW144" s="11" t="s">
        <v>35</v>
      </c>
      <c r="AX144" s="11" t="s">
        <v>80</v>
      </c>
      <c r="AY144" s="245" t="s">
        <v>136</v>
      </c>
    </row>
    <row r="145" s="10" customFormat="1" ht="29.88" customHeight="1">
      <c r="B145" s="204"/>
      <c r="C145" s="205"/>
      <c r="D145" s="206" t="s">
        <v>71</v>
      </c>
      <c r="E145" s="218" t="s">
        <v>82</v>
      </c>
      <c r="F145" s="218" t="s">
        <v>226</v>
      </c>
      <c r="G145" s="205"/>
      <c r="H145" s="205"/>
      <c r="I145" s="208"/>
      <c r="J145" s="219">
        <f>BK145</f>
        <v>0</v>
      </c>
      <c r="K145" s="205"/>
      <c r="L145" s="210"/>
      <c r="M145" s="211"/>
      <c r="N145" s="212"/>
      <c r="O145" s="212"/>
      <c r="P145" s="213">
        <f>SUM(P146:P153)</f>
        <v>0</v>
      </c>
      <c r="Q145" s="212"/>
      <c r="R145" s="213">
        <f>SUM(R146:R153)</f>
        <v>33.1892876</v>
      </c>
      <c r="S145" s="212"/>
      <c r="T145" s="214">
        <f>SUM(T146:T153)</f>
        <v>0</v>
      </c>
      <c r="AR145" s="215" t="s">
        <v>80</v>
      </c>
      <c r="AT145" s="216" t="s">
        <v>71</v>
      </c>
      <c r="AU145" s="216" t="s">
        <v>80</v>
      </c>
      <c r="AY145" s="215" t="s">
        <v>136</v>
      </c>
      <c r="BK145" s="217">
        <f>SUM(BK146:BK153)</f>
        <v>0</v>
      </c>
    </row>
    <row r="146" s="1" customFormat="1" ht="16.5" customHeight="1">
      <c r="B146" s="45"/>
      <c r="C146" s="220" t="s">
        <v>227</v>
      </c>
      <c r="D146" s="220" t="s">
        <v>138</v>
      </c>
      <c r="E146" s="221" t="s">
        <v>228</v>
      </c>
      <c r="F146" s="222" t="s">
        <v>229</v>
      </c>
      <c r="G146" s="223" t="s">
        <v>146</v>
      </c>
      <c r="H146" s="224">
        <v>14.699999999999999</v>
      </c>
      <c r="I146" s="225"/>
      <c r="J146" s="226">
        <f>ROUND(I146*H146,2)</f>
        <v>0</v>
      </c>
      <c r="K146" s="222" t="s">
        <v>147</v>
      </c>
      <c r="L146" s="71"/>
      <c r="M146" s="227" t="s">
        <v>21</v>
      </c>
      <c r="N146" s="228" t="s">
        <v>43</v>
      </c>
      <c r="O146" s="46"/>
      <c r="P146" s="229">
        <f>O146*H146</f>
        <v>0</v>
      </c>
      <c r="Q146" s="229">
        <v>2.2563399999999998</v>
      </c>
      <c r="R146" s="229">
        <f>Q146*H146</f>
        <v>33.168197999999997</v>
      </c>
      <c r="S146" s="229">
        <v>0</v>
      </c>
      <c r="T146" s="230">
        <f>S146*H146</f>
        <v>0</v>
      </c>
      <c r="AR146" s="23" t="s">
        <v>142</v>
      </c>
      <c r="AT146" s="23" t="s">
        <v>138</v>
      </c>
      <c r="AU146" s="23" t="s">
        <v>82</v>
      </c>
      <c r="AY146" s="23" t="s">
        <v>136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23" t="s">
        <v>80</v>
      </c>
      <c r="BK146" s="231">
        <f>ROUND(I146*H146,2)</f>
        <v>0</v>
      </c>
      <c r="BL146" s="23" t="s">
        <v>142</v>
      </c>
      <c r="BM146" s="23" t="s">
        <v>230</v>
      </c>
    </row>
    <row r="147" s="1" customFormat="1">
      <c r="B147" s="45"/>
      <c r="C147" s="73"/>
      <c r="D147" s="232" t="s">
        <v>149</v>
      </c>
      <c r="E147" s="73"/>
      <c r="F147" s="233" t="s">
        <v>231</v>
      </c>
      <c r="G147" s="73"/>
      <c r="H147" s="73"/>
      <c r="I147" s="190"/>
      <c r="J147" s="73"/>
      <c r="K147" s="73"/>
      <c r="L147" s="71"/>
      <c r="M147" s="234"/>
      <c r="N147" s="46"/>
      <c r="O147" s="46"/>
      <c r="P147" s="46"/>
      <c r="Q147" s="46"/>
      <c r="R147" s="46"/>
      <c r="S147" s="46"/>
      <c r="T147" s="94"/>
      <c r="AT147" s="23" t="s">
        <v>149</v>
      </c>
      <c r="AU147" s="23" t="s">
        <v>82</v>
      </c>
    </row>
    <row r="148" s="11" customFormat="1">
      <c r="B148" s="235"/>
      <c r="C148" s="236"/>
      <c r="D148" s="232" t="s">
        <v>151</v>
      </c>
      <c r="E148" s="237" t="s">
        <v>21</v>
      </c>
      <c r="F148" s="238" t="s">
        <v>232</v>
      </c>
      <c r="G148" s="236"/>
      <c r="H148" s="239">
        <v>14.699999999999999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151</v>
      </c>
      <c r="AU148" s="245" t="s">
        <v>82</v>
      </c>
      <c r="AV148" s="11" t="s">
        <v>82</v>
      </c>
      <c r="AW148" s="11" t="s">
        <v>35</v>
      </c>
      <c r="AX148" s="11" t="s">
        <v>80</v>
      </c>
      <c r="AY148" s="245" t="s">
        <v>136</v>
      </c>
    </row>
    <row r="149" s="1" customFormat="1" ht="16.5" customHeight="1">
      <c r="B149" s="45"/>
      <c r="C149" s="220" t="s">
        <v>233</v>
      </c>
      <c r="D149" s="220" t="s">
        <v>138</v>
      </c>
      <c r="E149" s="221" t="s">
        <v>234</v>
      </c>
      <c r="F149" s="222" t="s">
        <v>235</v>
      </c>
      <c r="G149" s="223" t="s">
        <v>236</v>
      </c>
      <c r="H149" s="224">
        <v>7.8399999999999999</v>
      </c>
      <c r="I149" s="225"/>
      <c r="J149" s="226">
        <f>ROUND(I149*H149,2)</f>
        <v>0</v>
      </c>
      <c r="K149" s="222" t="s">
        <v>147</v>
      </c>
      <c r="L149" s="71"/>
      <c r="M149" s="227" t="s">
        <v>21</v>
      </c>
      <c r="N149" s="228" t="s">
        <v>43</v>
      </c>
      <c r="O149" s="46"/>
      <c r="P149" s="229">
        <f>O149*H149</f>
        <v>0</v>
      </c>
      <c r="Q149" s="229">
        <v>0.0026900000000000001</v>
      </c>
      <c r="R149" s="229">
        <f>Q149*H149</f>
        <v>0.0210896</v>
      </c>
      <c r="S149" s="229">
        <v>0</v>
      </c>
      <c r="T149" s="230">
        <f>S149*H149</f>
        <v>0</v>
      </c>
      <c r="AR149" s="23" t="s">
        <v>142</v>
      </c>
      <c r="AT149" s="23" t="s">
        <v>138</v>
      </c>
      <c r="AU149" s="23" t="s">
        <v>82</v>
      </c>
      <c r="AY149" s="23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80</v>
      </c>
      <c r="BK149" s="231">
        <f>ROUND(I149*H149,2)</f>
        <v>0</v>
      </c>
      <c r="BL149" s="23" t="s">
        <v>142</v>
      </c>
      <c r="BM149" s="23" t="s">
        <v>237</v>
      </c>
    </row>
    <row r="150" s="1" customFormat="1">
      <c r="B150" s="45"/>
      <c r="C150" s="73"/>
      <c r="D150" s="232" t="s">
        <v>149</v>
      </c>
      <c r="E150" s="73"/>
      <c r="F150" s="233" t="s">
        <v>238</v>
      </c>
      <c r="G150" s="73"/>
      <c r="H150" s="73"/>
      <c r="I150" s="190"/>
      <c r="J150" s="73"/>
      <c r="K150" s="73"/>
      <c r="L150" s="71"/>
      <c r="M150" s="234"/>
      <c r="N150" s="46"/>
      <c r="O150" s="46"/>
      <c r="P150" s="46"/>
      <c r="Q150" s="46"/>
      <c r="R150" s="46"/>
      <c r="S150" s="46"/>
      <c r="T150" s="94"/>
      <c r="AT150" s="23" t="s">
        <v>149</v>
      </c>
      <c r="AU150" s="23" t="s">
        <v>82</v>
      </c>
    </row>
    <row r="151" s="11" customFormat="1">
      <c r="B151" s="235"/>
      <c r="C151" s="236"/>
      <c r="D151" s="232" t="s">
        <v>151</v>
      </c>
      <c r="E151" s="237" t="s">
        <v>21</v>
      </c>
      <c r="F151" s="238" t="s">
        <v>239</v>
      </c>
      <c r="G151" s="236"/>
      <c r="H151" s="239">
        <v>7.8399999999999999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AT151" s="245" t="s">
        <v>151</v>
      </c>
      <c r="AU151" s="245" t="s">
        <v>82</v>
      </c>
      <c r="AV151" s="11" t="s">
        <v>82</v>
      </c>
      <c r="AW151" s="11" t="s">
        <v>35</v>
      </c>
      <c r="AX151" s="11" t="s">
        <v>80</v>
      </c>
      <c r="AY151" s="245" t="s">
        <v>136</v>
      </c>
    </row>
    <row r="152" s="1" customFormat="1" ht="16.5" customHeight="1">
      <c r="B152" s="45"/>
      <c r="C152" s="220" t="s">
        <v>240</v>
      </c>
      <c r="D152" s="220" t="s">
        <v>138</v>
      </c>
      <c r="E152" s="221" t="s">
        <v>241</v>
      </c>
      <c r="F152" s="222" t="s">
        <v>242</v>
      </c>
      <c r="G152" s="223" t="s">
        <v>236</v>
      </c>
      <c r="H152" s="224">
        <v>7.8399999999999999</v>
      </c>
      <c r="I152" s="225"/>
      <c r="J152" s="226">
        <f>ROUND(I152*H152,2)</f>
        <v>0</v>
      </c>
      <c r="K152" s="222" t="s">
        <v>147</v>
      </c>
      <c r="L152" s="71"/>
      <c r="M152" s="227" t="s">
        <v>21</v>
      </c>
      <c r="N152" s="228" t="s">
        <v>43</v>
      </c>
      <c r="O152" s="46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AR152" s="23" t="s">
        <v>142</v>
      </c>
      <c r="AT152" s="23" t="s">
        <v>138</v>
      </c>
      <c r="AU152" s="23" t="s">
        <v>82</v>
      </c>
      <c r="AY152" s="23" t="s">
        <v>136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23" t="s">
        <v>80</v>
      </c>
      <c r="BK152" s="231">
        <f>ROUND(I152*H152,2)</f>
        <v>0</v>
      </c>
      <c r="BL152" s="23" t="s">
        <v>142</v>
      </c>
      <c r="BM152" s="23" t="s">
        <v>243</v>
      </c>
    </row>
    <row r="153" s="1" customFormat="1">
      <c r="B153" s="45"/>
      <c r="C153" s="73"/>
      <c r="D153" s="232" t="s">
        <v>149</v>
      </c>
      <c r="E153" s="73"/>
      <c r="F153" s="233" t="s">
        <v>244</v>
      </c>
      <c r="G153" s="73"/>
      <c r="H153" s="73"/>
      <c r="I153" s="190"/>
      <c r="J153" s="73"/>
      <c r="K153" s="73"/>
      <c r="L153" s="71"/>
      <c r="M153" s="234"/>
      <c r="N153" s="46"/>
      <c r="O153" s="46"/>
      <c r="P153" s="46"/>
      <c r="Q153" s="46"/>
      <c r="R153" s="46"/>
      <c r="S153" s="46"/>
      <c r="T153" s="94"/>
      <c r="AT153" s="23" t="s">
        <v>149</v>
      </c>
      <c r="AU153" s="23" t="s">
        <v>82</v>
      </c>
    </row>
    <row r="154" s="10" customFormat="1" ht="29.88" customHeight="1">
      <c r="B154" s="204"/>
      <c r="C154" s="205"/>
      <c r="D154" s="206" t="s">
        <v>71</v>
      </c>
      <c r="E154" s="218" t="s">
        <v>155</v>
      </c>
      <c r="F154" s="218" t="s">
        <v>245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SUM(P155:P160)</f>
        <v>0</v>
      </c>
      <c r="Q154" s="212"/>
      <c r="R154" s="213">
        <f>SUM(R155:R160)</f>
        <v>62.714616900000003</v>
      </c>
      <c r="S154" s="212"/>
      <c r="T154" s="214">
        <f>SUM(T155:T160)</f>
        <v>0</v>
      </c>
      <c r="AR154" s="215" t="s">
        <v>80</v>
      </c>
      <c r="AT154" s="216" t="s">
        <v>71</v>
      </c>
      <c r="AU154" s="216" t="s">
        <v>80</v>
      </c>
      <c r="AY154" s="215" t="s">
        <v>136</v>
      </c>
      <c r="BK154" s="217">
        <f>SUM(BK155:BK160)</f>
        <v>0</v>
      </c>
    </row>
    <row r="155" s="1" customFormat="1" ht="25.5" customHeight="1">
      <c r="B155" s="45"/>
      <c r="C155" s="220" t="s">
        <v>246</v>
      </c>
      <c r="D155" s="220" t="s">
        <v>138</v>
      </c>
      <c r="E155" s="221" t="s">
        <v>247</v>
      </c>
      <c r="F155" s="222" t="s">
        <v>248</v>
      </c>
      <c r="G155" s="223" t="s">
        <v>249</v>
      </c>
      <c r="H155" s="224">
        <v>2.7999999999999998</v>
      </c>
      <c r="I155" s="225"/>
      <c r="J155" s="226">
        <f>ROUND(I155*H155,2)</f>
        <v>0</v>
      </c>
      <c r="K155" s="222" t="s">
        <v>21</v>
      </c>
      <c r="L155" s="71"/>
      <c r="M155" s="227" t="s">
        <v>21</v>
      </c>
      <c r="N155" s="228" t="s">
        <v>43</v>
      </c>
      <c r="O155" s="46"/>
      <c r="P155" s="229">
        <f>O155*H155</f>
        <v>0</v>
      </c>
      <c r="Q155" s="229">
        <v>0.10000000000000001</v>
      </c>
      <c r="R155" s="229">
        <f>Q155*H155</f>
        <v>0.27999999999999997</v>
      </c>
      <c r="S155" s="229">
        <v>0</v>
      </c>
      <c r="T155" s="230">
        <f>S155*H155</f>
        <v>0</v>
      </c>
      <c r="AR155" s="23" t="s">
        <v>142</v>
      </c>
      <c r="AT155" s="23" t="s">
        <v>138</v>
      </c>
      <c r="AU155" s="23" t="s">
        <v>82</v>
      </c>
      <c r="AY155" s="23" t="s">
        <v>136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23" t="s">
        <v>80</v>
      </c>
      <c r="BK155" s="231">
        <f>ROUND(I155*H155,2)</f>
        <v>0</v>
      </c>
      <c r="BL155" s="23" t="s">
        <v>142</v>
      </c>
      <c r="BM155" s="23" t="s">
        <v>250</v>
      </c>
    </row>
    <row r="156" s="1" customFormat="1">
      <c r="B156" s="45"/>
      <c r="C156" s="73"/>
      <c r="D156" s="232" t="s">
        <v>149</v>
      </c>
      <c r="E156" s="73"/>
      <c r="F156" s="233" t="s">
        <v>248</v>
      </c>
      <c r="G156" s="73"/>
      <c r="H156" s="73"/>
      <c r="I156" s="190"/>
      <c r="J156" s="73"/>
      <c r="K156" s="73"/>
      <c r="L156" s="71"/>
      <c r="M156" s="234"/>
      <c r="N156" s="46"/>
      <c r="O156" s="46"/>
      <c r="P156" s="46"/>
      <c r="Q156" s="46"/>
      <c r="R156" s="46"/>
      <c r="S156" s="46"/>
      <c r="T156" s="94"/>
      <c r="AT156" s="23" t="s">
        <v>149</v>
      </c>
      <c r="AU156" s="23" t="s">
        <v>82</v>
      </c>
    </row>
    <row r="157" s="11" customFormat="1">
      <c r="B157" s="235"/>
      <c r="C157" s="236"/>
      <c r="D157" s="232" t="s">
        <v>151</v>
      </c>
      <c r="E157" s="237" t="s">
        <v>21</v>
      </c>
      <c r="F157" s="238" t="s">
        <v>251</v>
      </c>
      <c r="G157" s="236"/>
      <c r="H157" s="239">
        <v>2.7999999999999998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151</v>
      </c>
      <c r="AU157" s="245" t="s">
        <v>82</v>
      </c>
      <c r="AV157" s="11" t="s">
        <v>82</v>
      </c>
      <c r="AW157" s="11" t="s">
        <v>35</v>
      </c>
      <c r="AX157" s="11" t="s">
        <v>80</v>
      </c>
      <c r="AY157" s="245" t="s">
        <v>136</v>
      </c>
    </row>
    <row r="158" s="1" customFormat="1" ht="25.5" customHeight="1">
      <c r="B158" s="45"/>
      <c r="C158" s="220" t="s">
        <v>252</v>
      </c>
      <c r="D158" s="220" t="s">
        <v>138</v>
      </c>
      <c r="E158" s="221" t="s">
        <v>253</v>
      </c>
      <c r="F158" s="222" t="s">
        <v>254</v>
      </c>
      <c r="G158" s="223" t="s">
        <v>236</v>
      </c>
      <c r="H158" s="224">
        <v>87.265000000000001</v>
      </c>
      <c r="I158" s="225"/>
      <c r="J158" s="226">
        <f>ROUND(I158*H158,2)</f>
        <v>0</v>
      </c>
      <c r="K158" s="222" t="s">
        <v>147</v>
      </c>
      <c r="L158" s="71"/>
      <c r="M158" s="227" t="s">
        <v>21</v>
      </c>
      <c r="N158" s="228" t="s">
        <v>43</v>
      </c>
      <c r="O158" s="46"/>
      <c r="P158" s="229">
        <f>O158*H158</f>
        <v>0</v>
      </c>
      <c r="Q158" s="229">
        <v>0.71545999999999998</v>
      </c>
      <c r="R158" s="229">
        <f>Q158*H158</f>
        <v>62.434616900000002</v>
      </c>
      <c r="S158" s="229">
        <v>0</v>
      </c>
      <c r="T158" s="230">
        <f>S158*H158</f>
        <v>0</v>
      </c>
      <c r="AR158" s="23" t="s">
        <v>142</v>
      </c>
      <c r="AT158" s="23" t="s">
        <v>138</v>
      </c>
      <c r="AU158" s="23" t="s">
        <v>82</v>
      </c>
      <c r="AY158" s="23" t="s">
        <v>136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23" t="s">
        <v>80</v>
      </c>
      <c r="BK158" s="231">
        <f>ROUND(I158*H158,2)</f>
        <v>0</v>
      </c>
      <c r="BL158" s="23" t="s">
        <v>142</v>
      </c>
      <c r="BM158" s="23" t="s">
        <v>255</v>
      </c>
    </row>
    <row r="159" s="1" customFormat="1">
      <c r="B159" s="45"/>
      <c r="C159" s="73"/>
      <c r="D159" s="232" t="s">
        <v>149</v>
      </c>
      <c r="E159" s="73"/>
      <c r="F159" s="233" t="s">
        <v>256</v>
      </c>
      <c r="G159" s="73"/>
      <c r="H159" s="73"/>
      <c r="I159" s="190"/>
      <c r="J159" s="73"/>
      <c r="K159" s="73"/>
      <c r="L159" s="71"/>
      <c r="M159" s="234"/>
      <c r="N159" s="46"/>
      <c r="O159" s="46"/>
      <c r="P159" s="46"/>
      <c r="Q159" s="46"/>
      <c r="R159" s="46"/>
      <c r="S159" s="46"/>
      <c r="T159" s="94"/>
      <c r="AT159" s="23" t="s">
        <v>149</v>
      </c>
      <c r="AU159" s="23" t="s">
        <v>82</v>
      </c>
    </row>
    <row r="160" s="11" customFormat="1">
      <c r="B160" s="235"/>
      <c r="C160" s="236"/>
      <c r="D160" s="232" t="s">
        <v>151</v>
      </c>
      <c r="E160" s="237" t="s">
        <v>21</v>
      </c>
      <c r="F160" s="238" t="s">
        <v>257</v>
      </c>
      <c r="G160" s="236"/>
      <c r="H160" s="239">
        <v>87.265000000000001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151</v>
      </c>
      <c r="AU160" s="245" t="s">
        <v>82</v>
      </c>
      <c r="AV160" s="11" t="s">
        <v>82</v>
      </c>
      <c r="AW160" s="11" t="s">
        <v>35</v>
      </c>
      <c r="AX160" s="11" t="s">
        <v>80</v>
      </c>
      <c r="AY160" s="245" t="s">
        <v>136</v>
      </c>
    </row>
    <row r="161" s="10" customFormat="1" ht="29.88" customHeight="1">
      <c r="B161" s="204"/>
      <c r="C161" s="205"/>
      <c r="D161" s="206" t="s">
        <v>71</v>
      </c>
      <c r="E161" s="218" t="s">
        <v>142</v>
      </c>
      <c r="F161" s="218" t="s">
        <v>258</v>
      </c>
      <c r="G161" s="205"/>
      <c r="H161" s="205"/>
      <c r="I161" s="208"/>
      <c r="J161" s="219">
        <f>BK161</f>
        <v>0</v>
      </c>
      <c r="K161" s="205"/>
      <c r="L161" s="210"/>
      <c r="M161" s="211"/>
      <c r="N161" s="212"/>
      <c r="O161" s="212"/>
      <c r="P161" s="213">
        <f>SUM(P162:P172)</f>
        <v>0</v>
      </c>
      <c r="Q161" s="212"/>
      <c r="R161" s="213">
        <f>SUM(R162:R172)</f>
        <v>10.024390879999999</v>
      </c>
      <c r="S161" s="212"/>
      <c r="T161" s="214">
        <f>SUM(T162:T172)</f>
        <v>0</v>
      </c>
      <c r="AR161" s="215" t="s">
        <v>80</v>
      </c>
      <c r="AT161" s="216" t="s">
        <v>71</v>
      </c>
      <c r="AU161" s="216" t="s">
        <v>80</v>
      </c>
      <c r="AY161" s="215" t="s">
        <v>136</v>
      </c>
      <c r="BK161" s="217">
        <f>SUM(BK162:BK172)</f>
        <v>0</v>
      </c>
    </row>
    <row r="162" s="1" customFormat="1" ht="25.5" customHeight="1">
      <c r="B162" s="45"/>
      <c r="C162" s="220" t="s">
        <v>9</v>
      </c>
      <c r="D162" s="220" t="s">
        <v>138</v>
      </c>
      <c r="E162" s="221" t="s">
        <v>259</v>
      </c>
      <c r="F162" s="222" t="s">
        <v>260</v>
      </c>
      <c r="G162" s="223" t="s">
        <v>236</v>
      </c>
      <c r="H162" s="224">
        <v>22.785</v>
      </c>
      <c r="I162" s="225"/>
      <c r="J162" s="226">
        <f>ROUND(I162*H162,2)</f>
        <v>0</v>
      </c>
      <c r="K162" s="222" t="s">
        <v>147</v>
      </c>
      <c r="L162" s="71"/>
      <c r="M162" s="227" t="s">
        <v>21</v>
      </c>
      <c r="N162" s="228" t="s">
        <v>43</v>
      </c>
      <c r="O162" s="46"/>
      <c r="P162" s="229">
        <f>O162*H162</f>
        <v>0</v>
      </c>
      <c r="Q162" s="229">
        <v>0.33676</v>
      </c>
      <c r="R162" s="229">
        <f>Q162*H162</f>
        <v>7.6730765999999999</v>
      </c>
      <c r="S162" s="229">
        <v>0</v>
      </c>
      <c r="T162" s="230">
        <f>S162*H162</f>
        <v>0</v>
      </c>
      <c r="AR162" s="23" t="s">
        <v>142</v>
      </c>
      <c r="AT162" s="23" t="s">
        <v>138</v>
      </c>
      <c r="AU162" s="23" t="s">
        <v>82</v>
      </c>
      <c r="AY162" s="23" t="s">
        <v>136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23" t="s">
        <v>80</v>
      </c>
      <c r="BK162" s="231">
        <f>ROUND(I162*H162,2)</f>
        <v>0</v>
      </c>
      <c r="BL162" s="23" t="s">
        <v>142</v>
      </c>
      <c r="BM162" s="23" t="s">
        <v>261</v>
      </c>
    </row>
    <row r="163" s="1" customFormat="1">
      <c r="B163" s="45"/>
      <c r="C163" s="73"/>
      <c r="D163" s="232" t="s">
        <v>149</v>
      </c>
      <c r="E163" s="73"/>
      <c r="F163" s="233" t="s">
        <v>262</v>
      </c>
      <c r="G163" s="73"/>
      <c r="H163" s="73"/>
      <c r="I163" s="190"/>
      <c r="J163" s="73"/>
      <c r="K163" s="73"/>
      <c r="L163" s="71"/>
      <c r="M163" s="234"/>
      <c r="N163" s="46"/>
      <c r="O163" s="46"/>
      <c r="P163" s="46"/>
      <c r="Q163" s="46"/>
      <c r="R163" s="46"/>
      <c r="S163" s="46"/>
      <c r="T163" s="94"/>
      <c r="AT163" s="23" t="s">
        <v>149</v>
      </c>
      <c r="AU163" s="23" t="s">
        <v>82</v>
      </c>
    </row>
    <row r="164" s="11" customFormat="1">
      <c r="B164" s="235"/>
      <c r="C164" s="236"/>
      <c r="D164" s="232" t="s">
        <v>151</v>
      </c>
      <c r="E164" s="237" t="s">
        <v>21</v>
      </c>
      <c r="F164" s="238" t="s">
        <v>263</v>
      </c>
      <c r="G164" s="236"/>
      <c r="H164" s="239">
        <v>22.785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151</v>
      </c>
      <c r="AU164" s="245" t="s">
        <v>82</v>
      </c>
      <c r="AV164" s="11" t="s">
        <v>82</v>
      </c>
      <c r="AW164" s="11" t="s">
        <v>35</v>
      </c>
      <c r="AX164" s="11" t="s">
        <v>80</v>
      </c>
      <c r="AY164" s="245" t="s">
        <v>136</v>
      </c>
    </row>
    <row r="165" s="1" customFormat="1" ht="25.5" customHeight="1">
      <c r="B165" s="45"/>
      <c r="C165" s="220" t="s">
        <v>264</v>
      </c>
      <c r="D165" s="220" t="s">
        <v>138</v>
      </c>
      <c r="E165" s="221" t="s">
        <v>265</v>
      </c>
      <c r="F165" s="222" t="s">
        <v>266</v>
      </c>
      <c r="G165" s="223" t="s">
        <v>249</v>
      </c>
      <c r="H165" s="224">
        <v>21.699999999999999</v>
      </c>
      <c r="I165" s="225"/>
      <c r="J165" s="226">
        <f>ROUND(I165*H165,2)</f>
        <v>0</v>
      </c>
      <c r="K165" s="222" t="s">
        <v>21</v>
      </c>
      <c r="L165" s="71"/>
      <c r="M165" s="227" t="s">
        <v>21</v>
      </c>
      <c r="N165" s="228" t="s">
        <v>43</v>
      </c>
      <c r="O165" s="46"/>
      <c r="P165" s="229">
        <f>O165*H165</f>
        <v>0</v>
      </c>
      <c r="Q165" s="229">
        <v>0.029999999999999999</v>
      </c>
      <c r="R165" s="229">
        <f>Q165*H165</f>
        <v>0.65099999999999991</v>
      </c>
      <c r="S165" s="229">
        <v>0</v>
      </c>
      <c r="T165" s="230">
        <f>S165*H165</f>
        <v>0</v>
      </c>
      <c r="AR165" s="23" t="s">
        <v>142</v>
      </c>
      <c r="AT165" s="23" t="s">
        <v>138</v>
      </c>
      <c r="AU165" s="23" t="s">
        <v>82</v>
      </c>
      <c r="AY165" s="23" t="s">
        <v>136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23" t="s">
        <v>80</v>
      </c>
      <c r="BK165" s="231">
        <f>ROUND(I165*H165,2)</f>
        <v>0</v>
      </c>
      <c r="BL165" s="23" t="s">
        <v>142</v>
      </c>
      <c r="BM165" s="23" t="s">
        <v>267</v>
      </c>
    </row>
    <row r="166" s="1" customFormat="1">
      <c r="B166" s="45"/>
      <c r="C166" s="73"/>
      <c r="D166" s="232" t="s">
        <v>149</v>
      </c>
      <c r="E166" s="73"/>
      <c r="F166" s="233" t="s">
        <v>266</v>
      </c>
      <c r="G166" s="73"/>
      <c r="H166" s="73"/>
      <c r="I166" s="190"/>
      <c r="J166" s="73"/>
      <c r="K166" s="73"/>
      <c r="L166" s="71"/>
      <c r="M166" s="234"/>
      <c r="N166" s="46"/>
      <c r="O166" s="46"/>
      <c r="P166" s="46"/>
      <c r="Q166" s="46"/>
      <c r="R166" s="46"/>
      <c r="S166" s="46"/>
      <c r="T166" s="94"/>
      <c r="AT166" s="23" t="s">
        <v>149</v>
      </c>
      <c r="AU166" s="23" t="s">
        <v>82</v>
      </c>
    </row>
    <row r="167" s="1" customFormat="1" ht="16.5" customHeight="1">
      <c r="B167" s="45"/>
      <c r="C167" s="220" t="s">
        <v>268</v>
      </c>
      <c r="D167" s="220" t="s">
        <v>138</v>
      </c>
      <c r="E167" s="221" t="s">
        <v>269</v>
      </c>
      <c r="F167" s="222" t="s">
        <v>270</v>
      </c>
      <c r="G167" s="223" t="s">
        <v>146</v>
      </c>
      <c r="H167" s="224">
        <v>0.65100000000000002</v>
      </c>
      <c r="I167" s="225"/>
      <c r="J167" s="226">
        <f>ROUND(I167*H167,2)</f>
        <v>0</v>
      </c>
      <c r="K167" s="222" t="s">
        <v>147</v>
      </c>
      <c r="L167" s="71"/>
      <c r="M167" s="227" t="s">
        <v>21</v>
      </c>
      <c r="N167" s="228" t="s">
        <v>43</v>
      </c>
      <c r="O167" s="46"/>
      <c r="P167" s="229">
        <f>O167*H167</f>
        <v>0</v>
      </c>
      <c r="Q167" s="229">
        <v>2.4533999999999998</v>
      </c>
      <c r="R167" s="229">
        <f>Q167*H167</f>
        <v>1.5971633999999999</v>
      </c>
      <c r="S167" s="229">
        <v>0</v>
      </c>
      <c r="T167" s="230">
        <f>S167*H167</f>
        <v>0</v>
      </c>
      <c r="AR167" s="23" t="s">
        <v>142</v>
      </c>
      <c r="AT167" s="23" t="s">
        <v>138</v>
      </c>
      <c r="AU167" s="23" t="s">
        <v>82</v>
      </c>
      <c r="AY167" s="23" t="s">
        <v>136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23" t="s">
        <v>80</v>
      </c>
      <c r="BK167" s="231">
        <f>ROUND(I167*H167,2)</f>
        <v>0</v>
      </c>
      <c r="BL167" s="23" t="s">
        <v>142</v>
      </c>
      <c r="BM167" s="23" t="s">
        <v>271</v>
      </c>
    </row>
    <row r="168" s="1" customFormat="1">
      <c r="B168" s="45"/>
      <c r="C168" s="73"/>
      <c r="D168" s="232" t="s">
        <v>149</v>
      </c>
      <c r="E168" s="73"/>
      <c r="F168" s="233" t="s">
        <v>272</v>
      </c>
      <c r="G168" s="73"/>
      <c r="H168" s="73"/>
      <c r="I168" s="190"/>
      <c r="J168" s="73"/>
      <c r="K168" s="73"/>
      <c r="L168" s="71"/>
      <c r="M168" s="234"/>
      <c r="N168" s="46"/>
      <c r="O168" s="46"/>
      <c r="P168" s="46"/>
      <c r="Q168" s="46"/>
      <c r="R168" s="46"/>
      <c r="S168" s="46"/>
      <c r="T168" s="94"/>
      <c r="AT168" s="23" t="s">
        <v>149</v>
      </c>
      <c r="AU168" s="23" t="s">
        <v>82</v>
      </c>
    </row>
    <row r="169" s="11" customFormat="1">
      <c r="B169" s="235"/>
      <c r="C169" s="236"/>
      <c r="D169" s="232" t="s">
        <v>151</v>
      </c>
      <c r="E169" s="237" t="s">
        <v>21</v>
      </c>
      <c r="F169" s="238" t="s">
        <v>273</v>
      </c>
      <c r="G169" s="236"/>
      <c r="H169" s="239">
        <v>0.65100000000000002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AT169" s="245" t="s">
        <v>151</v>
      </c>
      <c r="AU169" s="245" t="s">
        <v>82</v>
      </c>
      <c r="AV169" s="11" t="s">
        <v>82</v>
      </c>
      <c r="AW169" s="11" t="s">
        <v>35</v>
      </c>
      <c r="AX169" s="11" t="s">
        <v>80</v>
      </c>
      <c r="AY169" s="245" t="s">
        <v>136</v>
      </c>
    </row>
    <row r="170" s="1" customFormat="1" ht="16.5" customHeight="1">
      <c r="B170" s="45"/>
      <c r="C170" s="220" t="s">
        <v>274</v>
      </c>
      <c r="D170" s="220" t="s">
        <v>138</v>
      </c>
      <c r="E170" s="221" t="s">
        <v>275</v>
      </c>
      <c r="F170" s="222" t="s">
        <v>276</v>
      </c>
      <c r="G170" s="223" t="s">
        <v>217</v>
      </c>
      <c r="H170" s="224">
        <v>0.098000000000000004</v>
      </c>
      <c r="I170" s="225"/>
      <c r="J170" s="226">
        <f>ROUND(I170*H170,2)</f>
        <v>0</v>
      </c>
      <c r="K170" s="222" t="s">
        <v>147</v>
      </c>
      <c r="L170" s="71"/>
      <c r="M170" s="227" t="s">
        <v>21</v>
      </c>
      <c r="N170" s="228" t="s">
        <v>43</v>
      </c>
      <c r="O170" s="46"/>
      <c r="P170" s="229">
        <f>O170*H170</f>
        <v>0</v>
      </c>
      <c r="Q170" s="229">
        <v>1.0525599999999999</v>
      </c>
      <c r="R170" s="229">
        <f>Q170*H170</f>
        <v>0.10315088</v>
      </c>
      <c r="S170" s="229">
        <v>0</v>
      </c>
      <c r="T170" s="230">
        <f>S170*H170</f>
        <v>0</v>
      </c>
      <c r="AR170" s="23" t="s">
        <v>142</v>
      </c>
      <c r="AT170" s="23" t="s">
        <v>138</v>
      </c>
      <c r="AU170" s="23" t="s">
        <v>82</v>
      </c>
      <c r="AY170" s="23" t="s">
        <v>136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23" t="s">
        <v>80</v>
      </c>
      <c r="BK170" s="231">
        <f>ROUND(I170*H170,2)</f>
        <v>0</v>
      </c>
      <c r="BL170" s="23" t="s">
        <v>142</v>
      </c>
      <c r="BM170" s="23" t="s">
        <v>277</v>
      </c>
    </row>
    <row r="171" s="1" customFormat="1">
      <c r="B171" s="45"/>
      <c r="C171" s="73"/>
      <c r="D171" s="232" t="s">
        <v>149</v>
      </c>
      <c r="E171" s="73"/>
      <c r="F171" s="233" t="s">
        <v>278</v>
      </c>
      <c r="G171" s="73"/>
      <c r="H171" s="73"/>
      <c r="I171" s="190"/>
      <c r="J171" s="73"/>
      <c r="K171" s="73"/>
      <c r="L171" s="71"/>
      <c r="M171" s="234"/>
      <c r="N171" s="46"/>
      <c r="O171" s="46"/>
      <c r="P171" s="46"/>
      <c r="Q171" s="46"/>
      <c r="R171" s="46"/>
      <c r="S171" s="46"/>
      <c r="T171" s="94"/>
      <c r="AT171" s="23" t="s">
        <v>149</v>
      </c>
      <c r="AU171" s="23" t="s">
        <v>82</v>
      </c>
    </row>
    <row r="172" s="11" customFormat="1">
      <c r="B172" s="235"/>
      <c r="C172" s="236"/>
      <c r="D172" s="232" t="s">
        <v>151</v>
      </c>
      <c r="E172" s="237" t="s">
        <v>21</v>
      </c>
      <c r="F172" s="238" t="s">
        <v>279</v>
      </c>
      <c r="G172" s="236"/>
      <c r="H172" s="239">
        <v>0.098000000000000004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AT172" s="245" t="s">
        <v>151</v>
      </c>
      <c r="AU172" s="245" t="s">
        <v>82</v>
      </c>
      <c r="AV172" s="11" t="s">
        <v>82</v>
      </c>
      <c r="AW172" s="11" t="s">
        <v>35</v>
      </c>
      <c r="AX172" s="11" t="s">
        <v>80</v>
      </c>
      <c r="AY172" s="245" t="s">
        <v>136</v>
      </c>
    </row>
    <row r="173" s="10" customFormat="1" ht="29.88" customHeight="1">
      <c r="B173" s="204"/>
      <c r="C173" s="205"/>
      <c r="D173" s="206" t="s">
        <v>71</v>
      </c>
      <c r="E173" s="218" t="s">
        <v>164</v>
      </c>
      <c r="F173" s="218" t="s">
        <v>280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SUM(P174:P184)</f>
        <v>0</v>
      </c>
      <c r="Q173" s="212"/>
      <c r="R173" s="213">
        <f>SUM(R174:R184)</f>
        <v>4.9278399999999998</v>
      </c>
      <c r="S173" s="212"/>
      <c r="T173" s="214">
        <f>SUM(T174:T184)</f>
        <v>0</v>
      </c>
      <c r="AR173" s="215" t="s">
        <v>80</v>
      </c>
      <c r="AT173" s="216" t="s">
        <v>71</v>
      </c>
      <c r="AU173" s="216" t="s">
        <v>80</v>
      </c>
      <c r="AY173" s="215" t="s">
        <v>136</v>
      </c>
      <c r="BK173" s="217">
        <f>SUM(BK174:BK184)</f>
        <v>0</v>
      </c>
    </row>
    <row r="174" s="1" customFormat="1" ht="16.5" customHeight="1">
      <c r="B174" s="45"/>
      <c r="C174" s="220" t="s">
        <v>281</v>
      </c>
      <c r="D174" s="220" t="s">
        <v>138</v>
      </c>
      <c r="E174" s="221" t="s">
        <v>282</v>
      </c>
      <c r="F174" s="222" t="s">
        <v>283</v>
      </c>
      <c r="G174" s="223" t="s">
        <v>236</v>
      </c>
      <c r="H174" s="224">
        <v>9.5</v>
      </c>
      <c r="I174" s="225"/>
      <c r="J174" s="226">
        <f>ROUND(I174*H174,2)</f>
        <v>0</v>
      </c>
      <c r="K174" s="222" t="s">
        <v>147</v>
      </c>
      <c r="L174" s="71"/>
      <c r="M174" s="227" t="s">
        <v>21</v>
      </c>
      <c r="N174" s="228" t="s">
        <v>43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142</v>
      </c>
      <c r="AT174" s="23" t="s">
        <v>138</v>
      </c>
      <c r="AU174" s="23" t="s">
        <v>82</v>
      </c>
      <c r="AY174" s="23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80</v>
      </c>
      <c r="BK174" s="231">
        <f>ROUND(I174*H174,2)</f>
        <v>0</v>
      </c>
      <c r="BL174" s="23" t="s">
        <v>142</v>
      </c>
      <c r="BM174" s="23" t="s">
        <v>284</v>
      </c>
    </row>
    <row r="175" s="1" customFormat="1">
      <c r="B175" s="45"/>
      <c r="C175" s="73"/>
      <c r="D175" s="232" t="s">
        <v>149</v>
      </c>
      <c r="E175" s="73"/>
      <c r="F175" s="233" t="s">
        <v>285</v>
      </c>
      <c r="G175" s="73"/>
      <c r="H175" s="73"/>
      <c r="I175" s="190"/>
      <c r="J175" s="73"/>
      <c r="K175" s="73"/>
      <c r="L175" s="71"/>
      <c r="M175" s="234"/>
      <c r="N175" s="46"/>
      <c r="O175" s="46"/>
      <c r="P175" s="46"/>
      <c r="Q175" s="46"/>
      <c r="R175" s="46"/>
      <c r="S175" s="46"/>
      <c r="T175" s="94"/>
      <c r="AT175" s="23" t="s">
        <v>149</v>
      </c>
      <c r="AU175" s="23" t="s">
        <v>82</v>
      </c>
    </row>
    <row r="176" s="1" customFormat="1" ht="16.5" customHeight="1">
      <c r="B176" s="45"/>
      <c r="C176" s="220" t="s">
        <v>286</v>
      </c>
      <c r="D176" s="220" t="s">
        <v>138</v>
      </c>
      <c r="E176" s="221" t="s">
        <v>287</v>
      </c>
      <c r="F176" s="222" t="s">
        <v>288</v>
      </c>
      <c r="G176" s="223" t="s">
        <v>236</v>
      </c>
      <c r="H176" s="224">
        <v>9.5</v>
      </c>
      <c r="I176" s="225"/>
      <c r="J176" s="226">
        <f>ROUND(I176*H176,2)</f>
        <v>0</v>
      </c>
      <c r="K176" s="222" t="s">
        <v>147</v>
      </c>
      <c r="L176" s="71"/>
      <c r="M176" s="227" t="s">
        <v>21</v>
      </c>
      <c r="N176" s="228" t="s">
        <v>43</v>
      </c>
      <c r="O176" s="46"/>
      <c r="P176" s="229">
        <f>O176*H176</f>
        <v>0</v>
      </c>
      <c r="Q176" s="229">
        <v>0.18906999999999999</v>
      </c>
      <c r="R176" s="229">
        <f>Q176*H176</f>
        <v>1.7961649999999998</v>
      </c>
      <c r="S176" s="229">
        <v>0</v>
      </c>
      <c r="T176" s="230">
        <f>S176*H176</f>
        <v>0</v>
      </c>
      <c r="AR176" s="23" t="s">
        <v>142</v>
      </c>
      <c r="AT176" s="23" t="s">
        <v>138</v>
      </c>
      <c r="AU176" s="23" t="s">
        <v>82</v>
      </c>
      <c r="AY176" s="23" t="s">
        <v>136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23" t="s">
        <v>80</v>
      </c>
      <c r="BK176" s="231">
        <f>ROUND(I176*H176,2)</f>
        <v>0</v>
      </c>
      <c r="BL176" s="23" t="s">
        <v>142</v>
      </c>
      <c r="BM176" s="23" t="s">
        <v>289</v>
      </c>
    </row>
    <row r="177" s="1" customFormat="1">
      <c r="B177" s="45"/>
      <c r="C177" s="73"/>
      <c r="D177" s="232" t="s">
        <v>149</v>
      </c>
      <c r="E177" s="73"/>
      <c r="F177" s="233" t="s">
        <v>290</v>
      </c>
      <c r="G177" s="73"/>
      <c r="H177" s="73"/>
      <c r="I177" s="190"/>
      <c r="J177" s="73"/>
      <c r="K177" s="73"/>
      <c r="L177" s="71"/>
      <c r="M177" s="234"/>
      <c r="N177" s="46"/>
      <c r="O177" s="46"/>
      <c r="P177" s="46"/>
      <c r="Q177" s="46"/>
      <c r="R177" s="46"/>
      <c r="S177" s="46"/>
      <c r="T177" s="94"/>
      <c r="AT177" s="23" t="s">
        <v>149</v>
      </c>
      <c r="AU177" s="23" t="s">
        <v>82</v>
      </c>
    </row>
    <row r="178" s="1" customFormat="1" ht="16.5" customHeight="1">
      <c r="B178" s="45"/>
      <c r="C178" s="220" t="s">
        <v>291</v>
      </c>
      <c r="D178" s="220" t="s">
        <v>138</v>
      </c>
      <c r="E178" s="221" t="s">
        <v>292</v>
      </c>
      <c r="F178" s="222" t="s">
        <v>293</v>
      </c>
      <c r="G178" s="223" t="s">
        <v>236</v>
      </c>
      <c r="H178" s="224">
        <v>9.5</v>
      </c>
      <c r="I178" s="225"/>
      <c r="J178" s="226">
        <f>ROUND(I178*H178,2)</f>
        <v>0</v>
      </c>
      <c r="K178" s="222" t="s">
        <v>147</v>
      </c>
      <c r="L178" s="71"/>
      <c r="M178" s="227" t="s">
        <v>21</v>
      </c>
      <c r="N178" s="228" t="s">
        <v>43</v>
      </c>
      <c r="O178" s="46"/>
      <c r="P178" s="229">
        <f>O178*H178</f>
        <v>0</v>
      </c>
      <c r="Q178" s="229">
        <v>0.1012</v>
      </c>
      <c r="R178" s="229">
        <f>Q178*H178</f>
        <v>0.96140000000000003</v>
      </c>
      <c r="S178" s="229">
        <v>0</v>
      </c>
      <c r="T178" s="230">
        <f>S178*H178</f>
        <v>0</v>
      </c>
      <c r="AR178" s="23" t="s">
        <v>142</v>
      </c>
      <c r="AT178" s="23" t="s">
        <v>138</v>
      </c>
      <c r="AU178" s="23" t="s">
        <v>82</v>
      </c>
      <c r="AY178" s="23" t="s">
        <v>136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23" t="s">
        <v>80</v>
      </c>
      <c r="BK178" s="231">
        <f>ROUND(I178*H178,2)</f>
        <v>0</v>
      </c>
      <c r="BL178" s="23" t="s">
        <v>142</v>
      </c>
      <c r="BM178" s="23" t="s">
        <v>294</v>
      </c>
    </row>
    <row r="179" s="1" customFormat="1">
      <c r="B179" s="45"/>
      <c r="C179" s="73"/>
      <c r="D179" s="232" t="s">
        <v>149</v>
      </c>
      <c r="E179" s="73"/>
      <c r="F179" s="233" t="s">
        <v>295</v>
      </c>
      <c r="G179" s="73"/>
      <c r="H179" s="73"/>
      <c r="I179" s="190"/>
      <c r="J179" s="73"/>
      <c r="K179" s="73"/>
      <c r="L179" s="71"/>
      <c r="M179" s="234"/>
      <c r="N179" s="46"/>
      <c r="O179" s="46"/>
      <c r="P179" s="46"/>
      <c r="Q179" s="46"/>
      <c r="R179" s="46"/>
      <c r="S179" s="46"/>
      <c r="T179" s="94"/>
      <c r="AT179" s="23" t="s">
        <v>149</v>
      </c>
      <c r="AU179" s="23" t="s">
        <v>82</v>
      </c>
    </row>
    <row r="180" s="1" customFormat="1" ht="25.5" customHeight="1">
      <c r="B180" s="45"/>
      <c r="C180" s="220" t="s">
        <v>296</v>
      </c>
      <c r="D180" s="220" t="s">
        <v>138</v>
      </c>
      <c r="E180" s="221" t="s">
        <v>297</v>
      </c>
      <c r="F180" s="222" t="s">
        <v>298</v>
      </c>
      <c r="G180" s="223" t="s">
        <v>236</v>
      </c>
      <c r="H180" s="224">
        <v>9.5</v>
      </c>
      <c r="I180" s="225"/>
      <c r="J180" s="226">
        <f>ROUND(I180*H180,2)</f>
        <v>0</v>
      </c>
      <c r="K180" s="222" t="s">
        <v>147</v>
      </c>
      <c r="L180" s="71"/>
      <c r="M180" s="227" t="s">
        <v>21</v>
      </c>
      <c r="N180" s="228" t="s">
        <v>43</v>
      </c>
      <c r="O180" s="46"/>
      <c r="P180" s="229">
        <f>O180*H180</f>
        <v>0</v>
      </c>
      <c r="Q180" s="229">
        <v>0.084250000000000005</v>
      </c>
      <c r="R180" s="229">
        <f>Q180*H180</f>
        <v>0.80037500000000006</v>
      </c>
      <c r="S180" s="229">
        <v>0</v>
      </c>
      <c r="T180" s="230">
        <f>S180*H180</f>
        <v>0</v>
      </c>
      <c r="AR180" s="23" t="s">
        <v>142</v>
      </c>
      <c r="AT180" s="23" t="s">
        <v>138</v>
      </c>
      <c r="AU180" s="23" t="s">
        <v>82</v>
      </c>
      <c r="AY180" s="23" t="s">
        <v>136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23" t="s">
        <v>80</v>
      </c>
      <c r="BK180" s="231">
        <f>ROUND(I180*H180,2)</f>
        <v>0</v>
      </c>
      <c r="BL180" s="23" t="s">
        <v>142</v>
      </c>
      <c r="BM180" s="23" t="s">
        <v>299</v>
      </c>
    </row>
    <row r="181" s="1" customFormat="1">
      <c r="B181" s="45"/>
      <c r="C181" s="73"/>
      <c r="D181" s="232" t="s">
        <v>149</v>
      </c>
      <c r="E181" s="73"/>
      <c r="F181" s="233" t="s">
        <v>300</v>
      </c>
      <c r="G181" s="73"/>
      <c r="H181" s="73"/>
      <c r="I181" s="190"/>
      <c r="J181" s="73"/>
      <c r="K181" s="73"/>
      <c r="L181" s="71"/>
      <c r="M181" s="234"/>
      <c r="N181" s="46"/>
      <c r="O181" s="46"/>
      <c r="P181" s="46"/>
      <c r="Q181" s="46"/>
      <c r="R181" s="46"/>
      <c r="S181" s="46"/>
      <c r="T181" s="94"/>
      <c r="AT181" s="23" t="s">
        <v>149</v>
      </c>
      <c r="AU181" s="23" t="s">
        <v>82</v>
      </c>
    </row>
    <row r="182" s="1" customFormat="1" ht="16.5" customHeight="1">
      <c r="B182" s="45"/>
      <c r="C182" s="257" t="s">
        <v>301</v>
      </c>
      <c r="D182" s="257" t="s">
        <v>302</v>
      </c>
      <c r="E182" s="258" t="s">
        <v>303</v>
      </c>
      <c r="F182" s="259" t="s">
        <v>304</v>
      </c>
      <c r="G182" s="260" t="s">
        <v>236</v>
      </c>
      <c r="H182" s="261">
        <v>9.7850000000000001</v>
      </c>
      <c r="I182" s="262"/>
      <c r="J182" s="263">
        <f>ROUND(I182*H182,2)</f>
        <v>0</v>
      </c>
      <c r="K182" s="259" t="s">
        <v>21</v>
      </c>
      <c r="L182" s="264"/>
      <c r="M182" s="265" t="s">
        <v>21</v>
      </c>
      <c r="N182" s="266" t="s">
        <v>43</v>
      </c>
      <c r="O182" s="46"/>
      <c r="P182" s="229">
        <f>O182*H182</f>
        <v>0</v>
      </c>
      <c r="Q182" s="229">
        <v>0.14000000000000001</v>
      </c>
      <c r="R182" s="229">
        <f>Q182*H182</f>
        <v>1.3699000000000001</v>
      </c>
      <c r="S182" s="229">
        <v>0</v>
      </c>
      <c r="T182" s="230">
        <f>S182*H182</f>
        <v>0</v>
      </c>
      <c r="AR182" s="23" t="s">
        <v>180</v>
      </c>
      <c r="AT182" s="23" t="s">
        <v>302</v>
      </c>
      <c r="AU182" s="23" t="s">
        <v>82</v>
      </c>
      <c r="AY182" s="23" t="s">
        <v>136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23" t="s">
        <v>80</v>
      </c>
      <c r="BK182" s="231">
        <f>ROUND(I182*H182,2)</f>
        <v>0</v>
      </c>
      <c r="BL182" s="23" t="s">
        <v>142</v>
      </c>
      <c r="BM182" s="23" t="s">
        <v>305</v>
      </c>
    </row>
    <row r="183" s="1" customFormat="1">
      <c r="B183" s="45"/>
      <c r="C183" s="73"/>
      <c r="D183" s="232" t="s">
        <v>149</v>
      </c>
      <c r="E183" s="73"/>
      <c r="F183" s="233" t="s">
        <v>304</v>
      </c>
      <c r="G183" s="73"/>
      <c r="H183" s="73"/>
      <c r="I183" s="190"/>
      <c r="J183" s="73"/>
      <c r="K183" s="73"/>
      <c r="L183" s="71"/>
      <c r="M183" s="234"/>
      <c r="N183" s="46"/>
      <c r="O183" s="46"/>
      <c r="P183" s="46"/>
      <c r="Q183" s="46"/>
      <c r="R183" s="46"/>
      <c r="S183" s="46"/>
      <c r="T183" s="94"/>
      <c r="AT183" s="23" t="s">
        <v>149</v>
      </c>
      <c r="AU183" s="23" t="s">
        <v>82</v>
      </c>
    </row>
    <row r="184" s="11" customFormat="1">
      <c r="B184" s="235"/>
      <c r="C184" s="236"/>
      <c r="D184" s="232" t="s">
        <v>151</v>
      </c>
      <c r="E184" s="237" t="s">
        <v>21</v>
      </c>
      <c r="F184" s="238" t="s">
        <v>306</v>
      </c>
      <c r="G184" s="236"/>
      <c r="H184" s="239">
        <v>9.7850000000000001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AT184" s="245" t="s">
        <v>151</v>
      </c>
      <c r="AU184" s="245" t="s">
        <v>82</v>
      </c>
      <c r="AV184" s="11" t="s">
        <v>82</v>
      </c>
      <c r="AW184" s="11" t="s">
        <v>35</v>
      </c>
      <c r="AX184" s="11" t="s">
        <v>80</v>
      </c>
      <c r="AY184" s="245" t="s">
        <v>136</v>
      </c>
    </row>
    <row r="185" s="10" customFormat="1" ht="29.88" customHeight="1">
      <c r="B185" s="204"/>
      <c r="C185" s="205"/>
      <c r="D185" s="206" t="s">
        <v>71</v>
      </c>
      <c r="E185" s="218" t="s">
        <v>307</v>
      </c>
      <c r="F185" s="218" t="s">
        <v>308</v>
      </c>
      <c r="G185" s="205"/>
      <c r="H185" s="205"/>
      <c r="I185" s="208"/>
      <c r="J185" s="219">
        <f>BK185</f>
        <v>0</v>
      </c>
      <c r="K185" s="205"/>
      <c r="L185" s="210"/>
      <c r="M185" s="211"/>
      <c r="N185" s="212"/>
      <c r="O185" s="212"/>
      <c r="P185" s="213">
        <f>SUM(P186:P188)</f>
        <v>0</v>
      </c>
      <c r="Q185" s="212"/>
      <c r="R185" s="213">
        <f>SUM(R186:R188)</f>
        <v>0.4187883</v>
      </c>
      <c r="S185" s="212"/>
      <c r="T185" s="214">
        <f>SUM(T186:T188)</f>
        <v>0</v>
      </c>
      <c r="AR185" s="215" t="s">
        <v>80</v>
      </c>
      <c r="AT185" s="216" t="s">
        <v>71</v>
      </c>
      <c r="AU185" s="216" t="s">
        <v>80</v>
      </c>
      <c r="AY185" s="215" t="s">
        <v>136</v>
      </c>
      <c r="BK185" s="217">
        <f>SUM(BK186:BK188)</f>
        <v>0</v>
      </c>
    </row>
    <row r="186" s="1" customFormat="1" ht="25.5" customHeight="1">
      <c r="B186" s="45"/>
      <c r="C186" s="220" t="s">
        <v>309</v>
      </c>
      <c r="D186" s="220" t="s">
        <v>138</v>
      </c>
      <c r="E186" s="221" t="s">
        <v>310</v>
      </c>
      <c r="F186" s="222" t="s">
        <v>311</v>
      </c>
      <c r="G186" s="223" t="s">
        <v>236</v>
      </c>
      <c r="H186" s="224">
        <v>22.785</v>
      </c>
      <c r="I186" s="225"/>
      <c r="J186" s="226">
        <f>ROUND(I186*H186,2)</f>
        <v>0</v>
      </c>
      <c r="K186" s="222" t="s">
        <v>147</v>
      </c>
      <c r="L186" s="71"/>
      <c r="M186" s="227" t="s">
        <v>21</v>
      </c>
      <c r="N186" s="228" t="s">
        <v>43</v>
      </c>
      <c r="O186" s="46"/>
      <c r="P186" s="229">
        <f>O186*H186</f>
        <v>0</v>
      </c>
      <c r="Q186" s="229">
        <v>0.018380000000000001</v>
      </c>
      <c r="R186" s="229">
        <f>Q186*H186</f>
        <v>0.4187883</v>
      </c>
      <c r="S186" s="229">
        <v>0</v>
      </c>
      <c r="T186" s="230">
        <f>S186*H186</f>
        <v>0</v>
      </c>
      <c r="AR186" s="23" t="s">
        <v>142</v>
      </c>
      <c r="AT186" s="23" t="s">
        <v>138</v>
      </c>
      <c r="AU186" s="23" t="s">
        <v>82</v>
      </c>
      <c r="AY186" s="23" t="s">
        <v>136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23" t="s">
        <v>80</v>
      </c>
      <c r="BK186" s="231">
        <f>ROUND(I186*H186,2)</f>
        <v>0</v>
      </c>
      <c r="BL186" s="23" t="s">
        <v>142</v>
      </c>
      <c r="BM186" s="23" t="s">
        <v>312</v>
      </c>
    </row>
    <row r="187" s="1" customFormat="1">
      <c r="B187" s="45"/>
      <c r="C187" s="73"/>
      <c r="D187" s="232" t="s">
        <v>149</v>
      </c>
      <c r="E187" s="73"/>
      <c r="F187" s="233" t="s">
        <v>313</v>
      </c>
      <c r="G187" s="73"/>
      <c r="H187" s="73"/>
      <c r="I187" s="190"/>
      <c r="J187" s="73"/>
      <c r="K187" s="73"/>
      <c r="L187" s="71"/>
      <c r="M187" s="234"/>
      <c r="N187" s="46"/>
      <c r="O187" s="46"/>
      <c r="P187" s="46"/>
      <c r="Q187" s="46"/>
      <c r="R187" s="46"/>
      <c r="S187" s="46"/>
      <c r="T187" s="94"/>
      <c r="AT187" s="23" t="s">
        <v>149</v>
      </c>
      <c r="AU187" s="23" t="s">
        <v>82</v>
      </c>
    </row>
    <row r="188" s="11" customFormat="1">
      <c r="B188" s="235"/>
      <c r="C188" s="236"/>
      <c r="D188" s="232" t="s">
        <v>151</v>
      </c>
      <c r="E188" s="237" t="s">
        <v>21</v>
      </c>
      <c r="F188" s="238" t="s">
        <v>263</v>
      </c>
      <c r="G188" s="236"/>
      <c r="H188" s="239">
        <v>22.785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AT188" s="245" t="s">
        <v>151</v>
      </c>
      <c r="AU188" s="245" t="s">
        <v>82</v>
      </c>
      <c r="AV188" s="11" t="s">
        <v>82</v>
      </c>
      <c r="AW188" s="11" t="s">
        <v>35</v>
      </c>
      <c r="AX188" s="11" t="s">
        <v>80</v>
      </c>
      <c r="AY188" s="245" t="s">
        <v>136</v>
      </c>
    </row>
    <row r="189" s="10" customFormat="1" ht="29.88" customHeight="1">
      <c r="B189" s="204"/>
      <c r="C189" s="205"/>
      <c r="D189" s="206" t="s">
        <v>71</v>
      </c>
      <c r="E189" s="218" t="s">
        <v>314</v>
      </c>
      <c r="F189" s="218" t="s">
        <v>315</v>
      </c>
      <c r="G189" s="205"/>
      <c r="H189" s="205"/>
      <c r="I189" s="208"/>
      <c r="J189" s="219">
        <f>BK189</f>
        <v>0</v>
      </c>
      <c r="K189" s="205"/>
      <c r="L189" s="210"/>
      <c r="M189" s="211"/>
      <c r="N189" s="212"/>
      <c r="O189" s="212"/>
      <c r="P189" s="213">
        <f>SUM(P190:P196)</f>
        <v>0</v>
      </c>
      <c r="Q189" s="212"/>
      <c r="R189" s="213">
        <f>SUM(R190:R196)</f>
        <v>0.011670750000000001</v>
      </c>
      <c r="S189" s="212"/>
      <c r="T189" s="214">
        <f>SUM(T190:T196)</f>
        <v>0</v>
      </c>
      <c r="AR189" s="215" t="s">
        <v>80</v>
      </c>
      <c r="AT189" s="216" t="s">
        <v>71</v>
      </c>
      <c r="AU189" s="216" t="s">
        <v>80</v>
      </c>
      <c r="AY189" s="215" t="s">
        <v>136</v>
      </c>
      <c r="BK189" s="217">
        <f>SUM(BK190:BK196)</f>
        <v>0</v>
      </c>
    </row>
    <row r="190" s="1" customFormat="1" ht="25.5" customHeight="1">
      <c r="B190" s="45"/>
      <c r="C190" s="220" t="s">
        <v>316</v>
      </c>
      <c r="D190" s="220" t="s">
        <v>138</v>
      </c>
      <c r="E190" s="221" t="s">
        <v>317</v>
      </c>
      <c r="F190" s="222" t="s">
        <v>318</v>
      </c>
      <c r="G190" s="223" t="s">
        <v>236</v>
      </c>
      <c r="H190" s="224">
        <v>0.97499999999999998</v>
      </c>
      <c r="I190" s="225"/>
      <c r="J190" s="226">
        <f>ROUND(I190*H190,2)</f>
        <v>0</v>
      </c>
      <c r="K190" s="222" t="s">
        <v>147</v>
      </c>
      <c r="L190" s="71"/>
      <c r="M190" s="227" t="s">
        <v>21</v>
      </c>
      <c r="N190" s="228" t="s">
        <v>43</v>
      </c>
      <c r="O190" s="46"/>
      <c r="P190" s="229">
        <f>O190*H190</f>
        <v>0</v>
      </c>
      <c r="Q190" s="229">
        <v>0.0044099999999999999</v>
      </c>
      <c r="R190" s="229">
        <f>Q190*H190</f>
        <v>0.0042997499999999998</v>
      </c>
      <c r="S190" s="229">
        <v>0</v>
      </c>
      <c r="T190" s="230">
        <f>S190*H190</f>
        <v>0</v>
      </c>
      <c r="AR190" s="23" t="s">
        <v>142</v>
      </c>
      <c r="AT190" s="23" t="s">
        <v>138</v>
      </c>
      <c r="AU190" s="23" t="s">
        <v>82</v>
      </c>
      <c r="AY190" s="23" t="s">
        <v>136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23" t="s">
        <v>80</v>
      </c>
      <c r="BK190" s="231">
        <f>ROUND(I190*H190,2)</f>
        <v>0</v>
      </c>
      <c r="BL190" s="23" t="s">
        <v>142</v>
      </c>
      <c r="BM190" s="23" t="s">
        <v>319</v>
      </c>
    </row>
    <row r="191" s="1" customFormat="1">
      <c r="B191" s="45"/>
      <c r="C191" s="73"/>
      <c r="D191" s="232" t="s">
        <v>149</v>
      </c>
      <c r="E191" s="73"/>
      <c r="F191" s="233" t="s">
        <v>320</v>
      </c>
      <c r="G191" s="73"/>
      <c r="H191" s="73"/>
      <c r="I191" s="190"/>
      <c r="J191" s="73"/>
      <c r="K191" s="73"/>
      <c r="L191" s="71"/>
      <c r="M191" s="234"/>
      <c r="N191" s="46"/>
      <c r="O191" s="46"/>
      <c r="P191" s="46"/>
      <c r="Q191" s="46"/>
      <c r="R191" s="46"/>
      <c r="S191" s="46"/>
      <c r="T191" s="94"/>
      <c r="AT191" s="23" t="s">
        <v>149</v>
      </c>
      <c r="AU191" s="23" t="s">
        <v>82</v>
      </c>
    </row>
    <row r="192" s="11" customFormat="1">
      <c r="B192" s="235"/>
      <c r="C192" s="236"/>
      <c r="D192" s="232" t="s">
        <v>151</v>
      </c>
      <c r="E192" s="237" t="s">
        <v>21</v>
      </c>
      <c r="F192" s="238" t="s">
        <v>321</v>
      </c>
      <c r="G192" s="236"/>
      <c r="H192" s="239">
        <v>0.97499999999999998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AT192" s="245" t="s">
        <v>151</v>
      </c>
      <c r="AU192" s="245" t="s">
        <v>82</v>
      </c>
      <c r="AV192" s="11" t="s">
        <v>82</v>
      </c>
      <c r="AW192" s="11" t="s">
        <v>35</v>
      </c>
      <c r="AX192" s="11" t="s">
        <v>80</v>
      </c>
      <c r="AY192" s="245" t="s">
        <v>136</v>
      </c>
    </row>
    <row r="193" s="1" customFormat="1" ht="16.5" customHeight="1">
      <c r="B193" s="45"/>
      <c r="C193" s="220" t="s">
        <v>322</v>
      </c>
      <c r="D193" s="220" t="s">
        <v>138</v>
      </c>
      <c r="E193" s="221" t="s">
        <v>323</v>
      </c>
      <c r="F193" s="222" t="s">
        <v>324</v>
      </c>
      <c r="G193" s="223" t="s">
        <v>236</v>
      </c>
      <c r="H193" s="224">
        <v>0.97499999999999998</v>
      </c>
      <c r="I193" s="225"/>
      <c r="J193" s="226">
        <f>ROUND(I193*H193,2)</f>
        <v>0</v>
      </c>
      <c r="K193" s="222" t="s">
        <v>147</v>
      </c>
      <c r="L193" s="71"/>
      <c r="M193" s="227" t="s">
        <v>21</v>
      </c>
      <c r="N193" s="228" t="s">
        <v>43</v>
      </c>
      <c r="O193" s="46"/>
      <c r="P193" s="229">
        <f>O193*H193</f>
        <v>0</v>
      </c>
      <c r="Q193" s="229">
        <v>0.0054599999999999996</v>
      </c>
      <c r="R193" s="229">
        <f>Q193*H193</f>
        <v>0.0053234999999999992</v>
      </c>
      <c r="S193" s="229">
        <v>0</v>
      </c>
      <c r="T193" s="230">
        <f>S193*H193</f>
        <v>0</v>
      </c>
      <c r="AR193" s="23" t="s">
        <v>142</v>
      </c>
      <c r="AT193" s="23" t="s">
        <v>138</v>
      </c>
      <c r="AU193" s="23" t="s">
        <v>82</v>
      </c>
      <c r="AY193" s="23" t="s">
        <v>136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23" t="s">
        <v>80</v>
      </c>
      <c r="BK193" s="231">
        <f>ROUND(I193*H193,2)</f>
        <v>0</v>
      </c>
      <c r="BL193" s="23" t="s">
        <v>142</v>
      </c>
      <c r="BM193" s="23" t="s">
        <v>325</v>
      </c>
    </row>
    <row r="194" s="1" customFormat="1">
      <c r="B194" s="45"/>
      <c r="C194" s="73"/>
      <c r="D194" s="232" t="s">
        <v>149</v>
      </c>
      <c r="E194" s="73"/>
      <c r="F194" s="233" t="s">
        <v>326</v>
      </c>
      <c r="G194" s="73"/>
      <c r="H194" s="73"/>
      <c r="I194" s="190"/>
      <c r="J194" s="73"/>
      <c r="K194" s="73"/>
      <c r="L194" s="71"/>
      <c r="M194" s="234"/>
      <c r="N194" s="46"/>
      <c r="O194" s="46"/>
      <c r="P194" s="46"/>
      <c r="Q194" s="46"/>
      <c r="R194" s="46"/>
      <c r="S194" s="46"/>
      <c r="T194" s="94"/>
      <c r="AT194" s="23" t="s">
        <v>149</v>
      </c>
      <c r="AU194" s="23" t="s">
        <v>82</v>
      </c>
    </row>
    <row r="195" s="1" customFormat="1" ht="25.5" customHeight="1">
      <c r="B195" s="45"/>
      <c r="C195" s="220" t="s">
        <v>327</v>
      </c>
      <c r="D195" s="220" t="s">
        <v>138</v>
      </c>
      <c r="E195" s="221" t="s">
        <v>328</v>
      </c>
      <c r="F195" s="222" t="s">
        <v>329</v>
      </c>
      <c r="G195" s="223" t="s">
        <v>236</v>
      </c>
      <c r="H195" s="224">
        <v>0.97499999999999998</v>
      </c>
      <c r="I195" s="225"/>
      <c r="J195" s="226">
        <f>ROUND(I195*H195,2)</f>
        <v>0</v>
      </c>
      <c r="K195" s="222" t="s">
        <v>147</v>
      </c>
      <c r="L195" s="71"/>
      <c r="M195" s="227" t="s">
        <v>21</v>
      </c>
      <c r="N195" s="228" t="s">
        <v>43</v>
      </c>
      <c r="O195" s="46"/>
      <c r="P195" s="229">
        <f>O195*H195</f>
        <v>0</v>
      </c>
      <c r="Q195" s="229">
        <v>0.0020999999999999999</v>
      </c>
      <c r="R195" s="229">
        <f>Q195*H195</f>
        <v>0.0020474999999999998</v>
      </c>
      <c r="S195" s="229">
        <v>0</v>
      </c>
      <c r="T195" s="230">
        <f>S195*H195</f>
        <v>0</v>
      </c>
      <c r="AR195" s="23" t="s">
        <v>142</v>
      </c>
      <c r="AT195" s="23" t="s">
        <v>138</v>
      </c>
      <c r="AU195" s="23" t="s">
        <v>82</v>
      </c>
      <c r="AY195" s="23" t="s">
        <v>136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23" t="s">
        <v>80</v>
      </c>
      <c r="BK195" s="231">
        <f>ROUND(I195*H195,2)</f>
        <v>0</v>
      </c>
      <c r="BL195" s="23" t="s">
        <v>142</v>
      </c>
      <c r="BM195" s="23" t="s">
        <v>330</v>
      </c>
    </row>
    <row r="196" s="1" customFormat="1">
      <c r="B196" s="45"/>
      <c r="C196" s="73"/>
      <c r="D196" s="232" t="s">
        <v>149</v>
      </c>
      <c r="E196" s="73"/>
      <c r="F196" s="233" t="s">
        <v>331</v>
      </c>
      <c r="G196" s="73"/>
      <c r="H196" s="73"/>
      <c r="I196" s="190"/>
      <c r="J196" s="73"/>
      <c r="K196" s="73"/>
      <c r="L196" s="71"/>
      <c r="M196" s="234"/>
      <c r="N196" s="46"/>
      <c r="O196" s="46"/>
      <c r="P196" s="46"/>
      <c r="Q196" s="46"/>
      <c r="R196" s="46"/>
      <c r="S196" s="46"/>
      <c r="T196" s="94"/>
      <c r="AT196" s="23" t="s">
        <v>149</v>
      </c>
      <c r="AU196" s="23" t="s">
        <v>82</v>
      </c>
    </row>
    <row r="197" s="10" customFormat="1" ht="29.88" customHeight="1">
      <c r="B197" s="204"/>
      <c r="C197" s="205"/>
      <c r="D197" s="206" t="s">
        <v>71</v>
      </c>
      <c r="E197" s="218" t="s">
        <v>332</v>
      </c>
      <c r="F197" s="218" t="s">
        <v>333</v>
      </c>
      <c r="G197" s="205"/>
      <c r="H197" s="205"/>
      <c r="I197" s="208"/>
      <c r="J197" s="219">
        <f>BK197</f>
        <v>0</v>
      </c>
      <c r="K197" s="205"/>
      <c r="L197" s="210"/>
      <c r="M197" s="211"/>
      <c r="N197" s="212"/>
      <c r="O197" s="212"/>
      <c r="P197" s="213">
        <f>SUM(P198:P233)</f>
        <v>0</v>
      </c>
      <c r="Q197" s="212"/>
      <c r="R197" s="213">
        <f>SUM(R198:R233)</f>
        <v>19.287447049999997</v>
      </c>
      <c r="S197" s="212"/>
      <c r="T197" s="214">
        <f>SUM(T198:T233)</f>
        <v>0</v>
      </c>
      <c r="AR197" s="215" t="s">
        <v>80</v>
      </c>
      <c r="AT197" s="216" t="s">
        <v>71</v>
      </c>
      <c r="AU197" s="216" t="s">
        <v>80</v>
      </c>
      <c r="AY197" s="215" t="s">
        <v>136</v>
      </c>
      <c r="BK197" s="217">
        <f>SUM(BK198:BK233)</f>
        <v>0</v>
      </c>
    </row>
    <row r="198" s="1" customFormat="1" ht="25.5" customHeight="1">
      <c r="B198" s="45"/>
      <c r="C198" s="220" t="s">
        <v>334</v>
      </c>
      <c r="D198" s="220" t="s">
        <v>138</v>
      </c>
      <c r="E198" s="221" t="s">
        <v>335</v>
      </c>
      <c r="F198" s="222" t="s">
        <v>336</v>
      </c>
      <c r="G198" s="223" t="s">
        <v>146</v>
      </c>
      <c r="H198" s="224">
        <v>6.8319999999999999</v>
      </c>
      <c r="I198" s="225"/>
      <c r="J198" s="226">
        <f>ROUND(I198*H198,2)</f>
        <v>0</v>
      </c>
      <c r="K198" s="222" t="s">
        <v>147</v>
      </c>
      <c r="L198" s="71"/>
      <c r="M198" s="227" t="s">
        <v>21</v>
      </c>
      <c r="N198" s="228" t="s">
        <v>43</v>
      </c>
      <c r="O198" s="46"/>
      <c r="P198" s="229">
        <f>O198*H198</f>
        <v>0</v>
      </c>
      <c r="Q198" s="229">
        <v>2.2563399999999998</v>
      </c>
      <c r="R198" s="229">
        <f>Q198*H198</f>
        <v>15.415314879999999</v>
      </c>
      <c r="S198" s="229">
        <v>0</v>
      </c>
      <c r="T198" s="230">
        <f>S198*H198</f>
        <v>0</v>
      </c>
      <c r="AR198" s="23" t="s">
        <v>142</v>
      </c>
      <c r="AT198" s="23" t="s">
        <v>138</v>
      </c>
      <c r="AU198" s="23" t="s">
        <v>82</v>
      </c>
      <c r="AY198" s="23" t="s">
        <v>136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23" t="s">
        <v>80</v>
      </c>
      <c r="BK198" s="231">
        <f>ROUND(I198*H198,2)</f>
        <v>0</v>
      </c>
      <c r="BL198" s="23" t="s">
        <v>142</v>
      </c>
      <c r="BM198" s="23" t="s">
        <v>337</v>
      </c>
    </row>
    <row r="199" s="1" customFormat="1">
      <c r="B199" s="45"/>
      <c r="C199" s="73"/>
      <c r="D199" s="232" t="s">
        <v>149</v>
      </c>
      <c r="E199" s="73"/>
      <c r="F199" s="233" t="s">
        <v>338</v>
      </c>
      <c r="G199" s="73"/>
      <c r="H199" s="73"/>
      <c r="I199" s="190"/>
      <c r="J199" s="73"/>
      <c r="K199" s="73"/>
      <c r="L199" s="71"/>
      <c r="M199" s="234"/>
      <c r="N199" s="46"/>
      <c r="O199" s="46"/>
      <c r="P199" s="46"/>
      <c r="Q199" s="46"/>
      <c r="R199" s="46"/>
      <c r="S199" s="46"/>
      <c r="T199" s="94"/>
      <c r="AT199" s="23" t="s">
        <v>149</v>
      </c>
      <c r="AU199" s="23" t="s">
        <v>82</v>
      </c>
    </row>
    <row r="200" s="13" customFormat="1">
      <c r="B200" s="267"/>
      <c r="C200" s="268"/>
      <c r="D200" s="232" t="s">
        <v>151</v>
      </c>
      <c r="E200" s="269" t="s">
        <v>21</v>
      </c>
      <c r="F200" s="270" t="s">
        <v>339</v>
      </c>
      <c r="G200" s="268"/>
      <c r="H200" s="269" t="s">
        <v>21</v>
      </c>
      <c r="I200" s="271"/>
      <c r="J200" s="268"/>
      <c r="K200" s="268"/>
      <c r="L200" s="272"/>
      <c r="M200" s="273"/>
      <c r="N200" s="274"/>
      <c r="O200" s="274"/>
      <c r="P200" s="274"/>
      <c r="Q200" s="274"/>
      <c r="R200" s="274"/>
      <c r="S200" s="274"/>
      <c r="T200" s="275"/>
      <c r="AT200" s="276" t="s">
        <v>151</v>
      </c>
      <c r="AU200" s="276" t="s">
        <v>82</v>
      </c>
      <c r="AV200" s="13" t="s">
        <v>80</v>
      </c>
      <c r="AW200" s="13" t="s">
        <v>35</v>
      </c>
      <c r="AX200" s="13" t="s">
        <v>72</v>
      </c>
      <c r="AY200" s="276" t="s">
        <v>136</v>
      </c>
    </row>
    <row r="201" s="11" customFormat="1">
      <c r="B201" s="235"/>
      <c r="C201" s="236"/>
      <c r="D201" s="232" t="s">
        <v>151</v>
      </c>
      <c r="E201" s="237" t="s">
        <v>21</v>
      </c>
      <c r="F201" s="238" t="s">
        <v>340</v>
      </c>
      <c r="G201" s="236"/>
      <c r="H201" s="239">
        <v>1.837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AT201" s="245" t="s">
        <v>151</v>
      </c>
      <c r="AU201" s="245" t="s">
        <v>82</v>
      </c>
      <c r="AV201" s="11" t="s">
        <v>82</v>
      </c>
      <c r="AW201" s="11" t="s">
        <v>35</v>
      </c>
      <c r="AX201" s="11" t="s">
        <v>72</v>
      </c>
      <c r="AY201" s="245" t="s">
        <v>136</v>
      </c>
    </row>
    <row r="202" s="13" customFormat="1">
      <c r="B202" s="267"/>
      <c r="C202" s="268"/>
      <c r="D202" s="232" t="s">
        <v>151</v>
      </c>
      <c r="E202" s="269" t="s">
        <v>21</v>
      </c>
      <c r="F202" s="270" t="s">
        <v>341</v>
      </c>
      <c r="G202" s="268"/>
      <c r="H202" s="269" t="s">
        <v>21</v>
      </c>
      <c r="I202" s="271"/>
      <c r="J202" s="268"/>
      <c r="K202" s="268"/>
      <c r="L202" s="272"/>
      <c r="M202" s="273"/>
      <c r="N202" s="274"/>
      <c r="O202" s="274"/>
      <c r="P202" s="274"/>
      <c r="Q202" s="274"/>
      <c r="R202" s="274"/>
      <c r="S202" s="274"/>
      <c r="T202" s="275"/>
      <c r="AT202" s="276" t="s">
        <v>151</v>
      </c>
      <c r="AU202" s="276" t="s">
        <v>82</v>
      </c>
      <c r="AV202" s="13" t="s">
        <v>80</v>
      </c>
      <c r="AW202" s="13" t="s">
        <v>35</v>
      </c>
      <c r="AX202" s="13" t="s">
        <v>72</v>
      </c>
      <c r="AY202" s="276" t="s">
        <v>136</v>
      </c>
    </row>
    <row r="203" s="11" customFormat="1">
      <c r="B203" s="235"/>
      <c r="C203" s="236"/>
      <c r="D203" s="232" t="s">
        <v>151</v>
      </c>
      <c r="E203" s="237" t="s">
        <v>21</v>
      </c>
      <c r="F203" s="238" t="s">
        <v>342</v>
      </c>
      <c r="G203" s="236"/>
      <c r="H203" s="239">
        <v>2.0699999999999998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AT203" s="245" t="s">
        <v>151</v>
      </c>
      <c r="AU203" s="245" t="s">
        <v>82</v>
      </c>
      <c r="AV203" s="11" t="s">
        <v>82</v>
      </c>
      <c r="AW203" s="11" t="s">
        <v>35</v>
      </c>
      <c r="AX203" s="11" t="s">
        <v>72</v>
      </c>
      <c r="AY203" s="245" t="s">
        <v>136</v>
      </c>
    </row>
    <row r="204" s="13" customFormat="1">
      <c r="B204" s="267"/>
      <c r="C204" s="268"/>
      <c r="D204" s="232" t="s">
        <v>151</v>
      </c>
      <c r="E204" s="269" t="s">
        <v>21</v>
      </c>
      <c r="F204" s="270" t="s">
        <v>343</v>
      </c>
      <c r="G204" s="268"/>
      <c r="H204" s="269" t="s">
        <v>21</v>
      </c>
      <c r="I204" s="271"/>
      <c r="J204" s="268"/>
      <c r="K204" s="268"/>
      <c r="L204" s="272"/>
      <c r="M204" s="273"/>
      <c r="N204" s="274"/>
      <c r="O204" s="274"/>
      <c r="P204" s="274"/>
      <c r="Q204" s="274"/>
      <c r="R204" s="274"/>
      <c r="S204" s="274"/>
      <c r="T204" s="275"/>
      <c r="AT204" s="276" t="s">
        <v>151</v>
      </c>
      <c r="AU204" s="276" t="s">
        <v>82</v>
      </c>
      <c r="AV204" s="13" t="s">
        <v>80</v>
      </c>
      <c r="AW204" s="13" t="s">
        <v>35</v>
      </c>
      <c r="AX204" s="13" t="s">
        <v>72</v>
      </c>
      <c r="AY204" s="276" t="s">
        <v>136</v>
      </c>
    </row>
    <row r="205" s="11" customFormat="1">
      <c r="B205" s="235"/>
      <c r="C205" s="236"/>
      <c r="D205" s="232" t="s">
        <v>151</v>
      </c>
      <c r="E205" s="237" t="s">
        <v>21</v>
      </c>
      <c r="F205" s="238" t="s">
        <v>344</v>
      </c>
      <c r="G205" s="236"/>
      <c r="H205" s="239">
        <v>2.9249999999999998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AT205" s="245" t="s">
        <v>151</v>
      </c>
      <c r="AU205" s="245" t="s">
        <v>82</v>
      </c>
      <c r="AV205" s="11" t="s">
        <v>82</v>
      </c>
      <c r="AW205" s="11" t="s">
        <v>35</v>
      </c>
      <c r="AX205" s="11" t="s">
        <v>72</v>
      </c>
      <c r="AY205" s="245" t="s">
        <v>136</v>
      </c>
    </row>
    <row r="206" s="12" customFormat="1">
      <c r="B206" s="246"/>
      <c r="C206" s="247"/>
      <c r="D206" s="232" t="s">
        <v>151</v>
      </c>
      <c r="E206" s="248" t="s">
        <v>21</v>
      </c>
      <c r="F206" s="249" t="s">
        <v>154</v>
      </c>
      <c r="G206" s="247"/>
      <c r="H206" s="250">
        <v>6.8319999999999999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151</v>
      </c>
      <c r="AU206" s="256" t="s">
        <v>82</v>
      </c>
      <c r="AV206" s="12" t="s">
        <v>142</v>
      </c>
      <c r="AW206" s="12" t="s">
        <v>35</v>
      </c>
      <c r="AX206" s="12" t="s">
        <v>80</v>
      </c>
      <c r="AY206" s="256" t="s">
        <v>136</v>
      </c>
    </row>
    <row r="207" s="1" customFormat="1" ht="16.5" customHeight="1">
      <c r="B207" s="45"/>
      <c r="C207" s="220" t="s">
        <v>345</v>
      </c>
      <c r="D207" s="220" t="s">
        <v>138</v>
      </c>
      <c r="E207" s="221" t="s">
        <v>346</v>
      </c>
      <c r="F207" s="222" t="s">
        <v>347</v>
      </c>
      <c r="G207" s="223" t="s">
        <v>146</v>
      </c>
      <c r="H207" s="224">
        <v>6.8319999999999999</v>
      </c>
      <c r="I207" s="225"/>
      <c r="J207" s="226">
        <f>ROUND(I207*H207,2)</f>
        <v>0</v>
      </c>
      <c r="K207" s="222" t="s">
        <v>147</v>
      </c>
      <c r="L207" s="71"/>
      <c r="M207" s="227" t="s">
        <v>21</v>
      </c>
      <c r="N207" s="228" t="s">
        <v>43</v>
      </c>
      <c r="O207" s="46"/>
      <c r="P207" s="229">
        <f>O207*H207</f>
        <v>0</v>
      </c>
      <c r="Q207" s="229">
        <v>0</v>
      </c>
      <c r="R207" s="229">
        <f>Q207*H207</f>
        <v>0</v>
      </c>
      <c r="S207" s="229">
        <v>0</v>
      </c>
      <c r="T207" s="230">
        <f>S207*H207</f>
        <v>0</v>
      </c>
      <c r="AR207" s="23" t="s">
        <v>142</v>
      </c>
      <c r="AT207" s="23" t="s">
        <v>138</v>
      </c>
      <c r="AU207" s="23" t="s">
        <v>82</v>
      </c>
      <c r="AY207" s="23" t="s">
        <v>136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23" t="s">
        <v>80</v>
      </c>
      <c r="BK207" s="231">
        <f>ROUND(I207*H207,2)</f>
        <v>0</v>
      </c>
      <c r="BL207" s="23" t="s">
        <v>142</v>
      </c>
      <c r="BM207" s="23" t="s">
        <v>348</v>
      </c>
    </row>
    <row r="208" s="1" customFormat="1">
      <c r="B208" s="45"/>
      <c r="C208" s="73"/>
      <c r="D208" s="232" t="s">
        <v>149</v>
      </c>
      <c r="E208" s="73"/>
      <c r="F208" s="233" t="s">
        <v>349</v>
      </c>
      <c r="G208" s="73"/>
      <c r="H208" s="73"/>
      <c r="I208" s="190"/>
      <c r="J208" s="73"/>
      <c r="K208" s="73"/>
      <c r="L208" s="71"/>
      <c r="M208" s="234"/>
      <c r="N208" s="46"/>
      <c r="O208" s="46"/>
      <c r="P208" s="46"/>
      <c r="Q208" s="46"/>
      <c r="R208" s="46"/>
      <c r="S208" s="46"/>
      <c r="T208" s="94"/>
      <c r="AT208" s="23" t="s">
        <v>149</v>
      </c>
      <c r="AU208" s="23" t="s">
        <v>82</v>
      </c>
    </row>
    <row r="209" s="13" customFormat="1">
      <c r="B209" s="267"/>
      <c r="C209" s="268"/>
      <c r="D209" s="232" t="s">
        <v>151</v>
      </c>
      <c r="E209" s="269" t="s">
        <v>21</v>
      </c>
      <c r="F209" s="270" t="s">
        <v>339</v>
      </c>
      <c r="G209" s="268"/>
      <c r="H209" s="269" t="s">
        <v>21</v>
      </c>
      <c r="I209" s="271"/>
      <c r="J209" s="268"/>
      <c r="K209" s="268"/>
      <c r="L209" s="272"/>
      <c r="M209" s="273"/>
      <c r="N209" s="274"/>
      <c r="O209" s="274"/>
      <c r="P209" s="274"/>
      <c r="Q209" s="274"/>
      <c r="R209" s="274"/>
      <c r="S209" s="274"/>
      <c r="T209" s="275"/>
      <c r="AT209" s="276" t="s">
        <v>151</v>
      </c>
      <c r="AU209" s="276" t="s">
        <v>82</v>
      </c>
      <c r="AV209" s="13" t="s">
        <v>80</v>
      </c>
      <c r="AW209" s="13" t="s">
        <v>35</v>
      </c>
      <c r="AX209" s="13" t="s">
        <v>72</v>
      </c>
      <c r="AY209" s="276" t="s">
        <v>136</v>
      </c>
    </row>
    <row r="210" s="11" customFormat="1">
      <c r="B210" s="235"/>
      <c r="C210" s="236"/>
      <c r="D210" s="232" t="s">
        <v>151</v>
      </c>
      <c r="E210" s="237" t="s">
        <v>21</v>
      </c>
      <c r="F210" s="238" t="s">
        <v>340</v>
      </c>
      <c r="G210" s="236"/>
      <c r="H210" s="239">
        <v>1.837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151</v>
      </c>
      <c r="AU210" s="245" t="s">
        <v>82</v>
      </c>
      <c r="AV210" s="11" t="s">
        <v>82</v>
      </c>
      <c r="AW210" s="11" t="s">
        <v>35</v>
      </c>
      <c r="AX210" s="11" t="s">
        <v>72</v>
      </c>
      <c r="AY210" s="245" t="s">
        <v>136</v>
      </c>
    </row>
    <row r="211" s="13" customFormat="1">
      <c r="B211" s="267"/>
      <c r="C211" s="268"/>
      <c r="D211" s="232" t="s">
        <v>151</v>
      </c>
      <c r="E211" s="269" t="s">
        <v>21</v>
      </c>
      <c r="F211" s="270" t="s">
        <v>341</v>
      </c>
      <c r="G211" s="268"/>
      <c r="H211" s="269" t="s">
        <v>21</v>
      </c>
      <c r="I211" s="271"/>
      <c r="J211" s="268"/>
      <c r="K211" s="268"/>
      <c r="L211" s="272"/>
      <c r="M211" s="273"/>
      <c r="N211" s="274"/>
      <c r="O211" s="274"/>
      <c r="P211" s="274"/>
      <c r="Q211" s="274"/>
      <c r="R211" s="274"/>
      <c r="S211" s="274"/>
      <c r="T211" s="275"/>
      <c r="AT211" s="276" t="s">
        <v>151</v>
      </c>
      <c r="AU211" s="276" t="s">
        <v>82</v>
      </c>
      <c r="AV211" s="13" t="s">
        <v>80</v>
      </c>
      <c r="AW211" s="13" t="s">
        <v>35</v>
      </c>
      <c r="AX211" s="13" t="s">
        <v>72</v>
      </c>
      <c r="AY211" s="276" t="s">
        <v>136</v>
      </c>
    </row>
    <row r="212" s="11" customFormat="1">
      <c r="B212" s="235"/>
      <c r="C212" s="236"/>
      <c r="D212" s="232" t="s">
        <v>151</v>
      </c>
      <c r="E212" s="237" t="s">
        <v>21</v>
      </c>
      <c r="F212" s="238" t="s">
        <v>342</v>
      </c>
      <c r="G212" s="236"/>
      <c r="H212" s="239">
        <v>2.0699999999999998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151</v>
      </c>
      <c r="AU212" s="245" t="s">
        <v>82</v>
      </c>
      <c r="AV212" s="11" t="s">
        <v>82</v>
      </c>
      <c r="AW212" s="11" t="s">
        <v>35</v>
      </c>
      <c r="AX212" s="11" t="s">
        <v>72</v>
      </c>
      <c r="AY212" s="245" t="s">
        <v>136</v>
      </c>
    </row>
    <row r="213" s="13" customFormat="1">
      <c r="B213" s="267"/>
      <c r="C213" s="268"/>
      <c r="D213" s="232" t="s">
        <v>151</v>
      </c>
      <c r="E213" s="269" t="s">
        <v>21</v>
      </c>
      <c r="F213" s="270" t="s">
        <v>343</v>
      </c>
      <c r="G213" s="268"/>
      <c r="H213" s="269" t="s">
        <v>21</v>
      </c>
      <c r="I213" s="271"/>
      <c r="J213" s="268"/>
      <c r="K213" s="268"/>
      <c r="L213" s="272"/>
      <c r="M213" s="273"/>
      <c r="N213" s="274"/>
      <c r="O213" s="274"/>
      <c r="P213" s="274"/>
      <c r="Q213" s="274"/>
      <c r="R213" s="274"/>
      <c r="S213" s="274"/>
      <c r="T213" s="275"/>
      <c r="AT213" s="276" t="s">
        <v>151</v>
      </c>
      <c r="AU213" s="276" t="s">
        <v>82</v>
      </c>
      <c r="AV213" s="13" t="s">
        <v>80</v>
      </c>
      <c r="AW213" s="13" t="s">
        <v>35</v>
      </c>
      <c r="AX213" s="13" t="s">
        <v>72</v>
      </c>
      <c r="AY213" s="276" t="s">
        <v>136</v>
      </c>
    </row>
    <row r="214" s="11" customFormat="1">
      <c r="B214" s="235"/>
      <c r="C214" s="236"/>
      <c r="D214" s="232" t="s">
        <v>151</v>
      </c>
      <c r="E214" s="237" t="s">
        <v>21</v>
      </c>
      <c r="F214" s="238" t="s">
        <v>344</v>
      </c>
      <c r="G214" s="236"/>
      <c r="H214" s="239">
        <v>2.9249999999999998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151</v>
      </c>
      <c r="AU214" s="245" t="s">
        <v>82</v>
      </c>
      <c r="AV214" s="11" t="s">
        <v>82</v>
      </c>
      <c r="AW214" s="11" t="s">
        <v>35</v>
      </c>
      <c r="AX214" s="11" t="s">
        <v>72</v>
      </c>
      <c r="AY214" s="245" t="s">
        <v>136</v>
      </c>
    </row>
    <row r="215" s="12" customFormat="1">
      <c r="B215" s="246"/>
      <c r="C215" s="247"/>
      <c r="D215" s="232" t="s">
        <v>151</v>
      </c>
      <c r="E215" s="248" t="s">
        <v>21</v>
      </c>
      <c r="F215" s="249" t="s">
        <v>154</v>
      </c>
      <c r="G215" s="247"/>
      <c r="H215" s="250">
        <v>6.8319999999999999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151</v>
      </c>
      <c r="AU215" s="256" t="s">
        <v>82</v>
      </c>
      <c r="AV215" s="12" t="s">
        <v>142</v>
      </c>
      <c r="AW215" s="12" t="s">
        <v>35</v>
      </c>
      <c r="AX215" s="12" t="s">
        <v>80</v>
      </c>
      <c r="AY215" s="256" t="s">
        <v>136</v>
      </c>
    </row>
    <row r="216" s="1" customFormat="1" ht="25.5" customHeight="1">
      <c r="B216" s="45"/>
      <c r="C216" s="220" t="s">
        <v>350</v>
      </c>
      <c r="D216" s="220" t="s">
        <v>138</v>
      </c>
      <c r="E216" s="221" t="s">
        <v>351</v>
      </c>
      <c r="F216" s="222" t="s">
        <v>352</v>
      </c>
      <c r="G216" s="223" t="s">
        <v>146</v>
      </c>
      <c r="H216" s="224">
        <v>3.907</v>
      </c>
      <c r="I216" s="225"/>
      <c r="J216" s="226">
        <f>ROUND(I216*H216,2)</f>
        <v>0</v>
      </c>
      <c r="K216" s="222" t="s">
        <v>147</v>
      </c>
      <c r="L216" s="71"/>
      <c r="M216" s="227" t="s">
        <v>21</v>
      </c>
      <c r="N216" s="228" t="s">
        <v>43</v>
      </c>
      <c r="O216" s="46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AR216" s="23" t="s">
        <v>142</v>
      </c>
      <c r="AT216" s="23" t="s">
        <v>138</v>
      </c>
      <c r="AU216" s="23" t="s">
        <v>82</v>
      </c>
      <c r="AY216" s="23" t="s">
        <v>136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23" t="s">
        <v>80</v>
      </c>
      <c r="BK216" s="231">
        <f>ROUND(I216*H216,2)</f>
        <v>0</v>
      </c>
      <c r="BL216" s="23" t="s">
        <v>142</v>
      </c>
      <c r="BM216" s="23" t="s">
        <v>353</v>
      </c>
    </row>
    <row r="217" s="1" customFormat="1">
      <c r="B217" s="45"/>
      <c r="C217" s="73"/>
      <c r="D217" s="232" t="s">
        <v>149</v>
      </c>
      <c r="E217" s="73"/>
      <c r="F217" s="233" t="s">
        <v>354</v>
      </c>
      <c r="G217" s="73"/>
      <c r="H217" s="73"/>
      <c r="I217" s="190"/>
      <c r="J217" s="73"/>
      <c r="K217" s="73"/>
      <c r="L217" s="71"/>
      <c r="M217" s="234"/>
      <c r="N217" s="46"/>
      <c r="O217" s="46"/>
      <c r="P217" s="46"/>
      <c r="Q217" s="46"/>
      <c r="R217" s="46"/>
      <c r="S217" s="46"/>
      <c r="T217" s="94"/>
      <c r="AT217" s="23" t="s">
        <v>149</v>
      </c>
      <c r="AU217" s="23" t="s">
        <v>82</v>
      </c>
    </row>
    <row r="218" s="13" customFormat="1">
      <c r="B218" s="267"/>
      <c r="C218" s="268"/>
      <c r="D218" s="232" t="s">
        <v>151</v>
      </c>
      <c r="E218" s="269" t="s">
        <v>21</v>
      </c>
      <c r="F218" s="270" t="s">
        <v>339</v>
      </c>
      <c r="G218" s="268"/>
      <c r="H218" s="269" t="s">
        <v>21</v>
      </c>
      <c r="I218" s="271"/>
      <c r="J218" s="268"/>
      <c r="K218" s="268"/>
      <c r="L218" s="272"/>
      <c r="M218" s="273"/>
      <c r="N218" s="274"/>
      <c r="O218" s="274"/>
      <c r="P218" s="274"/>
      <c r="Q218" s="274"/>
      <c r="R218" s="274"/>
      <c r="S218" s="274"/>
      <c r="T218" s="275"/>
      <c r="AT218" s="276" t="s">
        <v>151</v>
      </c>
      <c r="AU218" s="276" t="s">
        <v>82</v>
      </c>
      <c r="AV218" s="13" t="s">
        <v>80</v>
      </c>
      <c r="AW218" s="13" t="s">
        <v>35</v>
      </c>
      <c r="AX218" s="13" t="s">
        <v>72</v>
      </c>
      <c r="AY218" s="276" t="s">
        <v>136</v>
      </c>
    </row>
    <row r="219" s="11" customFormat="1">
      <c r="B219" s="235"/>
      <c r="C219" s="236"/>
      <c r="D219" s="232" t="s">
        <v>151</v>
      </c>
      <c r="E219" s="237" t="s">
        <v>21</v>
      </c>
      <c r="F219" s="238" t="s">
        <v>340</v>
      </c>
      <c r="G219" s="236"/>
      <c r="H219" s="239">
        <v>1.837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151</v>
      </c>
      <c r="AU219" s="245" t="s">
        <v>82</v>
      </c>
      <c r="AV219" s="11" t="s">
        <v>82</v>
      </c>
      <c r="AW219" s="11" t="s">
        <v>35</v>
      </c>
      <c r="AX219" s="11" t="s">
        <v>72</v>
      </c>
      <c r="AY219" s="245" t="s">
        <v>136</v>
      </c>
    </row>
    <row r="220" s="13" customFormat="1">
      <c r="B220" s="267"/>
      <c r="C220" s="268"/>
      <c r="D220" s="232" t="s">
        <v>151</v>
      </c>
      <c r="E220" s="269" t="s">
        <v>21</v>
      </c>
      <c r="F220" s="270" t="s">
        <v>341</v>
      </c>
      <c r="G220" s="268"/>
      <c r="H220" s="269" t="s">
        <v>21</v>
      </c>
      <c r="I220" s="271"/>
      <c r="J220" s="268"/>
      <c r="K220" s="268"/>
      <c r="L220" s="272"/>
      <c r="M220" s="273"/>
      <c r="N220" s="274"/>
      <c r="O220" s="274"/>
      <c r="P220" s="274"/>
      <c r="Q220" s="274"/>
      <c r="R220" s="274"/>
      <c r="S220" s="274"/>
      <c r="T220" s="275"/>
      <c r="AT220" s="276" t="s">
        <v>151</v>
      </c>
      <c r="AU220" s="276" t="s">
        <v>82</v>
      </c>
      <c r="AV220" s="13" t="s">
        <v>80</v>
      </c>
      <c r="AW220" s="13" t="s">
        <v>35</v>
      </c>
      <c r="AX220" s="13" t="s">
        <v>72</v>
      </c>
      <c r="AY220" s="276" t="s">
        <v>136</v>
      </c>
    </row>
    <row r="221" s="11" customFormat="1">
      <c r="B221" s="235"/>
      <c r="C221" s="236"/>
      <c r="D221" s="232" t="s">
        <v>151</v>
      </c>
      <c r="E221" s="237" t="s">
        <v>21</v>
      </c>
      <c r="F221" s="238" t="s">
        <v>342</v>
      </c>
      <c r="G221" s="236"/>
      <c r="H221" s="239">
        <v>2.0699999999999998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151</v>
      </c>
      <c r="AU221" s="245" t="s">
        <v>82</v>
      </c>
      <c r="AV221" s="11" t="s">
        <v>82</v>
      </c>
      <c r="AW221" s="11" t="s">
        <v>35</v>
      </c>
      <c r="AX221" s="11" t="s">
        <v>72</v>
      </c>
      <c r="AY221" s="245" t="s">
        <v>136</v>
      </c>
    </row>
    <row r="222" s="12" customFormat="1">
      <c r="B222" s="246"/>
      <c r="C222" s="247"/>
      <c r="D222" s="232" t="s">
        <v>151</v>
      </c>
      <c r="E222" s="248" t="s">
        <v>21</v>
      </c>
      <c r="F222" s="249" t="s">
        <v>154</v>
      </c>
      <c r="G222" s="247"/>
      <c r="H222" s="250">
        <v>3.907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AT222" s="256" t="s">
        <v>151</v>
      </c>
      <c r="AU222" s="256" t="s">
        <v>82</v>
      </c>
      <c r="AV222" s="12" t="s">
        <v>142</v>
      </c>
      <c r="AW222" s="12" t="s">
        <v>35</v>
      </c>
      <c r="AX222" s="12" t="s">
        <v>80</v>
      </c>
      <c r="AY222" s="256" t="s">
        <v>136</v>
      </c>
    </row>
    <row r="223" s="1" customFormat="1" ht="16.5" customHeight="1">
      <c r="B223" s="45"/>
      <c r="C223" s="220" t="s">
        <v>355</v>
      </c>
      <c r="D223" s="220" t="s">
        <v>138</v>
      </c>
      <c r="E223" s="221" t="s">
        <v>356</v>
      </c>
      <c r="F223" s="222" t="s">
        <v>357</v>
      </c>
      <c r="G223" s="223" t="s">
        <v>217</v>
      </c>
      <c r="H223" s="224">
        <v>0.221</v>
      </c>
      <c r="I223" s="225"/>
      <c r="J223" s="226">
        <f>ROUND(I223*H223,2)</f>
        <v>0</v>
      </c>
      <c r="K223" s="222" t="s">
        <v>147</v>
      </c>
      <c r="L223" s="71"/>
      <c r="M223" s="227" t="s">
        <v>21</v>
      </c>
      <c r="N223" s="228" t="s">
        <v>43</v>
      </c>
      <c r="O223" s="46"/>
      <c r="P223" s="229">
        <f>O223*H223</f>
        <v>0</v>
      </c>
      <c r="Q223" s="229">
        <v>1.06277</v>
      </c>
      <c r="R223" s="229">
        <f>Q223*H223</f>
        <v>0.23487216999999999</v>
      </c>
      <c r="S223" s="229">
        <v>0</v>
      </c>
      <c r="T223" s="230">
        <f>S223*H223</f>
        <v>0</v>
      </c>
      <c r="AR223" s="23" t="s">
        <v>142</v>
      </c>
      <c r="AT223" s="23" t="s">
        <v>138</v>
      </c>
      <c r="AU223" s="23" t="s">
        <v>82</v>
      </c>
      <c r="AY223" s="23" t="s">
        <v>136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23" t="s">
        <v>80</v>
      </c>
      <c r="BK223" s="231">
        <f>ROUND(I223*H223,2)</f>
        <v>0</v>
      </c>
      <c r="BL223" s="23" t="s">
        <v>142</v>
      </c>
      <c r="BM223" s="23" t="s">
        <v>358</v>
      </c>
    </row>
    <row r="224" s="1" customFormat="1">
      <c r="B224" s="45"/>
      <c r="C224" s="73"/>
      <c r="D224" s="232" t="s">
        <v>149</v>
      </c>
      <c r="E224" s="73"/>
      <c r="F224" s="233" t="s">
        <v>359</v>
      </c>
      <c r="G224" s="73"/>
      <c r="H224" s="73"/>
      <c r="I224" s="190"/>
      <c r="J224" s="73"/>
      <c r="K224" s="73"/>
      <c r="L224" s="71"/>
      <c r="M224" s="234"/>
      <c r="N224" s="46"/>
      <c r="O224" s="46"/>
      <c r="P224" s="46"/>
      <c r="Q224" s="46"/>
      <c r="R224" s="46"/>
      <c r="S224" s="46"/>
      <c r="T224" s="94"/>
      <c r="AT224" s="23" t="s">
        <v>149</v>
      </c>
      <c r="AU224" s="23" t="s">
        <v>82</v>
      </c>
    </row>
    <row r="225" s="13" customFormat="1">
      <c r="B225" s="267"/>
      <c r="C225" s="268"/>
      <c r="D225" s="232" t="s">
        <v>151</v>
      </c>
      <c r="E225" s="269" t="s">
        <v>21</v>
      </c>
      <c r="F225" s="270" t="s">
        <v>360</v>
      </c>
      <c r="G225" s="268"/>
      <c r="H225" s="269" t="s">
        <v>21</v>
      </c>
      <c r="I225" s="271"/>
      <c r="J225" s="268"/>
      <c r="K225" s="268"/>
      <c r="L225" s="272"/>
      <c r="M225" s="273"/>
      <c r="N225" s="274"/>
      <c r="O225" s="274"/>
      <c r="P225" s="274"/>
      <c r="Q225" s="274"/>
      <c r="R225" s="274"/>
      <c r="S225" s="274"/>
      <c r="T225" s="275"/>
      <c r="AT225" s="276" t="s">
        <v>151</v>
      </c>
      <c r="AU225" s="276" t="s">
        <v>82</v>
      </c>
      <c r="AV225" s="13" t="s">
        <v>80</v>
      </c>
      <c r="AW225" s="13" t="s">
        <v>35</v>
      </c>
      <c r="AX225" s="13" t="s">
        <v>72</v>
      </c>
      <c r="AY225" s="276" t="s">
        <v>136</v>
      </c>
    </row>
    <row r="226" s="13" customFormat="1">
      <c r="B226" s="267"/>
      <c r="C226" s="268"/>
      <c r="D226" s="232" t="s">
        <v>151</v>
      </c>
      <c r="E226" s="269" t="s">
        <v>21</v>
      </c>
      <c r="F226" s="270" t="s">
        <v>339</v>
      </c>
      <c r="G226" s="268"/>
      <c r="H226" s="269" t="s">
        <v>21</v>
      </c>
      <c r="I226" s="271"/>
      <c r="J226" s="268"/>
      <c r="K226" s="268"/>
      <c r="L226" s="272"/>
      <c r="M226" s="273"/>
      <c r="N226" s="274"/>
      <c r="O226" s="274"/>
      <c r="P226" s="274"/>
      <c r="Q226" s="274"/>
      <c r="R226" s="274"/>
      <c r="S226" s="274"/>
      <c r="T226" s="275"/>
      <c r="AT226" s="276" t="s">
        <v>151</v>
      </c>
      <c r="AU226" s="276" t="s">
        <v>82</v>
      </c>
      <c r="AV226" s="13" t="s">
        <v>80</v>
      </c>
      <c r="AW226" s="13" t="s">
        <v>35</v>
      </c>
      <c r="AX226" s="13" t="s">
        <v>72</v>
      </c>
      <c r="AY226" s="276" t="s">
        <v>136</v>
      </c>
    </row>
    <row r="227" s="11" customFormat="1">
      <c r="B227" s="235"/>
      <c r="C227" s="236"/>
      <c r="D227" s="232" t="s">
        <v>151</v>
      </c>
      <c r="E227" s="237" t="s">
        <v>21</v>
      </c>
      <c r="F227" s="238" t="s">
        <v>361</v>
      </c>
      <c r="G227" s="236"/>
      <c r="H227" s="239">
        <v>0.098000000000000004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151</v>
      </c>
      <c r="AU227" s="245" t="s">
        <v>82</v>
      </c>
      <c r="AV227" s="11" t="s">
        <v>82</v>
      </c>
      <c r="AW227" s="11" t="s">
        <v>35</v>
      </c>
      <c r="AX227" s="11" t="s">
        <v>72</v>
      </c>
      <c r="AY227" s="245" t="s">
        <v>136</v>
      </c>
    </row>
    <row r="228" s="13" customFormat="1">
      <c r="B228" s="267"/>
      <c r="C228" s="268"/>
      <c r="D228" s="232" t="s">
        <v>151</v>
      </c>
      <c r="E228" s="269" t="s">
        <v>21</v>
      </c>
      <c r="F228" s="270" t="s">
        <v>341</v>
      </c>
      <c r="G228" s="268"/>
      <c r="H228" s="269" t="s">
        <v>21</v>
      </c>
      <c r="I228" s="271"/>
      <c r="J228" s="268"/>
      <c r="K228" s="268"/>
      <c r="L228" s="272"/>
      <c r="M228" s="273"/>
      <c r="N228" s="274"/>
      <c r="O228" s="274"/>
      <c r="P228" s="274"/>
      <c r="Q228" s="274"/>
      <c r="R228" s="274"/>
      <c r="S228" s="274"/>
      <c r="T228" s="275"/>
      <c r="AT228" s="276" t="s">
        <v>151</v>
      </c>
      <c r="AU228" s="276" t="s">
        <v>82</v>
      </c>
      <c r="AV228" s="13" t="s">
        <v>80</v>
      </c>
      <c r="AW228" s="13" t="s">
        <v>35</v>
      </c>
      <c r="AX228" s="13" t="s">
        <v>72</v>
      </c>
      <c r="AY228" s="276" t="s">
        <v>136</v>
      </c>
    </row>
    <row r="229" s="11" customFormat="1">
      <c r="B229" s="235"/>
      <c r="C229" s="236"/>
      <c r="D229" s="232" t="s">
        <v>151</v>
      </c>
      <c r="E229" s="237" t="s">
        <v>21</v>
      </c>
      <c r="F229" s="238" t="s">
        <v>362</v>
      </c>
      <c r="G229" s="236"/>
      <c r="H229" s="239">
        <v>0.123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151</v>
      </c>
      <c r="AU229" s="245" t="s">
        <v>82</v>
      </c>
      <c r="AV229" s="11" t="s">
        <v>82</v>
      </c>
      <c r="AW229" s="11" t="s">
        <v>35</v>
      </c>
      <c r="AX229" s="11" t="s">
        <v>72</v>
      </c>
      <c r="AY229" s="245" t="s">
        <v>136</v>
      </c>
    </row>
    <row r="230" s="12" customFormat="1">
      <c r="B230" s="246"/>
      <c r="C230" s="247"/>
      <c r="D230" s="232" t="s">
        <v>151</v>
      </c>
      <c r="E230" s="248" t="s">
        <v>21</v>
      </c>
      <c r="F230" s="249" t="s">
        <v>154</v>
      </c>
      <c r="G230" s="247"/>
      <c r="H230" s="250">
        <v>0.221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151</v>
      </c>
      <c r="AU230" s="256" t="s">
        <v>82</v>
      </c>
      <c r="AV230" s="12" t="s">
        <v>142</v>
      </c>
      <c r="AW230" s="12" t="s">
        <v>35</v>
      </c>
      <c r="AX230" s="12" t="s">
        <v>80</v>
      </c>
      <c r="AY230" s="256" t="s">
        <v>136</v>
      </c>
    </row>
    <row r="231" s="1" customFormat="1" ht="16.5" customHeight="1">
      <c r="B231" s="45"/>
      <c r="C231" s="220" t="s">
        <v>363</v>
      </c>
      <c r="D231" s="220" t="s">
        <v>138</v>
      </c>
      <c r="E231" s="221" t="s">
        <v>364</v>
      </c>
      <c r="F231" s="222" t="s">
        <v>365</v>
      </c>
      <c r="G231" s="223" t="s">
        <v>146</v>
      </c>
      <c r="H231" s="224">
        <v>1.837</v>
      </c>
      <c r="I231" s="225"/>
      <c r="J231" s="226">
        <f>ROUND(I231*H231,2)</f>
        <v>0</v>
      </c>
      <c r="K231" s="222" t="s">
        <v>147</v>
      </c>
      <c r="L231" s="71"/>
      <c r="M231" s="227" t="s">
        <v>21</v>
      </c>
      <c r="N231" s="228" t="s">
        <v>43</v>
      </c>
      <c r="O231" s="46"/>
      <c r="P231" s="229">
        <f>O231*H231</f>
        <v>0</v>
      </c>
      <c r="Q231" s="229">
        <v>1.98</v>
      </c>
      <c r="R231" s="229">
        <f>Q231*H231</f>
        <v>3.6372599999999999</v>
      </c>
      <c r="S231" s="229">
        <v>0</v>
      </c>
      <c r="T231" s="230">
        <f>S231*H231</f>
        <v>0</v>
      </c>
      <c r="AR231" s="23" t="s">
        <v>142</v>
      </c>
      <c r="AT231" s="23" t="s">
        <v>138</v>
      </c>
      <c r="AU231" s="23" t="s">
        <v>82</v>
      </c>
      <c r="AY231" s="23" t="s">
        <v>136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23" t="s">
        <v>80</v>
      </c>
      <c r="BK231" s="231">
        <f>ROUND(I231*H231,2)</f>
        <v>0</v>
      </c>
      <c r="BL231" s="23" t="s">
        <v>142</v>
      </c>
      <c r="BM231" s="23" t="s">
        <v>366</v>
      </c>
    </row>
    <row r="232" s="1" customFormat="1">
      <c r="B232" s="45"/>
      <c r="C232" s="73"/>
      <c r="D232" s="232" t="s">
        <v>149</v>
      </c>
      <c r="E232" s="73"/>
      <c r="F232" s="233" t="s">
        <v>367</v>
      </c>
      <c r="G232" s="73"/>
      <c r="H232" s="73"/>
      <c r="I232" s="190"/>
      <c r="J232" s="73"/>
      <c r="K232" s="73"/>
      <c r="L232" s="71"/>
      <c r="M232" s="234"/>
      <c r="N232" s="46"/>
      <c r="O232" s="46"/>
      <c r="P232" s="46"/>
      <c r="Q232" s="46"/>
      <c r="R232" s="46"/>
      <c r="S232" s="46"/>
      <c r="T232" s="94"/>
      <c r="AT232" s="23" t="s">
        <v>149</v>
      </c>
      <c r="AU232" s="23" t="s">
        <v>82</v>
      </c>
    </row>
    <row r="233" s="11" customFormat="1">
      <c r="B233" s="235"/>
      <c r="C233" s="236"/>
      <c r="D233" s="232" t="s">
        <v>151</v>
      </c>
      <c r="E233" s="237" t="s">
        <v>21</v>
      </c>
      <c r="F233" s="238" t="s">
        <v>340</v>
      </c>
      <c r="G233" s="236"/>
      <c r="H233" s="239">
        <v>1.837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151</v>
      </c>
      <c r="AU233" s="245" t="s">
        <v>82</v>
      </c>
      <c r="AV233" s="11" t="s">
        <v>82</v>
      </c>
      <c r="AW233" s="11" t="s">
        <v>35</v>
      </c>
      <c r="AX233" s="11" t="s">
        <v>80</v>
      </c>
      <c r="AY233" s="245" t="s">
        <v>136</v>
      </c>
    </row>
    <row r="234" s="10" customFormat="1" ht="29.88" customHeight="1">
      <c r="B234" s="204"/>
      <c r="C234" s="205"/>
      <c r="D234" s="206" t="s">
        <v>71</v>
      </c>
      <c r="E234" s="218" t="s">
        <v>368</v>
      </c>
      <c r="F234" s="218" t="s">
        <v>369</v>
      </c>
      <c r="G234" s="205"/>
      <c r="H234" s="205"/>
      <c r="I234" s="208"/>
      <c r="J234" s="219">
        <f>BK234</f>
        <v>0</v>
      </c>
      <c r="K234" s="205"/>
      <c r="L234" s="210"/>
      <c r="M234" s="211"/>
      <c r="N234" s="212"/>
      <c r="O234" s="212"/>
      <c r="P234" s="213">
        <f>SUM(P235:P252)</f>
        <v>0</v>
      </c>
      <c r="Q234" s="212"/>
      <c r="R234" s="213">
        <f>SUM(R235:R252)</f>
        <v>0.0047964000000000001</v>
      </c>
      <c r="S234" s="212"/>
      <c r="T234" s="214">
        <f>SUM(T235:T252)</f>
        <v>0</v>
      </c>
      <c r="AR234" s="215" t="s">
        <v>80</v>
      </c>
      <c r="AT234" s="216" t="s">
        <v>71</v>
      </c>
      <c r="AU234" s="216" t="s">
        <v>80</v>
      </c>
      <c r="AY234" s="215" t="s">
        <v>136</v>
      </c>
      <c r="BK234" s="217">
        <f>SUM(BK235:BK252)</f>
        <v>0</v>
      </c>
    </row>
    <row r="235" s="1" customFormat="1" ht="25.5" customHeight="1">
      <c r="B235" s="45"/>
      <c r="C235" s="220" t="s">
        <v>370</v>
      </c>
      <c r="D235" s="220" t="s">
        <v>138</v>
      </c>
      <c r="E235" s="221" t="s">
        <v>371</v>
      </c>
      <c r="F235" s="222" t="s">
        <v>372</v>
      </c>
      <c r="G235" s="223" t="s">
        <v>236</v>
      </c>
      <c r="H235" s="224">
        <v>60</v>
      </c>
      <c r="I235" s="225"/>
      <c r="J235" s="226">
        <f>ROUND(I235*H235,2)</f>
        <v>0</v>
      </c>
      <c r="K235" s="222" t="s">
        <v>147</v>
      </c>
      <c r="L235" s="71"/>
      <c r="M235" s="227" t="s">
        <v>21</v>
      </c>
      <c r="N235" s="228" t="s">
        <v>43</v>
      </c>
      <c r="O235" s="46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AR235" s="23" t="s">
        <v>142</v>
      </c>
      <c r="AT235" s="23" t="s">
        <v>138</v>
      </c>
      <c r="AU235" s="23" t="s">
        <v>82</v>
      </c>
      <c r="AY235" s="23" t="s">
        <v>136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23" t="s">
        <v>80</v>
      </c>
      <c r="BK235" s="231">
        <f>ROUND(I235*H235,2)</f>
        <v>0</v>
      </c>
      <c r="BL235" s="23" t="s">
        <v>142</v>
      </c>
      <c r="BM235" s="23" t="s">
        <v>373</v>
      </c>
    </row>
    <row r="236" s="1" customFormat="1">
      <c r="B236" s="45"/>
      <c r="C236" s="73"/>
      <c r="D236" s="232" t="s">
        <v>149</v>
      </c>
      <c r="E236" s="73"/>
      <c r="F236" s="233" t="s">
        <v>374</v>
      </c>
      <c r="G236" s="73"/>
      <c r="H236" s="73"/>
      <c r="I236" s="190"/>
      <c r="J236" s="73"/>
      <c r="K236" s="73"/>
      <c r="L236" s="71"/>
      <c r="M236" s="234"/>
      <c r="N236" s="46"/>
      <c r="O236" s="46"/>
      <c r="P236" s="46"/>
      <c r="Q236" s="46"/>
      <c r="R236" s="46"/>
      <c r="S236" s="46"/>
      <c r="T236" s="94"/>
      <c r="AT236" s="23" t="s">
        <v>149</v>
      </c>
      <c r="AU236" s="23" t="s">
        <v>82</v>
      </c>
    </row>
    <row r="237" s="11" customFormat="1">
      <c r="B237" s="235"/>
      <c r="C237" s="236"/>
      <c r="D237" s="232" t="s">
        <v>151</v>
      </c>
      <c r="E237" s="237" t="s">
        <v>21</v>
      </c>
      <c r="F237" s="238" t="s">
        <v>375</v>
      </c>
      <c r="G237" s="236"/>
      <c r="H237" s="239">
        <v>60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151</v>
      </c>
      <c r="AU237" s="245" t="s">
        <v>82</v>
      </c>
      <c r="AV237" s="11" t="s">
        <v>82</v>
      </c>
      <c r="AW237" s="11" t="s">
        <v>35</v>
      </c>
      <c r="AX237" s="11" t="s">
        <v>80</v>
      </c>
      <c r="AY237" s="245" t="s">
        <v>136</v>
      </c>
    </row>
    <row r="238" s="1" customFormat="1" ht="25.5" customHeight="1">
      <c r="B238" s="45"/>
      <c r="C238" s="220" t="s">
        <v>376</v>
      </c>
      <c r="D238" s="220" t="s">
        <v>138</v>
      </c>
      <c r="E238" s="221" t="s">
        <v>377</v>
      </c>
      <c r="F238" s="222" t="s">
        <v>378</v>
      </c>
      <c r="G238" s="223" t="s">
        <v>236</v>
      </c>
      <c r="H238" s="224">
        <v>1800</v>
      </c>
      <c r="I238" s="225"/>
      <c r="J238" s="226">
        <f>ROUND(I238*H238,2)</f>
        <v>0</v>
      </c>
      <c r="K238" s="222" t="s">
        <v>147</v>
      </c>
      <c r="L238" s="71"/>
      <c r="M238" s="227" t="s">
        <v>21</v>
      </c>
      <c r="N238" s="228" t="s">
        <v>43</v>
      </c>
      <c r="O238" s="46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AR238" s="23" t="s">
        <v>142</v>
      </c>
      <c r="AT238" s="23" t="s">
        <v>138</v>
      </c>
      <c r="AU238" s="23" t="s">
        <v>82</v>
      </c>
      <c r="AY238" s="23" t="s">
        <v>136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23" t="s">
        <v>80</v>
      </c>
      <c r="BK238" s="231">
        <f>ROUND(I238*H238,2)</f>
        <v>0</v>
      </c>
      <c r="BL238" s="23" t="s">
        <v>142</v>
      </c>
      <c r="BM238" s="23" t="s">
        <v>379</v>
      </c>
    </row>
    <row r="239" s="1" customFormat="1">
      <c r="B239" s="45"/>
      <c r="C239" s="73"/>
      <c r="D239" s="232" t="s">
        <v>149</v>
      </c>
      <c r="E239" s="73"/>
      <c r="F239" s="233" t="s">
        <v>380</v>
      </c>
      <c r="G239" s="73"/>
      <c r="H239" s="73"/>
      <c r="I239" s="190"/>
      <c r="J239" s="73"/>
      <c r="K239" s="73"/>
      <c r="L239" s="71"/>
      <c r="M239" s="234"/>
      <c r="N239" s="46"/>
      <c r="O239" s="46"/>
      <c r="P239" s="46"/>
      <c r="Q239" s="46"/>
      <c r="R239" s="46"/>
      <c r="S239" s="46"/>
      <c r="T239" s="94"/>
      <c r="AT239" s="23" t="s">
        <v>149</v>
      </c>
      <c r="AU239" s="23" t="s">
        <v>82</v>
      </c>
    </row>
    <row r="240" s="11" customFormat="1">
      <c r="B240" s="235"/>
      <c r="C240" s="236"/>
      <c r="D240" s="232" t="s">
        <v>151</v>
      </c>
      <c r="E240" s="237" t="s">
        <v>21</v>
      </c>
      <c r="F240" s="238" t="s">
        <v>381</v>
      </c>
      <c r="G240" s="236"/>
      <c r="H240" s="239">
        <v>1800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151</v>
      </c>
      <c r="AU240" s="245" t="s">
        <v>82</v>
      </c>
      <c r="AV240" s="11" t="s">
        <v>82</v>
      </c>
      <c r="AW240" s="11" t="s">
        <v>35</v>
      </c>
      <c r="AX240" s="11" t="s">
        <v>80</v>
      </c>
      <c r="AY240" s="245" t="s">
        <v>136</v>
      </c>
    </row>
    <row r="241" s="1" customFormat="1" ht="25.5" customHeight="1">
      <c r="B241" s="45"/>
      <c r="C241" s="220" t="s">
        <v>382</v>
      </c>
      <c r="D241" s="220" t="s">
        <v>138</v>
      </c>
      <c r="E241" s="221" t="s">
        <v>383</v>
      </c>
      <c r="F241" s="222" t="s">
        <v>384</v>
      </c>
      <c r="G241" s="223" t="s">
        <v>236</v>
      </c>
      <c r="H241" s="224">
        <v>60</v>
      </c>
      <c r="I241" s="225"/>
      <c r="J241" s="226">
        <f>ROUND(I241*H241,2)</f>
        <v>0</v>
      </c>
      <c r="K241" s="222" t="s">
        <v>147</v>
      </c>
      <c r="L241" s="71"/>
      <c r="M241" s="227" t="s">
        <v>21</v>
      </c>
      <c r="N241" s="228" t="s">
        <v>43</v>
      </c>
      <c r="O241" s="46"/>
      <c r="P241" s="229">
        <f>O241*H241</f>
        <v>0</v>
      </c>
      <c r="Q241" s="229">
        <v>0</v>
      </c>
      <c r="R241" s="229">
        <f>Q241*H241</f>
        <v>0</v>
      </c>
      <c r="S241" s="229">
        <v>0</v>
      </c>
      <c r="T241" s="230">
        <f>S241*H241</f>
        <v>0</v>
      </c>
      <c r="AR241" s="23" t="s">
        <v>142</v>
      </c>
      <c r="AT241" s="23" t="s">
        <v>138</v>
      </c>
      <c r="AU241" s="23" t="s">
        <v>82</v>
      </c>
      <c r="AY241" s="23" t="s">
        <v>136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23" t="s">
        <v>80</v>
      </c>
      <c r="BK241" s="231">
        <f>ROUND(I241*H241,2)</f>
        <v>0</v>
      </c>
      <c r="BL241" s="23" t="s">
        <v>142</v>
      </c>
      <c r="BM241" s="23" t="s">
        <v>385</v>
      </c>
    </row>
    <row r="242" s="1" customFormat="1">
      <c r="B242" s="45"/>
      <c r="C242" s="73"/>
      <c r="D242" s="232" t="s">
        <v>149</v>
      </c>
      <c r="E242" s="73"/>
      <c r="F242" s="233" t="s">
        <v>386</v>
      </c>
      <c r="G242" s="73"/>
      <c r="H242" s="73"/>
      <c r="I242" s="190"/>
      <c r="J242" s="73"/>
      <c r="K242" s="73"/>
      <c r="L242" s="71"/>
      <c r="M242" s="234"/>
      <c r="N242" s="46"/>
      <c r="O242" s="46"/>
      <c r="P242" s="46"/>
      <c r="Q242" s="46"/>
      <c r="R242" s="46"/>
      <c r="S242" s="46"/>
      <c r="T242" s="94"/>
      <c r="AT242" s="23" t="s">
        <v>149</v>
      </c>
      <c r="AU242" s="23" t="s">
        <v>82</v>
      </c>
    </row>
    <row r="243" s="1" customFormat="1" ht="16.5" customHeight="1">
      <c r="B243" s="45"/>
      <c r="C243" s="220" t="s">
        <v>387</v>
      </c>
      <c r="D243" s="220" t="s">
        <v>138</v>
      </c>
      <c r="E243" s="221" t="s">
        <v>388</v>
      </c>
      <c r="F243" s="222" t="s">
        <v>389</v>
      </c>
      <c r="G243" s="223" t="s">
        <v>236</v>
      </c>
      <c r="H243" s="224">
        <v>60</v>
      </c>
      <c r="I243" s="225"/>
      <c r="J243" s="226">
        <f>ROUND(I243*H243,2)</f>
        <v>0</v>
      </c>
      <c r="K243" s="222" t="s">
        <v>147</v>
      </c>
      <c r="L243" s="71"/>
      <c r="M243" s="227" t="s">
        <v>21</v>
      </c>
      <c r="N243" s="228" t="s">
        <v>43</v>
      </c>
      <c r="O243" s="46"/>
      <c r="P243" s="229">
        <f>O243*H243</f>
        <v>0</v>
      </c>
      <c r="Q243" s="229">
        <v>0</v>
      </c>
      <c r="R243" s="229">
        <f>Q243*H243</f>
        <v>0</v>
      </c>
      <c r="S243" s="229">
        <v>0</v>
      </c>
      <c r="T243" s="230">
        <f>S243*H243</f>
        <v>0</v>
      </c>
      <c r="AR243" s="23" t="s">
        <v>142</v>
      </c>
      <c r="AT243" s="23" t="s">
        <v>138</v>
      </c>
      <c r="AU243" s="23" t="s">
        <v>82</v>
      </c>
      <c r="AY243" s="23" t="s">
        <v>136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23" t="s">
        <v>80</v>
      </c>
      <c r="BK243" s="231">
        <f>ROUND(I243*H243,2)</f>
        <v>0</v>
      </c>
      <c r="BL243" s="23" t="s">
        <v>142</v>
      </c>
      <c r="BM243" s="23" t="s">
        <v>390</v>
      </c>
    </row>
    <row r="244" s="1" customFormat="1">
      <c r="B244" s="45"/>
      <c r="C244" s="73"/>
      <c r="D244" s="232" t="s">
        <v>149</v>
      </c>
      <c r="E244" s="73"/>
      <c r="F244" s="233" t="s">
        <v>391</v>
      </c>
      <c r="G244" s="73"/>
      <c r="H244" s="73"/>
      <c r="I244" s="190"/>
      <c r="J244" s="73"/>
      <c r="K244" s="73"/>
      <c r="L244" s="71"/>
      <c r="M244" s="234"/>
      <c r="N244" s="46"/>
      <c r="O244" s="46"/>
      <c r="P244" s="46"/>
      <c r="Q244" s="46"/>
      <c r="R244" s="46"/>
      <c r="S244" s="46"/>
      <c r="T244" s="94"/>
      <c r="AT244" s="23" t="s">
        <v>149</v>
      </c>
      <c r="AU244" s="23" t="s">
        <v>82</v>
      </c>
    </row>
    <row r="245" s="1" customFormat="1" ht="16.5" customHeight="1">
      <c r="B245" s="45"/>
      <c r="C245" s="220" t="s">
        <v>392</v>
      </c>
      <c r="D245" s="220" t="s">
        <v>138</v>
      </c>
      <c r="E245" s="221" t="s">
        <v>393</v>
      </c>
      <c r="F245" s="222" t="s">
        <v>394</v>
      </c>
      <c r="G245" s="223" t="s">
        <v>236</v>
      </c>
      <c r="H245" s="224">
        <v>1800</v>
      </c>
      <c r="I245" s="225"/>
      <c r="J245" s="226">
        <f>ROUND(I245*H245,2)</f>
        <v>0</v>
      </c>
      <c r="K245" s="222" t="s">
        <v>147</v>
      </c>
      <c r="L245" s="71"/>
      <c r="M245" s="227" t="s">
        <v>21</v>
      </c>
      <c r="N245" s="228" t="s">
        <v>43</v>
      </c>
      <c r="O245" s="46"/>
      <c r="P245" s="229">
        <f>O245*H245</f>
        <v>0</v>
      </c>
      <c r="Q245" s="229">
        <v>0</v>
      </c>
      <c r="R245" s="229">
        <f>Q245*H245</f>
        <v>0</v>
      </c>
      <c r="S245" s="229">
        <v>0</v>
      </c>
      <c r="T245" s="230">
        <f>S245*H245</f>
        <v>0</v>
      </c>
      <c r="AR245" s="23" t="s">
        <v>142</v>
      </c>
      <c r="AT245" s="23" t="s">
        <v>138</v>
      </c>
      <c r="AU245" s="23" t="s">
        <v>82</v>
      </c>
      <c r="AY245" s="23" t="s">
        <v>136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23" t="s">
        <v>80</v>
      </c>
      <c r="BK245" s="231">
        <f>ROUND(I245*H245,2)</f>
        <v>0</v>
      </c>
      <c r="BL245" s="23" t="s">
        <v>142</v>
      </c>
      <c r="BM245" s="23" t="s">
        <v>395</v>
      </c>
    </row>
    <row r="246" s="1" customFormat="1">
      <c r="B246" s="45"/>
      <c r="C246" s="73"/>
      <c r="D246" s="232" t="s">
        <v>149</v>
      </c>
      <c r="E246" s="73"/>
      <c r="F246" s="233" t="s">
        <v>396</v>
      </c>
      <c r="G246" s="73"/>
      <c r="H246" s="73"/>
      <c r="I246" s="190"/>
      <c r="J246" s="73"/>
      <c r="K246" s="73"/>
      <c r="L246" s="71"/>
      <c r="M246" s="234"/>
      <c r="N246" s="46"/>
      <c r="O246" s="46"/>
      <c r="P246" s="46"/>
      <c r="Q246" s="46"/>
      <c r="R246" s="46"/>
      <c r="S246" s="46"/>
      <c r="T246" s="94"/>
      <c r="AT246" s="23" t="s">
        <v>149</v>
      </c>
      <c r="AU246" s="23" t="s">
        <v>82</v>
      </c>
    </row>
    <row r="247" s="11" customFormat="1">
      <c r="B247" s="235"/>
      <c r="C247" s="236"/>
      <c r="D247" s="232" t="s">
        <v>151</v>
      </c>
      <c r="E247" s="237" t="s">
        <v>21</v>
      </c>
      <c r="F247" s="238" t="s">
        <v>381</v>
      </c>
      <c r="G247" s="236"/>
      <c r="H247" s="239">
        <v>1800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AT247" s="245" t="s">
        <v>151</v>
      </c>
      <c r="AU247" s="245" t="s">
        <v>82</v>
      </c>
      <c r="AV247" s="11" t="s">
        <v>82</v>
      </c>
      <c r="AW247" s="11" t="s">
        <v>35</v>
      </c>
      <c r="AX247" s="11" t="s">
        <v>80</v>
      </c>
      <c r="AY247" s="245" t="s">
        <v>136</v>
      </c>
    </row>
    <row r="248" s="1" customFormat="1" ht="16.5" customHeight="1">
      <c r="B248" s="45"/>
      <c r="C248" s="220" t="s">
        <v>397</v>
      </c>
      <c r="D248" s="220" t="s">
        <v>138</v>
      </c>
      <c r="E248" s="221" t="s">
        <v>398</v>
      </c>
      <c r="F248" s="222" t="s">
        <v>399</v>
      </c>
      <c r="G248" s="223" t="s">
        <v>236</v>
      </c>
      <c r="H248" s="224">
        <v>60</v>
      </c>
      <c r="I248" s="225"/>
      <c r="J248" s="226">
        <f>ROUND(I248*H248,2)</f>
        <v>0</v>
      </c>
      <c r="K248" s="222" t="s">
        <v>147</v>
      </c>
      <c r="L248" s="71"/>
      <c r="M248" s="227" t="s">
        <v>21</v>
      </c>
      <c r="N248" s="228" t="s">
        <v>43</v>
      </c>
      <c r="O248" s="46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AR248" s="23" t="s">
        <v>142</v>
      </c>
      <c r="AT248" s="23" t="s">
        <v>138</v>
      </c>
      <c r="AU248" s="23" t="s">
        <v>82</v>
      </c>
      <c r="AY248" s="23" t="s">
        <v>136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23" t="s">
        <v>80</v>
      </c>
      <c r="BK248" s="231">
        <f>ROUND(I248*H248,2)</f>
        <v>0</v>
      </c>
      <c r="BL248" s="23" t="s">
        <v>142</v>
      </c>
      <c r="BM248" s="23" t="s">
        <v>400</v>
      </c>
    </row>
    <row r="249" s="1" customFormat="1">
      <c r="B249" s="45"/>
      <c r="C249" s="73"/>
      <c r="D249" s="232" t="s">
        <v>149</v>
      </c>
      <c r="E249" s="73"/>
      <c r="F249" s="233" t="s">
        <v>401</v>
      </c>
      <c r="G249" s="73"/>
      <c r="H249" s="73"/>
      <c r="I249" s="190"/>
      <c r="J249" s="73"/>
      <c r="K249" s="73"/>
      <c r="L249" s="71"/>
      <c r="M249" s="234"/>
      <c r="N249" s="46"/>
      <c r="O249" s="46"/>
      <c r="P249" s="46"/>
      <c r="Q249" s="46"/>
      <c r="R249" s="46"/>
      <c r="S249" s="46"/>
      <c r="T249" s="94"/>
      <c r="AT249" s="23" t="s">
        <v>149</v>
      </c>
      <c r="AU249" s="23" t="s">
        <v>82</v>
      </c>
    </row>
    <row r="250" s="1" customFormat="1" ht="25.5" customHeight="1">
      <c r="B250" s="45"/>
      <c r="C250" s="220" t="s">
        <v>402</v>
      </c>
      <c r="D250" s="220" t="s">
        <v>138</v>
      </c>
      <c r="E250" s="221" t="s">
        <v>403</v>
      </c>
      <c r="F250" s="222" t="s">
        <v>404</v>
      </c>
      <c r="G250" s="223" t="s">
        <v>236</v>
      </c>
      <c r="H250" s="224">
        <v>22.84</v>
      </c>
      <c r="I250" s="225"/>
      <c r="J250" s="226">
        <f>ROUND(I250*H250,2)</f>
        <v>0</v>
      </c>
      <c r="K250" s="222" t="s">
        <v>147</v>
      </c>
      <c r="L250" s="71"/>
      <c r="M250" s="227" t="s">
        <v>21</v>
      </c>
      <c r="N250" s="228" t="s">
        <v>43</v>
      </c>
      <c r="O250" s="46"/>
      <c r="P250" s="229">
        <f>O250*H250</f>
        <v>0</v>
      </c>
      <c r="Q250" s="229">
        <v>0.00021000000000000001</v>
      </c>
      <c r="R250" s="229">
        <f>Q250*H250</f>
        <v>0.0047964000000000001</v>
      </c>
      <c r="S250" s="229">
        <v>0</v>
      </c>
      <c r="T250" s="230">
        <f>S250*H250</f>
        <v>0</v>
      </c>
      <c r="AR250" s="23" t="s">
        <v>142</v>
      </c>
      <c r="AT250" s="23" t="s">
        <v>138</v>
      </c>
      <c r="AU250" s="23" t="s">
        <v>82</v>
      </c>
      <c r="AY250" s="23" t="s">
        <v>136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23" t="s">
        <v>80</v>
      </c>
      <c r="BK250" s="231">
        <f>ROUND(I250*H250,2)</f>
        <v>0</v>
      </c>
      <c r="BL250" s="23" t="s">
        <v>142</v>
      </c>
      <c r="BM250" s="23" t="s">
        <v>405</v>
      </c>
    </row>
    <row r="251" s="1" customFormat="1">
      <c r="B251" s="45"/>
      <c r="C251" s="73"/>
      <c r="D251" s="232" t="s">
        <v>149</v>
      </c>
      <c r="E251" s="73"/>
      <c r="F251" s="233" t="s">
        <v>406</v>
      </c>
      <c r="G251" s="73"/>
      <c r="H251" s="73"/>
      <c r="I251" s="190"/>
      <c r="J251" s="73"/>
      <c r="K251" s="73"/>
      <c r="L251" s="71"/>
      <c r="M251" s="234"/>
      <c r="N251" s="46"/>
      <c r="O251" s="46"/>
      <c r="P251" s="46"/>
      <c r="Q251" s="46"/>
      <c r="R251" s="46"/>
      <c r="S251" s="46"/>
      <c r="T251" s="94"/>
      <c r="AT251" s="23" t="s">
        <v>149</v>
      </c>
      <c r="AU251" s="23" t="s">
        <v>82</v>
      </c>
    </row>
    <row r="252" s="11" customFormat="1">
      <c r="B252" s="235"/>
      <c r="C252" s="236"/>
      <c r="D252" s="232" t="s">
        <v>151</v>
      </c>
      <c r="E252" s="237" t="s">
        <v>21</v>
      </c>
      <c r="F252" s="238" t="s">
        <v>407</v>
      </c>
      <c r="G252" s="236"/>
      <c r="H252" s="239">
        <v>22.84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AT252" s="245" t="s">
        <v>151</v>
      </c>
      <c r="AU252" s="245" t="s">
        <v>82</v>
      </c>
      <c r="AV252" s="11" t="s">
        <v>82</v>
      </c>
      <c r="AW252" s="11" t="s">
        <v>35</v>
      </c>
      <c r="AX252" s="11" t="s">
        <v>80</v>
      </c>
      <c r="AY252" s="245" t="s">
        <v>136</v>
      </c>
    </row>
    <row r="253" s="10" customFormat="1" ht="29.88" customHeight="1">
      <c r="B253" s="204"/>
      <c r="C253" s="205"/>
      <c r="D253" s="206" t="s">
        <v>71</v>
      </c>
      <c r="E253" s="218" t="s">
        <v>408</v>
      </c>
      <c r="F253" s="218" t="s">
        <v>409</v>
      </c>
      <c r="G253" s="205"/>
      <c r="H253" s="205"/>
      <c r="I253" s="208"/>
      <c r="J253" s="219">
        <f>BK253</f>
        <v>0</v>
      </c>
      <c r="K253" s="205"/>
      <c r="L253" s="210"/>
      <c r="M253" s="211"/>
      <c r="N253" s="212"/>
      <c r="O253" s="212"/>
      <c r="P253" s="213">
        <f>SUM(P254:P261)</f>
        <v>0</v>
      </c>
      <c r="Q253" s="212"/>
      <c r="R253" s="213">
        <f>SUM(R254:R261)</f>
        <v>0.035945999999999999</v>
      </c>
      <c r="S253" s="212"/>
      <c r="T253" s="214">
        <f>SUM(T254:T261)</f>
        <v>0</v>
      </c>
      <c r="AR253" s="215" t="s">
        <v>80</v>
      </c>
      <c r="AT253" s="216" t="s">
        <v>71</v>
      </c>
      <c r="AU253" s="216" t="s">
        <v>80</v>
      </c>
      <c r="AY253" s="215" t="s">
        <v>136</v>
      </c>
      <c r="BK253" s="217">
        <f>SUM(BK254:BK261)</f>
        <v>0</v>
      </c>
    </row>
    <row r="254" s="1" customFormat="1" ht="16.5" customHeight="1">
      <c r="B254" s="45"/>
      <c r="C254" s="220" t="s">
        <v>410</v>
      </c>
      <c r="D254" s="220" t="s">
        <v>138</v>
      </c>
      <c r="E254" s="221" t="s">
        <v>411</v>
      </c>
      <c r="F254" s="222" t="s">
        <v>412</v>
      </c>
      <c r="G254" s="223" t="s">
        <v>236</v>
      </c>
      <c r="H254" s="224">
        <v>29.25</v>
      </c>
      <c r="I254" s="225"/>
      <c r="J254" s="226">
        <f>ROUND(I254*H254,2)</f>
        <v>0</v>
      </c>
      <c r="K254" s="222" t="s">
        <v>147</v>
      </c>
      <c r="L254" s="71"/>
      <c r="M254" s="227" t="s">
        <v>21</v>
      </c>
      <c r="N254" s="228" t="s">
        <v>43</v>
      </c>
      <c r="O254" s="46"/>
      <c r="P254" s="229">
        <f>O254*H254</f>
        <v>0</v>
      </c>
      <c r="Q254" s="229">
        <v>4.0000000000000003E-05</v>
      </c>
      <c r="R254" s="229">
        <f>Q254*H254</f>
        <v>0.00117</v>
      </c>
      <c r="S254" s="229">
        <v>0</v>
      </c>
      <c r="T254" s="230">
        <f>S254*H254</f>
        <v>0</v>
      </c>
      <c r="AR254" s="23" t="s">
        <v>142</v>
      </c>
      <c r="AT254" s="23" t="s">
        <v>138</v>
      </c>
      <c r="AU254" s="23" t="s">
        <v>82</v>
      </c>
      <c r="AY254" s="23" t="s">
        <v>136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23" t="s">
        <v>80</v>
      </c>
      <c r="BK254" s="231">
        <f>ROUND(I254*H254,2)</f>
        <v>0</v>
      </c>
      <c r="BL254" s="23" t="s">
        <v>142</v>
      </c>
      <c r="BM254" s="23" t="s">
        <v>413</v>
      </c>
    </row>
    <row r="255" s="1" customFormat="1">
      <c r="B255" s="45"/>
      <c r="C255" s="73"/>
      <c r="D255" s="232" t="s">
        <v>149</v>
      </c>
      <c r="E255" s="73"/>
      <c r="F255" s="233" t="s">
        <v>414</v>
      </c>
      <c r="G255" s="73"/>
      <c r="H255" s="73"/>
      <c r="I255" s="190"/>
      <c r="J255" s="73"/>
      <c r="K255" s="73"/>
      <c r="L255" s="71"/>
      <c r="M255" s="234"/>
      <c r="N255" s="46"/>
      <c r="O255" s="46"/>
      <c r="P255" s="46"/>
      <c r="Q255" s="46"/>
      <c r="R255" s="46"/>
      <c r="S255" s="46"/>
      <c r="T255" s="94"/>
      <c r="AT255" s="23" t="s">
        <v>149</v>
      </c>
      <c r="AU255" s="23" t="s">
        <v>82</v>
      </c>
    </row>
    <row r="256" s="11" customFormat="1">
      <c r="B256" s="235"/>
      <c r="C256" s="236"/>
      <c r="D256" s="232" t="s">
        <v>151</v>
      </c>
      <c r="E256" s="237" t="s">
        <v>21</v>
      </c>
      <c r="F256" s="238" t="s">
        <v>415</v>
      </c>
      <c r="G256" s="236"/>
      <c r="H256" s="239">
        <v>29.25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151</v>
      </c>
      <c r="AU256" s="245" t="s">
        <v>82</v>
      </c>
      <c r="AV256" s="11" t="s">
        <v>82</v>
      </c>
      <c r="AW256" s="11" t="s">
        <v>35</v>
      </c>
      <c r="AX256" s="11" t="s">
        <v>80</v>
      </c>
      <c r="AY256" s="245" t="s">
        <v>136</v>
      </c>
    </row>
    <row r="257" s="1" customFormat="1" ht="25.5" customHeight="1">
      <c r="B257" s="45"/>
      <c r="C257" s="220" t="s">
        <v>416</v>
      </c>
      <c r="D257" s="220" t="s">
        <v>138</v>
      </c>
      <c r="E257" s="221" t="s">
        <v>417</v>
      </c>
      <c r="F257" s="222" t="s">
        <v>418</v>
      </c>
      <c r="G257" s="223" t="s">
        <v>236</v>
      </c>
      <c r="H257" s="224">
        <v>48.299999999999997</v>
      </c>
      <c r="I257" s="225"/>
      <c r="J257" s="226">
        <f>ROUND(I257*H257,2)</f>
        <v>0</v>
      </c>
      <c r="K257" s="222" t="s">
        <v>147</v>
      </c>
      <c r="L257" s="71"/>
      <c r="M257" s="227" t="s">
        <v>21</v>
      </c>
      <c r="N257" s="228" t="s">
        <v>43</v>
      </c>
      <c r="O257" s="46"/>
      <c r="P257" s="229">
        <f>O257*H257</f>
        <v>0</v>
      </c>
      <c r="Q257" s="229">
        <v>0.00072000000000000005</v>
      </c>
      <c r="R257" s="229">
        <f>Q257*H257</f>
        <v>0.034776000000000001</v>
      </c>
      <c r="S257" s="229">
        <v>0</v>
      </c>
      <c r="T257" s="230">
        <f>S257*H257</f>
        <v>0</v>
      </c>
      <c r="AR257" s="23" t="s">
        <v>142</v>
      </c>
      <c r="AT257" s="23" t="s">
        <v>138</v>
      </c>
      <c r="AU257" s="23" t="s">
        <v>82</v>
      </c>
      <c r="AY257" s="23" t="s">
        <v>136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23" t="s">
        <v>80</v>
      </c>
      <c r="BK257" s="231">
        <f>ROUND(I257*H257,2)</f>
        <v>0</v>
      </c>
      <c r="BL257" s="23" t="s">
        <v>142</v>
      </c>
      <c r="BM257" s="23" t="s">
        <v>419</v>
      </c>
    </row>
    <row r="258" s="1" customFormat="1">
      <c r="B258" s="45"/>
      <c r="C258" s="73"/>
      <c r="D258" s="232" t="s">
        <v>149</v>
      </c>
      <c r="E258" s="73"/>
      <c r="F258" s="233" t="s">
        <v>420</v>
      </c>
      <c r="G258" s="73"/>
      <c r="H258" s="73"/>
      <c r="I258" s="190"/>
      <c r="J258" s="73"/>
      <c r="K258" s="73"/>
      <c r="L258" s="71"/>
      <c r="M258" s="234"/>
      <c r="N258" s="46"/>
      <c r="O258" s="46"/>
      <c r="P258" s="46"/>
      <c r="Q258" s="46"/>
      <c r="R258" s="46"/>
      <c r="S258" s="46"/>
      <c r="T258" s="94"/>
      <c r="AT258" s="23" t="s">
        <v>149</v>
      </c>
      <c r="AU258" s="23" t="s">
        <v>82</v>
      </c>
    </row>
    <row r="259" s="11" customFormat="1">
      <c r="B259" s="235"/>
      <c r="C259" s="236"/>
      <c r="D259" s="232" t="s">
        <v>151</v>
      </c>
      <c r="E259" s="237" t="s">
        <v>21</v>
      </c>
      <c r="F259" s="238" t="s">
        <v>421</v>
      </c>
      <c r="G259" s="236"/>
      <c r="H259" s="239">
        <v>48.299999999999997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151</v>
      </c>
      <c r="AU259" s="245" t="s">
        <v>82</v>
      </c>
      <c r="AV259" s="11" t="s">
        <v>82</v>
      </c>
      <c r="AW259" s="11" t="s">
        <v>35</v>
      </c>
      <c r="AX259" s="11" t="s">
        <v>80</v>
      </c>
      <c r="AY259" s="245" t="s">
        <v>136</v>
      </c>
    </row>
    <row r="260" s="1" customFormat="1" ht="16.5" customHeight="1">
      <c r="B260" s="45"/>
      <c r="C260" s="220" t="s">
        <v>422</v>
      </c>
      <c r="D260" s="220" t="s">
        <v>138</v>
      </c>
      <c r="E260" s="221" t="s">
        <v>423</v>
      </c>
      <c r="F260" s="222" t="s">
        <v>424</v>
      </c>
      <c r="G260" s="223" t="s">
        <v>425</v>
      </c>
      <c r="H260" s="224">
        <v>1</v>
      </c>
      <c r="I260" s="225"/>
      <c r="J260" s="226">
        <f>ROUND(I260*H260,2)</f>
        <v>0</v>
      </c>
      <c r="K260" s="222" t="s">
        <v>21</v>
      </c>
      <c r="L260" s="71"/>
      <c r="M260" s="227" t="s">
        <v>21</v>
      </c>
      <c r="N260" s="228" t="s">
        <v>43</v>
      </c>
      <c r="O260" s="46"/>
      <c r="P260" s="229">
        <f>O260*H260</f>
        <v>0</v>
      </c>
      <c r="Q260" s="229">
        <v>0</v>
      </c>
      <c r="R260" s="229">
        <f>Q260*H260</f>
        <v>0</v>
      </c>
      <c r="S260" s="229">
        <v>0</v>
      </c>
      <c r="T260" s="230">
        <f>S260*H260</f>
        <v>0</v>
      </c>
      <c r="AR260" s="23" t="s">
        <v>142</v>
      </c>
      <c r="AT260" s="23" t="s">
        <v>138</v>
      </c>
      <c r="AU260" s="23" t="s">
        <v>82</v>
      </c>
      <c r="AY260" s="23" t="s">
        <v>136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23" t="s">
        <v>80</v>
      </c>
      <c r="BK260" s="231">
        <f>ROUND(I260*H260,2)</f>
        <v>0</v>
      </c>
      <c r="BL260" s="23" t="s">
        <v>142</v>
      </c>
      <c r="BM260" s="23" t="s">
        <v>426</v>
      </c>
    </row>
    <row r="261" s="1" customFormat="1">
      <c r="B261" s="45"/>
      <c r="C261" s="73"/>
      <c r="D261" s="232" t="s">
        <v>149</v>
      </c>
      <c r="E261" s="73"/>
      <c r="F261" s="233" t="s">
        <v>424</v>
      </c>
      <c r="G261" s="73"/>
      <c r="H261" s="73"/>
      <c r="I261" s="190"/>
      <c r="J261" s="73"/>
      <c r="K261" s="73"/>
      <c r="L261" s="71"/>
      <c r="M261" s="234"/>
      <c r="N261" s="46"/>
      <c r="O261" s="46"/>
      <c r="P261" s="46"/>
      <c r="Q261" s="46"/>
      <c r="R261" s="46"/>
      <c r="S261" s="46"/>
      <c r="T261" s="94"/>
      <c r="AT261" s="23" t="s">
        <v>149</v>
      </c>
      <c r="AU261" s="23" t="s">
        <v>82</v>
      </c>
    </row>
    <row r="262" s="10" customFormat="1" ht="29.88" customHeight="1">
      <c r="B262" s="204"/>
      <c r="C262" s="205"/>
      <c r="D262" s="206" t="s">
        <v>71</v>
      </c>
      <c r="E262" s="218" t="s">
        <v>427</v>
      </c>
      <c r="F262" s="218" t="s">
        <v>428</v>
      </c>
      <c r="G262" s="205"/>
      <c r="H262" s="205"/>
      <c r="I262" s="208"/>
      <c r="J262" s="219">
        <f>BK262</f>
        <v>0</v>
      </c>
      <c r="K262" s="205"/>
      <c r="L262" s="210"/>
      <c r="M262" s="211"/>
      <c r="N262" s="212"/>
      <c r="O262" s="212"/>
      <c r="P262" s="213">
        <f>SUM(P263:P280)</f>
        <v>0</v>
      </c>
      <c r="Q262" s="212"/>
      <c r="R262" s="213">
        <f>SUM(R263:R280)</f>
        <v>0</v>
      </c>
      <c r="S262" s="212"/>
      <c r="T262" s="214">
        <f>SUM(T263:T280)</f>
        <v>32.272799999999997</v>
      </c>
      <c r="AR262" s="215" t="s">
        <v>80</v>
      </c>
      <c r="AT262" s="216" t="s">
        <v>71</v>
      </c>
      <c r="AU262" s="216" t="s">
        <v>80</v>
      </c>
      <c r="AY262" s="215" t="s">
        <v>136</v>
      </c>
      <c r="BK262" s="217">
        <f>SUM(BK263:BK280)</f>
        <v>0</v>
      </c>
    </row>
    <row r="263" s="1" customFormat="1" ht="16.5" customHeight="1">
      <c r="B263" s="45"/>
      <c r="C263" s="220" t="s">
        <v>429</v>
      </c>
      <c r="D263" s="220" t="s">
        <v>138</v>
      </c>
      <c r="E263" s="221" t="s">
        <v>430</v>
      </c>
      <c r="F263" s="222" t="s">
        <v>431</v>
      </c>
      <c r="G263" s="223" t="s">
        <v>146</v>
      </c>
      <c r="H263" s="224">
        <v>3.2000000000000002</v>
      </c>
      <c r="I263" s="225"/>
      <c r="J263" s="226">
        <f>ROUND(I263*H263,2)</f>
        <v>0</v>
      </c>
      <c r="K263" s="222" t="s">
        <v>147</v>
      </c>
      <c r="L263" s="71"/>
      <c r="M263" s="227" t="s">
        <v>21</v>
      </c>
      <c r="N263" s="228" t="s">
        <v>43</v>
      </c>
      <c r="O263" s="46"/>
      <c r="P263" s="229">
        <f>O263*H263</f>
        <v>0</v>
      </c>
      <c r="Q263" s="229">
        <v>0</v>
      </c>
      <c r="R263" s="229">
        <f>Q263*H263</f>
        <v>0</v>
      </c>
      <c r="S263" s="229">
        <v>2.3999999999999999</v>
      </c>
      <c r="T263" s="230">
        <f>S263*H263</f>
        <v>7.6799999999999997</v>
      </c>
      <c r="AR263" s="23" t="s">
        <v>142</v>
      </c>
      <c r="AT263" s="23" t="s">
        <v>138</v>
      </c>
      <c r="AU263" s="23" t="s">
        <v>82</v>
      </c>
      <c r="AY263" s="23" t="s">
        <v>136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23" t="s">
        <v>80</v>
      </c>
      <c r="BK263" s="231">
        <f>ROUND(I263*H263,2)</f>
        <v>0</v>
      </c>
      <c r="BL263" s="23" t="s">
        <v>142</v>
      </c>
      <c r="BM263" s="23" t="s">
        <v>432</v>
      </c>
    </row>
    <row r="264" s="1" customFormat="1">
      <c r="B264" s="45"/>
      <c r="C264" s="73"/>
      <c r="D264" s="232" t="s">
        <v>149</v>
      </c>
      <c r="E264" s="73"/>
      <c r="F264" s="233" t="s">
        <v>433</v>
      </c>
      <c r="G264" s="73"/>
      <c r="H264" s="73"/>
      <c r="I264" s="190"/>
      <c r="J264" s="73"/>
      <c r="K264" s="73"/>
      <c r="L264" s="71"/>
      <c r="M264" s="234"/>
      <c r="N264" s="46"/>
      <c r="O264" s="46"/>
      <c r="P264" s="46"/>
      <c r="Q264" s="46"/>
      <c r="R264" s="46"/>
      <c r="S264" s="46"/>
      <c r="T264" s="94"/>
      <c r="AT264" s="23" t="s">
        <v>149</v>
      </c>
      <c r="AU264" s="23" t="s">
        <v>82</v>
      </c>
    </row>
    <row r="265" s="11" customFormat="1">
      <c r="B265" s="235"/>
      <c r="C265" s="236"/>
      <c r="D265" s="232" t="s">
        <v>151</v>
      </c>
      <c r="E265" s="237" t="s">
        <v>21</v>
      </c>
      <c r="F265" s="238" t="s">
        <v>434</v>
      </c>
      <c r="G265" s="236"/>
      <c r="H265" s="239">
        <v>3.2000000000000002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151</v>
      </c>
      <c r="AU265" s="245" t="s">
        <v>82</v>
      </c>
      <c r="AV265" s="11" t="s">
        <v>82</v>
      </c>
      <c r="AW265" s="11" t="s">
        <v>35</v>
      </c>
      <c r="AX265" s="11" t="s">
        <v>80</v>
      </c>
      <c r="AY265" s="245" t="s">
        <v>136</v>
      </c>
    </row>
    <row r="266" s="1" customFormat="1" ht="16.5" customHeight="1">
      <c r="B266" s="45"/>
      <c r="C266" s="220" t="s">
        <v>435</v>
      </c>
      <c r="D266" s="220" t="s">
        <v>138</v>
      </c>
      <c r="E266" s="221" t="s">
        <v>436</v>
      </c>
      <c r="F266" s="222" t="s">
        <v>437</v>
      </c>
      <c r="G266" s="223" t="s">
        <v>146</v>
      </c>
      <c r="H266" s="224">
        <v>8.6999999999999993</v>
      </c>
      <c r="I266" s="225"/>
      <c r="J266" s="226">
        <f>ROUND(I266*H266,2)</f>
        <v>0</v>
      </c>
      <c r="K266" s="222" t="s">
        <v>147</v>
      </c>
      <c r="L266" s="71"/>
      <c r="M266" s="227" t="s">
        <v>21</v>
      </c>
      <c r="N266" s="228" t="s">
        <v>43</v>
      </c>
      <c r="O266" s="46"/>
      <c r="P266" s="229">
        <f>O266*H266</f>
        <v>0</v>
      </c>
      <c r="Q266" s="229">
        <v>0</v>
      </c>
      <c r="R266" s="229">
        <f>Q266*H266</f>
        <v>0</v>
      </c>
      <c r="S266" s="229">
        <v>2.3999999999999999</v>
      </c>
      <c r="T266" s="230">
        <f>S266*H266</f>
        <v>20.879999999999999</v>
      </c>
      <c r="AR266" s="23" t="s">
        <v>142</v>
      </c>
      <c r="AT266" s="23" t="s">
        <v>138</v>
      </c>
      <c r="AU266" s="23" t="s">
        <v>82</v>
      </c>
      <c r="AY266" s="23" t="s">
        <v>136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23" t="s">
        <v>80</v>
      </c>
      <c r="BK266" s="231">
        <f>ROUND(I266*H266,2)</f>
        <v>0</v>
      </c>
      <c r="BL266" s="23" t="s">
        <v>142</v>
      </c>
      <c r="BM266" s="23" t="s">
        <v>438</v>
      </c>
    </row>
    <row r="267" s="1" customFormat="1">
      <c r="B267" s="45"/>
      <c r="C267" s="73"/>
      <c r="D267" s="232" t="s">
        <v>149</v>
      </c>
      <c r="E267" s="73"/>
      <c r="F267" s="233" t="s">
        <v>439</v>
      </c>
      <c r="G267" s="73"/>
      <c r="H267" s="73"/>
      <c r="I267" s="190"/>
      <c r="J267" s="73"/>
      <c r="K267" s="73"/>
      <c r="L267" s="71"/>
      <c r="M267" s="234"/>
      <c r="N267" s="46"/>
      <c r="O267" s="46"/>
      <c r="P267" s="46"/>
      <c r="Q267" s="46"/>
      <c r="R267" s="46"/>
      <c r="S267" s="46"/>
      <c r="T267" s="94"/>
      <c r="AT267" s="23" t="s">
        <v>149</v>
      </c>
      <c r="AU267" s="23" t="s">
        <v>82</v>
      </c>
    </row>
    <row r="268" s="11" customFormat="1">
      <c r="B268" s="235"/>
      <c r="C268" s="236"/>
      <c r="D268" s="232" t="s">
        <v>151</v>
      </c>
      <c r="E268" s="237" t="s">
        <v>21</v>
      </c>
      <c r="F268" s="238" t="s">
        <v>440</v>
      </c>
      <c r="G268" s="236"/>
      <c r="H268" s="239">
        <v>8.6999999999999993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AT268" s="245" t="s">
        <v>151</v>
      </c>
      <c r="AU268" s="245" t="s">
        <v>82</v>
      </c>
      <c r="AV268" s="11" t="s">
        <v>82</v>
      </c>
      <c r="AW268" s="11" t="s">
        <v>35</v>
      </c>
      <c r="AX268" s="11" t="s">
        <v>80</v>
      </c>
      <c r="AY268" s="245" t="s">
        <v>136</v>
      </c>
    </row>
    <row r="269" s="1" customFormat="1" ht="25.5" customHeight="1">
      <c r="B269" s="45"/>
      <c r="C269" s="220" t="s">
        <v>441</v>
      </c>
      <c r="D269" s="220" t="s">
        <v>138</v>
      </c>
      <c r="E269" s="221" t="s">
        <v>442</v>
      </c>
      <c r="F269" s="222" t="s">
        <v>443</v>
      </c>
      <c r="G269" s="223" t="s">
        <v>146</v>
      </c>
      <c r="H269" s="224">
        <v>1.768</v>
      </c>
      <c r="I269" s="225"/>
      <c r="J269" s="226">
        <f>ROUND(I269*H269,2)</f>
        <v>0</v>
      </c>
      <c r="K269" s="222" t="s">
        <v>147</v>
      </c>
      <c r="L269" s="71"/>
      <c r="M269" s="227" t="s">
        <v>21</v>
      </c>
      <c r="N269" s="228" t="s">
        <v>43</v>
      </c>
      <c r="O269" s="46"/>
      <c r="P269" s="229">
        <f>O269*H269</f>
        <v>0</v>
      </c>
      <c r="Q269" s="229">
        <v>0</v>
      </c>
      <c r="R269" s="229">
        <f>Q269*H269</f>
        <v>0</v>
      </c>
      <c r="S269" s="229">
        <v>2.1000000000000001</v>
      </c>
      <c r="T269" s="230">
        <f>S269*H269</f>
        <v>3.7128000000000001</v>
      </c>
      <c r="AR269" s="23" t="s">
        <v>142</v>
      </c>
      <c r="AT269" s="23" t="s">
        <v>138</v>
      </c>
      <c r="AU269" s="23" t="s">
        <v>82</v>
      </c>
      <c r="AY269" s="23" t="s">
        <v>136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23" t="s">
        <v>80</v>
      </c>
      <c r="BK269" s="231">
        <f>ROUND(I269*H269,2)</f>
        <v>0</v>
      </c>
      <c r="BL269" s="23" t="s">
        <v>142</v>
      </c>
      <c r="BM269" s="23" t="s">
        <v>444</v>
      </c>
    </row>
    <row r="270" s="1" customFormat="1">
      <c r="B270" s="45"/>
      <c r="C270" s="73"/>
      <c r="D270" s="232" t="s">
        <v>149</v>
      </c>
      <c r="E270" s="73"/>
      <c r="F270" s="233" t="s">
        <v>445</v>
      </c>
      <c r="G270" s="73"/>
      <c r="H270" s="73"/>
      <c r="I270" s="190"/>
      <c r="J270" s="73"/>
      <c r="K270" s="73"/>
      <c r="L270" s="71"/>
      <c r="M270" s="234"/>
      <c r="N270" s="46"/>
      <c r="O270" s="46"/>
      <c r="P270" s="46"/>
      <c r="Q270" s="46"/>
      <c r="R270" s="46"/>
      <c r="S270" s="46"/>
      <c r="T270" s="94"/>
      <c r="AT270" s="23" t="s">
        <v>149</v>
      </c>
      <c r="AU270" s="23" t="s">
        <v>82</v>
      </c>
    </row>
    <row r="271" s="11" customFormat="1">
      <c r="B271" s="235"/>
      <c r="C271" s="236"/>
      <c r="D271" s="232" t="s">
        <v>151</v>
      </c>
      <c r="E271" s="237" t="s">
        <v>21</v>
      </c>
      <c r="F271" s="238" t="s">
        <v>446</v>
      </c>
      <c r="G271" s="236"/>
      <c r="H271" s="239">
        <v>1.768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AT271" s="245" t="s">
        <v>151</v>
      </c>
      <c r="AU271" s="245" t="s">
        <v>82</v>
      </c>
      <c r="AV271" s="11" t="s">
        <v>82</v>
      </c>
      <c r="AW271" s="11" t="s">
        <v>35</v>
      </c>
      <c r="AX271" s="11" t="s">
        <v>80</v>
      </c>
      <c r="AY271" s="245" t="s">
        <v>136</v>
      </c>
    </row>
    <row r="272" s="1" customFormat="1" ht="25.5" customHeight="1">
      <c r="B272" s="45"/>
      <c r="C272" s="220" t="s">
        <v>447</v>
      </c>
      <c r="D272" s="220" t="s">
        <v>138</v>
      </c>
      <c r="E272" s="221" t="s">
        <v>448</v>
      </c>
      <c r="F272" s="222" t="s">
        <v>449</v>
      </c>
      <c r="G272" s="223" t="s">
        <v>217</v>
      </c>
      <c r="H272" s="224">
        <v>32.273000000000003</v>
      </c>
      <c r="I272" s="225"/>
      <c r="J272" s="226">
        <f>ROUND(I272*H272,2)</f>
        <v>0</v>
      </c>
      <c r="K272" s="222" t="s">
        <v>147</v>
      </c>
      <c r="L272" s="71"/>
      <c r="M272" s="227" t="s">
        <v>21</v>
      </c>
      <c r="N272" s="228" t="s">
        <v>43</v>
      </c>
      <c r="O272" s="46"/>
      <c r="P272" s="229">
        <f>O272*H272</f>
        <v>0</v>
      </c>
      <c r="Q272" s="229">
        <v>0</v>
      </c>
      <c r="R272" s="229">
        <f>Q272*H272</f>
        <v>0</v>
      </c>
      <c r="S272" s="229">
        <v>0</v>
      </c>
      <c r="T272" s="230">
        <f>S272*H272</f>
        <v>0</v>
      </c>
      <c r="AR272" s="23" t="s">
        <v>142</v>
      </c>
      <c r="AT272" s="23" t="s">
        <v>138</v>
      </c>
      <c r="AU272" s="23" t="s">
        <v>82</v>
      </c>
      <c r="AY272" s="23" t="s">
        <v>136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23" t="s">
        <v>80</v>
      </c>
      <c r="BK272" s="231">
        <f>ROUND(I272*H272,2)</f>
        <v>0</v>
      </c>
      <c r="BL272" s="23" t="s">
        <v>142</v>
      </c>
      <c r="BM272" s="23" t="s">
        <v>450</v>
      </c>
    </row>
    <row r="273" s="1" customFormat="1">
      <c r="B273" s="45"/>
      <c r="C273" s="73"/>
      <c r="D273" s="232" t="s">
        <v>149</v>
      </c>
      <c r="E273" s="73"/>
      <c r="F273" s="233" t="s">
        <v>451</v>
      </c>
      <c r="G273" s="73"/>
      <c r="H273" s="73"/>
      <c r="I273" s="190"/>
      <c r="J273" s="73"/>
      <c r="K273" s="73"/>
      <c r="L273" s="71"/>
      <c r="M273" s="234"/>
      <c r="N273" s="46"/>
      <c r="O273" s="46"/>
      <c r="P273" s="46"/>
      <c r="Q273" s="46"/>
      <c r="R273" s="46"/>
      <c r="S273" s="46"/>
      <c r="T273" s="94"/>
      <c r="AT273" s="23" t="s">
        <v>149</v>
      </c>
      <c r="AU273" s="23" t="s">
        <v>82</v>
      </c>
    </row>
    <row r="274" s="1" customFormat="1" ht="25.5" customHeight="1">
      <c r="B274" s="45"/>
      <c r="C274" s="220" t="s">
        <v>452</v>
      </c>
      <c r="D274" s="220" t="s">
        <v>138</v>
      </c>
      <c r="E274" s="221" t="s">
        <v>453</v>
      </c>
      <c r="F274" s="222" t="s">
        <v>454</v>
      </c>
      <c r="G274" s="223" t="s">
        <v>217</v>
      </c>
      <c r="H274" s="224">
        <v>32.273000000000003</v>
      </c>
      <c r="I274" s="225"/>
      <c r="J274" s="226">
        <f>ROUND(I274*H274,2)</f>
        <v>0</v>
      </c>
      <c r="K274" s="222" t="s">
        <v>147</v>
      </c>
      <c r="L274" s="71"/>
      <c r="M274" s="227" t="s">
        <v>21</v>
      </c>
      <c r="N274" s="228" t="s">
        <v>43</v>
      </c>
      <c r="O274" s="46"/>
      <c r="P274" s="229">
        <f>O274*H274</f>
        <v>0</v>
      </c>
      <c r="Q274" s="229">
        <v>0</v>
      </c>
      <c r="R274" s="229">
        <f>Q274*H274</f>
        <v>0</v>
      </c>
      <c r="S274" s="229">
        <v>0</v>
      </c>
      <c r="T274" s="230">
        <f>S274*H274</f>
        <v>0</v>
      </c>
      <c r="AR274" s="23" t="s">
        <v>142</v>
      </c>
      <c r="AT274" s="23" t="s">
        <v>138</v>
      </c>
      <c r="AU274" s="23" t="s">
        <v>82</v>
      </c>
      <c r="AY274" s="23" t="s">
        <v>136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23" t="s">
        <v>80</v>
      </c>
      <c r="BK274" s="231">
        <f>ROUND(I274*H274,2)</f>
        <v>0</v>
      </c>
      <c r="BL274" s="23" t="s">
        <v>142</v>
      </c>
      <c r="BM274" s="23" t="s">
        <v>455</v>
      </c>
    </row>
    <row r="275" s="1" customFormat="1">
      <c r="B275" s="45"/>
      <c r="C275" s="73"/>
      <c r="D275" s="232" t="s">
        <v>149</v>
      </c>
      <c r="E275" s="73"/>
      <c r="F275" s="233" t="s">
        <v>456</v>
      </c>
      <c r="G275" s="73"/>
      <c r="H275" s="73"/>
      <c r="I275" s="190"/>
      <c r="J275" s="73"/>
      <c r="K275" s="73"/>
      <c r="L275" s="71"/>
      <c r="M275" s="234"/>
      <c r="N275" s="46"/>
      <c r="O275" s="46"/>
      <c r="P275" s="46"/>
      <c r="Q275" s="46"/>
      <c r="R275" s="46"/>
      <c r="S275" s="46"/>
      <c r="T275" s="94"/>
      <c r="AT275" s="23" t="s">
        <v>149</v>
      </c>
      <c r="AU275" s="23" t="s">
        <v>82</v>
      </c>
    </row>
    <row r="276" s="1" customFormat="1" ht="25.5" customHeight="1">
      <c r="B276" s="45"/>
      <c r="C276" s="220" t="s">
        <v>457</v>
      </c>
      <c r="D276" s="220" t="s">
        <v>138</v>
      </c>
      <c r="E276" s="221" t="s">
        <v>458</v>
      </c>
      <c r="F276" s="222" t="s">
        <v>459</v>
      </c>
      <c r="G276" s="223" t="s">
        <v>217</v>
      </c>
      <c r="H276" s="224">
        <v>193.63800000000001</v>
      </c>
      <c r="I276" s="225"/>
      <c r="J276" s="226">
        <f>ROUND(I276*H276,2)</f>
        <v>0</v>
      </c>
      <c r="K276" s="222" t="s">
        <v>147</v>
      </c>
      <c r="L276" s="71"/>
      <c r="M276" s="227" t="s">
        <v>21</v>
      </c>
      <c r="N276" s="228" t="s">
        <v>43</v>
      </c>
      <c r="O276" s="46"/>
      <c r="P276" s="229">
        <f>O276*H276</f>
        <v>0</v>
      </c>
      <c r="Q276" s="229">
        <v>0</v>
      </c>
      <c r="R276" s="229">
        <f>Q276*H276</f>
        <v>0</v>
      </c>
      <c r="S276" s="229">
        <v>0</v>
      </c>
      <c r="T276" s="230">
        <f>S276*H276</f>
        <v>0</v>
      </c>
      <c r="AR276" s="23" t="s">
        <v>142</v>
      </c>
      <c r="AT276" s="23" t="s">
        <v>138</v>
      </c>
      <c r="AU276" s="23" t="s">
        <v>82</v>
      </c>
      <c r="AY276" s="23" t="s">
        <v>136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23" t="s">
        <v>80</v>
      </c>
      <c r="BK276" s="231">
        <f>ROUND(I276*H276,2)</f>
        <v>0</v>
      </c>
      <c r="BL276" s="23" t="s">
        <v>142</v>
      </c>
      <c r="BM276" s="23" t="s">
        <v>460</v>
      </c>
    </row>
    <row r="277" s="1" customFormat="1">
      <c r="B277" s="45"/>
      <c r="C277" s="73"/>
      <c r="D277" s="232" t="s">
        <v>149</v>
      </c>
      <c r="E277" s="73"/>
      <c r="F277" s="233" t="s">
        <v>461</v>
      </c>
      <c r="G277" s="73"/>
      <c r="H277" s="73"/>
      <c r="I277" s="190"/>
      <c r="J277" s="73"/>
      <c r="K277" s="73"/>
      <c r="L277" s="71"/>
      <c r="M277" s="234"/>
      <c r="N277" s="46"/>
      <c r="O277" s="46"/>
      <c r="P277" s="46"/>
      <c r="Q277" s="46"/>
      <c r="R277" s="46"/>
      <c r="S277" s="46"/>
      <c r="T277" s="94"/>
      <c r="AT277" s="23" t="s">
        <v>149</v>
      </c>
      <c r="AU277" s="23" t="s">
        <v>82</v>
      </c>
    </row>
    <row r="278" s="11" customFormat="1">
      <c r="B278" s="235"/>
      <c r="C278" s="236"/>
      <c r="D278" s="232" t="s">
        <v>151</v>
      </c>
      <c r="E278" s="236"/>
      <c r="F278" s="238" t="s">
        <v>462</v>
      </c>
      <c r="G278" s="236"/>
      <c r="H278" s="239">
        <v>193.63800000000001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AT278" s="245" t="s">
        <v>151</v>
      </c>
      <c r="AU278" s="245" t="s">
        <v>82</v>
      </c>
      <c r="AV278" s="11" t="s">
        <v>82</v>
      </c>
      <c r="AW278" s="11" t="s">
        <v>6</v>
      </c>
      <c r="AX278" s="11" t="s">
        <v>80</v>
      </c>
      <c r="AY278" s="245" t="s">
        <v>136</v>
      </c>
    </row>
    <row r="279" s="1" customFormat="1" ht="25.5" customHeight="1">
      <c r="B279" s="45"/>
      <c r="C279" s="220" t="s">
        <v>463</v>
      </c>
      <c r="D279" s="220" t="s">
        <v>138</v>
      </c>
      <c r="E279" s="221" t="s">
        <v>464</v>
      </c>
      <c r="F279" s="222" t="s">
        <v>465</v>
      </c>
      <c r="G279" s="223" t="s">
        <v>217</v>
      </c>
      <c r="H279" s="224">
        <v>32.273000000000003</v>
      </c>
      <c r="I279" s="225"/>
      <c r="J279" s="226">
        <f>ROUND(I279*H279,2)</f>
        <v>0</v>
      </c>
      <c r="K279" s="222" t="s">
        <v>21</v>
      </c>
      <c r="L279" s="71"/>
      <c r="M279" s="227" t="s">
        <v>21</v>
      </c>
      <c r="N279" s="228" t="s">
        <v>43</v>
      </c>
      <c r="O279" s="46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AR279" s="23" t="s">
        <v>142</v>
      </c>
      <c r="AT279" s="23" t="s">
        <v>138</v>
      </c>
      <c r="AU279" s="23" t="s">
        <v>82</v>
      </c>
      <c r="AY279" s="23" t="s">
        <v>136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23" t="s">
        <v>80</v>
      </c>
      <c r="BK279" s="231">
        <f>ROUND(I279*H279,2)</f>
        <v>0</v>
      </c>
      <c r="BL279" s="23" t="s">
        <v>142</v>
      </c>
      <c r="BM279" s="23" t="s">
        <v>466</v>
      </c>
    </row>
    <row r="280" s="1" customFormat="1">
      <c r="B280" s="45"/>
      <c r="C280" s="73"/>
      <c r="D280" s="232" t="s">
        <v>149</v>
      </c>
      <c r="E280" s="73"/>
      <c r="F280" s="233" t="s">
        <v>467</v>
      </c>
      <c r="G280" s="73"/>
      <c r="H280" s="73"/>
      <c r="I280" s="190"/>
      <c r="J280" s="73"/>
      <c r="K280" s="73"/>
      <c r="L280" s="71"/>
      <c r="M280" s="234"/>
      <c r="N280" s="46"/>
      <c r="O280" s="46"/>
      <c r="P280" s="46"/>
      <c r="Q280" s="46"/>
      <c r="R280" s="46"/>
      <c r="S280" s="46"/>
      <c r="T280" s="94"/>
      <c r="AT280" s="23" t="s">
        <v>149</v>
      </c>
      <c r="AU280" s="23" t="s">
        <v>82</v>
      </c>
    </row>
    <row r="281" s="10" customFormat="1" ht="29.88" customHeight="1">
      <c r="B281" s="204"/>
      <c r="C281" s="205"/>
      <c r="D281" s="206" t="s">
        <v>71</v>
      </c>
      <c r="E281" s="218" t="s">
        <v>468</v>
      </c>
      <c r="F281" s="218" t="s">
        <v>469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SUM(P282:P283)</f>
        <v>0</v>
      </c>
      <c r="Q281" s="212"/>
      <c r="R281" s="213">
        <f>SUM(R282:R283)</f>
        <v>0</v>
      </c>
      <c r="S281" s="212"/>
      <c r="T281" s="214">
        <f>SUM(T282:T283)</f>
        <v>0</v>
      </c>
      <c r="AR281" s="215" t="s">
        <v>80</v>
      </c>
      <c r="AT281" s="216" t="s">
        <v>71</v>
      </c>
      <c r="AU281" s="216" t="s">
        <v>80</v>
      </c>
      <c r="AY281" s="215" t="s">
        <v>136</v>
      </c>
      <c r="BK281" s="217">
        <f>SUM(BK282:BK283)</f>
        <v>0</v>
      </c>
    </row>
    <row r="282" s="1" customFormat="1" ht="16.5" customHeight="1">
      <c r="B282" s="45"/>
      <c r="C282" s="220" t="s">
        <v>470</v>
      </c>
      <c r="D282" s="220" t="s">
        <v>138</v>
      </c>
      <c r="E282" s="221" t="s">
        <v>471</v>
      </c>
      <c r="F282" s="222" t="s">
        <v>472</v>
      </c>
      <c r="G282" s="223" t="s">
        <v>217</v>
      </c>
      <c r="H282" s="224">
        <v>130.61500000000001</v>
      </c>
      <c r="I282" s="225"/>
      <c r="J282" s="226">
        <f>ROUND(I282*H282,2)</f>
        <v>0</v>
      </c>
      <c r="K282" s="222" t="s">
        <v>147</v>
      </c>
      <c r="L282" s="71"/>
      <c r="M282" s="227" t="s">
        <v>21</v>
      </c>
      <c r="N282" s="228" t="s">
        <v>43</v>
      </c>
      <c r="O282" s="46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AR282" s="23" t="s">
        <v>142</v>
      </c>
      <c r="AT282" s="23" t="s">
        <v>138</v>
      </c>
      <c r="AU282" s="23" t="s">
        <v>82</v>
      </c>
      <c r="AY282" s="23" t="s">
        <v>136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23" t="s">
        <v>80</v>
      </c>
      <c r="BK282" s="231">
        <f>ROUND(I282*H282,2)</f>
        <v>0</v>
      </c>
      <c r="BL282" s="23" t="s">
        <v>142</v>
      </c>
      <c r="BM282" s="23" t="s">
        <v>473</v>
      </c>
    </row>
    <row r="283" s="1" customFormat="1">
      <c r="B283" s="45"/>
      <c r="C283" s="73"/>
      <c r="D283" s="232" t="s">
        <v>149</v>
      </c>
      <c r="E283" s="73"/>
      <c r="F283" s="233" t="s">
        <v>474</v>
      </c>
      <c r="G283" s="73"/>
      <c r="H283" s="73"/>
      <c r="I283" s="190"/>
      <c r="J283" s="73"/>
      <c r="K283" s="73"/>
      <c r="L283" s="71"/>
      <c r="M283" s="234"/>
      <c r="N283" s="46"/>
      <c r="O283" s="46"/>
      <c r="P283" s="46"/>
      <c r="Q283" s="46"/>
      <c r="R283" s="46"/>
      <c r="S283" s="46"/>
      <c r="T283" s="94"/>
      <c r="AT283" s="23" t="s">
        <v>149</v>
      </c>
      <c r="AU283" s="23" t="s">
        <v>82</v>
      </c>
    </row>
    <row r="284" s="10" customFormat="1" ht="37.44001" customHeight="1">
      <c r="B284" s="204"/>
      <c r="C284" s="205"/>
      <c r="D284" s="206" t="s">
        <v>71</v>
      </c>
      <c r="E284" s="207" t="s">
        <v>475</v>
      </c>
      <c r="F284" s="207" t="s">
        <v>476</v>
      </c>
      <c r="G284" s="205"/>
      <c r="H284" s="205"/>
      <c r="I284" s="208"/>
      <c r="J284" s="209">
        <f>BK284</f>
        <v>0</v>
      </c>
      <c r="K284" s="205"/>
      <c r="L284" s="210"/>
      <c r="M284" s="211"/>
      <c r="N284" s="212"/>
      <c r="O284" s="212"/>
      <c r="P284" s="213">
        <f>P285+P316+P334+P349+P356+P366+P382</f>
        <v>0</v>
      </c>
      <c r="Q284" s="212"/>
      <c r="R284" s="213">
        <f>R285+R316+R334+R349+R356+R366+R382</f>
        <v>1.5983502999999999</v>
      </c>
      <c r="S284" s="212"/>
      <c r="T284" s="214">
        <f>T285+T316+T334+T349+T356+T366+T382</f>
        <v>0</v>
      </c>
      <c r="AR284" s="215" t="s">
        <v>82</v>
      </c>
      <c r="AT284" s="216" t="s">
        <v>71</v>
      </c>
      <c r="AU284" s="216" t="s">
        <v>72</v>
      </c>
      <c r="AY284" s="215" t="s">
        <v>136</v>
      </c>
      <c r="BK284" s="217">
        <f>BK285+BK316+BK334+BK349+BK356+BK366+BK382</f>
        <v>0</v>
      </c>
    </row>
    <row r="285" s="10" customFormat="1" ht="19.92" customHeight="1">
      <c r="B285" s="204"/>
      <c r="C285" s="205"/>
      <c r="D285" s="206" t="s">
        <v>71</v>
      </c>
      <c r="E285" s="218" t="s">
        <v>477</v>
      </c>
      <c r="F285" s="218" t="s">
        <v>478</v>
      </c>
      <c r="G285" s="205"/>
      <c r="H285" s="205"/>
      <c r="I285" s="208"/>
      <c r="J285" s="219">
        <f>BK285</f>
        <v>0</v>
      </c>
      <c r="K285" s="205"/>
      <c r="L285" s="210"/>
      <c r="M285" s="211"/>
      <c r="N285" s="212"/>
      <c r="O285" s="212"/>
      <c r="P285" s="213">
        <f>SUM(P286:P315)</f>
        <v>0</v>
      </c>
      <c r="Q285" s="212"/>
      <c r="R285" s="213">
        <f>SUM(R286:R315)</f>
        <v>0.24735099999999993</v>
      </c>
      <c r="S285" s="212"/>
      <c r="T285" s="214">
        <f>SUM(T286:T315)</f>
        <v>0</v>
      </c>
      <c r="AR285" s="215" t="s">
        <v>82</v>
      </c>
      <c r="AT285" s="216" t="s">
        <v>71</v>
      </c>
      <c r="AU285" s="216" t="s">
        <v>80</v>
      </c>
      <c r="AY285" s="215" t="s">
        <v>136</v>
      </c>
      <c r="BK285" s="217">
        <f>SUM(BK286:BK315)</f>
        <v>0</v>
      </c>
    </row>
    <row r="286" s="1" customFormat="1" ht="25.5" customHeight="1">
      <c r="B286" s="45"/>
      <c r="C286" s="220" t="s">
        <v>479</v>
      </c>
      <c r="D286" s="220" t="s">
        <v>138</v>
      </c>
      <c r="E286" s="221" t="s">
        <v>480</v>
      </c>
      <c r="F286" s="222" t="s">
        <v>481</v>
      </c>
      <c r="G286" s="223" t="s">
        <v>236</v>
      </c>
      <c r="H286" s="224">
        <v>29.25</v>
      </c>
      <c r="I286" s="225"/>
      <c r="J286" s="226">
        <f>ROUND(I286*H286,2)</f>
        <v>0</v>
      </c>
      <c r="K286" s="222" t="s">
        <v>147</v>
      </c>
      <c r="L286" s="71"/>
      <c r="M286" s="227" t="s">
        <v>21</v>
      </c>
      <c r="N286" s="228" t="s">
        <v>43</v>
      </c>
      <c r="O286" s="46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AR286" s="23" t="s">
        <v>227</v>
      </c>
      <c r="AT286" s="23" t="s">
        <v>138</v>
      </c>
      <c r="AU286" s="23" t="s">
        <v>82</v>
      </c>
      <c r="AY286" s="23" t="s">
        <v>136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23" t="s">
        <v>80</v>
      </c>
      <c r="BK286" s="231">
        <f>ROUND(I286*H286,2)</f>
        <v>0</v>
      </c>
      <c r="BL286" s="23" t="s">
        <v>227</v>
      </c>
      <c r="BM286" s="23" t="s">
        <v>482</v>
      </c>
    </row>
    <row r="287" s="1" customFormat="1">
      <c r="B287" s="45"/>
      <c r="C287" s="73"/>
      <c r="D287" s="232" t="s">
        <v>149</v>
      </c>
      <c r="E287" s="73"/>
      <c r="F287" s="233" t="s">
        <v>483</v>
      </c>
      <c r="G287" s="73"/>
      <c r="H287" s="73"/>
      <c r="I287" s="190"/>
      <c r="J287" s="73"/>
      <c r="K287" s="73"/>
      <c r="L287" s="71"/>
      <c r="M287" s="234"/>
      <c r="N287" s="46"/>
      <c r="O287" s="46"/>
      <c r="P287" s="46"/>
      <c r="Q287" s="46"/>
      <c r="R287" s="46"/>
      <c r="S287" s="46"/>
      <c r="T287" s="94"/>
      <c r="AT287" s="23" t="s">
        <v>149</v>
      </c>
      <c r="AU287" s="23" t="s">
        <v>82</v>
      </c>
    </row>
    <row r="288" s="11" customFormat="1">
      <c r="B288" s="235"/>
      <c r="C288" s="236"/>
      <c r="D288" s="232" t="s">
        <v>151</v>
      </c>
      <c r="E288" s="237" t="s">
        <v>21</v>
      </c>
      <c r="F288" s="238" t="s">
        <v>415</v>
      </c>
      <c r="G288" s="236"/>
      <c r="H288" s="239">
        <v>29.25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AT288" s="245" t="s">
        <v>151</v>
      </c>
      <c r="AU288" s="245" t="s">
        <v>82</v>
      </c>
      <c r="AV288" s="11" t="s">
        <v>82</v>
      </c>
      <c r="AW288" s="11" t="s">
        <v>35</v>
      </c>
      <c r="AX288" s="11" t="s">
        <v>80</v>
      </c>
      <c r="AY288" s="245" t="s">
        <v>136</v>
      </c>
    </row>
    <row r="289" s="1" customFormat="1" ht="16.5" customHeight="1">
      <c r="B289" s="45"/>
      <c r="C289" s="257" t="s">
        <v>484</v>
      </c>
      <c r="D289" s="257" t="s">
        <v>302</v>
      </c>
      <c r="E289" s="258" t="s">
        <v>485</v>
      </c>
      <c r="F289" s="259" t="s">
        <v>486</v>
      </c>
      <c r="G289" s="260" t="s">
        <v>217</v>
      </c>
      <c r="H289" s="261">
        <v>0.0089999999999999993</v>
      </c>
      <c r="I289" s="262"/>
      <c r="J289" s="263">
        <f>ROUND(I289*H289,2)</f>
        <v>0</v>
      </c>
      <c r="K289" s="259" t="s">
        <v>147</v>
      </c>
      <c r="L289" s="264"/>
      <c r="M289" s="265" t="s">
        <v>21</v>
      </c>
      <c r="N289" s="266" t="s">
        <v>43</v>
      </c>
      <c r="O289" s="46"/>
      <c r="P289" s="229">
        <f>O289*H289</f>
        <v>0</v>
      </c>
      <c r="Q289" s="229">
        <v>1</v>
      </c>
      <c r="R289" s="229">
        <f>Q289*H289</f>
        <v>0.0089999999999999993</v>
      </c>
      <c r="S289" s="229">
        <v>0</v>
      </c>
      <c r="T289" s="230">
        <f>S289*H289</f>
        <v>0</v>
      </c>
      <c r="AR289" s="23" t="s">
        <v>322</v>
      </c>
      <c r="AT289" s="23" t="s">
        <v>302</v>
      </c>
      <c r="AU289" s="23" t="s">
        <v>82</v>
      </c>
      <c r="AY289" s="23" t="s">
        <v>136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23" t="s">
        <v>80</v>
      </c>
      <c r="BK289" s="231">
        <f>ROUND(I289*H289,2)</f>
        <v>0</v>
      </c>
      <c r="BL289" s="23" t="s">
        <v>227</v>
      </c>
      <c r="BM289" s="23" t="s">
        <v>487</v>
      </c>
    </row>
    <row r="290" s="1" customFormat="1">
      <c r="B290" s="45"/>
      <c r="C290" s="73"/>
      <c r="D290" s="232" t="s">
        <v>149</v>
      </c>
      <c r="E290" s="73"/>
      <c r="F290" s="233" t="s">
        <v>486</v>
      </c>
      <c r="G290" s="73"/>
      <c r="H290" s="73"/>
      <c r="I290" s="190"/>
      <c r="J290" s="73"/>
      <c r="K290" s="73"/>
      <c r="L290" s="71"/>
      <c r="M290" s="234"/>
      <c r="N290" s="46"/>
      <c r="O290" s="46"/>
      <c r="P290" s="46"/>
      <c r="Q290" s="46"/>
      <c r="R290" s="46"/>
      <c r="S290" s="46"/>
      <c r="T290" s="94"/>
      <c r="AT290" s="23" t="s">
        <v>149</v>
      </c>
      <c r="AU290" s="23" t="s">
        <v>82</v>
      </c>
    </row>
    <row r="291" s="1" customFormat="1">
      <c r="B291" s="45"/>
      <c r="C291" s="73"/>
      <c r="D291" s="232" t="s">
        <v>488</v>
      </c>
      <c r="E291" s="73"/>
      <c r="F291" s="277" t="s">
        <v>489</v>
      </c>
      <c r="G291" s="73"/>
      <c r="H291" s="73"/>
      <c r="I291" s="190"/>
      <c r="J291" s="73"/>
      <c r="K291" s="73"/>
      <c r="L291" s="71"/>
      <c r="M291" s="234"/>
      <c r="N291" s="46"/>
      <c r="O291" s="46"/>
      <c r="P291" s="46"/>
      <c r="Q291" s="46"/>
      <c r="R291" s="46"/>
      <c r="S291" s="46"/>
      <c r="T291" s="94"/>
      <c r="AT291" s="23" t="s">
        <v>488</v>
      </c>
      <c r="AU291" s="23" t="s">
        <v>82</v>
      </c>
    </row>
    <row r="292" s="11" customFormat="1">
      <c r="B292" s="235"/>
      <c r="C292" s="236"/>
      <c r="D292" s="232" t="s">
        <v>151</v>
      </c>
      <c r="E292" s="237" t="s">
        <v>21</v>
      </c>
      <c r="F292" s="238" t="s">
        <v>490</v>
      </c>
      <c r="G292" s="236"/>
      <c r="H292" s="239">
        <v>0.0089999999999999993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AT292" s="245" t="s">
        <v>151</v>
      </c>
      <c r="AU292" s="245" t="s">
        <v>82</v>
      </c>
      <c r="AV292" s="11" t="s">
        <v>82</v>
      </c>
      <c r="AW292" s="11" t="s">
        <v>35</v>
      </c>
      <c r="AX292" s="11" t="s">
        <v>80</v>
      </c>
      <c r="AY292" s="245" t="s">
        <v>136</v>
      </c>
    </row>
    <row r="293" s="1" customFormat="1" ht="16.5" customHeight="1">
      <c r="B293" s="45"/>
      <c r="C293" s="220" t="s">
        <v>491</v>
      </c>
      <c r="D293" s="220" t="s">
        <v>138</v>
      </c>
      <c r="E293" s="221" t="s">
        <v>492</v>
      </c>
      <c r="F293" s="222" t="s">
        <v>493</v>
      </c>
      <c r="G293" s="223" t="s">
        <v>236</v>
      </c>
      <c r="H293" s="224">
        <v>11</v>
      </c>
      <c r="I293" s="225"/>
      <c r="J293" s="226">
        <f>ROUND(I293*H293,2)</f>
        <v>0</v>
      </c>
      <c r="K293" s="222" t="s">
        <v>147</v>
      </c>
      <c r="L293" s="71"/>
      <c r="M293" s="227" t="s">
        <v>21</v>
      </c>
      <c r="N293" s="228" t="s">
        <v>43</v>
      </c>
      <c r="O293" s="46"/>
      <c r="P293" s="229">
        <f>O293*H293</f>
        <v>0</v>
      </c>
      <c r="Q293" s="229">
        <v>0</v>
      </c>
      <c r="R293" s="229">
        <f>Q293*H293</f>
        <v>0</v>
      </c>
      <c r="S293" s="229">
        <v>0</v>
      </c>
      <c r="T293" s="230">
        <f>S293*H293</f>
        <v>0</v>
      </c>
      <c r="AR293" s="23" t="s">
        <v>227</v>
      </c>
      <c r="AT293" s="23" t="s">
        <v>138</v>
      </c>
      <c r="AU293" s="23" t="s">
        <v>82</v>
      </c>
      <c r="AY293" s="23" t="s">
        <v>136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23" t="s">
        <v>80</v>
      </c>
      <c r="BK293" s="231">
        <f>ROUND(I293*H293,2)</f>
        <v>0</v>
      </c>
      <c r="BL293" s="23" t="s">
        <v>227</v>
      </c>
      <c r="BM293" s="23" t="s">
        <v>494</v>
      </c>
    </row>
    <row r="294" s="1" customFormat="1">
      <c r="B294" s="45"/>
      <c r="C294" s="73"/>
      <c r="D294" s="232" t="s">
        <v>149</v>
      </c>
      <c r="E294" s="73"/>
      <c r="F294" s="233" t="s">
        <v>495</v>
      </c>
      <c r="G294" s="73"/>
      <c r="H294" s="73"/>
      <c r="I294" s="190"/>
      <c r="J294" s="73"/>
      <c r="K294" s="73"/>
      <c r="L294" s="71"/>
      <c r="M294" s="234"/>
      <c r="N294" s="46"/>
      <c r="O294" s="46"/>
      <c r="P294" s="46"/>
      <c r="Q294" s="46"/>
      <c r="R294" s="46"/>
      <c r="S294" s="46"/>
      <c r="T294" s="94"/>
      <c r="AT294" s="23" t="s">
        <v>149</v>
      </c>
      <c r="AU294" s="23" t="s">
        <v>82</v>
      </c>
    </row>
    <row r="295" s="1" customFormat="1" ht="16.5" customHeight="1">
      <c r="B295" s="45"/>
      <c r="C295" s="257" t="s">
        <v>496</v>
      </c>
      <c r="D295" s="257" t="s">
        <v>302</v>
      </c>
      <c r="E295" s="258" t="s">
        <v>485</v>
      </c>
      <c r="F295" s="259" t="s">
        <v>486</v>
      </c>
      <c r="G295" s="260" t="s">
        <v>217</v>
      </c>
      <c r="H295" s="261">
        <v>0.0040000000000000001</v>
      </c>
      <c r="I295" s="262"/>
      <c r="J295" s="263">
        <f>ROUND(I295*H295,2)</f>
        <v>0</v>
      </c>
      <c r="K295" s="259" t="s">
        <v>147</v>
      </c>
      <c r="L295" s="264"/>
      <c r="M295" s="265" t="s">
        <v>21</v>
      </c>
      <c r="N295" s="266" t="s">
        <v>43</v>
      </c>
      <c r="O295" s="46"/>
      <c r="P295" s="229">
        <f>O295*H295</f>
        <v>0</v>
      </c>
      <c r="Q295" s="229">
        <v>1</v>
      </c>
      <c r="R295" s="229">
        <f>Q295*H295</f>
        <v>0.0040000000000000001</v>
      </c>
      <c r="S295" s="229">
        <v>0</v>
      </c>
      <c r="T295" s="230">
        <f>S295*H295</f>
        <v>0</v>
      </c>
      <c r="AR295" s="23" t="s">
        <v>322</v>
      </c>
      <c r="AT295" s="23" t="s">
        <v>302</v>
      </c>
      <c r="AU295" s="23" t="s">
        <v>82</v>
      </c>
      <c r="AY295" s="23" t="s">
        <v>136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23" t="s">
        <v>80</v>
      </c>
      <c r="BK295" s="231">
        <f>ROUND(I295*H295,2)</f>
        <v>0</v>
      </c>
      <c r="BL295" s="23" t="s">
        <v>227</v>
      </c>
      <c r="BM295" s="23" t="s">
        <v>497</v>
      </c>
    </row>
    <row r="296" s="1" customFormat="1">
      <c r="B296" s="45"/>
      <c r="C296" s="73"/>
      <c r="D296" s="232" t="s">
        <v>149</v>
      </c>
      <c r="E296" s="73"/>
      <c r="F296" s="233" t="s">
        <v>486</v>
      </c>
      <c r="G296" s="73"/>
      <c r="H296" s="73"/>
      <c r="I296" s="190"/>
      <c r="J296" s="73"/>
      <c r="K296" s="73"/>
      <c r="L296" s="71"/>
      <c r="M296" s="234"/>
      <c r="N296" s="46"/>
      <c r="O296" s="46"/>
      <c r="P296" s="46"/>
      <c r="Q296" s="46"/>
      <c r="R296" s="46"/>
      <c r="S296" s="46"/>
      <c r="T296" s="94"/>
      <c r="AT296" s="23" t="s">
        <v>149</v>
      </c>
      <c r="AU296" s="23" t="s">
        <v>82</v>
      </c>
    </row>
    <row r="297" s="1" customFormat="1">
      <c r="B297" s="45"/>
      <c r="C297" s="73"/>
      <c r="D297" s="232" t="s">
        <v>488</v>
      </c>
      <c r="E297" s="73"/>
      <c r="F297" s="277" t="s">
        <v>489</v>
      </c>
      <c r="G297" s="73"/>
      <c r="H297" s="73"/>
      <c r="I297" s="190"/>
      <c r="J297" s="73"/>
      <c r="K297" s="73"/>
      <c r="L297" s="71"/>
      <c r="M297" s="234"/>
      <c r="N297" s="46"/>
      <c r="O297" s="46"/>
      <c r="P297" s="46"/>
      <c r="Q297" s="46"/>
      <c r="R297" s="46"/>
      <c r="S297" s="46"/>
      <c r="T297" s="94"/>
      <c r="AT297" s="23" t="s">
        <v>488</v>
      </c>
      <c r="AU297" s="23" t="s">
        <v>82</v>
      </c>
    </row>
    <row r="298" s="11" customFormat="1">
      <c r="B298" s="235"/>
      <c r="C298" s="236"/>
      <c r="D298" s="232" t="s">
        <v>151</v>
      </c>
      <c r="E298" s="237" t="s">
        <v>21</v>
      </c>
      <c r="F298" s="238" t="s">
        <v>498</v>
      </c>
      <c r="G298" s="236"/>
      <c r="H298" s="239">
        <v>0.0040000000000000001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AT298" s="245" t="s">
        <v>151</v>
      </c>
      <c r="AU298" s="245" t="s">
        <v>82</v>
      </c>
      <c r="AV298" s="11" t="s">
        <v>82</v>
      </c>
      <c r="AW298" s="11" t="s">
        <v>35</v>
      </c>
      <c r="AX298" s="11" t="s">
        <v>80</v>
      </c>
      <c r="AY298" s="245" t="s">
        <v>136</v>
      </c>
    </row>
    <row r="299" s="1" customFormat="1" ht="16.5" customHeight="1">
      <c r="B299" s="45"/>
      <c r="C299" s="220" t="s">
        <v>307</v>
      </c>
      <c r="D299" s="220" t="s">
        <v>138</v>
      </c>
      <c r="E299" s="221" t="s">
        <v>499</v>
      </c>
      <c r="F299" s="222" t="s">
        <v>500</v>
      </c>
      <c r="G299" s="223" t="s">
        <v>236</v>
      </c>
      <c r="H299" s="224">
        <v>29.25</v>
      </c>
      <c r="I299" s="225"/>
      <c r="J299" s="226">
        <f>ROUND(I299*H299,2)</f>
        <v>0</v>
      </c>
      <c r="K299" s="222" t="s">
        <v>147</v>
      </c>
      <c r="L299" s="71"/>
      <c r="M299" s="227" t="s">
        <v>21</v>
      </c>
      <c r="N299" s="228" t="s">
        <v>43</v>
      </c>
      <c r="O299" s="46"/>
      <c r="P299" s="229">
        <f>O299*H299</f>
        <v>0</v>
      </c>
      <c r="Q299" s="229">
        <v>0.00040000000000000002</v>
      </c>
      <c r="R299" s="229">
        <f>Q299*H299</f>
        <v>0.0117</v>
      </c>
      <c r="S299" s="229">
        <v>0</v>
      </c>
      <c r="T299" s="230">
        <f>S299*H299</f>
        <v>0</v>
      </c>
      <c r="AR299" s="23" t="s">
        <v>227</v>
      </c>
      <c r="AT299" s="23" t="s">
        <v>138</v>
      </c>
      <c r="AU299" s="23" t="s">
        <v>82</v>
      </c>
      <c r="AY299" s="23" t="s">
        <v>136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23" t="s">
        <v>80</v>
      </c>
      <c r="BK299" s="231">
        <f>ROUND(I299*H299,2)</f>
        <v>0</v>
      </c>
      <c r="BL299" s="23" t="s">
        <v>227</v>
      </c>
      <c r="BM299" s="23" t="s">
        <v>501</v>
      </c>
    </row>
    <row r="300" s="1" customFormat="1">
      <c r="B300" s="45"/>
      <c r="C300" s="73"/>
      <c r="D300" s="232" t="s">
        <v>149</v>
      </c>
      <c r="E300" s="73"/>
      <c r="F300" s="233" t="s">
        <v>502</v>
      </c>
      <c r="G300" s="73"/>
      <c r="H300" s="73"/>
      <c r="I300" s="190"/>
      <c r="J300" s="73"/>
      <c r="K300" s="73"/>
      <c r="L300" s="71"/>
      <c r="M300" s="234"/>
      <c r="N300" s="46"/>
      <c r="O300" s="46"/>
      <c r="P300" s="46"/>
      <c r="Q300" s="46"/>
      <c r="R300" s="46"/>
      <c r="S300" s="46"/>
      <c r="T300" s="94"/>
      <c r="AT300" s="23" t="s">
        <v>149</v>
      </c>
      <c r="AU300" s="23" t="s">
        <v>82</v>
      </c>
    </row>
    <row r="301" s="1" customFormat="1" ht="16.5" customHeight="1">
      <c r="B301" s="45"/>
      <c r="C301" s="257" t="s">
        <v>314</v>
      </c>
      <c r="D301" s="257" t="s">
        <v>302</v>
      </c>
      <c r="E301" s="258" t="s">
        <v>503</v>
      </c>
      <c r="F301" s="259" t="s">
        <v>504</v>
      </c>
      <c r="G301" s="260" t="s">
        <v>236</v>
      </c>
      <c r="H301" s="261">
        <v>33.637999999999998</v>
      </c>
      <c r="I301" s="262"/>
      <c r="J301" s="263">
        <f>ROUND(I301*H301,2)</f>
        <v>0</v>
      </c>
      <c r="K301" s="259" t="s">
        <v>21</v>
      </c>
      <c r="L301" s="264"/>
      <c r="M301" s="265" t="s">
        <v>21</v>
      </c>
      <c r="N301" s="266" t="s">
        <v>43</v>
      </c>
      <c r="O301" s="46"/>
      <c r="P301" s="229">
        <f>O301*H301</f>
        <v>0</v>
      </c>
      <c r="Q301" s="229">
        <v>0.0044999999999999997</v>
      </c>
      <c r="R301" s="229">
        <f>Q301*H301</f>
        <v>0.15137099999999998</v>
      </c>
      <c r="S301" s="229">
        <v>0</v>
      </c>
      <c r="T301" s="230">
        <f>S301*H301</f>
        <v>0</v>
      </c>
      <c r="AR301" s="23" t="s">
        <v>322</v>
      </c>
      <c r="AT301" s="23" t="s">
        <v>302</v>
      </c>
      <c r="AU301" s="23" t="s">
        <v>82</v>
      </c>
      <c r="AY301" s="23" t="s">
        <v>136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23" t="s">
        <v>80</v>
      </c>
      <c r="BK301" s="231">
        <f>ROUND(I301*H301,2)</f>
        <v>0</v>
      </c>
      <c r="BL301" s="23" t="s">
        <v>227</v>
      </c>
      <c r="BM301" s="23" t="s">
        <v>505</v>
      </c>
    </row>
    <row r="302" s="1" customFormat="1">
      <c r="B302" s="45"/>
      <c r="C302" s="73"/>
      <c r="D302" s="232" t="s">
        <v>149</v>
      </c>
      <c r="E302" s="73"/>
      <c r="F302" s="233" t="s">
        <v>504</v>
      </c>
      <c r="G302" s="73"/>
      <c r="H302" s="73"/>
      <c r="I302" s="190"/>
      <c r="J302" s="73"/>
      <c r="K302" s="73"/>
      <c r="L302" s="71"/>
      <c r="M302" s="234"/>
      <c r="N302" s="46"/>
      <c r="O302" s="46"/>
      <c r="P302" s="46"/>
      <c r="Q302" s="46"/>
      <c r="R302" s="46"/>
      <c r="S302" s="46"/>
      <c r="T302" s="94"/>
      <c r="AT302" s="23" t="s">
        <v>149</v>
      </c>
      <c r="AU302" s="23" t="s">
        <v>82</v>
      </c>
    </row>
    <row r="303" s="11" customFormat="1">
      <c r="B303" s="235"/>
      <c r="C303" s="236"/>
      <c r="D303" s="232" t="s">
        <v>151</v>
      </c>
      <c r="E303" s="237" t="s">
        <v>21</v>
      </c>
      <c r="F303" s="238" t="s">
        <v>506</v>
      </c>
      <c r="G303" s="236"/>
      <c r="H303" s="239">
        <v>33.637999999999998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151</v>
      </c>
      <c r="AU303" s="245" t="s">
        <v>82</v>
      </c>
      <c r="AV303" s="11" t="s">
        <v>82</v>
      </c>
      <c r="AW303" s="11" t="s">
        <v>35</v>
      </c>
      <c r="AX303" s="11" t="s">
        <v>80</v>
      </c>
      <c r="AY303" s="245" t="s">
        <v>136</v>
      </c>
    </row>
    <row r="304" s="1" customFormat="1" ht="16.5" customHeight="1">
      <c r="B304" s="45"/>
      <c r="C304" s="220" t="s">
        <v>332</v>
      </c>
      <c r="D304" s="220" t="s">
        <v>138</v>
      </c>
      <c r="E304" s="221" t="s">
        <v>507</v>
      </c>
      <c r="F304" s="222" t="s">
        <v>508</v>
      </c>
      <c r="G304" s="223" t="s">
        <v>236</v>
      </c>
      <c r="H304" s="224">
        <v>11</v>
      </c>
      <c r="I304" s="225"/>
      <c r="J304" s="226">
        <f>ROUND(I304*H304,2)</f>
        <v>0</v>
      </c>
      <c r="K304" s="222" t="s">
        <v>147</v>
      </c>
      <c r="L304" s="71"/>
      <c r="M304" s="227" t="s">
        <v>21</v>
      </c>
      <c r="N304" s="228" t="s">
        <v>43</v>
      </c>
      <c r="O304" s="46"/>
      <c r="P304" s="229">
        <f>O304*H304</f>
        <v>0</v>
      </c>
      <c r="Q304" s="229">
        <v>0.00040000000000000002</v>
      </c>
      <c r="R304" s="229">
        <f>Q304*H304</f>
        <v>0.0044000000000000003</v>
      </c>
      <c r="S304" s="229">
        <v>0</v>
      </c>
      <c r="T304" s="230">
        <f>S304*H304</f>
        <v>0</v>
      </c>
      <c r="AR304" s="23" t="s">
        <v>227</v>
      </c>
      <c r="AT304" s="23" t="s">
        <v>138</v>
      </c>
      <c r="AU304" s="23" t="s">
        <v>82</v>
      </c>
      <c r="AY304" s="23" t="s">
        <v>136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23" t="s">
        <v>80</v>
      </c>
      <c r="BK304" s="231">
        <f>ROUND(I304*H304,2)</f>
        <v>0</v>
      </c>
      <c r="BL304" s="23" t="s">
        <v>227</v>
      </c>
      <c r="BM304" s="23" t="s">
        <v>509</v>
      </c>
    </row>
    <row r="305" s="1" customFormat="1">
      <c r="B305" s="45"/>
      <c r="C305" s="73"/>
      <c r="D305" s="232" t="s">
        <v>149</v>
      </c>
      <c r="E305" s="73"/>
      <c r="F305" s="233" t="s">
        <v>510</v>
      </c>
      <c r="G305" s="73"/>
      <c r="H305" s="73"/>
      <c r="I305" s="190"/>
      <c r="J305" s="73"/>
      <c r="K305" s="73"/>
      <c r="L305" s="71"/>
      <c r="M305" s="234"/>
      <c r="N305" s="46"/>
      <c r="O305" s="46"/>
      <c r="P305" s="46"/>
      <c r="Q305" s="46"/>
      <c r="R305" s="46"/>
      <c r="S305" s="46"/>
      <c r="T305" s="94"/>
      <c r="AT305" s="23" t="s">
        <v>149</v>
      </c>
      <c r="AU305" s="23" t="s">
        <v>82</v>
      </c>
    </row>
    <row r="306" s="1" customFormat="1" ht="16.5" customHeight="1">
      <c r="B306" s="45"/>
      <c r="C306" s="257" t="s">
        <v>511</v>
      </c>
      <c r="D306" s="257" t="s">
        <v>302</v>
      </c>
      <c r="E306" s="258" t="s">
        <v>503</v>
      </c>
      <c r="F306" s="259" t="s">
        <v>504</v>
      </c>
      <c r="G306" s="260" t="s">
        <v>236</v>
      </c>
      <c r="H306" s="261">
        <v>13.199999999999999</v>
      </c>
      <c r="I306" s="262"/>
      <c r="J306" s="263">
        <f>ROUND(I306*H306,2)</f>
        <v>0</v>
      </c>
      <c r="K306" s="259" t="s">
        <v>21</v>
      </c>
      <c r="L306" s="264"/>
      <c r="M306" s="265" t="s">
        <v>21</v>
      </c>
      <c r="N306" s="266" t="s">
        <v>43</v>
      </c>
      <c r="O306" s="46"/>
      <c r="P306" s="229">
        <f>O306*H306</f>
        <v>0</v>
      </c>
      <c r="Q306" s="229">
        <v>0.0044999999999999997</v>
      </c>
      <c r="R306" s="229">
        <f>Q306*H306</f>
        <v>0.059399999999999994</v>
      </c>
      <c r="S306" s="229">
        <v>0</v>
      </c>
      <c r="T306" s="230">
        <f>S306*H306</f>
        <v>0</v>
      </c>
      <c r="AR306" s="23" t="s">
        <v>322</v>
      </c>
      <c r="AT306" s="23" t="s">
        <v>302</v>
      </c>
      <c r="AU306" s="23" t="s">
        <v>82</v>
      </c>
      <c r="AY306" s="23" t="s">
        <v>136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23" t="s">
        <v>80</v>
      </c>
      <c r="BK306" s="231">
        <f>ROUND(I306*H306,2)</f>
        <v>0</v>
      </c>
      <c r="BL306" s="23" t="s">
        <v>227</v>
      </c>
      <c r="BM306" s="23" t="s">
        <v>512</v>
      </c>
    </row>
    <row r="307" s="1" customFormat="1">
      <c r="B307" s="45"/>
      <c r="C307" s="73"/>
      <c r="D307" s="232" t="s">
        <v>149</v>
      </c>
      <c r="E307" s="73"/>
      <c r="F307" s="233" t="s">
        <v>504</v>
      </c>
      <c r="G307" s="73"/>
      <c r="H307" s="73"/>
      <c r="I307" s="190"/>
      <c r="J307" s="73"/>
      <c r="K307" s="73"/>
      <c r="L307" s="71"/>
      <c r="M307" s="234"/>
      <c r="N307" s="46"/>
      <c r="O307" s="46"/>
      <c r="P307" s="46"/>
      <c r="Q307" s="46"/>
      <c r="R307" s="46"/>
      <c r="S307" s="46"/>
      <c r="T307" s="94"/>
      <c r="AT307" s="23" t="s">
        <v>149</v>
      </c>
      <c r="AU307" s="23" t="s">
        <v>82</v>
      </c>
    </row>
    <row r="308" s="11" customFormat="1">
      <c r="B308" s="235"/>
      <c r="C308" s="236"/>
      <c r="D308" s="232" t="s">
        <v>151</v>
      </c>
      <c r="E308" s="237" t="s">
        <v>21</v>
      </c>
      <c r="F308" s="238" t="s">
        <v>513</v>
      </c>
      <c r="G308" s="236"/>
      <c r="H308" s="239">
        <v>13.199999999999999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AT308" s="245" t="s">
        <v>151</v>
      </c>
      <c r="AU308" s="245" t="s">
        <v>82</v>
      </c>
      <c r="AV308" s="11" t="s">
        <v>82</v>
      </c>
      <c r="AW308" s="11" t="s">
        <v>35</v>
      </c>
      <c r="AX308" s="11" t="s">
        <v>80</v>
      </c>
      <c r="AY308" s="245" t="s">
        <v>136</v>
      </c>
    </row>
    <row r="309" s="1" customFormat="1" ht="16.5" customHeight="1">
      <c r="B309" s="45"/>
      <c r="C309" s="220" t="s">
        <v>514</v>
      </c>
      <c r="D309" s="220" t="s">
        <v>138</v>
      </c>
      <c r="E309" s="221" t="s">
        <v>515</v>
      </c>
      <c r="F309" s="222" t="s">
        <v>516</v>
      </c>
      <c r="G309" s="223" t="s">
        <v>236</v>
      </c>
      <c r="H309" s="224">
        <v>11</v>
      </c>
      <c r="I309" s="225"/>
      <c r="J309" s="226">
        <f>ROUND(I309*H309,2)</f>
        <v>0</v>
      </c>
      <c r="K309" s="222" t="s">
        <v>147</v>
      </c>
      <c r="L309" s="71"/>
      <c r="M309" s="227" t="s">
        <v>21</v>
      </c>
      <c r="N309" s="228" t="s">
        <v>43</v>
      </c>
      <c r="O309" s="46"/>
      <c r="P309" s="229">
        <f>O309*H309</f>
        <v>0</v>
      </c>
      <c r="Q309" s="229">
        <v>8.0000000000000007E-05</v>
      </c>
      <c r="R309" s="229">
        <f>Q309*H309</f>
        <v>0.00088000000000000003</v>
      </c>
      <c r="S309" s="229">
        <v>0</v>
      </c>
      <c r="T309" s="230">
        <f>S309*H309</f>
        <v>0</v>
      </c>
      <c r="AR309" s="23" t="s">
        <v>227</v>
      </c>
      <c r="AT309" s="23" t="s">
        <v>138</v>
      </c>
      <c r="AU309" s="23" t="s">
        <v>82</v>
      </c>
      <c r="AY309" s="23" t="s">
        <v>136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23" t="s">
        <v>80</v>
      </c>
      <c r="BK309" s="231">
        <f>ROUND(I309*H309,2)</f>
        <v>0</v>
      </c>
      <c r="BL309" s="23" t="s">
        <v>227</v>
      </c>
      <c r="BM309" s="23" t="s">
        <v>517</v>
      </c>
    </row>
    <row r="310" s="1" customFormat="1">
      <c r="B310" s="45"/>
      <c r="C310" s="73"/>
      <c r="D310" s="232" t="s">
        <v>149</v>
      </c>
      <c r="E310" s="73"/>
      <c r="F310" s="233" t="s">
        <v>518</v>
      </c>
      <c r="G310" s="73"/>
      <c r="H310" s="73"/>
      <c r="I310" s="190"/>
      <c r="J310" s="73"/>
      <c r="K310" s="73"/>
      <c r="L310" s="71"/>
      <c r="M310" s="234"/>
      <c r="N310" s="46"/>
      <c r="O310" s="46"/>
      <c r="P310" s="46"/>
      <c r="Q310" s="46"/>
      <c r="R310" s="46"/>
      <c r="S310" s="46"/>
      <c r="T310" s="94"/>
      <c r="AT310" s="23" t="s">
        <v>149</v>
      </c>
      <c r="AU310" s="23" t="s">
        <v>82</v>
      </c>
    </row>
    <row r="311" s="1" customFormat="1" ht="16.5" customHeight="1">
      <c r="B311" s="45"/>
      <c r="C311" s="257" t="s">
        <v>519</v>
      </c>
      <c r="D311" s="257" t="s">
        <v>302</v>
      </c>
      <c r="E311" s="258" t="s">
        <v>520</v>
      </c>
      <c r="F311" s="259" t="s">
        <v>521</v>
      </c>
      <c r="G311" s="260" t="s">
        <v>236</v>
      </c>
      <c r="H311" s="261">
        <v>13.199999999999999</v>
      </c>
      <c r="I311" s="262"/>
      <c r="J311" s="263">
        <f>ROUND(I311*H311,2)</f>
        <v>0</v>
      </c>
      <c r="K311" s="259" t="s">
        <v>21</v>
      </c>
      <c r="L311" s="264"/>
      <c r="M311" s="265" t="s">
        <v>21</v>
      </c>
      <c r="N311" s="266" t="s">
        <v>43</v>
      </c>
      <c r="O311" s="46"/>
      <c r="P311" s="229">
        <f>O311*H311</f>
        <v>0</v>
      </c>
      <c r="Q311" s="229">
        <v>0.00050000000000000001</v>
      </c>
      <c r="R311" s="229">
        <f>Q311*H311</f>
        <v>0.0066</v>
      </c>
      <c r="S311" s="229">
        <v>0</v>
      </c>
      <c r="T311" s="230">
        <f>S311*H311</f>
        <v>0</v>
      </c>
      <c r="AR311" s="23" t="s">
        <v>322</v>
      </c>
      <c r="AT311" s="23" t="s">
        <v>302</v>
      </c>
      <c r="AU311" s="23" t="s">
        <v>82</v>
      </c>
      <c r="AY311" s="23" t="s">
        <v>136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23" t="s">
        <v>80</v>
      </c>
      <c r="BK311" s="231">
        <f>ROUND(I311*H311,2)</f>
        <v>0</v>
      </c>
      <c r="BL311" s="23" t="s">
        <v>227</v>
      </c>
      <c r="BM311" s="23" t="s">
        <v>522</v>
      </c>
    </row>
    <row r="312" s="1" customFormat="1">
      <c r="B312" s="45"/>
      <c r="C312" s="73"/>
      <c r="D312" s="232" t="s">
        <v>149</v>
      </c>
      <c r="E312" s="73"/>
      <c r="F312" s="233" t="s">
        <v>521</v>
      </c>
      <c r="G312" s="73"/>
      <c r="H312" s="73"/>
      <c r="I312" s="190"/>
      <c r="J312" s="73"/>
      <c r="K312" s="73"/>
      <c r="L312" s="71"/>
      <c r="M312" s="234"/>
      <c r="N312" s="46"/>
      <c r="O312" s="46"/>
      <c r="P312" s="46"/>
      <c r="Q312" s="46"/>
      <c r="R312" s="46"/>
      <c r="S312" s="46"/>
      <c r="T312" s="94"/>
      <c r="AT312" s="23" t="s">
        <v>149</v>
      </c>
      <c r="AU312" s="23" t="s">
        <v>82</v>
      </c>
    </row>
    <row r="313" s="11" customFormat="1">
      <c r="B313" s="235"/>
      <c r="C313" s="236"/>
      <c r="D313" s="232" t="s">
        <v>151</v>
      </c>
      <c r="E313" s="237" t="s">
        <v>21</v>
      </c>
      <c r="F313" s="238" t="s">
        <v>513</v>
      </c>
      <c r="G313" s="236"/>
      <c r="H313" s="239">
        <v>13.199999999999999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AT313" s="245" t="s">
        <v>151</v>
      </c>
      <c r="AU313" s="245" t="s">
        <v>82</v>
      </c>
      <c r="AV313" s="11" t="s">
        <v>82</v>
      </c>
      <c r="AW313" s="11" t="s">
        <v>35</v>
      </c>
      <c r="AX313" s="11" t="s">
        <v>80</v>
      </c>
      <c r="AY313" s="245" t="s">
        <v>136</v>
      </c>
    </row>
    <row r="314" s="1" customFormat="1" ht="25.5" customHeight="1">
      <c r="B314" s="45"/>
      <c r="C314" s="220" t="s">
        <v>523</v>
      </c>
      <c r="D314" s="220" t="s">
        <v>138</v>
      </c>
      <c r="E314" s="221" t="s">
        <v>524</v>
      </c>
      <c r="F314" s="222" t="s">
        <v>525</v>
      </c>
      <c r="G314" s="223" t="s">
        <v>217</v>
      </c>
      <c r="H314" s="224">
        <v>0.247</v>
      </c>
      <c r="I314" s="225"/>
      <c r="J314" s="226">
        <f>ROUND(I314*H314,2)</f>
        <v>0</v>
      </c>
      <c r="K314" s="222" t="s">
        <v>147</v>
      </c>
      <c r="L314" s="71"/>
      <c r="M314" s="227" t="s">
        <v>21</v>
      </c>
      <c r="N314" s="228" t="s">
        <v>43</v>
      </c>
      <c r="O314" s="46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AR314" s="23" t="s">
        <v>227</v>
      </c>
      <c r="AT314" s="23" t="s">
        <v>138</v>
      </c>
      <c r="AU314" s="23" t="s">
        <v>82</v>
      </c>
      <c r="AY314" s="23" t="s">
        <v>136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23" t="s">
        <v>80</v>
      </c>
      <c r="BK314" s="231">
        <f>ROUND(I314*H314,2)</f>
        <v>0</v>
      </c>
      <c r="BL314" s="23" t="s">
        <v>227</v>
      </c>
      <c r="BM314" s="23" t="s">
        <v>526</v>
      </c>
    </row>
    <row r="315" s="1" customFormat="1">
      <c r="B315" s="45"/>
      <c r="C315" s="73"/>
      <c r="D315" s="232" t="s">
        <v>149</v>
      </c>
      <c r="E315" s="73"/>
      <c r="F315" s="233" t="s">
        <v>527</v>
      </c>
      <c r="G315" s="73"/>
      <c r="H315" s="73"/>
      <c r="I315" s="190"/>
      <c r="J315" s="73"/>
      <c r="K315" s="73"/>
      <c r="L315" s="71"/>
      <c r="M315" s="234"/>
      <c r="N315" s="46"/>
      <c r="O315" s="46"/>
      <c r="P315" s="46"/>
      <c r="Q315" s="46"/>
      <c r="R315" s="46"/>
      <c r="S315" s="46"/>
      <c r="T315" s="94"/>
      <c r="AT315" s="23" t="s">
        <v>149</v>
      </c>
      <c r="AU315" s="23" t="s">
        <v>82</v>
      </c>
    </row>
    <row r="316" s="10" customFormat="1" ht="29.88" customHeight="1">
      <c r="B316" s="204"/>
      <c r="C316" s="205"/>
      <c r="D316" s="206" t="s">
        <v>71</v>
      </c>
      <c r="E316" s="218" t="s">
        <v>528</v>
      </c>
      <c r="F316" s="218" t="s">
        <v>529</v>
      </c>
      <c r="G316" s="205"/>
      <c r="H316" s="205"/>
      <c r="I316" s="208"/>
      <c r="J316" s="219">
        <f>BK316</f>
        <v>0</v>
      </c>
      <c r="K316" s="205"/>
      <c r="L316" s="210"/>
      <c r="M316" s="211"/>
      <c r="N316" s="212"/>
      <c r="O316" s="212"/>
      <c r="P316" s="213">
        <f>SUM(P317:P333)</f>
        <v>0</v>
      </c>
      <c r="Q316" s="212"/>
      <c r="R316" s="213">
        <f>SUM(R317:R333)</f>
        <v>0.36322199999999993</v>
      </c>
      <c r="S316" s="212"/>
      <c r="T316" s="214">
        <f>SUM(T317:T333)</f>
        <v>0</v>
      </c>
      <c r="AR316" s="215" t="s">
        <v>82</v>
      </c>
      <c r="AT316" s="216" t="s">
        <v>71</v>
      </c>
      <c r="AU316" s="216" t="s">
        <v>80</v>
      </c>
      <c r="AY316" s="215" t="s">
        <v>136</v>
      </c>
      <c r="BK316" s="217">
        <f>SUM(BK317:BK333)</f>
        <v>0</v>
      </c>
    </row>
    <row r="317" s="1" customFormat="1" ht="25.5" customHeight="1">
      <c r="B317" s="45"/>
      <c r="C317" s="220" t="s">
        <v>530</v>
      </c>
      <c r="D317" s="220" t="s">
        <v>138</v>
      </c>
      <c r="E317" s="221" t="s">
        <v>531</v>
      </c>
      <c r="F317" s="222" t="s">
        <v>532</v>
      </c>
      <c r="G317" s="223" t="s">
        <v>236</v>
      </c>
      <c r="H317" s="224">
        <v>29.25</v>
      </c>
      <c r="I317" s="225"/>
      <c r="J317" s="226">
        <f>ROUND(I317*H317,2)</f>
        <v>0</v>
      </c>
      <c r="K317" s="222" t="s">
        <v>147</v>
      </c>
      <c r="L317" s="71"/>
      <c r="M317" s="227" t="s">
        <v>21</v>
      </c>
      <c r="N317" s="228" t="s">
        <v>43</v>
      </c>
      <c r="O317" s="46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AR317" s="23" t="s">
        <v>227</v>
      </c>
      <c r="AT317" s="23" t="s">
        <v>138</v>
      </c>
      <c r="AU317" s="23" t="s">
        <v>82</v>
      </c>
      <c r="AY317" s="23" t="s">
        <v>136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23" t="s">
        <v>80</v>
      </c>
      <c r="BK317" s="231">
        <f>ROUND(I317*H317,2)</f>
        <v>0</v>
      </c>
      <c r="BL317" s="23" t="s">
        <v>227</v>
      </c>
      <c r="BM317" s="23" t="s">
        <v>533</v>
      </c>
    </row>
    <row r="318" s="1" customFormat="1">
      <c r="B318" s="45"/>
      <c r="C318" s="73"/>
      <c r="D318" s="232" t="s">
        <v>149</v>
      </c>
      <c r="E318" s="73"/>
      <c r="F318" s="233" t="s">
        <v>534</v>
      </c>
      <c r="G318" s="73"/>
      <c r="H318" s="73"/>
      <c r="I318" s="190"/>
      <c r="J318" s="73"/>
      <c r="K318" s="73"/>
      <c r="L318" s="71"/>
      <c r="M318" s="234"/>
      <c r="N318" s="46"/>
      <c r="O318" s="46"/>
      <c r="P318" s="46"/>
      <c r="Q318" s="46"/>
      <c r="R318" s="46"/>
      <c r="S318" s="46"/>
      <c r="T318" s="94"/>
      <c r="AT318" s="23" t="s">
        <v>149</v>
      </c>
      <c r="AU318" s="23" t="s">
        <v>82</v>
      </c>
    </row>
    <row r="319" s="11" customFormat="1">
      <c r="B319" s="235"/>
      <c r="C319" s="236"/>
      <c r="D319" s="232" t="s">
        <v>151</v>
      </c>
      <c r="E319" s="237" t="s">
        <v>21</v>
      </c>
      <c r="F319" s="238" t="s">
        <v>415</v>
      </c>
      <c r="G319" s="236"/>
      <c r="H319" s="239">
        <v>29.25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AT319" s="245" t="s">
        <v>151</v>
      </c>
      <c r="AU319" s="245" t="s">
        <v>82</v>
      </c>
      <c r="AV319" s="11" t="s">
        <v>82</v>
      </c>
      <c r="AW319" s="11" t="s">
        <v>35</v>
      </c>
      <c r="AX319" s="11" t="s">
        <v>80</v>
      </c>
      <c r="AY319" s="245" t="s">
        <v>136</v>
      </c>
    </row>
    <row r="320" s="1" customFormat="1" ht="16.5" customHeight="1">
      <c r="B320" s="45"/>
      <c r="C320" s="257" t="s">
        <v>535</v>
      </c>
      <c r="D320" s="257" t="s">
        <v>302</v>
      </c>
      <c r="E320" s="258" t="s">
        <v>485</v>
      </c>
      <c r="F320" s="259" t="s">
        <v>486</v>
      </c>
      <c r="G320" s="260" t="s">
        <v>217</v>
      </c>
      <c r="H320" s="261">
        <v>0.0089999999999999993</v>
      </c>
      <c r="I320" s="262"/>
      <c r="J320" s="263">
        <f>ROUND(I320*H320,2)</f>
        <v>0</v>
      </c>
      <c r="K320" s="259" t="s">
        <v>147</v>
      </c>
      <c r="L320" s="264"/>
      <c r="M320" s="265" t="s">
        <v>21</v>
      </c>
      <c r="N320" s="266" t="s">
        <v>43</v>
      </c>
      <c r="O320" s="46"/>
      <c r="P320" s="229">
        <f>O320*H320</f>
        <v>0</v>
      </c>
      <c r="Q320" s="229">
        <v>1</v>
      </c>
      <c r="R320" s="229">
        <f>Q320*H320</f>
        <v>0.0089999999999999993</v>
      </c>
      <c r="S320" s="229">
        <v>0</v>
      </c>
      <c r="T320" s="230">
        <f>S320*H320</f>
        <v>0</v>
      </c>
      <c r="AR320" s="23" t="s">
        <v>322</v>
      </c>
      <c r="AT320" s="23" t="s">
        <v>302</v>
      </c>
      <c r="AU320" s="23" t="s">
        <v>82</v>
      </c>
      <c r="AY320" s="23" t="s">
        <v>136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23" t="s">
        <v>80</v>
      </c>
      <c r="BK320" s="231">
        <f>ROUND(I320*H320,2)</f>
        <v>0</v>
      </c>
      <c r="BL320" s="23" t="s">
        <v>227</v>
      </c>
      <c r="BM320" s="23" t="s">
        <v>536</v>
      </c>
    </row>
    <row r="321" s="1" customFormat="1">
      <c r="B321" s="45"/>
      <c r="C321" s="73"/>
      <c r="D321" s="232" t="s">
        <v>149</v>
      </c>
      <c r="E321" s="73"/>
      <c r="F321" s="233" t="s">
        <v>486</v>
      </c>
      <c r="G321" s="73"/>
      <c r="H321" s="73"/>
      <c r="I321" s="190"/>
      <c r="J321" s="73"/>
      <c r="K321" s="73"/>
      <c r="L321" s="71"/>
      <c r="M321" s="234"/>
      <c r="N321" s="46"/>
      <c r="O321" s="46"/>
      <c r="P321" s="46"/>
      <c r="Q321" s="46"/>
      <c r="R321" s="46"/>
      <c r="S321" s="46"/>
      <c r="T321" s="94"/>
      <c r="AT321" s="23" t="s">
        <v>149</v>
      </c>
      <c r="AU321" s="23" t="s">
        <v>82</v>
      </c>
    </row>
    <row r="322" s="11" customFormat="1">
      <c r="B322" s="235"/>
      <c r="C322" s="236"/>
      <c r="D322" s="232" t="s">
        <v>151</v>
      </c>
      <c r="E322" s="237" t="s">
        <v>21</v>
      </c>
      <c r="F322" s="238" t="s">
        <v>490</v>
      </c>
      <c r="G322" s="236"/>
      <c r="H322" s="239">
        <v>0.0089999999999999993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AT322" s="245" t="s">
        <v>151</v>
      </c>
      <c r="AU322" s="245" t="s">
        <v>82</v>
      </c>
      <c r="AV322" s="11" t="s">
        <v>82</v>
      </c>
      <c r="AW322" s="11" t="s">
        <v>35</v>
      </c>
      <c r="AX322" s="11" t="s">
        <v>80</v>
      </c>
      <c r="AY322" s="245" t="s">
        <v>136</v>
      </c>
    </row>
    <row r="323" s="1" customFormat="1" ht="25.5" customHeight="1">
      <c r="B323" s="45"/>
      <c r="C323" s="220" t="s">
        <v>537</v>
      </c>
      <c r="D323" s="220" t="s">
        <v>138</v>
      </c>
      <c r="E323" s="221" t="s">
        <v>538</v>
      </c>
      <c r="F323" s="222" t="s">
        <v>539</v>
      </c>
      <c r="G323" s="223" t="s">
        <v>236</v>
      </c>
      <c r="H323" s="224">
        <v>58.5</v>
      </c>
      <c r="I323" s="225"/>
      <c r="J323" s="226">
        <f>ROUND(I323*H323,2)</f>
        <v>0</v>
      </c>
      <c r="K323" s="222" t="s">
        <v>147</v>
      </c>
      <c r="L323" s="71"/>
      <c r="M323" s="227" t="s">
        <v>21</v>
      </c>
      <c r="N323" s="228" t="s">
        <v>43</v>
      </c>
      <c r="O323" s="46"/>
      <c r="P323" s="229">
        <f>O323*H323</f>
        <v>0</v>
      </c>
      <c r="Q323" s="229">
        <v>0.00088000000000000003</v>
      </c>
      <c r="R323" s="229">
        <f>Q323*H323</f>
        <v>0.051480000000000005</v>
      </c>
      <c r="S323" s="229">
        <v>0</v>
      </c>
      <c r="T323" s="230">
        <f>S323*H323</f>
        <v>0</v>
      </c>
      <c r="AR323" s="23" t="s">
        <v>227</v>
      </c>
      <c r="AT323" s="23" t="s">
        <v>138</v>
      </c>
      <c r="AU323" s="23" t="s">
        <v>82</v>
      </c>
      <c r="AY323" s="23" t="s">
        <v>136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23" t="s">
        <v>80</v>
      </c>
      <c r="BK323" s="231">
        <f>ROUND(I323*H323,2)</f>
        <v>0</v>
      </c>
      <c r="BL323" s="23" t="s">
        <v>227</v>
      </c>
      <c r="BM323" s="23" t="s">
        <v>540</v>
      </c>
    </row>
    <row r="324" s="1" customFormat="1">
      <c r="B324" s="45"/>
      <c r="C324" s="73"/>
      <c r="D324" s="232" t="s">
        <v>149</v>
      </c>
      <c r="E324" s="73"/>
      <c r="F324" s="233" t="s">
        <v>541</v>
      </c>
      <c r="G324" s="73"/>
      <c r="H324" s="73"/>
      <c r="I324" s="190"/>
      <c r="J324" s="73"/>
      <c r="K324" s="73"/>
      <c r="L324" s="71"/>
      <c r="M324" s="234"/>
      <c r="N324" s="46"/>
      <c r="O324" s="46"/>
      <c r="P324" s="46"/>
      <c r="Q324" s="46"/>
      <c r="R324" s="46"/>
      <c r="S324" s="46"/>
      <c r="T324" s="94"/>
      <c r="AT324" s="23" t="s">
        <v>149</v>
      </c>
      <c r="AU324" s="23" t="s">
        <v>82</v>
      </c>
    </row>
    <row r="325" s="11" customFormat="1">
      <c r="B325" s="235"/>
      <c r="C325" s="236"/>
      <c r="D325" s="232" t="s">
        <v>151</v>
      </c>
      <c r="E325" s="237" t="s">
        <v>21</v>
      </c>
      <c r="F325" s="238" t="s">
        <v>542</v>
      </c>
      <c r="G325" s="236"/>
      <c r="H325" s="239">
        <v>58.5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AT325" s="245" t="s">
        <v>151</v>
      </c>
      <c r="AU325" s="245" t="s">
        <v>82</v>
      </c>
      <c r="AV325" s="11" t="s">
        <v>82</v>
      </c>
      <c r="AW325" s="11" t="s">
        <v>35</v>
      </c>
      <c r="AX325" s="11" t="s">
        <v>80</v>
      </c>
      <c r="AY325" s="245" t="s">
        <v>136</v>
      </c>
    </row>
    <row r="326" s="1" customFormat="1" ht="16.5" customHeight="1">
      <c r="B326" s="45"/>
      <c r="C326" s="257" t="s">
        <v>543</v>
      </c>
      <c r="D326" s="257" t="s">
        <v>302</v>
      </c>
      <c r="E326" s="258" t="s">
        <v>544</v>
      </c>
      <c r="F326" s="259" t="s">
        <v>545</v>
      </c>
      <c r="G326" s="260" t="s">
        <v>236</v>
      </c>
      <c r="H326" s="261">
        <v>33.637999999999998</v>
      </c>
      <c r="I326" s="262"/>
      <c r="J326" s="263">
        <f>ROUND(I326*H326,2)</f>
        <v>0</v>
      </c>
      <c r="K326" s="259" t="s">
        <v>21</v>
      </c>
      <c r="L326" s="264"/>
      <c r="M326" s="265" t="s">
        <v>21</v>
      </c>
      <c r="N326" s="266" t="s">
        <v>43</v>
      </c>
      <c r="O326" s="46"/>
      <c r="P326" s="229">
        <f>O326*H326</f>
        <v>0</v>
      </c>
      <c r="Q326" s="229">
        <v>0.0044999999999999997</v>
      </c>
      <c r="R326" s="229">
        <f>Q326*H326</f>
        <v>0.15137099999999998</v>
      </c>
      <c r="S326" s="229">
        <v>0</v>
      </c>
      <c r="T326" s="230">
        <f>S326*H326</f>
        <v>0</v>
      </c>
      <c r="AR326" s="23" t="s">
        <v>322</v>
      </c>
      <c r="AT326" s="23" t="s">
        <v>302</v>
      </c>
      <c r="AU326" s="23" t="s">
        <v>82</v>
      </c>
      <c r="AY326" s="23" t="s">
        <v>136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23" t="s">
        <v>80</v>
      </c>
      <c r="BK326" s="231">
        <f>ROUND(I326*H326,2)</f>
        <v>0</v>
      </c>
      <c r="BL326" s="23" t="s">
        <v>227</v>
      </c>
      <c r="BM326" s="23" t="s">
        <v>546</v>
      </c>
    </row>
    <row r="327" s="1" customFormat="1">
      <c r="B327" s="45"/>
      <c r="C327" s="73"/>
      <c r="D327" s="232" t="s">
        <v>149</v>
      </c>
      <c r="E327" s="73"/>
      <c r="F327" s="233" t="s">
        <v>545</v>
      </c>
      <c r="G327" s="73"/>
      <c r="H327" s="73"/>
      <c r="I327" s="190"/>
      <c r="J327" s="73"/>
      <c r="K327" s="73"/>
      <c r="L327" s="71"/>
      <c r="M327" s="234"/>
      <c r="N327" s="46"/>
      <c r="O327" s="46"/>
      <c r="P327" s="46"/>
      <c r="Q327" s="46"/>
      <c r="R327" s="46"/>
      <c r="S327" s="46"/>
      <c r="T327" s="94"/>
      <c r="AT327" s="23" t="s">
        <v>149</v>
      </c>
      <c r="AU327" s="23" t="s">
        <v>82</v>
      </c>
    </row>
    <row r="328" s="11" customFormat="1">
      <c r="B328" s="235"/>
      <c r="C328" s="236"/>
      <c r="D328" s="232" t="s">
        <v>151</v>
      </c>
      <c r="E328" s="237" t="s">
        <v>21</v>
      </c>
      <c r="F328" s="238" t="s">
        <v>506</v>
      </c>
      <c r="G328" s="236"/>
      <c r="H328" s="239">
        <v>33.637999999999998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151</v>
      </c>
      <c r="AU328" s="245" t="s">
        <v>82</v>
      </c>
      <c r="AV328" s="11" t="s">
        <v>82</v>
      </c>
      <c r="AW328" s="11" t="s">
        <v>35</v>
      </c>
      <c r="AX328" s="11" t="s">
        <v>80</v>
      </c>
      <c r="AY328" s="245" t="s">
        <v>136</v>
      </c>
    </row>
    <row r="329" s="1" customFormat="1" ht="16.5" customHeight="1">
      <c r="B329" s="45"/>
      <c r="C329" s="257" t="s">
        <v>547</v>
      </c>
      <c r="D329" s="257" t="s">
        <v>302</v>
      </c>
      <c r="E329" s="258" t="s">
        <v>548</v>
      </c>
      <c r="F329" s="259" t="s">
        <v>549</v>
      </c>
      <c r="G329" s="260" t="s">
        <v>236</v>
      </c>
      <c r="H329" s="261">
        <v>33.637999999999998</v>
      </c>
      <c r="I329" s="262"/>
      <c r="J329" s="263">
        <f>ROUND(I329*H329,2)</f>
        <v>0</v>
      </c>
      <c r="K329" s="259" t="s">
        <v>21</v>
      </c>
      <c r="L329" s="264"/>
      <c r="M329" s="265" t="s">
        <v>21</v>
      </c>
      <c r="N329" s="266" t="s">
        <v>43</v>
      </c>
      <c r="O329" s="46"/>
      <c r="P329" s="229">
        <f>O329*H329</f>
        <v>0</v>
      </c>
      <c r="Q329" s="229">
        <v>0.0044999999999999997</v>
      </c>
      <c r="R329" s="229">
        <f>Q329*H329</f>
        <v>0.15137099999999998</v>
      </c>
      <c r="S329" s="229">
        <v>0</v>
      </c>
      <c r="T329" s="230">
        <f>S329*H329</f>
        <v>0</v>
      </c>
      <c r="AR329" s="23" t="s">
        <v>322</v>
      </c>
      <c r="AT329" s="23" t="s">
        <v>302</v>
      </c>
      <c r="AU329" s="23" t="s">
        <v>82</v>
      </c>
      <c r="AY329" s="23" t="s">
        <v>136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23" t="s">
        <v>80</v>
      </c>
      <c r="BK329" s="231">
        <f>ROUND(I329*H329,2)</f>
        <v>0</v>
      </c>
      <c r="BL329" s="23" t="s">
        <v>227</v>
      </c>
      <c r="BM329" s="23" t="s">
        <v>550</v>
      </c>
    </row>
    <row r="330" s="1" customFormat="1">
      <c r="B330" s="45"/>
      <c r="C330" s="73"/>
      <c r="D330" s="232" t="s">
        <v>149</v>
      </c>
      <c r="E330" s="73"/>
      <c r="F330" s="233" t="s">
        <v>549</v>
      </c>
      <c r="G330" s="73"/>
      <c r="H330" s="73"/>
      <c r="I330" s="190"/>
      <c r="J330" s="73"/>
      <c r="K330" s="73"/>
      <c r="L330" s="71"/>
      <c r="M330" s="234"/>
      <c r="N330" s="46"/>
      <c r="O330" s="46"/>
      <c r="P330" s="46"/>
      <c r="Q330" s="46"/>
      <c r="R330" s="46"/>
      <c r="S330" s="46"/>
      <c r="T330" s="94"/>
      <c r="AT330" s="23" t="s">
        <v>149</v>
      </c>
      <c r="AU330" s="23" t="s">
        <v>82</v>
      </c>
    </row>
    <row r="331" s="11" customFormat="1">
      <c r="B331" s="235"/>
      <c r="C331" s="236"/>
      <c r="D331" s="232" t="s">
        <v>151</v>
      </c>
      <c r="E331" s="237" t="s">
        <v>21</v>
      </c>
      <c r="F331" s="238" t="s">
        <v>506</v>
      </c>
      <c r="G331" s="236"/>
      <c r="H331" s="239">
        <v>33.637999999999998</v>
      </c>
      <c r="I331" s="240"/>
      <c r="J331" s="236"/>
      <c r="K331" s="236"/>
      <c r="L331" s="241"/>
      <c r="M331" s="242"/>
      <c r="N331" s="243"/>
      <c r="O331" s="243"/>
      <c r="P331" s="243"/>
      <c r="Q331" s="243"/>
      <c r="R331" s="243"/>
      <c r="S331" s="243"/>
      <c r="T331" s="244"/>
      <c r="AT331" s="245" t="s">
        <v>151</v>
      </c>
      <c r="AU331" s="245" t="s">
        <v>82</v>
      </c>
      <c r="AV331" s="11" t="s">
        <v>82</v>
      </c>
      <c r="AW331" s="11" t="s">
        <v>35</v>
      </c>
      <c r="AX331" s="11" t="s">
        <v>80</v>
      </c>
      <c r="AY331" s="245" t="s">
        <v>136</v>
      </c>
    </row>
    <row r="332" s="1" customFormat="1" ht="16.5" customHeight="1">
      <c r="B332" s="45"/>
      <c r="C332" s="220" t="s">
        <v>551</v>
      </c>
      <c r="D332" s="220" t="s">
        <v>138</v>
      </c>
      <c r="E332" s="221" t="s">
        <v>552</v>
      </c>
      <c r="F332" s="222" t="s">
        <v>553</v>
      </c>
      <c r="G332" s="223" t="s">
        <v>217</v>
      </c>
      <c r="H332" s="224">
        <v>0.36299999999999999</v>
      </c>
      <c r="I332" s="225"/>
      <c r="J332" s="226">
        <f>ROUND(I332*H332,2)</f>
        <v>0</v>
      </c>
      <c r="K332" s="222" t="s">
        <v>147</v>
      </c>
      <c r="L332" s="71"/>
      <c r="M332" s="227" t="s">
        <v>21</v>
      </c>
      <c r="N332" s="228" t="s">
        <v>43</v>
      </c>
      <c r="O332" s="46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AR332" s="23" t="s">
        <v>227</v>
      </c>
      <c r="AT332" s="23" t="s">
        <v>138</v>
      </c>
      <c r="AU332" s="23" t="s">
        <v>82</v>
      </c>
      <c r="AY332" s="23" t="s">
        <v>136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23" t="s">
        <v>80</v>
      </c>
      <c r="BK332" s="231">
        <f>ROUND(I332*H332,2)</f>
        <v>0</v>
      </c>
      <c r="BL332" s="23" t="s">
        <v>227</v>
      </c>
      <c r="BM332" s="23" t="s">
        <v>554</v>
      </c>
    </row>
    <row r="333" s="1" customFormat="1">
      <c r="B333" s="45"/>
      <c r="C333" s="73"/>
      <c r="D333" s="232" t="s">
        <v>149</v>
      </c>
      <c r="E333" s="73"/>
      <c r="F333" s="233" t="s">
        <v>555</v>
      </c>
      <c r="G333" s="73"/>
      <c r="H333" s="73"/>
      <c r="I333" s="190"/>
      <c r="J333" s="73"/>
      <c r="K333" s="73"/>
      <c r="L333" s="71"/>
      <c r="M333" s="234"/>
      <c r="N333" s="46"/>
      <c r="O333" s="46"/>
      <c r="P333" s="46"/>
      <c r="Q333" s="46"/>
      <c r="R333" s="46"/>
      <c r="S333" s="46"/>
      <c r="T333" s="94"/>
      <c r="AT333" s="23" t="s">
        <v>149</v>
      </c>
      <c r="AU333" s="23" t="s">
        <v>82</v>
      </c>
    </row>
    <row r="334" s="10" customFormat="1" ht="29.88" customHeight="1">
      <c r="B334" s="204"/>
      <c r="C334" s="205"/>
      <c r="D334" s="206" t="s">
        <v>71</v>
      </c>
      <c r="E334" s="218" t="s">
        <v>556</v>
      </c>
      <c r="F334" s="218" t="s">
        <v>557</v>
      </c>
      <c r="G334" s="205"/>
      <c r="H334" s="205"/>
      <c r="I334" s="208"/>
      <c r="J334" s="219">
        <f>BK334</f>
        <v>0</v>
      </c>
      <c r="K334" s="205"/>
      <c r="L334" s="210"/>
      <c r="M334" s="211"/>
      <c r="N334" s="212"/>
      <c r="O334" s="212"/>
      <c r="P334" s="213">
        <f>SUM(P335:P348)</f>
        <v>0</v>
      </c>
      <c r="Q334" s="212"/>
      <c r="R334" s="213">
        <f>SUM(R335:R348)</f>
        <v>0.044583600000000001</v>
      </c>
      <c r="S334" s="212"/>
      <c r="T334" s="214">
        <f>SUM(T335:T348)</f>
        <v>0</v>
      </c>
      <c r="AR334" s="215" t="s">
        <v>82</v>
      </c>
      <c r="AT334" s="216" t="s">
        <v>71</v>
      </c>
      <c r="AU334" s="216" t="s">
        <v>80</v>
      </c>
      <c r="AY334" s="215" t="s">
        <v>136</v>
      </c>
      <c r="BK334" s="217">
        <f>SUM(BK335:BK348)</f>
        <v>0</v>
      </c>
    </row>
    <row r="335" s="1" customFormat="1" ht="16.5" customHeight="1">
      <c r="B335" s="45"/>
      <c r="C335" s="220" t="s">
        <v>558</v>
      </c>
      <c r="D335" s="220" t="s">
        <v>138</v>
      </c>
      <c r="E335" s="221" t="s">
        <v>559</v>
      </c>
      <c r="F335" s="222" t="s">
        <v>560</v>
      </c>
      <c r="G335" s="223" t="s">
        <v>249</v>
      </c>
      <c r="H335" s="224">
        <v>5.8499999999999996</v>
      </c>
      <c r="I335" s="225"/>
      <c r="J335" s="226">
        <f>ROUND(I335*H335,2)</f>
        <v>0</v>
      </c>
      <c r="K335" s="222" t="s">
        <v>147</v>
      </c>
      <c r="L335" s="71"/>
      <c r="M335" s="227" t="s">
        <v>21</v>
      </c>
      <c r="N335" s="228" t="s">
        <v>43</v>
      </c>
      <c r="O335" s="46"/>
      <c r="P335" s="229">
        <f>O335*H335</f>
        <v>0</v>
      </c>
      <c r="Q335" s="229">
        <v>0.0015100000000000001</v>
      </c>
      <c r="R335" s="229">
        <f>Q335*H335</f>
        <v>0.0088334999999999993</v>
      </c>
      <c r="S335" s="229">
        <v>0</v>
      </c>
      <c r="T335" s="230">
        <f>S335*H335</f>
        <v>0</v>
      </c>
      <c r="AR335" s="23" t="s">
        <v>227</v>
      </c>
      <c r="AT335" s="23" t="s">
        <v>138</v>
      </c>
      <c r="AU335" s="23" t="s">
        <v>82</v>
      </c>
      <c r="AY335" s="23" t="s">
        <v>136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23" t="s">
        <v>80</v>
      </c>
      <c r="BK335" s="231">
        <f>ROUND(I335*H335,2)</f>
        <v>0</v>
      </c>
      <c r="BL335" s="23" t="s">
        <v>227</v>
      </c>
      <c r="BM335" s="23" t="s">
        <v>561</v>
      </c>
    </row>
    <row r="336" s="1" customFormat="1">
      <c r="B336" s="45"/>
      <c r="C336" s="73"/>
      <c r="D336" s="232" t="s">
        <v>149</v>
      </c>
      <c r="E336" s="73"/>
      <c r="F336" s="233" t="s">
        <v>562</v>
      </c>
      <c r="G336" s="73"/>
      <c r="H336" s="73"/>
      <c r="I336" s="190"/>
      <c r="J336" s="73"/>
      <c r="K336" s="73"/>
      <c r="L336" s="71"/>
      <c r="M336" s="234"/>
      <c r="N336" s="46"/>
      <c r="O336" s="46"/>
      <c r="P336" s="46"/>
      <c r="Q336" s="46"/>
      <c r="R336" s="46"/>
      <c r="S336" s="46"/>
      <c r="T336" s="94"/>
      <c r="AT336" s="23" t="s">
        <v>149</v>
      </c>
      <c r="AU336" s="23" t="s">
        <v>82</v>
      </c>
    </row>
    <row r="337" s="11" customFormat="1">
      <c r="B337" s="235"/>
      <c r="C337" s="236"/>
      <c r="D337" s="232" t="s">
        <v>151</v>
      </c>
      <c r="E337" s="237" t="s">
        <v>21</v>
      </c>
      <c r="F337" s="238" t="s">
        <v>563</v>
      </c>
      <c r="G337" s="236"/>
      <c r="H337" s="239">
        <v>5.8499999999999996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AT337" s="245" t="s">
        <v>151</v>
      </c>
      <c r="AU337" s="245" t="s">
        <v>82</v>
      </c>
      <c r="AV337" s="11" t="s">
        <v>82</v>
      </c>
      <c r="AW337" s="11" t="s">
        <v>35</v>
      </c>
      <c r="AX337" s="11" t="s">
        <v>80</v>
      </c>
      <c r="AY337" s="245" t="s">
        <v>136</v>
      </c>
    </row>
    <row r="338" s="1" customFormat="1" ht="25.5" customHeight="1">
      <c r="B338" s="45"/>
      <c r="C338" s="220" t="s">
        <v>564</v>
      </c>
      <c r="D338" s="220" t="s">
        <v>138</v>
      </c>
      <c r="E338" s="221" t="s">
        <v>565</v>
      </c>
      <c r="F338" s="222" t="s">
        <v>566</v>
      </c>
      <c r="G338" s="223" t="s">
        <v>249</v>
      </c>
      <c r="H338" s="224">
        <v>5.8499999999999996</v>
      </c>
      <c r="I338" s="225"/>
      <c r="J338" s="226">
        <f>ROUND(I338*H338,2)</f>
        <v>0</v>
      </c>
      <c r="K338" s="222" t="s">
        <v>147</v>
      </c>
      <c r="L338" s="71"/>
      <c r="M338" s="227" t="s">
        <v>21</v>
      </c>
      <c r="N338" s="228" t="s">
        <v>43</v>
      </c>
      <c r="O338" s="46"/>
      <c r="P338" s="229">
        <f>O338*H338</f>
        <v>0</v>
      </c>
      <c r="Q338" s="229">
        <v>0.00149</v>
      </c>
      <c r="R338" s="229">
        <f>Q338*H338</f>
        <v>0.0087165000000000003</v>
      </c>
      <c r="S338" s="229">
        <v>0</v>
      </c>
      <c r="T338" s="230">
        <f>S338*H338</f>
        <v>0</v>
      </c>
      <c r="AR338" s="23" t="s">
        <v>227</v>
      </c>
      <c r="AT338" s="23" t="s">
        <v>138</v>
      </c>
      <c r="AU338" s="23" t="s">
        <v>82</v>
      </c>
      <c r="AY338" s="23" t="s">
        <v>136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23" t="s">
        <v>80</v>
      </c>
      <c r="BK338" s="231">
        <f>ROUND(I338*H338,2)</f>
        <v>0</v>
      </c>
      <c r="BL338" s="23" t="s">
        <v>227</v>
      </c>
      <c r="BM338" s="23" t="s">
        <v>567</v>
      </c>
    </row>
    <row r="339" s="1" customFormat="1">
      <c r="B339" s="45"/>
      <c r="C339" s="73"/>
      <c r="D339" s="232" t="s">
        <v>149</v>
      </c>
      <c r="E339" s="73"/>
      <c r="F339" s="233" t="s">
        <v>568</v>
      </c>
      <c r="G339" s="73"/>
      <c r="H339" s="73"/>
      <c r="I339" s="190"/>
      <c r="J339" s="73"/>
      <c r="K339" s="73"/>
      <c r="L339" s="71"/>
      <c r="M339" s="234"/>
      <c r="N339" s="46"/>
      <c r="O339" s="46"/>
      <c r="P339" s="46"/>
      <c r="Q339" s="46"/>
      <c r="R339" s="46"/>
      <c r="S339" s="46"/>
      <c r="T339" s="94"/>
      <c r="AT339" s="23" t="s">
        <v>149</v>
      </c>
      <c r="AU339" s="23" t="s">
        <v>82</v>
      </c>
    </row>
    <row r="340" s="11" customFormat="1">
      <c r="B340" s="235"/>
      <c r="C340" s="236"/>
      <c r="D340" s="232" t="s">
        <v>151</v>
      </c>
      <c r="E340" s="237" t="s">
        <v>21</v>
      </c>
      <c r="F340" s="238" t="s">
        <v>569</v>
      </c>
      <c r="G340" s="236"/>
      <c r="H340" s="239">
        <v>5.8499999999999996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AT340" s="245" t="s">
        <v>151</v>
      </c>
      <c r="AU340" s="245" t="s">
        <v>82</v>
      </c>
      <c r="AV340" s="11" t="s">
        <v>82</v>
      </c>
      <c r="AW340" s="11" t="s">
        <v>35</v>
      </c>
      <c r="AX340" s="11" t="s">
        <v>80</v>
      </c>
      <c r="AY340" s="245" t="s">
        <v>136</v>
      </c>
    </row>
    <row r="341" s="1" customFormat="1" ht="16.5" customHeight="1">
      <c r="B341" s="45"/>
      <c r="C341" s="220" t="s">
        <v>570</v>
      </c>
      <c r="D341" s="220" t="s">
        <v>138</v>
      </c>
      <c r="E341" s="221" t="s">
        <v>571</v>
      </c>
      <c r="F341" s="222" t="s">
        <v>572</v>
      </c>
      <c r="G341" s="223" t="s">
        <v>249</v>
      </c>
      <c r="H341" s="224">
        <v>5.8499999999999996</v>
      </c>
      <c r="I341" s="225"/>
      <c r="J341" s="226">
        <f>ROUND(I341*H341,2)</f>
        <v>0</v>
      </c>
      <c r="K341" s="222" t="s">
        <v>147</v>
      </c>
      <c r="L341" s="71"/>
      <c r="M341" s="227" t="s">
        <v>21</v>
      </c>
      <c r="N341" s="228" t="s">
        <v>43</v>
      </c>
      <c r="O341" s="46"/>
      <c r="P341" s="229">
        <f>O341*H341</f>
        <v>0</v>
      </c>
      <c r="Q341" s="229">
        <v>0.0028600000000000001</v>
      </c>
      <c r="R341" s="229">
        <f>Q341*H341</f>
        <v>0.016730999999999999</v>
      </c>
      <c r="S341" s="229">
        <v>0</v>
      </c>
      <c r="T341" s="230">
        <f>S341*H341</f>
        <v>0</v>
      </c>
      <c r="AR341" s="23" t="s">
        <v>227</v>
      </c>
      <c r="AT341" s="23" t="s">
        <v>138</v>
      </c>
      <c r="AU341" s="23" t="s">
        <v>82</v>
      </c>
      <c r="AY341" s="23" t="s">
        <v>136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23" t="s">
        <v>80</v>
      </c>
      <c r="BK341" s="231">
        <f>ROUND(I341*H341,2)</f>
        <v>0</v>
      </c>
      <c r="BL341" s="23" t="s">
        <v>227</v>
      </c>
      <c r="BM341" s="23" t="s">
        <v>573</v>
      </c>
    </row>
    <row r="342" s="1" customFormat="1">
      <c r="B342" s="45"/>
      <c r="C342" s="73"/>
      <c r="D342" s="232" t="s">
        <v>149</v>
      </c>
      <c r="E342" s="73"/>
      <c r="F342" s="233" t="s">
        <v>574</v>
      </c>
      <c r="G342" s="73"/>
      <c r="H342" s="73"/>
      <c r="I342" s="190"/>
      <c r="J342" s="73"/>
      <c r="K342" s="73"/>
      <c r="L342" s="71"/>
      <c r="M342" s="234"/>
      <c r="N342" s="46"/>
      <c r="O342" s="46"/>
      <c r="P342" s="46"/>
      <c r="Q342" s="46"/>
      <c r="R342" s="46"/>
      <c r="S342" s="46"/>
      <c r="T342" s="94"/>
      <c r="AT342" s="23" t="s">
        <v>149</v>
      </c>
      <c r="AU342" s="23" t="s">
        <v>82</v>
      </c>
    </row>
    <row r="343" s="11" customFormat="1">
      <c r="B343" s="235"/>
      <c r="C343" s="236"/>
      <c r="D343" s="232" t="s">
        <v>151</v>
      </c>
      <c r="E343" s="237" t="s">
        <v>21</v>
      </c>
      <c r="F343" s="238" t="s">
        <v>575</v>
      </c>
      <c r="G343" s="236"/>
      <c r="H343" s="239">
        <v>5.8499999999999996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AT343" s="245" t="s">
        <v>151</v>
      </c>
      <c r="AU343" s="245" t="s">
        <v>82</v>
      </c>
      <c r="AV343" s="11" t="s">
        <v>82</v>
      </c>
      <c r="AW343" s="11" t="s">
        <v>35</v>
      </c>
      <c r="AX343" s="11" t="s">
        <v>80</v>
      </c>
      <c r="AY343" s="245" t="s">
        <v>136</v>
      </c>
    </row>
    <row r="344" s="1" customFormat="1" ht="25.5" customHeight="1">
      <c r="B344" s="45"/>
      <c r="C344" s="220" t="s">
        <v>576</v>
      </c>
      <c r="D344" s="220" t="s">
        <v>138</v>
      </c>
      <c r="E344" s="221" t="s">
        <v>577</v>
      </c>
      <c r="F344" s="222" t="s">
        <v>578</v>
      </c>
      <c r="G344" s="223" t="s">
        <v>249</v>
      </c>
      <c r="H344" s="224">
        <v>4.6200000000000001</v>
      </c>
      <c r="I344" s="225"/>
      <c r="J344" s="226">
        <f>ROUND(I344*H344,2)</f>
        <v>0</v>
      </c>
      <c r="K344" s="222" t="s">
        <v>147</v>
      </c>
      <c r="L344" s="71"/>
      <c r="M344" s="227" t="s">
        <v>21</v>
      </c>
      <c r="N344" s="228" t="s">
        <v>43</v>
      </c>
      <c r="O344" s="46"/>
      <c r="P344" s="229">
        <f>O344*H344</f>
        <v>0</v>
      </c>
      <c r="Q344" s="229">
        <v>0.0022300000000000002</v>
      </c>
      <c r="R344" s="229">
        <f>Q344*H344</f>
        <v>0.010302600000000002</v>
      </c>
      <c r="S344" s="229">
        <v>0</v>
      </c>
      <c r="T344" s="230">
        <f>S344*H344</f>
        <v>0</v>
      </c>
      <c r="AR344" s="23" t="s">
        <v>227</v>
      </c>
      <c r="AT344" s="23" t="s">
        <v>138</v>
      </c>
      <c r="AU344" s="23" t="s">
        <v>82</v>
      </c>
      <c r="AY344" s="23" t="s">
        <v>136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23" t="s">
        <v>80</v>
      </c>
      <c r="BK344" s="231">
        <f>ROUND(I344*H344,2)</f>
        <v>0</v>
      </c>
      <c r="BL344" s="23" t="s">
        <v>227</v>
      </c>
      <c r="BM344" s="23" t="s">
        <v>579</v>
      </c>
    </row>
    <row r="345" s="1" customFormat="1">
      <c r="B345" s="45"/>
      <c r="C345" s="73"/>
      <c r="D345" s="232" t="s">
        <v>149</v>
      </c>
      <c r="E345" s="73"/>
      <c r="F345" s="233" t="s">
        <v>580</v>
      </c>
      <c r="G345" s="73"/>
      <c r="H345" s="73"/>
      <c r="I345" s="190"/>
      <c r="J345" s="73"/>
      <c r="K345" s="73"/>
      <c r="L345" s="71"/>
      <c r="M345" s="234"/>
      <c r="N345" s="46"/>
      <c r="O345" s="46"/>
      <c r="P345" s="46"/>
      <c r="Q345" s="46"/>
      <c r="R345" s="46"/>
      <c r="S345" s="46"/>
      <c r="T345" s="94"/>
      <c r="AT345" s="23" t="s">
        <v>149</v>
      </c>
      <c r="AU345" s="23" t="s">
        <v>82</v>
      </c>
    </row>
    <row r="346" s="11" customFormat="1">
      <c r="B346" s="235"/>
      <c r="C346" s="236"/>
      <c r="D346" s="232" t="s">
        <v>151</v>
      </c>
      <c r="E346" s="237" t="s">
        <v>21</v>
      </c>
      <c r="F346" s="238" t="s">
        <v>581</v>
      </c>
      <c r="G346" s="236"/>
      <c r="H346" s="239">
        <v>4.6200000000000001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AT346" s="245" t="s">
        <v>151</v>
      </c>
      <c r="AU346" s="245" t="s">
        <v>82</v>
      </c>
      <c r="AV346" s="11" t="s">
        <v>82</v>
      </c>
      <c r="AW346" s="11" t="s">
        <v>35</v>
      </c>
      <c r="AX346" s="11" t="s">
        <v>80</v>
      </c>
      <c r="AY346" s="245" t="s">
        <v>136</v>
      </c>
    </row>
    <row r="347" s="1" customFormat="1" ht="16.5" customHeight="1">
      <c r="B347" s="45"/>
      <c r="C347" s="220" t="s">
        <v>582</v>
      </c>
      <c r="D347" s="220" t="s">
        <v>138</v>
      </c>
      <c r="E347" s="221" t="s">
        <v>583</v>
      </c>
      <c r="F347" s="222" t="s">
        <v>584</v>
      </c>
      <c r="G347" s="223" t="s">
        <v>217</v>
      </c>
      <c r="H347" s="224">
        <v>0.044999999999999998</v>
      </c>
      <c r="I347" s="225"/>
      <c r="J347" s="226">
        <f>ROUND(I347*H347,2)</f>
        <v>0</v>
      </c>
      <c r="K347" s="222" t="s">
        <v>147</v>
      </c>
      <c r="L347" s="71"/>
      <c r="M347" s="227" t="s">
        <v>21</v>
      </c>
      <c r="N347" s="228" t="s">
        <v>43</v>
      </c>
      <c r="O347" s="46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AR347" s="23" t="s">
        <v>227</v>
      </c>
      <c r="AT347" s="23" t="s">
        <v>138</v>
      </c>
      <c r="AU347" s="23" t="s">
        <v>82</v>
      </c>
      <c r="AY347" s="23" t="s">
        <v>136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23" t="s">
        <v>80</v>
      </c>
      <c r="BK347" s="231">
        <f>ROUND(I347*H347,2)</f>
        <v>0</v>
      </c>
      <c r="BL347" s="23" t="s">
        <v>227</v>
      </c>
      <c r="BM347" s="23" t="s">
        <v>585</v>
      </c>
    </row>
    <row r="348" s="1" customFormat="1">
      <c r="B348" s="45"/>
      <c r="C348" s="73"/>
      <c r="D348" s="232" t="s">
        <v>149</v>
      </c>
      <c r="E348" s="73"/>
      <c r="F348" s="233" t="s">
        <v>586</v>
      </c>
      <c r="G348" s="73"/>
      <c r="H348" s="73"/>
      <c r="I348" s="190"/>
      <c r="J348" s="73"/>
      <c r="K348" s="73"/>
      <c r="L348" s="71"/>
      <c r="M348" s="234"/>
      <c r="N348" s="46"/>
      <c r="O348" s="46"/>
      <c r="P348" s="46"/>
      <c r="Q348" s="46"/>
      <c r="R348" s="46"/>
      <c r="S348" s="46"/>
      <c r="T348" s="94"/>
      <c r="AT348" s="23" t="s">
        <v>149</v>
      </c>
      <c r="AU348" s="23" t="s">
        <v>82</v>
      </c>
    </row>
    <row r="349" s="10" customFormat="1" ht="29.88" customHeight="1">
      <c r="B349" s="204"/>
      <c r="C349" s="205"/>
      <c r="D349" s="206" t="s">
        <v>71</v>
      </c>
      <c r="E349" s="218" t="s">
        <v>587</v>
      </c>
      <c r="F349" s="218" t="s">
        <v>588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SUM(P350:P355)</f>
        <v>0</v>
      </c>
      <c r="Q349" s="212"/>
      <c r="R349" s="213">
        <f>SUM(R350:R355)</f>
        <v>0.30399999999999999</v>
      </c>
      <c r="S349" s="212"/>
      <c r="T349" s="214">
        <f>SUM(T350:T355)</f>
        <v>0</v>
      </c>
      <c r="AR349" s="215" t="s">
        <v>82</v>
      </c>
      <c r="AT349" s="216" t="s">
        <v>71</v>
      </c>
      <c r="AU349" s="216" t="s">
        <v>80</v>
      </c>
      <c r="AY349" s="215" t="s">
        <v>136</v>
      </c>
      <c r="BK349" s="217">
        <f>SUM(BK350:BK355)</f>
        <v>0</v>
      </c>
    </row>
    <row r="350" s="1" customFormat="1" ht="25.5" customHeight="1">
      <c r="B350" s="45"/>
      <c r="C350" s="220" t="s">
        <v>589</v>
      </c>
      <c r="D350" s="220" t="s">
        <v>138</v>
      </c>
      <c r="E350" s="221" t="s">
        <v>590</v>
      </c>
      <c r="F350" s="222" t="s">
        <v>591</v>
      </c>
      <c r="G350" s="223" t="s">
        <v>425</v>
      </c>
      <c r="H350" s="224">
        <v>1</v>
      </c>
      <c r="I350" s="225"/>
      <c r="J350" s="226">
        <f>ROUND(I350*H350,2)</f>
        <v>0</v>
      </c>
      <c r="K350" s="222" t="s">
        <v>21</v>
      </c>
      <c r="L350" s="71"/>
      <c r="M350" s="227" t="s">
        <v>21</v>
      </c>
      <c r="N350" s="228" t="s">
        <v>43</v>
      </c>
      <c r="O350" s="46"/>
      <c r="P350" s="229">
        <f>O350*H350</f>
        <v>0</v>
      </c>
      <c r="Q350" s="229">
        <v>0.29999999999999999</v>
      </c>
      <c r="R350" s="229">
        <f>Q350*H350</f>
        <v>0.29999999999999999</v>
      </c>
      <c r="S350" s="229">
        <v>0</v>
      </c>
      <c r="T350" s="230">
        <f>S350*H350</f>
        <v>0</v>
      </c>
      <c r="AR350" s="23" t="s">
        <v>227</v>
      </c>
      <c r="AT350" s="23" t="s">
        <v>138</v>
      </c>
      <c r="AU350" s="23" t="s">
        <v>82</v>
      </c>
      <c r="AY350" s="23" t="s">
        <v>136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23" t="s">
        <v>80</v>
      </c>
      <c r="BK350" s="231">
        <f>ROUND(I350*H350,2)</f>
        <v>0</v>
      </c>
      <c r="BL350" s="23" t="s">
        <v>227</v>
      </c>
      <c r="BM350" s="23" t="s">
        <v>592</v>
      </c>
    </row>
    <row r="351" s="13" customFormat="1">
      <c r="B351" s="267"/>
      <c r="C351" s="268"/>
      <c r="D351" s="232" t="s">
        <v>151</v>
      </c>
      <c r="E351" s="269" t="s">
        <v>21</v>
      </c>
      <c r="F351" s="270" t="s">
        <v>593</v>
      </c>
      <c r="G351" s="268"/>
      <c r="H351" s="269" t="s">
        <v>21</v>
      </c>
      <c r="I351" s="271"/>
      <c r="J351" s="268"/>
      <c r="K351" s="268"/>
      <c r="L351" s="272"/>
      <c r="M351" s="273"/>
      <c r="N351" s="274"/>
      <c r="O351" s="274"/>
      <c r="P351" s="274"/>
      <c r="Q351" s="274"/>
      <c r="R351" s="274"/>
      <c r="S351" s="274"/>
      <c r="T351" s="275"/>
      <c r="AT351" s="276" t="s">
        <v>151</v>
      </c>
      <c r="AU351" s="276" t="s">
        <v>82</v>
      </c>
      <c r="AV351" s="13" t="s">
        <v>80</v>
      </c>
      <c r="AW351" s="13" t="s">
        <v>35</v>
      </c>
      <c r="AX351" s="13" t="s">
        <v>72</v>
      </c>
      <c r="AY351" s="276" t="s">
        <v>136</v>
      </c>
    </row>
    <row r="352" s="11" customFormat="1">
      <c r="B352" s="235"/>
      <c r="C352" s="236"/>
      <c r="D352" s="232" t="s">
        <v>151</v>
      </c>
      <c r="E352" s="237" t="s">
        <v>21</v>
      </c>
      <c r="F352" s="238" t="s">
        <v>80</v>
      </c>
      <c r="G352" s="236"/>
      <c r="H352" s="239">
        <v>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AT352" s="245" t="s">
        <v>151</v>
      </c>
      <c r="AU352" s="245" t="s">
        <v>82</v>
      </c>
      <c r="AV352" s="11" t="s">
        <v>82</v>
      </c>
      <c r="AW352" s="11" t="s">
        <v>35</v>
      </c>
      <c r="AX352" s="11" t="s">
        <v>80</v>
      </c>
      <c r="AY352" s="245" t="s">
        <v>136</v>
      </c>
    </row>
    <row r="353" s="1" customFormat="1" ht="16.5" customHeight="1">
      <c r="B353" s="45"/>
      <c r="C353" s="220" t="s">
        <v>594</v>
      </c>
      <c r="D353" s="220" t="s">
        <v>138</v>
      </c>
      <c r="E353" s="221" t="s">
        <v>595</v>
      </c>
      <c r="F353" s="222" t="s">
        <v>596</v>
      </c>
      <c r="G353" s="223" t="s">
        <v>425</v>
      </c>
      <c r="H353" s="224">
        <v>4</v>
      </c>
      <c r="I353" s="225"/>
      <c r="J353" s="226">
        <f>ROUND(I353*H353,2)</f>
        <v>0</v>
      </c>
      <c r="K353" s="222" t="s">
        <v>21</v>
      </c>
      <c r="L353" s="71"/>
      <c r="M353" s="227" t="s">
        <v>21</v>
      </c>
      <c r="N353" s="228" t="s">
        <v>43</v>
      </c>
      <c r="O353" s="46"/>
      <c r="P353" s="229">
        <f>O353*H353</f>
        <v>0</v>
      </c>
      <c r="Q353" s="229">
        <v>0.001</v>
      </c>
      <c r="R353" s="229">
        <f>Q353*H353</f>
        <v>0.0040000000000000001</v>
      </c>
      <c r="S353" s="229">
        <v>0</v>
      </c>
      <c r="T353" s="230">
        <f>S353*H353</f>
        <v>0</v>
      </c>
      <c r="AR353" s="23" t="s">
        <v>227</v>
      </c>
      <c r="AT353" s="23" t="s">
        <v>138</v>
      </c>
      <c r="AU353" s="23" t="s">
        <v>82</v>
      </c>
      <c r="AY353" s="23" t="s">
        <v>136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23" t="s">
        <v>80</v>
      </c>
      <c r="BK353" s="231">
        <f>ROUND(I353*H353,2)</f>
        <v>0</v>
      </c>
      <c r="BL353" s="23" t="s">
        <v>227</v>
      </c>
      <c r="BM353" s="23" t="s">
        <v>597</v>
      </c>
    </row>
    <row r="354" s="1" customFormat="1" ht="16.5" customHeight="1">
      <c r="B354" s="45"/>
      <c r="C354" s="220" t="s">
        <v>598</v>
      </c>
      <c r="D354" s="220" t="s">
        <v>138</v>
      </c>
      <c r="E354" s="221" t="s">
        <v>599</v>
      </c>
      <c r="F354" s="222" t="s">
        <v>600</v>
      </c>
      <c r="G354" s="223" t="s">
        <v>217</v>
      </c>
      <c r="H354" s="224">
        <v>0.30399999999999999</v>
      </c>
      <c r="I354" s="225"/>
      <c r="J354" s="226">
        <f>ROUND(I354*H354,2)</f>
        <v>0</v>
      </c>
      <c r="K354" s="222" t="s">
        <v>147</v>
      </c>
      <c r="L354" s="71"/>
      <c r="M354" s="227" t="s">
        <v>21</v>
      </c>
      <c r="N354" s="228" t="s">
        <v>43</v>
      </c>
      <c r="O354" s="46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AR354" s="23" t="s">
        <v>227</v>
      </c>
      <c r="AT354" s="23" t="s">
        <v>138</v>
      </c>
      <c r="AU354" s="23" t="s">
        <v>82</v>
      </c>
      <c r="AY354" s="23" t="s">
        <v>136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23" t="s">
        <v>80</v>
      </c>
      <c r="BK354" s="231">
        <f>ROUND(I354*H354,2)</f>
        <v>0</v>
      </c>
      <c r="BL354" s="23" t="s">
        <v>227</v>
      </c>
      <c r="BM354" s="23" t="s">
        <v>601</v>
      </c>
    </row>
    <row r="355" s="1" customFormat="1">
      <c r="B355" s="45"/>
      <c r="C355" s="73"/>
      <c r="D355" s="232" t="s">
        <v>149</v>
      </c>
      <c r="E355" s="73"/>
      <c r="F355" s="233" t="s">
        <v>602</v>
      </c>
      <c r="G355" s="73"/>
      <c r="H355" s="73"/>
      <c r="I355" s="190"/>
      <c r="J355" s="73"/>
      <c r="K355" s="73"/>
      <c r="L355" s="71"/>
      <c r="M355" s="234"/>
      <c r="N355" s="46"/>
      <c r="O355" s="46"/>
      <c r="P355" s="46"/>
      <c r="Q355" s="46"/>
      <c r="R355" s="46"/>
      <c r="S355" s="46"/>
      <c r="T355" s="94"/>
      <c r="AT355" s="23" t="s">
        <v>149</v>
      </c>
      <c r="AU355" s="23" t="s">
        <v>82</v>
      </c>
    </row>
    <row r="356" s="10" customFormat="1" ht="29.88" customHeight="1">
      <c r="B356" s="204"/>
      <c r="C356" s="205"/>
      <c r="D356" s="206" t="s">
        <v>71</v>
      </c>
      <c r="E356" s="218" t="s">
        <v>603</v>
      </c>
      <c r="F356" s="218" t="s">
        <v>604</v>
      </c>
      <c r="G356" s="205"/>
      <c r="H356" s="205"/>
      <c r="I356" s="208"/>
      <c r="J356" s="219">
        <f>BK356</f>
        <v>0</v>
      </c>
      <c r="K356" s="205"/>
      <c r="L356" s="210"/>
      <c r="M356" s="211"/>
      <c r="N356" s="212"/>
      <c r="O356" s="212"/>
      <c r="P356" s="213">
        <f>SUM(P357:P365)</f>
        <v>0</v>
      </c>
      <c r="Q356" s="212"/>
      <c r="R356" s="213">
        <f>SUM(R357:R365)</f>
        <v>0.62141599999999997</v>
      </c>
      <c r="S356" s="212"/>
      <c r="T356" s="214">
        <f>SUM(T357:T365)</f>
        <v>0</v>
      </c>
      <c r="AR356" s="215" t="s">
        <v>82</v>
      </c>
      <c r="AT356" s="216" t="s">
        <v>71</v>
      </c>
      <c r="AU356" s="216" t="s">
        <v>80</v>
      </c>
      <c r="AY356" s="215" t="s">
        <v>136</v>
      </c>
      <c r="BK356" s="217">
        <f>SUM(BK357:BK365)</f>
        <v>0</v>
      </c>
    </row>
    <row r="357" s="1" customFormat="1" ht="25.5" customHeight="1">
      <c r="B357" s="45"/>
      <c r="C357" s="220" t="s">
        <v>605</v>
      </c>
      <c r="D357" s="220" t="s">
        <v>138</v>
      </c>
      <c r="E357" s="221" t="s">
        <v>606</v>
      </c>
      <c r="F357" s="222" t="s">
        <v>607</v>
      </c>
      <c r="G357" s="223" t="s">
        <v>236</v>
      </c>
      <c r="H357" s="224">
        <v>23</v>
      </c>
      <c r="I357" s="225"/>
      <c r="J357" s="226">
        <f>ROUND(I357*H357,2)</f>
        <v>0</v>
      </c>
      <c r="K357" s="222" t="s">
        <v>21</v>
      </c>
      <c r="L357" s="71"/>
      <c r="M357" s="227" t="s">
        <v>21</v>
      </c>
      <c r="N357" s="228" t="s">
        <v>43</v>
      </c>
      <c r="O357" s="46"/>
      <c r="P357" s="229">
        <f>O357*H357</f>
        <v>0</v>
      </c>
      <c r="Q357" s="229">
        <v>0.0037599999999999999</v>
      </c>
      <c r="R357" s="229">
        <f>Q357*H357</f>
        <v>0.086480000000000001</v>
      </c>
      <c r="S357" s="229">
        <v>0</v>
      </c>
      <c r="T357" s="230">
        <f>S357*H357</f>
        <v>0</v>
      </c>
      <c r="AR357" s="23" t="s">
        <v>227</v>
      </c>
      <c r="AT357" s="23" t="s">
        <v>138</v>
      </c>
      <c r="AU357" s="23" t="s">
        <v>82</v>
      </c>
      <c r="AY357" s="23" t="s">
        <v>136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23" t="s">
        <v>80</v>
      </c>
      <c r="BK357" s="231">
        <f>ROUND(I357*H357,2)</f>
        <v>0</v>
      </c>
      <c r="BL357" s="23" t="s">
        <v>227</v>
      </c>
      <c r="BM357" s="23" t="s">
        <v>608</v>
      </c>
    </row>
    <row r="358" s="1" customFormat="1">
      <c r="B358" s="45"/>
      <c r="C358" s="73"/>
      <c r="D358" s="232" t="s">
        <v>149</v>
      </c>
      <c r="E358" s="73"/>
      <c r="F358" s="233" t="s">
        <v>607</v>
      </c>
      <c r="G358" s="73"/>
      <c r="H358" s="73"/>
      <c r="I358" s="190"/>
      <c r="J358" s="73"/>
      <c r="K358" s="73"/>
      <c r="L358" s="71"/>
      <c r="M358" s="234"/>
      <c r="N358" s="46"/>
      <c r="O358" s="46"/>
      <c r="P358" s="46"/>
      <c r="Q358" s="46"/>
      <c r="R358" s="46"/>
      <c r="S358" s="46"/>
      <c r="T358" s="94"/>
      <c r="AT358" s="23" t="s">
        <v>149</v>
      </c>
      <c r="AU358" s="23" t="s">
        <v>82</v>
      </c>
    </row>
    <row r="359" s="1" customFormat="1" ht="25.5" customHeight="1">
      <c r="B359" s="45"/>
      <c r="C359" s="220" t="s">
        <v>609</v>
      </c>
      <c r="D359" s="220" t="s">
        <v>138</v>
      </c>
      <c r="E359" s="221" t="s">
        <v>610</v>
      </c>
      <c r="F359" s="222" t="s">
        <v>611</v>
      </c>
      <c r="G359" s="223" t="s">
        <v>249</v>
      </c>
      <c r="H359" s="224">
        <v>18</v>
      </c>
      <c r="I359" s="225"/>
      <c r="J359" s="226">
        <f>ROUND(I359*H359,2)</f>
        <v>0</v>
      </c>
      <c r="K359" s="222" t="s">
        <v>21</v>
      </c>
      <c r="L359" s="71"/>
      <c r="M359" s="227" t="s">
        <v>21</v>
      </c>
      <c r="N359" s="228" t="s">
        <v>43</v>
      </c>
      <c r="O359" s="46"/>
      <c r="P359" s="229">
        <f>O359*H359</f>
        <v>0</v>
      </c>
      <c r="Q359" s="229">
        <v>0.00062</v>
      </c>
      <c r="R359" s="229">
        <f>Q359*H359</f>
        <v>0.01116</v>
      </c>
      <c r="S359" s="229">
        <v>0</v>
      </c>
      <c r="T359" s="230">
        <f>S359*H359</f>
        <v>0</v>
      </c>
      <c r="AR359" s="23" t="s">
        <v>227</v>
      </c>
      <c r="AT359" s="23" t="s">
        <v>138</v>
      </c>
      <c r="AU359" s="23" t="s">
        <v>82</v>
      </c>
      <c r="AY359" s="23" t="s">
        <v>136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23" t="s">
        <v>80</v>
      </c>
      <c r="BK359" s="231">
        <f>ROUND(I359*H359,2)</f>
        <v>0</v>
      </c>
      <c r="BL359" s="23" t="s">
        <v>227</v>
      </c>
      <c r="BM359" s="23" t="s">
        <v>612</v>
      </c>
    </row>
    <row r="360" s="1" customFormat="1">
      <c r="B360" s="45"/>
      <c r="C360" s="73"/>
      <c r="D360" s="232" t="s">
        <v>149</v>
      </c>
      <c r="E360" s="73"/>
      <c r="F360" s="233" t="s">
        <v>611</v>
      </c>
      <c r="G360" s="73"/>
      <c r="H360" s="73"/>
      <c r="I360" s="190"/>
      <c r="J360" s="73"/>
      <c r="K360" s="73"/>
      <c r="L360" s="71"/>
      <c r="M360" s="234"/>
      <c r="N360" s="46"/>
      <c r="O360" s="46"/>
      <c r="P360" s="46"/>
      <c r="Q360" s="46"/>
      <c r="R360" s="46"/>
      <c r="S360" s="46"/>
      <c r="T360" s="94"/>
      <c r="AT360" s="23" t="s">
        <v>149</v>
      </c>
      <c r="AU360" s="23" t="s">
        <v>82</v>
      </c>
    </row>
    <row r="361" s="1" customFormat="1" ht="16.5" customHeight="1">
      <c r="B361" s="45"/>
      <c r="C361" s="257" t="s">
        <v>613</v>
      </c>
      <c r="D361" s="257" t="s">
        <v>302</v>
      </c>
      <c r="E361" s="258" t="s">
        <v>614</v>
      </c>
      <c r="F361" s="259" t="s">
        <v>615</v>
      </c>
      <c r="G361" s="260" t="s">
        <v>236</v>
      </c>
      <c r="H361" s="261">
        <v>27.280000000000001</v>
      </c>
      <c r="I361" s="262"/>
      <c r="J361" s="263">
        <f>ROUND(I361*H361,2)</f>
        <v>0</v>
      </c>
      <c r="K361" s="259" t="s">
        <v>21</v>
      </c>
      <c r="L361" s="264"/>
      <c r="M361" s="265" t="s">
        <v>21</v>
      </c>
      <c r="N361" s="266" t="s">
        <v>43</v>
      </c>
      <c r="O361" s="46"/>
      <c r="P361" s="229">
        <f>O361*H361</f>
        <v>0</v>
      </c>
      <c r="Q361" s="229">
        <v>0.019199999999999998</v>
      </c>
      <c r="R361" s="229">
        <f>Q361*H361</f>
        <v>0.52377600000000002</v>
      </c>
      <c r="S361" s="229">
        <v>0</v>
      </c>
      <c r="T361" s="230">
        <f>S361*H361</f>
        <v>0</v>
      </c>
      <c r="AR361" s="23" t="s">
        <v>322</v>
      </c>
      <c r="AT361" s="23" t="s">
        <v>302</v>
      </c>
      <c r="AU361" s="23" t="s">
        <v>82</v>
      </c>
      <c r="AY361" s="23" t="s">
        <v>136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23" t="s">
        <v>80</v>
      </c>
      <c r="BK361" s="231">
        <f>ROUND(I361*H361,2)</f>
        <v>0</v>
      </c>
      <c r="BL361" s="23" t="s">
        <v>227</v>
      </c>
      <c r="BM361" s="23" t="s">
        <v>616</v>
      </c>
    </row>
    <row r="362" s="1" customFormat="1">
      <c r="B362" s="45"/>
      <c r="C362" s="73"/>
      <c r="D362" s="232" t="s">
        <v>149</v>
      </c>
      <c r="E362" s="73"/>
      <c r="F362" s="233" t="s">
        <v>615</v>
      </c>
      <c r="G362" s="73"/>
      <c r="H362" s="73"/>
      <c r="I362" s="190"/>
      <c r="J362" s="73"/>
      <c r="K362" s="73"/>
      <c r="L362" s="71"/>
      <c r="M362" s="234"/>
      <c r="N362" s="46"/>
      <c r="O362" s="46"/>
      <c r="P362" s="46"/>
      <c r="Q362" s="46"/>
      <c r="R362" s="46"/>
      <c r="S362" s="46"/>
      <c r="T362" s="94"/>
      <c r="AT362" s="23" t="s">
        <v>149</v>
      </c>
      <c r="AU362" s="23" t="s">
        <v>82</v>
      </c>
    </row>
    <row r="363" s="11" customFormat="1">
      <c r="B363" s="235"/>
      <c r="C363" s="236"/>
      <c r="D363" s="232" t="s">
        <v>151</v>
      </c>
      <c r="E363" s="237" t="s">
        <v>21</v>
      </c>
      <c r="F363" s="238" t="s">
        <v>617</v>
      </c>
      <c r="G363" s="236"/>
      <c r="H363" s="239">
        <v>27.280000000000001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AT363" s="245" t="s">
        <v>151</v>
      </c>
      <c r="AU363" s="245" t="s">
        <v>82</v>
      </c>
      <c r="AV363" s="11" t="s">
        <v>82</v>
      </c>
      <c r="AW363" s="11" t="s">
        <v>35</v>
      </c>
      <c r="AX363" s="11" t="s">
        <v>80</v>
      </c>
      <c r="AY363" s="245" t="s">
        <v>136</v>
      </c>
    </row>
    <row r="364" s="1" customFormat="1" ht="16.5" customHeight="1">
      <c r="B364" s="45"/>
      <c r="C364" s="220" t="s">
        <v>618</v>
      </c>
      <c r="D364" s="220" t="s">
        <v>138</v>
      </c>
      <c r="E364" s="221" t="s">
        <v>619</v>
      </c>
      <c r="F364" s="222" t="s">
        <v>620</v>
      </c>
      <c r="G364" s="223" t="s">
        <v>217</v>
      </c>
      <c r="H364" s="224">
        <v>0.621</v>
      </c>
      <c r="I364" s="225"/>
      <c r="J364" s="226">
        <f>ROUND(I364*H364,2)</f>
        <v>0</v>
      </c>
      <c r="K364" s="222" t="s">
        <v>147</v>
      </c>
      <c r="L364" s="71"/>
      <c r="M364" s="227" t="s">
        <v>21</v>
      </c>
      <c r="N364" s="228" t="s">
        <v>43</v>
      </c>
      <c r="O364" s="46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AR364" s="23" t="s">
        <v>227</v>
      </c>
      <c r="AT364" s="23" t="s">
        <v>138</v>
      </c>
      <c r="AU364" s="23" t="s">
        <v>82</v>
      </c>
      <c r="AY364" s="23" t="s">
        <v>136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23" t="s">
        <v>80</v>
      </c>
      <c r="BK364" s="231">
        <f>ROUND(I364*H364,2)</f>
        <v>0</v>
      </c>
      <c r="BL364" s="23" t="s">
        <v>227</v>
      </c>
      <c r="BM364" s="23" t="s">
        <v>621</v>
      </c>
    </row>
    <row r="365" s="1" customFormat="1">
      <c r="B365" s="45"/>
      <c r="C365" s="73"/>
      <c r="D365" s="232" t="s">
        <v>149</v>
      </c>
      <c r="E365" s="73"/>
      <c r="F365" s="233" t="s">
        <v>622</v>
      </c>
      <c r="G365" s="73"/>
      <c r="H365" s="73"/>
      <c r="I365" s="190"/>
      <c r="J365" s="73"/>
      <c r="K365" s="73"/>
      <c r="L365" s="71"/>
      <c r="M365" s="234"/>
      <c r="N365" s="46"/>
      <c r="O365" s="46"/>
      <c r="P365" s="46"/>
      <c r="Q365" s="46"/>
      <c r="R365" s="46"/>
      <c r="S365" s="46"/>
      <c r="T365" s="94"/>
      <c r="AT365" s="23" t="s">
        <v>149</v>
      </c>
      <c r="AU365" s="23" t="s">
        <v>82</v>
      </c>
    </row>
    <row r="366" s="10" customFormat="1" ht="29.88" customHeight="1">
      <c r="B366" s="204"/>
      <c r="C366" s="205"/>
      <c r="D366" s="206" t="s">
        <v>71</v>
      </c>
      <c r="E366" s="218" t="s">
        <v>623</v>
      </c>
      <c r="F366" s="218" t="s">
        <v>624</v>
      </c>
      <c r="G366" s="205"/>
      <c r="H366" s="205"/>
      <c r="I366" s="208"/>
      <c r="J366" s="219">
        <f>BK366</f>
        <v>0</v>
      </c>
      <c r="K366" s="205"/>
      <c r="L366" s="210"/>
      <c r="M366" s="211"/>
      <c r="N366" s="212"/>
      <c r="O366" s="212"/>
      <c r="P366" s="213">
        <f>SUM(P367:P381)</f>
        <v>0</v>
      </c>
      <c r="Q366" s="212"/>
      <c r="R366" s="213">
        <f>SUM(R367:R381)</f>
        <v>0.010486499999999999</v>
      </c>
      <c r="S366" s="212"/>
      <c r="T366" s="214">
        <f>SUM(T367:T381)</f>
        <v>0</v>
      </c>
      <c r="AR366" s="215" t="s">
        <v>82</v>
      </c>
      <c r="AT366" s="216" t="s">
        <v>71</v>
      </c>
      <c r="AU366" s="216" t="s">
        <v>80</v>
      </c>
      <c r="AY366" s="215" t="s">
        <v>136</v>
      </c>
      <c r="BK366" s="217">
        <f>SUM(BK367:BK381)</f>
        <v>0</v>
      </c>
    </row>
    <row r="367" s="1" customFormat="1" ht="16.5" customHeight="1">
      <c r="B367" s="45"/>
      <c r="C367" s="220" t="s">
        <v>625</v>
      </c>
      <c r="D367" s="220" t="s">
        <v>138</v>
      </c>
      <c r="E367" s="221" t="s">
        <v>626</v>
      </c>
      <c r="F367" s="222" t="s">
        <v>627</v>
      </c>
      <c r="G367" s="223" t="s">
        <v>236</v>
      </c>
      <c r="H367" s="224">
        <v>9.5999999999999996</v>
      </c>
      <c r="I367" s="225"/>
      <c r="J367" s="226">
        <f>ROUND(I367*H367,2)</f>
        <v>0</v>
      </c>
      <c r="K367" s="222" t="s">
        <v>147</v>
      </c>
      <c r="L367" s="71"/>
      <c r="M367" s="227" t="s">
        <v>21</v>
      </c>
      <c r="N367" s="228" t="s">
        <v>43</v>
      </c>
      <c r="O367" s="46"/>
      <c r="P367" s="229">
        <f>O367*H367</f>
        <v>0</v>
      </c>
      <c r="Q367" s="229">
        <v>0.00013999999999999999</v>
      </c>
      <c r="R367" s="229">
        <f>Q367*H367</f>
        <v>0.0013439999999999999</v>
      </c>
      <c r="S367" s="229">
        <v>0</v>
      </c>
      <c r="T367" s="230">
        <f>S367*H367</f>
        <v>0</v>
      </c>
      <c r="AR367" s="23" t="s">
        <v>227</v>
      </c>
      <c r="AT367" s="23" t="s">
        <v>138</v>
      </c>
      <c r="AU367" s="23" t="s">
        <v>82</v>
      </c>
      <c r="AY367" s="23" t="s">
        <v>136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23" t="s">
        <v>80</v>
      </c>
      <c r="BK367" s="231">
        <f>ROUND(I367*H367,2)</f>
        <v>0</v>
      </c>
      <c r="BL367" s="23" t="s">
        <v>227</v>
      </c>
      <c r="BM367" s="23" t="s">
        <v>628</v>
      </c>
    </row>
    <row r="368" s="1" customFormat="1">
      <c r="B368" s="45"/>
      <c r="C368" s="73"/>
      <c r="D368" s="232" t="s">
        <v>149</v>
      </c>
      <c r="E368" s="73"/>
      <c r="F368" s="233" t="s">
        <v>629</v>
      </c>
      <c r="G368" s="73"/>
      <c r="H368" s="73"/>
      <c r="I368" s="190"/>
      <c r="J368" s="73"/>
      <c r="K368" s="73"/>
      <c r="L368" s="71"/>
      <c r="M368" s="234"/>
      <c r="N368" s="46"/>
      <c r="O368" s="46"/>
      <c r="P368" s="46"/>
      <c r="Q368" s="46"/>
      <c r="R368" s="46"/>
      <c r="S368" s="46"/>
      <c r="T368" s="94"/>
      <c r="AT368" s="23" t="s">
        <v>149</v>
      </c>
      <c r="AU368" s="23" t="s">
        <v>82</v>
      </c>
    </row>
    <row r="369" s="11" customFormat="1">
      <c r="B369" s="235"/>
      <c r="C369" s="236"/>
      <c r="D369" s="232" t="s">
        <v>151</v>
      </c>
      <c r="E369" s="237" t="s">
        <v>21</v>
      </c>
      <c r="F369" s="238" t="s">
        <v>630</v>
      </c>
      <c r="G369" s="236"/>
      <c r="H369" s="239">
        <v>9.5999999999999996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151</v>
      </c>
      <c r="AU369" s="245" t="s">
        <v>82</v>
      </c>
      <c r="AV369" s="11" t="s">
        <v>82</v>
      </c>
      <c r="AW369" s="11" t="s">
        <v>35</v>
      </c>
      <c r="AX369" s="11" t="s">
        <v>80</v>
      </c>
      <c r="AY369" s="245" t="s">
        <v>136</v>
      </c>
    </row>
    <row r="370" s="1" customFormat="1" ht="16.5" customHeight="1">
      <c r="B370" s="45"/>
      <c r="C370" s="220" t="s">
        <v>631</v>
      </c>
      <c r="D370" s="220" t="s">
        <v>138</v>
      </c>
      <c r="E370" s="221" t="s">
        <v>632</v>
      </c>
      <c r="F370" s="222" t="s">
        <v>633</v>
      </c>
      <c r="G370" s="223" t="s">
        <v>236</v>
      </c>
      <c r="H370" s="224">
        <v>9.5999999999999996</v>
      </c>
      <c r="I370" s="225"/>
      <c r="J370" s="226">
        <f>ROUND(I370*H370,2)</f>
        <v>0</v>
      </c>
      <c r="K370" s="222" t="s">
        <v>147</v>
      </c>
      <c r="L370" s="71"/>
      <c r="M370" s="227" t="s">
        <v>21</v>
      </c>
      <c r="N370" s="228" t="s">
        <v>43</v>
      </c>
      <c r="O370" s="46"/>
      <c r="P370" s="229">
        <f>O370*H370</f>
        <v>0</v>
      </c>
      <c r="Q370" s="229">
        <v>0.00012</v>
      </c>
      <c r="R370" s="229">
        <f>Q370*H370</f>
        <v>0.001152</v>
      </c>
      <c r="S370" s="229">
        <v>0</v>
      </c>
      <c r="T370" s="230">
        <f>S370*H370</f>
        <v>0</v>
      </c>
      <c r="AR370" s="23" t="s">
        <v>227</v>
      </c>
      <c r="AT370" s="23" t="s">
        <v>138</v>
      </c>
      <c r="AU370" s="23" t="s">
        <v>82</v>
      </c>
      <c r="AY370" s="23" t="s">
        <v>136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23" t="s">
        <v>80</v>
      </c>
      <c r="BK370" s="231">
        <f>ROUND(I370*H370,2)</f>
        <v>0</v>
      </c>
      <c r="BL370" s="23" t="s">
        <v>227</v>
      </c>
      <c r="BM370" s="23" t="s">
        <v>634</v>
      </c>
    </row>
    <row r="371" s="1" customFormat="1">
      <c r="B371" s="45"/>
      <c r="C371" s="73"/>
      <c r="D371" s="232" t="s">
        <v>149</v>
      </c>
      <c r="E371" s="73"/>
      <c r="F371" s="233" t="s">
        <v>635</v>
      </c>
      <c r="G371" s="73"/>
      <c r="H371" s="73"/>
      <c r="I371" s="190"/>
      <c r="J371" s="73"/>
      <c r="K371" s="73"/>
      <c r="L371" s="71"/>
      <c r="M371" s="234"/>
      <c r="N371" s="46"/>
      <c r="O371" s="46"/>
      <c r="P371" s="46"/>
      <c r="Q371" s="46"/>
      <c r="R371" s="46"/>
      <c r="S371" s="46"/>
      <c r="T371" s="94"/>
      <c r="AT371" s="23" t="s">
        <v>149</v>
      </c>
      <c r="AU371" s="23" t="s">
        <v>82</v>
      </c>
    </row>
    <row r="372" s="1" customFormat="1" ht="16.5" customHeight="1">
      <c r="B372" s="45"/>
      <c r="C372" s="220" t="s">
        <v>636</v>
      </c>
      <c r="D372" s="220" t="s">
        <v>138</v>
      </c>
      <c r="E372" s="221" t="s">
        <v>637</v>
      </c>
      <c r="F372" s="222" t="s">
        <v>638</v>
      </c>
      <c r="G372" s="223" t="s">
        <v>236</v>
      </c>
      <c r="H372" s="224">
        <v>9.5999999999999996</v>
      </c>
      <c r="I372" s="225"/>
      <c r="J372" s="226">
        <f>ROUND(I372*H372,2)</f>
        <v>0</v>
      </c>
      <c r="K372" s="222" t="s">
        <v>147</v>
      </c>
      <c r="L372" s="71"/>
      <c r="M372" s="227" t="s">
        <v>21</v>
      </c>
      <c r="N372" s="228" t="s">
        <v>43</v>
      </c>
      <c r="O372" s="46"/>
      <c r="P372" s="229">
        <f>O372*H372</f>
        <v>0</v>
      </c>
      <c r="Q372" s="229">
        <v>0.00012</v>
      </c>
      <c r="R372" s="229">
        <f>Q372*H372</f>
        <v>0.001152</v>
      </c>
      <c r="S372" s="229">
        <v>0</v>
      </c>
      <c r="T372" s="230">
        <f>S372*H372</f>
        <v>0</v>
      </c>
      <c r="AR372" s="23" t="s">
        <v>227</v>
      </c>
      <c r="AT372" s="23" t="s">
        <v>138</v>
      </c>
      <c r="AU372" s="23" t="s">
        <v>82</v>
      </c>
      <c r="AY372" s="23" t="s">
        <v>136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23" t="s">
        <v>80</v>
      </c>
      <c r="BK372" s="231">
        <f>ROUND(I372*H372,2)</f>
        <v>0</v>
      </c>
      <c r="BL372" s="23" t="s">
        <v>227</v>
      </c>
      <c r="BM372" s="23" t="s">
        <v>639</v>
      </c>
    </row>
    <row r="373" s="1" customFormat="1">
      <c r="B373" s="45"/>
      <c r="C373" s="73"/>
      <c r="D373" s="232" t="s">
        <v>149</v>
      </c>
      <c r="E373" s="73"/>
      <c r="F373" s="233" t="s">
        <v>640</v>
      </c>
      <c r="G373" s="73"/>
      <c r="H373" s="73"/>
      <c r="I373" s="190"/>
      <c r="J373" s="73"/>
      <c r="K373" s="73"/>
      <c r="L373" s="71"/>
      <c r="M373" s="234"/>
      <c r="N373" s="46"/>
      <c r="O373" s="46"/>
      <c r="P373" s="46"/>
      <c r="Q373" s="46"/>
      <c r="R373" s="46"/>
      <c r="S373" s="46"/>
      <c r="T373" s="94"/>
      <c r="AT373" s="23" t="s">
        <v>149</v>
      </c>
      <c r="AU373" s="23" t="s">
        <v>82</v>
      </c>
    </row>
    <row r="374" s="1" customFormat="1" ht="25.5" customHeight="1">
      <c r="B374" s="45"/>
      <c r="C374" s="220" t="s">
        <v>641</v>
      </c>
      <c r="D374" s="220" t="s">
        <v>138</v>
      </c>
      <c r="E374" s="221" t="s">
        <v>642</v>
      </c>
      <c r="F374" s="222" t="s">
        <v>643</v>
      </c>
      <c r="G374" s="223" t="s">
        <v>236</v>
      </c>
      <c r="H374" s="224">
        <v>60</v>
      </c>
      <c r="I374" s="225"/>
      <c r="J374" s="226">
        <f>ROUND(I374*H374,2)</f>
        <v>0</v>
      </c>
      <c r="K374" s="222" t="s">
        <v>147</v>
      </c>
      <c r="L374" s="71"/>
      <c r="M374" s="227" t="s">
        <v>21</v>
      </c>
      <c r="N374" s="228" t="s">
        <v>43</v>
      </c>
      <c r="O374" s="46"/>
      <c r="P374" s="229">
        <f>O374*H374</f>
        <v>0</v>
      </c>
      <c r="Q374" s="229">
        <v>0.00010000000000000001</v>
      </c>
      <c r="R374" s="229">
        <f>Q374*H374</f>
        <v>0.0060000000000000001</v>
      </c>
      <c r="S374" s="229">
        <v>0</v>
      </c>
      <c r="T374" s="230">
        <f>S374*H374</f>
        <v>0</v>
      </c>
      <c r="AR374" s="23" t="s">
        <v>227</v>
      </c>
      <c r="AT374" s="23" t="s">
        <v>138</v>
      </c>
      <c r="AU374" s="23" t="s">
        <v>82</v>
      </c>
      <c r="AY374" s="23" t="s">
        <v>136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23" t="s">
        <v>80</v>
      </c>
      <c r="BK374" s="231">
        <f>ROUND(I374*H374,2)</f>
        <v>0</v>
      </c>
      <c r="BL374" s="23" t="s">
        <v>227</v>
      </c>
      <c r="BM374" s="23" t="s">
        <v>644</v>
      </c>
    </row>
    <row r="375" s="1" customFormat="1">
      <c r="B375" s="45"/>
      <c r="C375" s="73"/>
      <c r="D375" s="232" t="s">
        <v>149</v>
      </c>
      <c r="E375" s="73"/>
      <c r="F375" s="233" t="s">
        <v>645</v>
      </c>
      <c r="G375" s="73"/>
      <c r="H375" s="73"/>
      <c r="I375" s="190"/>
      <c r="J375" s="73"/>
      <c r="K375" s="73"/>
      <c r="L375" s="71"/>
      <c r="M375" s="234"/>
      <c r="N375" s="46"/>
      <c r="O375" s="46"/>
      <c r="P375" s="46"/>
      <c r="Q375" s="46"/>
      <c r="R375" s="46"/>
      <c r="S375" s="46"/>
      <c r="T375" s="94"/>
      <c r="AT375" s="23" t="s">
        <v>149</v>
      </c>
      <c r="AU375" s="23" t="s">
        <v>82</v>
      </c>
    </row>
    <row r="376" s="11" customFormat="1">
      <c r="B376" s="235"/>
      <c r="C376" s="236"/>
      <c r="D376" s="232" t="s">
        <v>151</v>
      </c>
      <c r="E376" s="237" t="s">
        <v>21</v>
      </c>
      <c r="F376" s="238" t="s">
        <v>646</v>
      </c>
      <c r="G376" s="236"/>
      <c r="H376" s="239">
        <v>60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AT376" s="245" t="s">
        <v>151</v>
      </c>
      <c r="AU376" s="245" t="s">
        <v>82</v>
      </c>
      <c r="AV376" s="11" t="s">
        <v>82</v>
      </c>
      <c r="AW376" s="11" t="s">
        <v>35</v>
      </c>
      <c r="AX376" s="11" t="s">
        <v>80</v>
      </c>
      <c r="AY376" s="245" t="s">
        <v>136</v>
      </c>
    </row>
    <row r="377" s="1" customFormat="1" ht="25.5" customHeight="1">
      <c r="B377" s="45"/>
      <c r="C377" s="220" t="s">
        <v>647</v>
      </c>
      <c r="D377" s="220" t="s">
        <v>138</v>
      </c>
      <c r="E377" s="221" t="s">
        <v>648</v>
      </c>
      <c r="F377" s="222" t="s">
        <v>649</v>
      </c>
      <c r="G377" s="223" t="s">
        <v>236</v>
      </c>
      <c r="H377" s="224">
        <v>0.97499999999999998</v>
      </c>
      <c r="I377" s="225"/>
      <c r="J377" s="226">
        <f>ROUND(I377*H377,2)</f>
        <v>0</v>
      </c>
      <c r="K377" s="222" t="s">
        <v>147</v>
      </c>
      <c r="L377" s="71"/>
      <c r="M377" s="227" t="s">
        <v>21</v>
      </c>
      <c r="N377" s="228" t="s">
        <v>43</v>
      </c>
      <c r="O377" s="46"/>
      <c r="P377" s="229">
        <f>O377*H377</f>
        <v>0</v>
      </c>
      <c r="Q377" s="229">
        <v>0.00013999999999999999</v>
      </c>
      <c r="R377" s="229">
        <f>Q377*H377</f>
        <v>0.00013649999999999998</v>
      </c>
      <c r="S377" s="229">
        <v>0</v>
      </c>
      <c r="T377" s="230">
        <f>S377*H377</f>
        <v>0</v>
      </c>
      <c r="AR377" s="23" t="s">
        <v>227</v>
      </c>
      <c r="AT377" s="23" t="s">
        <v>138</v>
      </c>
      <c r="AU377" s="23" t="s">
        <v>82</v>
      </c>
      <c r="AY377" s="23" t="s">
        <v>136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23" t="s">
        <v>80</v>
      </c>
      <c r="BK377" s="231">
        <f>ROUND(I377*H377,2)</f>
        <v>0</v>
      </c>
      <c r="BL377" s="23" t="s">
        <v>227</v>
      </c>
      <c r="BM377" s="23" t="s">
        <v>650</v>
      </c>
    </row>
    <row r="378" s="1" customFormat="1">
      <c r="B378" s="45"/>
      <c r="C378" s="73"/>
      <c r="D378" s="232" t="s">
        <v>149</v>
      </c>
      <c r="E378" s="73"/>
      <c r="F378" s="233" t="s">
        <v>651</v>
      </c>
      <c r="G378" s="73"/>
      <c r="H378" s="73"/>
      <c r="I378" s="190"/>
      <c r="J378" s="73"/>
      <c r="K378" s="73"/>
      <c r="L378" s="71"/>
      <c r="M378" s="234"/>
      <c r="N378" s="46"/>
      <c r="O378" s="46"/>
      <c r="P378" s="46"/>
      <c r="Q378" s="46"/>
      <c r="R378" s="46"/>
      <c r="S378" s="46"/>
      <c r="T378" s="94"/>
      <c r="AT378" s="23" t="s">
        <v>149</v>
      </c>
      <c r="AU378" s="23" t="s">
        <v>82</v>
      </c>
    </row>
    <row r="379" s="11" customFormat="1">
      <c r="B379" s="235"/>
      <c r="C379" s="236"/>
      <c r="D379" s="232" t="s">
        <v>151</v>
      </c>
      <c r="E379" s="237" t="s">
        <v>21</v>
      </c>
      <c r="F379" s="238" t="s">
        <v>321</v>
      </c>
      <c r="G379" s="236"/>
      <c r="H379" s="239">
        <v>0.97499999999999998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AT379" s="245" t="s">
        <v>151</v>
      </c>
      <c r="AU379" s="245" t="s">
        <v>82</v>
      </c>
      <c r="AV379" s="11" t="s">
        <v>82</v>
      </c>
      <c r="AW379" s="11" t="s">
        <v>35</v>
      </c>
      <c r="AX379" s="11" t="s">
        <v>80</v>
      </c>
      <c r="AY379" s="245" t="s">
        <v>136</v>
      </c>
    </row>
    <row r="380" s="1" customFormat="1" ht="16.5" customHeight="1">
      <c r="B380" s="45"/>
      <c r="C380" s="220" t="s">
        <v>652</v>
      </c>
      <c r="D380" s="220" t="s">
        <v>138</v>
      </c>
      <c r="E380" s="221" t="s">
        <v>653</v>
      </c>
      <c r="F380" s="222" t="s">
        <v>654</v>
      </c>
      <c r="G380" s="223" t="s">
        <v>236</v>
      </c>
      <c r="H380" s="224">
        <v>0.97499999999999998</v>
      </c>
      <c r="I380" s="225"/>
      <c r="J380" s="226">
        <f>ROUND(I380*H380,2)</f>
        <v>0</v>
      </c>
      <c r="K380" s="222" t="s">
        <v>147</v>
      </c>
      <c r="L380" s="71"/>
      <c r="M380" s="227" t="s">
        <v>21</v>
      </c>
      <c r="N380" s="228" t="s">
        <v>43</v>
      </c>
      <c r="O380" s="46"/>
      <c r="P380" s="229">
        <f>O380*H380</f>
        <v>0</v>
      </c>
      <c r="Q380" s="229">
        <v>0.00072000000000000005</v>
      </c>
      <c r="R380" s="229">
        <f>Q380*H380</f>
        <v>0.00070200000000000004</v>
      </c>
      <c r="S380" s="229">
        <v>0</v>
      </c>
      <c r="T380" s="230">
        <f>S380*H380</f>
        <v>0</v>
      </c>
      <c r="AR380" s="23" t="s">
        <v>227</v>
      </c>
      <c r="AT380" s="23" t="s">
        <v>138</v>
      </c>
      <c r="AU380" s="23" t="s">
        <v>82</v>
      </c>
      <c r="AY380" s="23" t="s">
        <v>136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23" t="s">
        <v>80</v>
      </c>
      <c r="BK380" s="231">
        <f>ROUND(I380*H380,2)</f>
        <v>0</v>
      </c>
      <c r="BL380" s="23" t="s">
        <v>227</v>
      </c>
      <c r="BM380" s="23" t="s">
        <v>655</v>
      </c>
    </row>
    <row r="381" s="1" customFormat="1">
      <c r="B381" s="45"/>
      <c r="C381" s="73"/>
      <c r="D381" s="232" t="s">
        <v>149</v>
      </c>
      <c r="E381" s="73"/>
      <c r="F381" s="233" t="s">
        <v>656</v>
      </c>
      <c r="G381" s="73"/>
      <c r="H381" s="73"/>
      <c r="I381" s="190"/>
      <c r="J381" s="73"/>
      <c r="K381" s="73"/>
      <c r="L381" s="71"/>
      <c r="M381" s="234"/>
      <c r="N381" s="46"/>
      <c r="O381" s="46"/>
      <c r="P381" s="46"/>
      <c r="Q381" s="46"/>
      <c r="R381" s="46"/>
      <c r="S381" s="46"/>
      <c r="T381" s="94"/>
      <c r="AT381" s="23" t="s">
        <v>149</v>
      </c>
      <c r="AU381" s="23" t="s">
        <v>82</v>
      </c>
    </row>
    <row r="382" s="10" customFormat="1" ht="29.88" customHeight="1">
      <c r="B382" s="204"/>
      <c r="C382" s="205"/>
      <c r="D382" s="206" t="s">
        <v>71</v>
      </c>
      <c r="E382" s="218" t="s">
        <v>657</v>
      </c>
      <c r="F382" s="218" t="s">
        <v>658</v>
      </c>
      <c r="G382" s="205"/>
      <c r="H382" s="205"/>
      <c r="I382" s="208"/>
      <c r="J382" s="219">
        <f>BK382</f>
        <v>0</v>
      </c>
      <c r="K382" s="205"/>
      <c r="L382" s="210"/>
      <c r="M382" s="211"/>
      <c r="N382" s="212"/>
      <c r="O382" s="212"/>
      <c r="P382" s="213">
        <f>SUM(P383:P386)</f>
        <v>0</v>
      </c>
      <c r="Q382" s="212"/>
      <c r="R382" s="213">
        <f>SUM(R383:R386)</f>
        <v>0.0072912000000000003</v>
      </c>
      <c r="S382" s="212"/>
      <c r="T382" s="214">
        <f>SUM(T383:T386)</f>
        <v>0</v>
      </c>
      <c r="AR382" s="215" t="s">
        <v>82</v>
      </c>
      <c r="AT382" s="216" t="s">
        <v>71</v>
      </c>
      <c r="AU382" s="216" t="s">
        <v>80</v>
      </c>
      <c r="AY382" s="215" t="s">
        <v>136</v>
      </c>
      <c r="BK382" s="217">
        <f>SUM(BK383:BK386)</f>
        <v>0</v>
      </c>
    </row>
    <row r="383" s="1" customFormat="1" ht="25.5" customHeight="1">
      <c r="B383" s="45"/>
      <c r="C383" s="220" t="s">
        <v>659</v>
      </c>
      <c r="D383" s="220" t="s">
        <v>138</v>
      </c>
      <c r="E383" s="221" t="s">
        <v>660</v>
      </c>
      <c r="F383" s="222" t="s">
        <v>661</v>
      </c>
      <c r="G383" s="223" t="s">
        <v>236</v>
      </c>
      <c r="H383" s="224">
        <v>22.785</v>
      </c>
      <c r="I383" s="225"/>
      <c r="J383" s="226">
        <f>ROUND(I383*H383,2)</f>
        <v>0</v>
      </c>
      <c r="K383" s="222" t="s">
        <v>147</v>
      </c>
      <c r="L383" s="71"/>
      <c r="M383" s="227" t="s">
        <v>21</v>
      </c>
      <c r="N383" s="228" t="s">
        <v>43</v>
      </c>
      <c r="O383" s="46"/>
      <c r="P383" s="229">
        <f>O383*H383</f>
        <v>0</v>
      </c>
      <c r="Q383" s="229">
        <v>0.00032000000000000003</v>
      </c>
      <c r="R383" s="229">
        <f>Q383*H383</f>
        <v>0.0072912000000000003</v>
      </c>
      <c r="S383" s="229">
        <v>0</v>
      </c>
      <c r="T383" s="230">
        <f>S383*H383</f>
        <v>0</v>
      </c>
      <c r="AR383" s="23" t="s">
        <v>227</v>
      </c>
      <c r="AT383" s="23" t="s">
        <v>138</v>
      </c>
      <c r="AU383" s="23" t="s">
        <v>82</v>
      </c>
      <c r="AY383" s="23" t="s">
        <v>136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23" t="s">
        <v>80</v>
      </c>
      <c r="BK383" s="231">
        <f>ROUND(I383*H383,2)</f>
        <v>0</v>
      </c>
      <c r="BL383" s="23" t="s">
        <v>227</v>
      </c>
      <c r="BM383" s="23" t="s">
        <v>662</v>
      </c>
    </row>
    <row r="384" s="1" customFormat="1">
      <c r="B384" s="45"/>
      <c r="C384" s="73"/>
      <c r="D384" s="232" t="s">
        <v>149</v>
      </c>
      <c r="E384" s="73"/>
      <c r="F384" s="233" t="s">
        <v>663</v>
      </c>
      <c r="G384" s="73"/>
      <c r="H384" s="73"/>
      <c r="I384" s="190"/>
      <c r="J384" s="73"/>
      <c r="K384" s="73"/>
      <c r="L384" s="71"/>
      <c r="M384" s="234"/>
      <c r="N384" s="46"/>
      <c r="O384" s="46"/>
      <c r="P384" s="46"/>
      <c r="Q384" s="46"/>
      <c r="R384" s="46"/>
      <c r="S384" s="46"/>
      <c r="T384" s="94"/>
      <c r="AT384" s="23" t="s">
        <v>149</v>
      </c>
      <c r="AU384" s="23" t="s">
        <v>82</v>
      </c>
    </row>
    <row r="385" s="13" customFormat="1">
      <c r="B385" s="267"/>
      <c r="C385" s="268"/>
      <c r="D385" s="232" t="s">
        <v>151</v>
      </c>
      <c r="E385" s="269" t="s">
        <v>21</v>
      </c>
      <c r="F385" s="270" t="s">
        <v>664</v>
      </c>
      <c r="G385" s="268"/>
      <c r="H385" s="269" t="s">
        <v>21</v>
      </c>
      <c r="I385" s="271"/>
      <c r="J385" s="268"/>
      <c r="K385" s="268"/>
      <c r="L385" s="272"/>
      <c r="M385" s="273"/>
      <c r="N385" s="274"/>
      <c r="O385" s="274"/>
      <c r="P385" s="274"/>
      <c r="Q385" s="274"/>
      <c r="R385" s="274"/>
      <c r="S385" s="274"/>
      <c r="T385" s="275"/>
      <c r="AT385" s="276" t="s">
        <v>151</v>
      </c>
      <c r="AU385" s="276" t="s">
        <v>82</v>
      </c>
      <c r="AV385" s="13" t="s">
        <v>80</v>
      </c>
      <c r="AW385" s="13" t="s">
        <v>35</v>
      </c>
      <c r="AX385" s="13" t="s">
        <v>72</v>
      </c>
      <c r="AY385" s="276" t="s">
        <v>136</v>
      </c>
    </row>
    <row r="386" s="11" customFormat="1">
      <c r="B386" s="235"/>
      <c r="C386" s="236"/>
      <c r="D386" s="232" t="s">
        <v>151</v>
      </c>
      <c r="E386" s="237" t="s">
        <v>21</v>
      </c>
      <c r="F386" s="238" t="s">
        <v>665</v>
      </c>
      <c r="G386" s="236"/>
      <c r="H386" s="239">
        <v>22.785</v>
      </c>
      <c r="I386" s="240"/>
      <c r="J386" s="236"/>
      <c r="K386" s="236"/>
      <c r="L386" s="241"/>
      <c r="M386" s="278"/>
      <c r="N386" s="279"/>
      <c r="O386" s="279"/>
      <c r="P386" s="279"/>
      <c r="Q386" s="279"/>
      <c r="R386" s="279"/>
      <c r="S386" s="279"/>
      <c r="T386" s="280"/>
      <c r="AT386" s="245" t="s">
        <v>151</v>
      </c>
      <c r="AU386" s="245" t="s">
        <v>82</v>
      </c>
      <c r="AV386" s="11" t="s">
        <v>82</v>
      </c>
      <c r="AW386" s="11" t="s">
        <v>35</v>
      </c>
      <c r="AX386" s="11" t="s">
        <v>80</v>
      </c>
      <c r="AY386" s="245" t="s">
        <v>136</v>
      </c>
    </row>
    <row r="387" s="1" customFormat="1" ht="6.96" customHeight="1">
      <c r="B387" s="66"/>
      <c r="C387" s="67"/>
      <c r="D387" s="67"/>
      <c r="E387" s="67"/>
      <c r="F387" s="67"/>
      <c r="G387" s="67"/>
      <c r="H387" s="67"/>
      <c r="I387" s="165"/>
      <c r="J387" s="67"/>
      <c r="K387" s="67"/>
      <c r="L387" s="71"/>
    </row>
  </sheetData>
  <sheetProtection sheet="1" autoFilter="0" formatColumns="0" formatRows="0" objects="1" scenarios="1" spinCount="100000" saltValue="vFOQu9YSv/qzTR2Bw+Xp5uh25EzP8//Ch3cjTMxC8eaxUZeCvwx1CPMNmeQt26voEblTD+QfAZZTJK1fHjnE4g==" hashValue="AFuM34x4kiq623S2kGXdjgOEqgLVp/28FYw7OUOu6zA3uel8Ypk3F08JIZKTDE0cGEaWAVm2m8QmlEKxrez06g==" algorithmName="SHA-512" password="CC35"/>
  <autoFilter ref="C96:K386"/>
  <mergeCells count="10">
    <mergeCell ref="E7:H7"/>
    <mergeCell ref="E9:H9"/>
    <mergeCell ref="E24:H24"/>
    <mergeCell ref="E45:H45"/>
    <mergeCell ref="E47:H47"/>
    <mergeCell ref="J51:J52"/>
    <mergeCell ref="E87:H87"/>
    <mergeCell ref="E89:H89"/>
    <mergeCell ref="G1:H1"/>
    <mergeCell ref="L2:V2"/>
  </mergeCells>
  <hyperlinks>
    <hyperlink ref="F1:G1" location="C2" display="1) Krycí list soupisu"/>
    <hyperlink ref="G1:H1" location="C54" display="2) Rekapitulace"/>
    <hyperlink ref="J1" location="C9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5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6"/>
      <c r="C1" s="136"/>
      <c r="D1" s="137" t="s">
        <v>1</v>
      </c>
      <c r="E1" s="136"/>
      <c r="F1" s="138" t="s">
        <v>86</v>
      </c>
      <c r="G1" s="138" t="s">
        <v>87</v>
      </c>
      <c r="H1" s="138"/>
      <c r="I1" s="139"/>
      <c r="J1" s="138" t="s">
        <v>88</v>
      </c>
      <c r="K1" s="137" t="s">
        <v>89</v>
      </c>
      <c r="L1" s="138" t="s">
        <v>90</v>
      </c>
      <c r="M1" s="138"/>
      <c r="N1" s="138"/>
      <c r="O1" s="138"/>
      <c r="P1" s="138"/>
      <c r="Q1" s="138"/>
      <c r="R1" s="138"/>
      <c r="S1" s="138"/>
      <c r="T1" s="138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140"/>
      <c r="J3" s="25"/>
      <c r="K3" s="26"/>
      <c r="AT3" s="23" t="s">
        <v>82</v>
      </c>
    </row>
    <row r="4" ht="36.96" customHeight="1">
      <c r="B4" s="27"/>
      <c r="C4" s="28"/>
      <c r="D4" s="29" t="s">
        <v>91</v>
      </c>
      <c r="E4" s="28"/>
      <c r="F4" s="28"/>
      <c r="G4" s="28"/>
      <c r="H4" s="28"/>
      <c r="I4" s="141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41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41"/>
      <c r="J6" s="28"/>
      <c r="K6" s="30"/>
    </row>
    <row r="7" ht="16.5" customHeight="1">
      <c r="B7" s="27"/>
      <c r="C7" s="28"/>
      <c r="D7" s="28"/>
      <c r="E7" s="142" t="str">
        <f>'Rekapitulace stavby'!K6</f>
        <v>Městský stadion Ústí nad Labem, dovybudování areálu - V.etapa</v>
      </c>
      <c r="F7" s="39"/>
      <c r="G7" s="39"/>
      <c r="H7" s="39"/>
      <c r="I7" s="141"/>
      <c r="J7" s="28"/>
      <c r="K7" s="30"/>
    </row>
    <row r="8" s="1" customFormat="1">
      <c r="B8" s="45"/>
      <c r="C8" s="46"/>
      <c r="D8" s="39" t="s">
        <v>92</v>
      </c>
      <c r="E8" s="46"/>
      <c r="F8" s="46"/>
      <c r="G8" s="46"/>
      <c r="H8" s="46"/>
      <c r="I8" s="143"/>
      <c r="J8" s="46"/>
      <c r="K8" s="50"/>
    </row>
    <row r="9" s="1" customFormat="1" ht="36.96" customHeight="1">
      <c r="B9" s="45"/>
      <c r="C9" s="46"/>
      <c r="D9" s="46"/>
      <c r="E9" s="144" t="s">
        <v>666</v>
      </c>
      <c r="F9" s="46"/>
      <c r="G9" s="46"/>
      <c r="H9" s="46"/>
      <c r="I9" s="143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43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5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5" t="s">
        <v>25</v>
      </c>
      <c r="J12" s="146" t="str">
        <f>'Rekapitulace stavby'!AN8</f>
        <v>28. 7. 2018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43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5" t="s">
        <v>28</v>
      </c>
      <c r="J14" s="34" t="s">
        <v>21</v>
      </c>
      <c r="K14" s="50"/>
    </row>
    <row r="15" s="1" customFormat="1" ht="18" customHeight="1">
      <c r="B15" s="45"/>
      <c r="C15" s="46"/>
      <c r="D15" s="46"/>
      <c r="E15" s="34" t="s">
        <v>29</v>
      </c>
      <c r="F15" s="46"/>
      <c r="G15" s="46"/>
      <c r="H15" s="46"/>
      <c r="I15" s="145" t="s">
        <v>30</v>
      </c>
      <c r="J15" s="34" t="s">
        <v>21</v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43"/>
      <c r="J16" s="46"/>
      <c r="K16" s="50"/>
    </row>
    <row r="17" s="1" customFormat="1" ht="14.4" customHeight="1">
      <c r="B17" s="45"/>
      <c r="C17" s="46"/>
      <c r="D17" s="39" t="s">
        <v>31</v>
      </c>
      <c r="E17" s="46"/>
      <c r="F17" s="46"/>
      <c r="G17" s="46"/>
      <c r="H17" s="46"/>
      <c r="I17" s="145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5" t="s">
        <v>30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43"/>
      <c r="J19" s="46"/>
      <c r="K19" s="50"/>
    </row>
    <row r="20" s="1" customFormat="1" ht="14.4" customHeight="1">
      <c r="B20" s="45"/>
      <c r="C20" s="46"/>
      <c r="D20" s="39" t="s">
        <v>33</v>
      </c>
      <c r="E20" s="46"/>
      <c r="F20" s="46"/>
      <c r="G20" s="46"/>
      <c r="H20" s="46"/>
      <c r="I20" s="145" t="s">
        <v>28</v>
      </c>
      <c r="J20" s="34" t="s">
        <v>21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5" t="s">
        <v>30</v>
      </c>
      <c r="J21" s="34" t="s">
        <v>21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43"/>
      <c r="J22" s="46"/>
      <c r="K22" s="50"/>
    </row>
    <row r="23" s="1" customFormat="1" ht="14.4" customHeight="1">
      <c r="B23" s="45"/>
      <c r="C23" s="46"/>
      <c r="D23" s="39" t="s">
        <v>36</v>
      </c>
      <c r="E23" s="46"/>
      <c r="F23" s="46"/>
      <c r="G23" s="46"/>
      <c r="H23" s="46"/>
      <c r="I23" s="143"/>
      <c r="J23" s="46"/>
      <c r="K23" s="50"/>
    </row>
    <row r="24" s="6" customFormat="1" ht="57" customHeight="1">
      <c r="B24" s="147"/>
      <c r="C24" s="148"/>
      <c r="D24" s="148"/>
      <c r="E24" s="43" t="s">
        <v>37</v>
      </c>
      <c r="F24" s="43"/>
      <c r="G24" s="43"/>
      <c r="H24" s="43"/>
      <c r="I24" s="149"/>
      <c r="J24" s="148"/>
      <c r="K24" s="150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43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51"/>
      <c r="J26" s="105"/>
      <c r="K26" s="152"/>
    </row>
    <row r="27" s="1" customFormat="1" ht="25.44" customHeight="1">
      <c r="B27" s="45"/>
      <c r="C27" s="46"/>
      <c r="D27" s="153" t="s">
        <v>38</v>
      </c>
      <c r="E27" s="46"/>
      <c r="F27" s="46"/>
      <c r="G27" s="46"/>
      <c r="H27" s="46"/>
      <c r="I27" s="143"/>
      <c r="J27" s="154">
        <f>ROUND(J83,2)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51"/>
      <c r="J28" s="105"/>
      <c r="K28" s="152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5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6">
        <f>ROUND(SUM(BE83:BE175), 2)</f>
        <v>0</v>
      </c>
      <c r="G30" s="46"/>
      <c r="H30" s="46"/>
      <c r="I30" s="157">
        <v>0.20999999999999999</v>
      </c>
      <c r="J30" s="156">
        <f>ROUND(ROUND((SUM(BE83:BE175)),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6">
        <f>ROUND(SUM(BF83:BF175), 2)</f>
        <v>0</v>
      </c>
      <c r="G31" s="46"/>
      <c r="H31" s="46"/>
      <c r="I31" s="157">
        <v>0.14999999999999999</v>
      </c>
      <c r="J31" s="156">
        <f>ROUND(ROUND((SUM(BF83:BF175)),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6">
        <f>ROUND(SUM(BG83:BG175), 2)</f>
        <v>0</v>
      </c>
      <c r="G32" s="46"/>
      <c r="H32" s="46"/>
      <c r="I32" s="157">
        <v>0.20999999999999999</v>
      </c>
      <c r="J32" s="156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6">
        <f>ROUND(SUM(BH83:BH175), 2)</f>
        <v>0</v>
      </c>
      <c r="G33" s="46"/>
      <c r="H33" s="46"/>
      <c r="I33" s="157">
        <v>0.14999999999999999</v>
      </c>
      <c r="J33" s="156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6">
        <f>ROUND(SUM(BI83:BI175), 2)</f>
        <v>0</v>
      </c>
      <c r="G34" s="46"/>
      <c r="H34" s="46"/>
      <c r="I34" s="157">
        <v>0</v>
      </c>
      <c r="J34" s="156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43"/>
      <c r="J35" s="46"/>
      <c r="K35" s="50"/>
    </row>
    <row r="36" s="1" customFormat="1" ht="25.44" customHeight="1">
      <c r="B36" s="45"/>
      <c r="C36" s="158"/>
      <c r="D36" s="159" t="s">
        <v>48</v>
      </c>
      <c r="E36" s="97"/>
      <c r="F36" s="97"/>
      <c r="G36" s="160" t="s">
        <v>49</v>
      </c>
      <c r="H36" s="161" t="s">
        <v>50</v>
      </c>
      <c r="I36" s="162"/>
      <c r="J36" s="163">
        <f>SUM(J27:J34)</f>
        <v>0</v>
      </c>
      <c r="K36" s="164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5"/>
      <c r="J37" s="67"/>
      <c r="K37" s="68"/>
    </row>
    <row r="41" s="1" customFormat="1" ht="6.96" customHeight="1">
      <c r="B41" s="166"/>
      <c r="C41" s="167"/>
      <c r="D41" s="167"/>
      <c r="E41" s="167"/>
      <c r="F41" s="167"/>
      <c r="G41" s="167"/>
      <c r="H41" s="167"/>
      <c r="I41" s="168"/>
      <c r="J41" s="167"/>
      <c r="K41" s="169"/>
    </row>
    <row r="42" s="1" customFormat="1" ht="36.96" customHeight="1">
      <c r="B42" s="45"/>
      <c r="C42" s="29" t="s">
        <v>94</v>
      </c>
      <c r="D42" s="46"/>
      <c r="E42" s="46"/>
      <c r="F42" s="46"/>
      <c r="G42" s="46"/>
      <c r="H42" s="46"/>
      <c r="I42" s="143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43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43"/>
      <c r="J44" s="46"/>
      <c r="K44" s="50"/>
    </row>
    <row r="45" s="1" customFormat="1" ht="16.5" customHeight="1">
      <c r="B45" s="45"/>
      <c r="C45" s="46"/>
      <c r="D45" s="46"/>
      <c r="E45" s="142" t="str">
        <f>E7</f>
        <v>Městský stadion Ústí nad Labem, dovybudování areálu - V.etapa</v>
      </c>
      <c r="F45" s="39"/>
      <c r="G45" s="39"/>
      <c r="H45" s="39"/>
      <c r="I45" s="143"/>
      <c r="J45" s="46"/>
      <c r="K45" s="50"/>
    </row>
    <row r="46" s="1" customFormat="1" ht="14.4" customHeight="1">
      <c r="B46" s="45"/>
      <c r="C46" s="39" t="s">
        <v>92</v>
      </c>
      <c r="D46" s="46"/>
      <c r="E46" s="46"/>
      <c r="F46" s="46"/>
      <c r="G46" s="46"/>
      <c r="H46" s="46"/>
      <c r="I46" s="143"/>
      <c r="J46" s="46"/>
      <c r="K46" s="50"/>
    </row>
    <row r="47" s="1" customFormat="1" ht="17.25" customHeight="1">
      <c r="B47" s="45"/>
      <c r="C47" s="46"/>
      <c r="D47" s="46"/>
      <c r="E47" s="144" t="str">
        <f>E9</f>
        <v>SO.13 - Oprava tartanových povrchů v rozběžištích (V.etapa)</v>
      </c>
      <c r="F47" s="46"/>
      <c r="G47" s="46"/>
      <c r="H47" s="46"/>
      <c r="I47" s="143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43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5" t="s">
        <v>25</v>
      </c>
      <c r="J49" s="146" t="str">
        <f>IF(J12="","",J12)</f>
        <v>28. 7. 2018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43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>Statutární město Ústí nad Labem</v>
      </c>
      <c r="G51" s="46"/>
      <c r="H51" s="46"/>
      <c r="I51" s="145" t="s">
        <v>33</v>
      </c>
      <c r="J51" s="43" t="str">
        <f>E21</f>
        <v>PROVOD s.r.o.</v>
      </c>
      <c r="K51" s="50"/>
    </row>
    <row r="52" s="1" customFormat="1" ht="14.4" customHeight="1">
      <c r="B52" s="45"/>
      <c r="C52" s="39" t="s">
        <v>31</v>
      </c>
      <c r="D52" s="46"/>
      <c r="E52" s="46"/>
      <c r="F52" s="34" t="str">
        <f>IF(E18="","",E18)</f>
        <v/>
      </c>
      <c r="G52" s="46"/>
      <c r="H52" s="46"/>
      <c r="I52" s="143"/>
      <c r="J52" s="170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43"/>
      <c r="J53" s="46"/>
      <c r="K53" s="50"/>
    </row>
    <row r="54" s="1" customFormat="1" ht="29.28" customHeight="1">
      <c r="B54" s="45"/>
      <c r="C54" s="171" t="s">
        <v>95</v>
      </c>
      <c r="D54" s="158"/>
      <c r="E54" s="158"/>
      <c r="F54" s="158"/>
      <c r="G54" s="158"/>
      <c r="H54" s="158"/>
      <c r="I54" s="172"/>
      <c r="J54" s="173" t="s">
        <v>96</v>
      </c>
      <c r="K54" s="174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43"/>
      <c r="J55" s="46"/>
      <c r="K55" s="50"/>
    </row>
    <row r="56" s="1" customFormat="1" ht="29.28" customHeight="1">
      <c r="B56" s="45"/>
      <c r="C56" s="175" t="s">
        <v>97</v>
      </c>
      <c r="D56" s="46"/>
      <c r="E56" s="46"/>
      <c r="F56" s="46"/>
      <c r="G56" s="46"/>
      <c r="H56" s="46"/>
      <c r="I56" s="143"/>
      <c r="J56" s="154">
        <f>J83</f>
        <v>0</v>
      </c>
      <c r="K56" s="50"/>
      <c r="AU56" s="23" t="s">
        <v>98</v>
      </c>
    </row>
    <row r="57" s="7" customFormat="1" ht="24.96" customHeight="1">
      <c r="B57" s="176"/>
      <c r="C57" s="177"/>
      <c r="D57" s="178" t="s">
        <v>99</v>
      </c>
      <c r="E57" s="179"/>
      <c r="F57" s="179"/>
      <c r="G57" s="179"/>
      <c r="H57" s="179"/>
      <c r="I57" s="180"/>
      <c r="J57" s="181">
        <f>J84</f>
        <v>0</v>
      </c>
      <c r="K57" s="182"/>
    </row>
    <row r="58" s="8" customFormat="1" ht="19.92" customHeight="1">
      <c r="B58" s="183"/>
      <c r="C58" s="184"/>
      <c r="D58" s="185" t="s">
        <v>100</v>
      </c>
      <c r="E58" s="186"/>
      <c r="F58" s="186"/>
      <c r="G58" s="186"/>
      <c r="H58" s="186"/>
      <c r="I58" s="187"/>
      <c r="J58" s="188">
        <f>J85</f>
        <v>0</v>
      </c>
      <c r="K58" s="189"/>
    </row>
    <row r="59" s="8" customFormat="1" ht="19.92" customHeight="1">
      <c r="B59" s="183"/>
      <c r="C59" s="184"/>
      <c r="D59" s="185" t="s">
        <v>101</v>
      </c>
      <c r="E59" s="186"/>
      <c r="F59" s="186"/>
      <c r="G59" s="186"/>
      <c r="H59" s="186"/>
      <c r="I59" s="187"/>
      <c r="J59" s="188">
        <f>J107</f>
        <v>0</v>
      </c>
      <c r="K59" s="189"/>
    </row>
    <row r="60" s="8" customFormat="1" ht="19.92" customHeight="1">
      <c r="B60" s="183"/>
      <c r="C60" s="184"/>
      <c r="D60" s="185" t="s">
        <v>104</v>
      </c>
      <c r="E60" s="186"/>
      <c r="F60" s="186"/>
      <c r="G60" s="186"/>
      <c r="H60" s="186"/>
      <c r="I60" s="187"/>
      <c r="J60" s="188">
        <f>J110</f>
        <v>0</v>
      </c>
      <c r="K60" s="189"/>
    </row>
    <row r="61" s="8" customFormat="1" ht="19.92" customHeight="1">
      <c r="B61" s="183"/>
      <c r="C61" s="184"/>
      <c r="D61" s="185" t="s">
        <v>667</v>
      </c>
      <c r="E61" s="186"/>
      <c r="F61" s="186"/>
      <c r="G61" s="186"/>
      <c r="H61" s="186"/>
      <c r="I61" s="187"/>
      <c r="J61" s="188">
        <f>J127</f>
        <v>0</v>
      </c>
      <c r="K61" s="189"/>
    </row>
    <row r="62" s="8" customFormat="1" ht="19.92" customHeight="1">
      <c r="B62" s="183"/>
      <c r="C62" s="184"/>
      <c r="D62" s="185" t="s">
        <v>110</v>
      </c>
      <c r="E62" s="186"/>
      <c r="F62" s="186"/>
      <c r="G62" s="186"/>
      <c r="H62" s="186"/>
      <c r="I62" s="187"/>
      <c r="J62" s="188">
        <f>J142</f>
        <v>0</v>
      </c>
      <c r="K62" s="189"/>
    </row>
    <row r="63" s="8" customFormat="1" ht="19.92" customHeight="1">
      <c r="B63" s="183"/>
      <c r="C63" s="184"/>
      <c r="D63" s="185" t="s">
        <v>111</v>
      </c>
      <c r="E63" s="186"/>
      <c r="F63" s="186"/>
      <c r="G63" s="186"/>
      <c r="H63" s="186"/>
      <c r="I63" s="187"/>
      <c r="J63" s="188">
        <f>J173</f>
        <v>0</v>
      </c>
      <c r="K63" s="189"/>
    </row>
    <row r="64" s="1" customFormat="1" ht="21.84" customHeight="1">
      <c r="B64" s="45"/>
      <c r="C64" s="46"/>
      <c r="D64" s="46"/>
      <c r="E64" s="46"/>
      <c r="F64" s="46"/>
      <c r="G64" s="46"/>
      <c r="H64" s="46"/>
      <c r="I64" s="143"/>
      <c r="J64" s="46"/>
      <c r="K64" s="50"/>
    </row>
    <row r="65" s="1" customFormat="1" ht="6.96" customHeight="1">
      <c r="B65" s="66"/>
      <c r="C65" s="67"/>
      <c r="D65" s="67"/>
      <c r="E65" s="67"/>
      <c r="F65" s="67"/>
      <c r="G65" s="67"/>
      <c r="H65" s="67"/>
      <c r="I65" s="165"/>
      <c r="J65" s="67"/>
      <c r="K65" s="68"/>
    </row>
    <row r="69" s="1" customFormat="1" ht="6.96" customHeight="1">
      <c r="B69" s="69"/>
      <c r="C69" s="70"/>
      <c r="D69" s="70"/>
      <c r="E69" s="70"/>
      <c r="F69" s="70"/>
      <c r="G69" s="70"/>
      <c r="H69" s="70"/>
      <c r="I69" s="168"/>
      <c r="J69" s="70"/>
      <c r="K69" s="70"/>
      <c r="L69" s="71"/>
    </row>
    <row r="70" s="1" customFormat="1" ht="36.96" customHeight="1">
      <c r="B70" s="45"/>
      <c r="C70" s="72" t="s">
        <v>120</v>
      </c>
      <c r="D70" s="73"/>
      <c r="E70" s="73"/>
      <c r="F70" s="73"/>
      <c r="G70" s="73"/>
      <c r="H70" s="73"/>
      <c r="I70" s="190"/>
      <c r="J70" s="73"/>
      <c r="K70" s="73"/>
      <c r="L70" s="71"/>
    </row>
    <row r="71" s="1" customFormat="1" ht="6.96" customHeight="1">
      <c r="B71" s="45"/>
      <c r="C71" s="73"/>
      <c r="D71" s="73"/>
      <c r="E71" s="73"/>
      <c r="F71" s="73"/>
      <c r="G71" s="73"/>
      <c r="H71" s="73"/>
      <c r="I71" s="190"/>
      <c r="J71" s="73"/>
      <c r="K71" s="73"/>
      <c r="L71" s="71"/>
    </row>
    <row r="72" s="1" customFormat="1" ht="14.4" customHeight="1">
      <c r="B72" s="45"/>
      <c r="C72" s="75" t="s">
        <v>18</v>
      </c>
      <c r="D72" s="73"/>
      <c r="E72" s="73"/>
      <c r="F72" s="73"/>
      <c r="G72" s="73"/>
      <c r="H72" s="73"/>
      <c r="I72" s="190"/>
      <c r="J72" s="73"/>
      <c r="K72" s="73"/>
      <c r="L72" s="71"/>
    </row>
    <row r="73" s="1" customFormat="1" ht="16.5" customHeight="1">
      <c r="B73" s="45"/>
      <c r="C73" s="73"/>
      <c r="D73" s="73"/>
      <c r="E73" s="191" t="str">
        <f>E7</f>
        <v>Městský stadion Ústí nad Labem, dovybudování areálu - V.etapa</v>
      </c>
      <c r="F73" s="75"/>
      <c r="G73" s="75"/>
      <c r="H73" s="75"/>
      <c r="I73" s="190"/>
      <c r="J73" s="73"/>
      <c r="K73" s="73"/>
      <c r="L73" s="71"/>
    </row>
    <row r="74" s="1" customFormat="1" ht="14.4" customHeight="1">
      <c r="B74" s="45"/>
      <c r="C74" s="75" t="s">
        <v>92</v>
      </c>
      <c r="D74" s="73"/>
      <c r="E74" s="73"/>
      <c r="F74" s="73"/>
      <c r="G74" s="73"/>
      <c r="H74" s="73"/>
      <c r="I74" s="190"/>
      <c r="J74" s="73"/>
      <c r="K74" s="73"/>
      <c r="L74" s="71"/>
    </row>
    <row r="75" s="1" customFormat="1" ht="17.25" customHeight="1">
      <c r="B75" s="45"/>
      <c r="C75" s="73"/>
      <c r="D75" s="73"/>
      <c r="E75" s="81" t="str">
        <f>E9</f>
        <v>SO.13 - Oprava tartanových povrchů v rozběžištích (V.etapa)</v>
      </c>
      <c r="F75" s="73"/>
      <c r="G75" s="73"/>
      <c r="H75" s="73"/>
      <c r="I75" s="190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0"/>
      <c r="J76" s="73"/>
      <c r="K76" s="73"/>
      <c r="L76" s="71"/>
    </row>
    <row r="77" s="1" customFormat="1" ht="18" customHeight="1">
      <c r="B77" s="45"/>
      <c r="C77" s="75" t="s">
        <v>23</v>
      </c>
      <c r="D77" s="73"/>
      <c r="E77" s="73"/>
      <c r="F77" s="192" t="str">
        <f>F12</f>
        <v xml:space="preserve"> </v>
      </c>
      <c r="G77" s="73"/>
      <c r="H77" s="73"/>
      <c r="I77" s="193" t="s">
        <v>25</v>
      </c>
      <c r="J77" s="84" t="str">
        <f>IF(J12="","",J12)</f>
        <v>28. 7. 2018</v>
      </c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0"/>
      <c r="J78" s="73"/>
      <c r="K78" s="73"/>
      <c r="L78" s="71"/>
    </row>
    <row r="79" s="1" customFormat="1">
      <c r="B79" s="45"/>
      <c r="C79" s="75" t="s">
        <v>27</v>
      </c>
      <c r="D79" s="73"/>
      <c r="E79" s="73"/>
      <c r="F79" s="192" t="str">
        <f>E15</f>
        <v>Statutární město Ústí nad Labem</v>
      </c>
      <c r="G79" s="73"/>
      <c r="H79" s="73"/>
      <c r="I79" s="193" t="s">
        <v>33</v>
      </c>
      <c r="J79" s="192" t="str">
        <f>E21</f>
        <v>PROVOD s.r.o.</v>
      </c>
      <c r="K79" s="73"/>
      <c r="L79" s="71"/>
    </row>
    <row r="80" s="1" customFormat="1" ht="14.4" customHeight="1">
      <c r="B80" s="45"/>
      <c r="C80" s="75" t="s">
        <v>31</v>
      </c>
      <c r="D80" s="73"/>
      <c r="E80" s="73"/>
      <c r="F80" s="192" t="str">
        <f>IF(E18="","",E18)</f>
        <v/>
      </c>
      <c r="G80" s="73"/>
      <c r="H80" s="73"/>
      <c r="I80" s="190"/>
      <c r="J80" s="73"/>
      <c r="K80" s="73"/>
      <c r="L80" s="71"/>
    </row>
    <row r="81" s="1" customFormat="1" ht="10.32" customHeight="1">
      <c r="B81" s="45"/>
      <c r="C81" s="73"/>
      <c r="D81" s="73"/>
      <c r="E81" s="73"/>
      <c r="F81" s="73"/>
      <c r="G81" s="73"/>
      <c r="H81" s="73"/>
      <c r="I81" s="190"/>
      <c r="J81" s="73"/>
      <c r="K81" s="73"/>
      <c r="L81" s="71"/>
    </row>
    <row r="82" s="9" customFormat="1" ht="29.28" customHeight="1">
      <c r="B82" s="194"/>
      <c r="C82" s="195" t="s">
        <v>121</v>
      </c>
      <c r="D82" s="196" t="s">
        <v>57</v>
      </c>
      <c r="E82" s="196" t="s">
        <v>53</v>
      </c>
      <c r="F82" s="196" t="s">
        <v>122</v>
      </c>
      <c r="G82" s="196" t="s">
        <v>123</v>
      </c>
      <c r="H82" s="196" t="s">
        <v>124</v>
      </c>
      <c r="I82" s="197" t="s">
        <v>125</v>
      </c>
      <c r="J82" s="196" t="s">
        <v>96</v>
      </c>
      <c r="K82" s="198" t="s">
        <v>126</v>
      </c>
      <c r="L82" s="199"/>
      <c r="M82" s="101" t="s">
        <v>127</v>
      </c>
      <c r="N82" s="102" t="s">
        <v>42</v>
      </c>
      <c r="O82" s="102" t="s">
        <v>128</v>
      </c>
      <c r="P82" s="102" t="s">
        <v>129</v>
      </c>
      <c r="Q82" s="102" t="s">
        <v>130</v>
      </c>
      <c r="R82" s="102" t="s">
        <v>131</v>
      </c>
      <c r="S82" s="102" t="s">
        <v>132</v>
      </c>
      <c r="T82" s="103" t="s">
        <v>133</v>
      </c>
    </row>
    <row r="83" s="1" customFormat="1" ht="29.28" customHeight="1">
      <c r="B83" s="45"/>
      <c r="C83" s="107" t="s">
        <v>97</v>
      </c>
      <c r="D83" s="73"/>
      <c r="E83" s="73"/>
      <c r="F83" s="73"/>
      <c r="G83" s="73"/>
      <c r="H83" s="73"/>
      <c r="I83" s="190"/>
      <c r="J83" s="200">
        <f>BK83</f>
        <v>0</v>
      </c>
      <c r="K83" s="73"/>
      <c r="L83" s="71"/>
      <c r="M83" s="104"/>
      <c r="N83" s="105"/>
      <c r="O83" s="105"/>
      <c r="P83" s="201">
        <f>P84</f>
        <v>0</v>
      </c>
      <c r="Q83" s="105"/>
      <c r="R83" s="201">
        <f>R84</f>
        <v>1423.2311599999996</v>
      </c>
      <c r="S83" s="105"/>
      <c r="T83" s="202">
        <f>T84</f>
        <v>960.34800000000007</v>
      </c>
      <c r="AT83" s="23" t="s">
        <v>71</v>
      </c>
      <c r="AU83" s="23" t="s">
        <v>98</v>
      </c>
      <c r="BK83" s="203">
        <f>BK84</f>
        <v>0</v>
      </c>
    </row>
    <row r="84" s="10" customFormat="1" ht="37.44001" customHeight="1">
      <c r="B84" s="204"/>
      <c r="C84" s="205"/>
      <c r="D84" s="206" t="s">
        <v>71</v>
      </c>
      <c r="E84" s="207" t="s">
        <v>134</v>
      </c>
      <c r="F84" s="207" t="s">
        <v>135</v>
      </c>
      <c r="G84" s="205"/>
      <c r="H84" s="205"/>
      <c r="I84" s="208"/>
      <c r="J84" s="209">
        <f>BK84</f>
        <v>0</v>
      </c>
      <c r="K84" s="205"/>
      <c r="L84" s="210"/>
      <c r="M84" s="211"/>
      <c r="N84" s="212"/>
      <c r="O84" s="212"/>
      <c r="P84" s="213">
        <f>P85+P107+P110+P127+P142+P173</f>
        <v>0</v>
      </c>
      <c r="Q84" s="212"/>
      <c r="R84" s="213">
        <f>R85+R107+R110+R127+R142+R173</f>
        <v>1423.2311599999996</v>
      </c>
      <c r="S84" s="212"/>
      <c r="T84" s="214">
        <f>T85+T107+T110+T127+T142+T173</f>
        <v>960.34800000000007</v>
      </c>
      <c r="AR84" s="215" t="s">
        <v>80</v>
      </c>
      <c r="AT84" s="216" t="s">
        <v>71</v>
      </c>
      <c r="AU84" s="216" t="s">
        <v>72</v>
      </c>
      <c r="AY84" s="215" t="s">
        <v>136</v>
      </c>
      <c r="BK84" s="217">
        <f>BK85+BK107+BK110+BK127+BK142+BK173</f>
        <v>0</v>
      </c>
    </row>
    <row r="85" s="10" customFormat="1" ht="19.92" customHeight="1">
      <c r="B85" s="204"/>
      <c r="C85" s="205"/>
      <c r="D85" s="206" t="s">
        <v>71</v>
      </c>
      <c r="E85" s="218" t="s">
        <v>80</v>
      </c>
      <c r="F85" s="218" t="s">
        <v>137</v>
      </c>
      <c r="G85" s="205"/>
      <c r="H85" s="205"/>
      <c r="I85" s="208"/>
      <c r="J85" s="219">
        <f>BK85</f>
        <v>0</v>
      </c>
      <c r="K85" s="205"/>
      <c r="L85" s="210"/>
      <c r="M85" s="211"/>
      <c r="N85" s="212"/>
      <c r="O85" s="212"/>
      <c r="P85" s="213">
        <f>SUM(P86:P106)</f>
        <v>0</v>
      </c>
      <c r="Q85" s="212"/>
      <c r="R85" s="213">
        <f>SUM(R86:R106)</f>
        <v>0</v>
      </c>
      <c r="S85" s="212"/>
      <c r="T85" s="214">
        <f>SUM(T86:T106)</f>
        <v>0</v>
      </c>
      <c r="AR85" s="215" t="s">
        <v>80</v>
      </c>
      <c r="AT85" s="216" t="s">
        <v>71</v>
      </c>
      <c r="AU85" s="216" t="s">
        <v>80</v>
      </c>
      <c r="AY85" s="215" t="s">
        <v>136</v>
      </c>
      <c r="BK85" s="217">
        <f>SUM(BK86:BK106)</f>
        <v>0</v>
      </c>
    </row>
    <row r="86" s="1" customFormat="1" ht="16.5" customHeight="1">
      <c r="B86" s="45"/>
      <c r="C86" s="220" t="s">
        <v>80</v>
      </c>
      <c r="D86" s="220" t="s">
        <v>138</v>
      </c>
      <c r="E86" s="221" t="s">
        <v>139</v>
      </c>
      <c r="F86" s="222" t="s">
        <v>140</v>
      </c>
      <c r="G86" s="223" t="s">
        <v>141</v>
      </c>
      <c r="H86" s="224">
        <v>1</v>
      </c>
      <c r="I86" s="225"/>
      <c r="J86" s="226">
        <f>ROUND(I86*H86,2)</f>
        <v>0</v>
      </c>
      <c r="K86" s="222" t="s">
        <v>21</v>
      </c>
      <c r="L86" s="71"/>
      <c r="M86" s="227" t="s">
        <v>21</v>
      </c>
      <c r="N86" s="228" t="s">
        <v>43</v>
      </c>
      <c r="O86" s="46"/>
      <c r="P86" s="229">
        <f>O86*H86</f>
        <v>0</v>
      </c>
      <c r="Q86" s="229">
        <v>0</v>
      </c>
      <c r="R86" s="229">
        <f>Q86*H86</f>
        <v>0</v>
      </c>
      <c r="S86" s="229">
        <v>0</v>
      </c>
      <c r="T86" s="230">
        <f>S86*H86</f>
        <v>0</v>
      </c>
      <c r="AR86" s="23" t="s">
        <v>142</v>
      </c>
      <c r="AT86" s="23" t="s">
        <v>138</v>
      </c>
      <c r="AU86" s="23" t="s">
        <v>82</v>
      </c>
      <c r="AY86" s="23" t="s">
        <v>136</v>
      </c>
      <c r="BE86" s="231">
        <f>IF(N86="základní",J86,0)</f>
        <v>0</v>
      </c>
      <c r="BF86" s="231">
        <f>IF(N86="snížená",J86,0)</f>
        <v>0</v>
      </c>
      <c r="BG86" s="231">
        <f>IF(N86="zákl. přenesená",J86,0)</f>
        <v>0</v>
      </c>
      <c r="BH86" s="231">
        <f>IF(N86="sníž. přenesená",J86,0)</f>
        <v>0</v>
      </c>
      <c r="BI86" s="231">
        <f>IF(N86="nulová",J86,0)</f>
        <v>0</v>
      </c>
      <c r="BJ86" s="23" t="s">
        <v>80</v>
      </c>
      <c r="BK86" s="231">
        <f>ROUND(I86*H86,2)</f>
        <v>0</v>
      </c>
      <c r="BL86" s="23" t="s">
        <v>142</v>
      </c>
      <c r="BM86" s="23" t="s">
        <v>668</v>
      </c>
    </row>
    <row r="87" s="1" customFormat="1" ht="16.5" customHeight="1">
      <c r="B87" s="45"/>
      <c r="C87" s="220" t="s">
        <v>82</v>
      </c>
      <c r="D87" s="220" t="s">
        <v>138</v>
      </c>
      <c r="E87" s="221" t="s">
        <v>170</v>
      </c>
      <c r="F87" s="222" t="s">
        <v>171</v>
      </c>
      <c r="G87" s="223" t="s">
        <v>146</v>
      </c>
      <c r="H87" s="224">
        <v>23.039999999999999</v>
      </c>
      <c r="I87" s="225"/>
      <c r="J87" s="226">
        <f>ROUND(I87*H87,2)</f>
        <v>0</v>
      </c>
      <c r="K87" s="222" t="s">
        <v>147</v>
      </c>
      <c r="L87" s="71"/>
      <c r="M87" s="227" t="s">
        <v>21</v>
      </c>
      <c r="N87" s="228" t="s">
        <v>43</v>
      </c>
      <c r="O87" s="46"/>
      <c r="P87" s="229">
        <f>O87*H87</f>
        <v>0</v>
      </c>
      <c r="Q87" s="229">
        <v>0</v>
      </c>
      <c r="R87" s="229">
        <f>Q87*H87</f>
        <v>0</v>
      </c>
      <c r="S87" s="229">
        <v>0</v>
      </c>
      <c r="T87" s="230">
        <f>S87*H87</f>
        <v>0</v>
      </c>
      <c r="AR87" s="23" t="s">
        <v>142</v>
      </c>
      <c r="AT87" s="23" t="s">
        <v>138</v>
      </c>
      <c r="AU87" s="23" t="s">
        <v>82</v>
      </c>
      <c r="AY87" s="23" t="s">
        <v>136</v>
      </c>
      <c r="BE87" s="231">
        <f>IF(N87="základní",J87,0)</f>
        <v>0</v>
      </c>
      <c r="BF87" s="231">
        <f>IF(N87="snížená",J87,0)</f>
        <v>0</v>
      </c>
      <c r="BG87" s="231">
        <f>IF(N87="zákl. přenesená",J87,0)</f>
        <v>0</v>
      </c>
      <c r="BH87" s="231">
        <f>IF(N87="sníž. přenesená",J87,0)</f>
        <v>0</v>
      </c>
      <c r="BI87" s="231">
        <f>IF(N87="nulová",J87,0)</f>
        <v>0</v>
      </c>
      <c r="BJ87" s="23" t="s">
        <v>80</v>
      </c>
      <c r="BK87" s="231">
        <f>ROUND(I87*H87,2)</f>
        <v>0</v>
      </c>
      <c r="BL87" s="23" t="s">
        <v>142</v>
      </c>
      <c r="BM87" s="23" t="s">
        <v>172</v>
      </c>
    </row>
    <row r="88" s="1" customFormat="1">
      <c r="B88" s="45"/>
      <c r="C88" s="73"/>
      <c r="D88" s="232" t="s">
        <v>149</v>
      </c>
      <c r="E88" s="73"/>
      <c r="F88" s="233" t="s">
        <v>173</v>
      </c>
      <c r="G88" s="73"/>
      <c r="H88" s="73"/>
      <c r="I88" s="190"/>
      <c r="J88" s="73"/>
      <c r="K88" s="73"/>
      <c r="L88" s="71"/>
      <c r="M88" s="234"/>
      <c r="N88" s="46"/>
      <c r="O88" s="46"/>
      <c r="P88" s="46"/>
      <c r="Q88" s="46"/>
      <c r="R88" s="46"/>
      <c r="S88" s="46"/>
      <c r="T88" s="94"/>
      <c r="AT88" s="23" t="s">
        <v>149</v>
      </c>
      <c r="AU88" s="23" t="s">
        <v>82</v>
      </c>
    </row>
    <row r="89" s="11" customFormat="1">
      <c r="B89" s="235"/>
      <c r="C89" s="236"/>
      <c r="D89" s="232" t="s">
        <v>151</v>
      </c>
      <c r="E89" s="237" t="s">
        <v>21</v>
      </c>
      <c r="F89" s="238" t="s">
        <v>669</v>
      </c>
      <c r="G89" s="236"/>
      <c r="H89" s="239">
        <v>23.039999999999999</v>
      </c>
      <c r="I89" s="240"/>
      <c r="J89" s="236"/>
      <c r="K89" s="236"/>
      <c r="L89" s="241"/>
      <c r="M89" s="242"/>
      <c r="N89" s="243"/>
      <c r="O89" s="243"/>
      <c r="P89" s="243"/>
      <c r="Q89" s="243"/>
      <c r="R89" s="243"/>
      <c r="S89" s="243"/>
      <c r="T89" s="244"/>
      <c r="AT89" s="245" t="s">
        <v>151</v>
      </c>
      <c r="AU89" s="245" t="s">
        <v>82</v>
      </c>
      <c r="AV89" s="11" t="s">
        <v>82</v>
      </c>
      <c r="AW89" s="11" t="s">
        <v>35</v>
      </c>
      <c r="AX89" s="11" t="s">
        <v>80</v>
      </c>
      <c r="AY89" s="245" t="s">
        <v>136</v>
      </c>
    </row>
    <row r="90" s="1" customFormat="1" ht="16.5" customHeight="1">
      <c r="B90" s="45"/>
      <c r="C90" s="220" t="s">
        <v>155</v>
      </c>
      <c r="D90" s="220" t="s">
        <v>138</v>
      </c>
      <c r="E90" s="221" t="s">
        <v>176</v>
      </c>
      <c r="F90" s="222" t="s">
        <v>177</v>
      </c>
      <c r="G90" s="223" t="s">
        <v>146</v>
      </c>
      <c r="H90" s="224">
        <v>23.039999999999999</v>
      </c>
      <c r="I90" s="225"/>
      <c r="J90" s="226">
        <f>ROUND(I90*H90,2)</f>
        <v>0</v>
      </c>
      <c r="K90" s="222" t="s">
        <v>147</v>
      </c>
      <c r="L90" s="71"/>
      <c r="M90" s="227" t="s">
        <v>21</v>
      </c>
      <c r="N90" s="228" t="s">
        <v>43</v>
      </c>
      <c r="O90" s="46"/>
      <c r="P90" s="229">
        <f>O90*H90</f>
        <v>0</v>
      </c>
      <c r="Q90" s="229">
        <v>0</v>
      </c>
      <c r="R90" s="229">
        <f>Q90*H90</f>
        <v>0</v>
      </c>
      <c r="S90" s="229">
        <v>0</v>
      </c>
      <c r="T90" s="230">
        <f>S90*H90</f>
        <v>0</v>
      </c>
      <c r="AR90" s="23" t="s">
        <v>142</v>
      </c>
      <c r="AT90" s="23" t="s">
        <v>138</v>
      </c>
      <c r="AU90" s="23" t="s">
        <v>82</v>
      </c>
      <c r="AY90" s="23" t="s">
        <v>136</v>
      </c>
      <c r="BE90" s="231">
        <f>IF(N90="základní",J90,0)</f>
        <v>0</v>
      </c>
      <c r="BF90" s="231">
        <f>IF(N90="snížená",J90,0)</f>
        <v>0</v>
      </c>
      <c r="BG90" s="231">
        <f>IF(N90="zákl. přenesená",J90,0)</f>
        <v>0</v>
      </c>
      <c r="BH90" s="231">
        <f>IF(N90="sníž. přenesená",J90,0)</f>
        <v>0</v>
      </c>
      <c r="BI90" s="231">
        <f>IF(N90="nulová",J90,0)</f>
        <v>0</v>
      </c>
      <c r="BJ90" s="23" t="s">
        <v>80</v>
      </c>
      <c r="BK90" s="231">
        <f>ROUND(I90*H90,2)</f>
        <v>0</v>
      </c>
      <c r="BL90" s="23" t="s">
        <v>142</v>
      </c>
      <c r="BM90" s="23" t="s">
        <v>178</v>
      </c>
    </row>
    <row r="91" s="1" customFormat="1">
      <c r="B91" s="45"/>
      <c r="C91" s="73"/>
      <c r="D91" s="232" t="s">
        <v>149</v>
      </c>
      <c r="E91" s="73"/>
      <c r="F91" s="233" t="s">
        <v>179</v>
      </c>
      <c r="G91" s="73"/>
      <c r="H91" s="73"/>
      <c r="I91" s="190"/>
      <c r="J91" s="73"/>
      <c r="K91" s="73"/>
      <c r="L91" s="71"/>
      <c r="M91" s="234"/>
      <c r="N91" s="46"/>
      <c r="O91" s="46"/>
      <c r="P91" s="46"/>
      <c r="Q91" s="46"/>
      <c r="R91" s="46"/>
      <c r="S91" s="46"/>
      <c r="T91" s="94"/>
      <c r="AT91" s="23" t="s">
        <v>149</v>
      </c>
      <c r="AU91" s="23" t="s">
        <v>82</v>
      </c>
    </row>
    <row r="92" s="1" customFormat="1" ht="16.5" customHeight="1">
      <c r="B92" s="45"/>
      <c r="C92" s="220" t="s">
        <v>142</v>
      </c>
      <c r="D92" s="220" t="s">
        <v>138</v>
      </c>
      <c r="E92" s="221" t="s">
        <v>181</v>
      </c>
      <c r="F92" s="222" t="s">
        <v>182</v>
      </c>
      <c r="G92" s="223" t="s">
        <v>146</v>
      </c>
      <c r="H92" s="224">
        <v>23.039999999999999</v>
      </c>
      <c r="I92" s="225"/>
      <c r="J92" s="226">
        <f>ROUND(I92*H92,2)</f>
        <v>0</v>
      </c>
      <c r="K92" s="222" t="s">
        <v>147</v>
      </c>
      <c r="L92" s="71"/>
      <c r="M92" s="227" t="s">
        <v>21</v>
      </c>
      <c r="N92" s="228" t="s">
        <v>43</v>
      </c>
      <c r="O92" s="46"/>
      <c r="P92" s="229">
        <f>O92*H92</f>
        <v>0</v>
      </c>
      <c r="Q92" s="229">
        <v>0</v>
      </c>
      <c r="R92" s="229">
        <f>Q92*H92</f>
        <v>0</v>
      </c>
      <c r="S92" s="229">
        <v>0</v>
      </c>
      <c r="T92" s="230">
        <f>S92*H92</f>
        <v>0</v>
      </c>
      <c r="AR92" s="23" t="s">
        <v>142</v>
      </c>
      <c r="AT92" s="23" t="s">
        <v>138</v>
      </c>
      <c r="AU92" s="23" t="s">
        <v>82</v>
      </c>
      <c r="AY92" s="23" t="s">
        <v>136</v>
      </c>
      <c r="BE92" s="231">
        <f>IF(N92="základní",J92,0)</f>
        <v>0</v>
      </c>
      <c r="BF92" s="231">
        <f>IF(N92="snížená",J92,0)</f>
        <v>0</v>
      </c>
      <c r="BG92" s="231">
        <f>IF(N92="zákl. přenesená",J92,0)</f>
        <v>0</v>
      </c>
      <c r="BH92" s="231">
        <f>IF(N92="sníž. přenesená",J92,0)</f>
        <v>0</v>
      </c>
      <c r="BI92" s="231">
        <f>IF(N92="nulová",J92,0)</f>
        <v>0</v>
      </c>
      <c r="BJ92" s="23" t="s">
        <v>80</v>
      </c>
      <c r="BK92" s="231">
        <f>ROUND(I92*H92,2)</f>
        <v>0</v>
      </c>
      <c r="BL92" s="23" t="s">
        <v>142</v>
      </c>
      <c r="BM92" s="23" t="s">
        <v>670</v>
      </c>
    </row>
    <row r="93" s="1" customFormat="1">
      <c r="B93" s="45"/>
      <c r="C93" s="73"/>
      <c r="D93" s="232" t="s">
        <v>149</v>
      </c>
      <c r="E93" s="73"/>
      <c r="F93" s="233" t="s">
        <v>184</v>
      </c>
      <c r="G93" s="73"/>
      <c r="H93" s="73"/>
      <c r="I93" s="190"/>
      <c r="J93" s="73"/>
      <c r="K93" s="73"/>
      <c r="L93" s="71"/>
      <c r="M93" s="234"/>
      <c r="N93" s="46"/>
      <c r="O93" s="46"/>
      <c r="P93" s="46"/>
      <c r="Q93" s="46"/>
      <c r="R93" s="46"/>
      <c r="S93" s="46"/>
      <c r="T93" s="94"/>
      <c r="AT93" s="23" t="s">
        <v>149</v>
      </c>
      <c r="AU93" s="23" t="s">
        <v>82</v>
      </c>
    </row>
    <row r="94" s="1" customFormat="1" ht="16.5" customHeight="1">
      <c r="B94" s="45"/>
      <c r="C94" s="220" t="s">
        <v>164</v>
      </c>
      <c r="D94" s="220" t="s">
        <v>138</v>
      </c>
      <c r="E94" s="221" t="s">
        <v>186</v>
      </c>
      <c r="F94" s="222" t="s">
        <v>187</v>
      </c>
      <c r="G94" s="223" t="s">
        <v>146</v>
      </c>
      <c r="H94" s="224">
        <v>23.039999999999999</v>
      </c>
      <c r="I94" s="225"/>
      <c r="J94" s="226">
        <f>ROUND(I94*H94,2)</f>
        <v>0</v>
      </c>
      <c r="K94" s="222" t="s">
        <v>147</v>
      </c>
      <c r="L94" s="71"/>
      <c r="M94" s="227" t="s">
        <v>21</v>
      </c>
      <c r="N94" s="228" t="s">
        <v>43</v>
      </c>
      <c r="O94" s="46"/>
      <c r="P94" s="229">
        <f>O94*H94</f>
        <v>0</v>
      </c>
      <c r="Q94" s="229">
        <v>0</v>
      </c>
      <c r="R94" s="229">
        <f>Q94*H94</f>
        <v>0</v>
      </c>
      <c r="S94" s="229">
        <v>0</v>
      </c>
      <c r="T94" s="230">
        <f>S94*H94</f>
        <v>0</v>
      </c>
      <c r="AR94" s="23" t="s">
        <v>142</v>
      </c>
      <c r="AT94" s="23" t="s">
        <v>138</v>
      </c>
      <c r="AU94" s="23" t="s">
        <v>82</v>
      </c>
      <c r="AY94" s="23" t="s">
        <v>136</v>
      </c>
      <c r="BE94" s="231">
        <f>IF(N94="základní",J94,0)</f>
        <v>0</v>
      </c>
      <c r="BF94" s="231">
        <f>IF(N94="snížená",J94,0)</f>
        <v>0</v>
      </c>
      <c r="BG94" s="231">
        <f>IF(N94="zákl. přenesená",J94,0)</f>
        <v>0</v>
      </c>
      <c r="BH94" s="231">
        <f>IF(N94="sníž. přenesená",J94,0)</f>
        <v>0</v>
      </c>
      <c r="BI94" s="231">
        <f>IF(N94="nulová",J94,0)</f>
        <v>0</v>
      </c>
      <c r="BJ94" s="23" t="s">
        <v>80</v>
      </c>
      <c r="BK94" s="231">
        <f>ROUND(I94*H94,2)</f>
        <v>0</v>
      </c>
      <c r="BL94" s="23" t="s">
        <v>142</v>
      </c>
      <c r="BM94" s="23" t="s">
        <v>671</v>
      </c>
    </row>
    <row r="95" s="1" customFormat="1">
      <c r="B95" s="45"/>
      <c r="C95" s="73"/>
      <c r="D95" s="232" t="s">
        <v>149</v>
      </c>
      <c r="E95" s="73"/>
      <c r="F95" s="233" t="s">
        <v>189</v>
      </c>
      <c r="G95" s="73"/>
      <c r="H95" s="73"/>
      <c r="I95" s="190"/>
      <c r="J95" s="73"/>
      <c r="K95" s="73"/>
      <c r="L95" s="71"/>
      <c r="M95" s="234"/>
      <c r="N95" s="46"/>
      <c r="O95" s="46"/>
      <c r="P95" s="46"/>
      <c r="Q95" s="46"/>
      <c r="R95" s="46"/>
      <c r="S95" s="46"/>
      <c r="T95" s="94"/>
      <c r="AT95" s="23" t="s">
        <v>149</v>
      </c>
      <c r="AU95" s="23" t="s">
        <v>82</v>
      </c>
    </row>
    <row r="96" s="11" customFormat="1">
      <c r="B96" s="235"/>
      <c r="C96" s="236"/>
      <c r="D96" s="232" t="s">
        <v>151</v>
      </c>
      <c r="E96" s="237" t="s">
        <v>21</v>
      </c>
      <c r="F96" s="238" t="s">
        <v>669</v>
      </c>
      <c r="G96" s="236"/>
      <c r="H96" s="239">
        <v>23.039999999999999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AT96" s="245" t="s">
        <v>151</v>
      </c>
      <c r="AU96" s="245" t="s">
        <v>82</v>
      </c>
      <c r="AV96" s="11" t="s">
        <v>82</v>
      </c>
      <c r="AW96" s="11" t="s">
        <v>35</v>
      </c>
      <c r="AX96" s="11" t="s">
        <v>80</v>
      </c>
      <c r="AY96" s="245" t="s">
        <v>136</v>
      </c>
    </row>
    <row r="97" s="1" customFormat="1" ht="16.5" customHeight="1">
      <c r="B97" s="45"/>
      <c r="C97" s="220" t="s">
        <v>169</v>
      </c>
      <c r="D97" s="220" t="s">
        <v>138</v>
      </c>
      <c r="E97" s="221" t="s">
        <v>198</v>
      </c>
      <c r="F97" s="222" t="s">
        <v>199</v>
      </c>
      <c r="G97" s="223" t="s">
        <v>146</v>
      </c>
      <c r="H97" s="224">
        <v>46.079999999999998</v>
      </c>
      <c r="I97" s="225"/>
      <c r="J97" s="226">
        <f>ROUND(I97*H97,2)</f>
        <v>0</v>
      </c>
      <c r="K97" s="222" t="s">
        <v>147</v>
      </c>
      <c r="L97" s="71"/>
      <c r="M97" s="227" t="s">
        <v>21</v>
      </c>
      <c r="N97" s="228" t="s">
        <v>43</v>
      </c>
      <c r="O97" s="46"/>
      <c r="P97" s="229">
        <f>O97*H97</f>
        <v>0</v>
      </c>
      <c r="Q97" s="229">
        <v>0</v>
      </c>
      <c r="R97" s="229">
        <f>Q97*H97</f>
        <v>0</v>
      </c>
      <c r="S97" s="229">
        <v>0</v>
      </c>
      <c r="T97" s="230">
        <f>S97*H97</f>
        <v>0</v>
      </c>
      <c r="AR97" s="23" t="s">
        <v>142</v>
      </c>
      <c r="AT97" s="23" t="s">
        <v>138</v>
      </c>
      <c r="AU97" s="23" t="s">
        <v>82</v>
      </c>
      <c r="AY97" s="23" t="s">
        <v>136</v>
      </c>
      <c r="BE97" s="231">
        <f>IF(N97="základní",J97,0)</f>
        <v>0</v>
      </c>
      <c r="BF97" s="231">
        <f>IF(N97="snížená",J97,0)</f>
        <v>0</v>
      </c>
      <c r="BG97" s="231">
        <f>IF(N97="zákl. přenesená",J97,0)</f>
        <v>0</v>
      </c>
      <c r="BH97" s="231">
        <f>IF(N97="sníž. přenesená",J97,0)</f>
        <v>0</v>
      </c>
      <c r="BI97" s="231">
        <f>IF(N97="nulová",J97,0)</f>
        <v>0</v>
      </c>
      <c r="BJ97" s="23" t="s">
        <v>80</v>
      </c>
      <c r="BK97" s="231">
        <f>ROUND(I97*H97,2)</f>
        <v>0</v>
      </c>
      <c r="BL97" s="23" t="s">
        <v>142</v>
      </c>
      <c r="BM97" s="23" t="s">
        <v>200</v>
      </c>
    </row>
    <row r="98" s="1" customFormat="1">
      <c r="B98" s="45"/>
      <c r="C98" s="73"/>
      <c r="D98" s="232" t="s">
        <v>149</v>
      </c>
      <c r="E98" s="73"/>
      <c r="F98" s="233" t="s">
        <v>201</v>
      </c>
      <c r="G98" s="73"/>
      <c r="H98" s="73"/>
      <c r="I98" s="190"/>
      <c r="J98" s="73"/>
      <c r="K98" s="73"/>
      <c r="L98" s="71"/>
      <c r="M98" s="234"/>
      <c r="N98" s="46"/>
      <c r="O98" s="46"/>
      <c r="P98" s="46"/>
      <c r="Q98" s="46"/>
      <c r="R98" s="46"/>
      <c r="S98" s="46"/>
      <c r="T98" s="94"/>
      <c r="AT98" s="23" t="s">
        <v>149</v>
      </c>
      <c r="AU98" s="23" t="s">
        <v>82</v>
      </c>
    </row>
    <row r="99" s="11" customFormat="1">
      <c r="B99" s="235"/>
      <c r="C99" s="236"/>
      <c r="D99" s="232" t="s">
        <v>151</v>
      </c>
      <c r="E99" s="237" t="s">
        <v>21</v>
      </c>
      <c r="F99" s="238" t="s">
        <v>672</v>
      </c>
      <c r="G99" s="236"/>
      <c r="H99" s="239">
        <v>46.079999999999998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AT99" s="245" t="s">
        <v>151</v>
      </c>
      <c r="AU99" s="245" t="s">
        <v>82</v>
      </c>
      <c r="AV99" s="11" t="s">
        <v>82</v>
      </c>
      <c r="AW99" s="11" t="s">
        <v>35</v>
      </c>
      <c r="AX99" s="11" t="s">
        <v>80</v>
      </c>
      <c r="AY99" s="245" t="s">
        <v>136</v>
      </c>
    </row>
    <row r="100" s="1" customFormat="1" ht="16.5" customHeight="1">
      <c r="B100" s="45"/>
      <c r="C100" s="220" t="s">
        <v>175</v>
      </c>
      <c r="D100" s="220" t="s">
        <v>138</v>
      </c>
      <c r="E100" s="221" t="s">
        <v>205</v>
      </c>
      <c r="F100" s="222" t="s">
        <v>206</v>
      </c>
      <c r="G100" s="223" t="s">
        <v>146</v>
      </c>
      <c r="H100" s="224">
        <v>46.079999999999998</v>
      </c>
      <c r="I100" s="225"/>
      <c r="J100" s="226">
        <f>ROUND(I100*H100,2)</f>
        <v>0</v>
      </c>
      <c r="K100" s="222" t="s">
        <v>147</v>
      </c>
      <c r="L100" s="71"/>
      <c r="M100" s="227" t="s">
        <v>21</v>
      </c>
      <c r="N100" s="228" t="s">
        <v>43</v>
      </c>
      <c r="O100" s="46"/>
      <c r="P100" s="229">
        <f>O100*H100</f>
        <v>0</v>
      </c>
      <c r="Q100" s="229">
        <v>0</v>
      </c>
      <c r="R100" s="229">
        <f>Q100*H100</f>
        <v>0</v>
      </c>
      <c r="S100" s="229">
        <v>0</v>
      </c>
      <c r="T100" s="230">
        <f>S100*H100</f>
        <v>0</v>
      </c>
      <c r="AR100" s="23" t="s">
        <v>142</v>
      </c>
      <c r="AT100" s="23" t="s">
        <v>138</v>
      </c>
      <c r="AU100" s="23" t="s">
        <v>82</v>
      </c>
      <c r="AY100" s="23" t="s">
        <v>136</v>
      </c>
      <c r="BE100" s="231">
        <f>IF(N100="základní",J100,0)</f>
        <v>0</v>
      </c>
      <c r="BF100" s="231">
        <f>IF(N100="snížená",J100,0)</f>
        <v>0</v>
      </c>
      <c r="BG100" s="231">
        <f>IF(N100="zákl. přenesená",J100,0)</f>
        <v>0</v>
      </c>
      <c r="BH100" s="231">
        <f>IF(N100="sníž. přenesená",J100,0)</f>
        <v>0</v>
      </c>
      <c r="BI100" s="231">
        <f>IF(N100="nulová",J100,0)</f>
        <v>0</v>
      </c>
      <c r="BJ100" s="23" t="s">
        <v>80</v>
      </c>
      <c r="BK100" s="231">
        <f>ROUND(I100*H100,2)</f>
        <v>0</v>
      </c>
      <c r="BL100" s="23" t="s">
        <v>142</v>
      </c>
      <c r="BM100" s="23" t="s">
        <v>207</v>
      </c>
    </row>
    <row r="101" s="1" customFormat="1">
      <c r="B101" s="45"/>
      <c r="C101" s="73"/>
      <c r="D101" s="232" t="s">
        <v>149</v>
      </c>
      <c r="E101" s="73"/>
      <c r="F101" s="233" t="s">
        <v>208</v>
      </c>
      <c r="G101" s="73"/>
      <c r="H101" s="73"/>
      <c r="I101" s="190"/>
      <c r="J101" s="73"/>
      <c r="K101" s="73"/>
      <c r="L101" s="71"/>
      <c r="M101" s="234"/>
      <c r="N101" s="46"/>
      <c r="O101" s="46"/>
      <c r="P101" s="46"/>
      <c r="Q101" s="46"/>
      <c r="R101" s="46"/>
      <c r="S101" s="46"/>
      <c r="T101" s="94"/>
      <c r="AT101" s="23" t="s">
        <v>149</v>
      </c>
      <c r="AU101" s="23" t="s">
        <v>82</v>
      </c>
    </row>
    <row r="102" s="1" customFormat="1" ht="16.5" customHeight="1">
      <c r="B102" s="45"/>
      <c r="C102" s="220" t="s">
        <v>180</v>
      </c>
      <c r="D102" s="220" t="s">
        <v>138</v>
      </c>
      <c r="E102" s="221" t="s">
        <v>210</v>
      </c>
      <c r="F102" s="222" t="s">
        <v>211</v>
      </c>
      <c r="G102" s="223" t="s">
        <v>146</v>
      </c>
      <c r="H102" s="224">
        <v>46.079999999999998</v>
      </c>
      <c r="I102" s="225"/>
      <c r="J102" s="226">
        <f>ROUND(I102*H102,2)</f>
        <v>0</v>
      </c>
      <c r="K102" s="222" t="s">
        <v>147</v>
      </c>
      <c r="L102" s="71"/>
      <c r="M102" s="227" t="s">
        <v>21</v>
      </c>
      <c r="N102" s="228" t="s">
        <v>43</v>
      </c>
      <c r="O102" s="46"/>
      <c r="P102" s="229">
        <f>O102*H102</f>
        <v>0</v>
      </c>
      <c r="Q102" s="229">
        <v>0</v>
      </c>
      <c r="R102" s="229">
        <f>Q102*H102</f>
        <v>0</v>
      </c>
      <c r="S102" s="229">
        <v>0</v>
      </c>
      <c r="T102" s="230">
        <f>S102*H102</f>
        <v>0</v>
      </c>
      <c r="AR102" s="23" t="s">
        <v>142</v>
      </c>
      <c r="AT102" s="23" t="s">
        <v>138</v>
      </c>
      <c r="AU102" s="23" t="s">
        <v>82</v>
      </c>
      <c r="AY102" s="23" t="s">
        <v>136</v>
      </c>
      <c r="BE102" s="231">
        <f>IF(N102="základní",J102,0)</f>
        <v>0</v>
      </c>
      <c r="BF102" s="231">
        <f>IF(N102="snížená",J102,0)</f>
        <v>0</v>
      </c>
      <c r="BG102" s="231">
        <f>IF(N102="zákl. přenesená",J102,0)</f>
        <v>0</v>
      </c>
      <c r="BH102" s="231">
        <f>IF(N102="sníž. přenesená",J102,0)</f>
        <v>0</v>
      </c>
      <c r="BI102" s="231">
        <f>IF(N102="nulová",J102,0)</f>
        <v>0</v>
      </c>
      <c r="BJ102" s="23" t="s">
        <v>80</v>
      </c>
      <c r="BK102" s="231">
        <f>ROUND(I102*H102,2)</f>
        <v>0</v>
      </c>
      <c r="BL102" s="23" t="s">
        <v>142</v>
      </c>
      <c r="BM102" s="23" t="s">
        <v>212</v>
      </c>
    </row>
    <row r="103" s="1" customFormat="1">
      <c r="B103" s="45"/>
      <c r="C103" s="73"/>
      <c r="D103" s="232" t="s">
        <v>149</v>
      </c>
      <c r="E103" s="73"/>
      <c r="F103" s="233" t="s">
        <v>213</v>
      </c>
      <c r="G103" s="73"/>
      <c r="H103" s="73"/>
      <c r="I103" s="190"/>
      <c r="J103" s="73"/>
      <c r="K103" s="73"/>
      <c r="L103" s="71"/>
      <c r="M103" s="234"/>
      <c r="N103" s="46"/>
      <c r="O103" s="46"/>
      <c r="P103" s="46"/>
      <c r="Q103" s="46"/>
      <c r="R103" s="46"/>
      <c r="S103" s="46"/>
      <c r="T103" s="94"/>
      <c r="AT103" s="23" t="s">
        <v>149</v>
      </c>
      <c r="AU103" s="23" t="s">
        <v>82</v>
      </c>
    </row>
    <row r="104" s="1" customFormat="1" ht="16.5" customHeight="1">
      <c r="B104" s="45"/>
      <c r="C104" s="220" t="s">
        <v>185</v>
      </c>
      <c r="D104" s="220" t="s">
        <v>138</v>
      </c>
      <c r="E104" s="221" t="s">
        <v>215</v>
      </c>
      <c r="F104" s="222" t="s">
        <v>216</v>
      </c>
      <c r="G104" s="223" t="s">
        <v>217</v>
      </c>
      <c r="H104" s="224">
        <v>92.159999999999997</v>
      </c>
      <c r="I104" s="225"/>
      <c r="J104" s="226">
        <f>ROUND(I104*H104,2)</f>
        <v>0</v>
      </c>
      <c r="K104" s="222" t="s">
        <v>21</v>
      </c>
      <c r="L104" s="71"/>
      <c r="M104" s="227" t="s">
        <v>21</v>
      </c>
      <c r="N104" s="228" t="s">
        <v>43</v>
      </c>
      <c r="O104" s="46"/>
      <c r="P104" s="229">
        <f>O104*H104</f>
        <v>0</v>
      </c>
      <c r="Q104" s="229">
        <v>0</v>
      </c>
      <c r="R104" s="229">
        <f>Q104*H104</f>
        <v>0</v>
      </c>
      <c r="S104" s="229">
        <v>0</v>
      </c>
      <c r="T104" s="230">
        <f>S104*H104</f>
        <v>0</v>
      </c>
      <c r="AR104" s="23" t="s">
        <v>142</v>
      </c>
      <c r="AT104" s="23" t="s">
        <v>138</v>
      </c>
      <c r="AU104" s="23" t="s">
        <v>82</v>
      </c>
      <c r="AY104" s="23" t="s">
        <v>136</v>
      </c>
      <c r="BE104" s="231">
        <f>IF(N104="základní",J104,0)</f>
        <v>0</v>
      </c>
      <c r="BF104" s="231">
        <f>IF(N104="snížená",J104,0)</f>
        <v>0</v>
      </c>
      <c r="BG104" s="231">
        <f>IF(N104="zákl. přenesená",J104,0)</f>
        <v>0</v>
      </c>
      <c r="BH104" s="231">
        <f>IF(N104="sníž. přenesená",J104,0)</f>
        <v>0</v>
      </c>
      <c r="BI104" s="231">
        <f>IF(N104="nulová",J104,0)</f>
        <v>0</v>
      </c>
      <c r="BJ104" s="23" t="s">
        <v>80</v>
      </c>
      <c r="BK104" s="231">
        <f>ROUND(I104*H104,2)</f>
        <v>0</v>
      </c>
      <c r="BL104" s="23" t="s">
        <v>142</v>
      </c>
      <c r="BM104" s="23" t="s">
        <v>218</v>
      </c>
    </row>
    <row r="105" s="1" customFormat="1">
      <c r="B105" s="45"/>
      <c r="C105" s="73"/>
      <c r="D105" s="232" t="s">
        <v>149</v>
      </c>
      <c r="E105" s="73"/>
      <c r="F105" s="233" t="s">
        <v>219</v>
      </c>
      <c r="G105" s="73"/>
      <c r="H105" s="73"/>
      <c r="I105" s="190"/>
      <c r="J105" s="73"/>
      <c r="K105" s="73"/>
      <c r="L105" s="71"/>
      <c r="M105" s="234"/>
      <c r="N105" s="46"/>
      <c r="O105" s="46"/>
      <c r="P105" s="46"/>
      <c r="Q105" s="46"/>
      <c r="R105" s="46"/>
      <c r="S105" s="46"/>
      <c r="T105" s="94"/>
      <c r="AT105" s="23" t="s">
        <v>149</v>
      </c>
      <c r="AU105" s="23" t="s">
        <v>82</v>
      </c>
    </row>
    <row r="106" s="11" customFormat="1">
      <c r="B106" s="235"/>
      <c r="C106" s="236"/>
      <c r="D106" s="232" t="s">
        <v>151</v>
      </c>
      <c r="E106" s="237" t="s">
        <v>21</v>
      </c>
      <c r="F106" s="238" t="s">
        <v>673</v>
      </c>
      <c r="G106" s="236"/>
      <c r="H106" s="239">
        <v>92.159999999999997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AT106" s="245" t="s">
        <v>151</v>
      </c>
      <c r="AU106" s="245" t="s">
        <v>82</v>
      </c>
      <c r="AV106" s="11" t="s">
        <v>82</v>
      </c>
      <c r="AW106" s="11" t="s">
        <v>35</v>
      </c>
      <c r="AX106" s="11" t="s">
        <v>80</v>
      </c>
      <c r="AY106" s="245" t="s">
        <v>136</v>
      </c>
    </row>
    <row r="107" s="10" customFormat="1" ht="29.88" customHeight="1">
      <c r="B107" s="204"/>
      <c r="C107" s="205"/>
      <c r="D107" s="206" t="s">
        <v>71</v>
      </c>
      <c r="E107" s="218" t="s">
        <v>82</v>
      </c>
      <c r="F107" s="218" t="s">
        <v>226</v>
      </c>
      <c r="G107" s="205"/>
      <c r="H107" s="205"/>
      <c r="I107" s="208"/>
      <c r="J107" s="219">
        <f>BK107</f>
        <v>0</v>
      </c>
      <c r="K107" s="205"/>
      <c r="L107" s="210"/>
      <c r="M107" s="211"/>
      <c r="N107" s="212"/>
      <c r="O107" s="212"/>
      <c r="P107" s="213">
        <f>SUM(P108:P109)</f>
        <v>0</v>
      </c>
      <c r="Q107" s="212"/>
      <c r="R107" s="213">
        <f>SUM(R108:R109)</f>
        <v>65.252160000000003</v>
      </c>
      <c r="S107" s="212"/>
      <c r="T107" s="214">
        <f>SUM(T108:T109)</f>
        <v>0</v>
      </c>
      <c r="AR107" s="215" t="s">
        <v>80</v>
      </c>
      <c r="AT107" s="216" t="s">
        <v>71</v>
      </c>
      <c r="AU107" s="216" t="s">
        <v>80</v>
      </c>
      <c r="AY107" s="215" t="s">
        <v>136</v>
      </c>
      <c r="BK107" s="217">
        <f>SUM(BK108:BK109)</f>
        <v>0</v>
      </c>
    </row>
    <row r="108" s="1" customFormat="1" ht="25.5" customHeight="1">
      <c r="B108" s="45"/>
      <c r="C108" s="220" t="s">
        <v>190</v>
      </c>
      <c r="D108" s="220" t="s">
        <v>138</v>
      </c>
      <c r="E108" s="221" t="s">
        <v>674</v>
      </c>
      <c r="F108" s="222" t="s">
        <v>675</v>
      </c>
      <c r="G108" s="223" t="s">
        <v>249</v>
      </c>
      <c r="H108" s="224">
        <v>288</v>
      </c>
      <c r="I108" s="225"/>
      <c r="J108" s="226">
        <f>ROUND(I108*H108,2)</f>
        <v>0</v>
      </c>
      <c r="K108" s="222" t="s">
        <v>147</v>
      </c>
      <c r="L108" s="71"/>
      <c r="M108" s="227" t="s">
        <v>21</v>
      </c>
      <c r="N108" s="228" t="s">
        <v>43</v>
      </c>
      <c r="O108" s="46"/>
      <c r="P108" s="229">
        <f>O108*H108</f>
        <v>0</v>
      </c>
      <c r="Q108" s="229">
        <v>0.22656999999999999</v>
      </c>
      <c r="R108" s="229">
        <f>Q108*H108</f>
        <v>65.252160000000003</v>
      </c>
      <c r="S108" s="229">
        <v>0</v>
      </c>
      <c r="T108" s="230">
        <f>S108*H108</f>
        <v>0</v>
      </c>
      <c r="AR108" s="23" t="s">
        <v>142</v>
      </c>
      <c r="AT108" s="23" t="s">
        <v>138</v>
      </c>
      <c r="AU108" s="23" t="s">
        <v>82</v>
      </c>
      <c r="AY108" s="23" t="s">
        <v>136</v>
      </c>
      <c r="BE108" s="231">
        <f>IF(N108="základní",J108,0)</f>
        <v>0</v>
      </c>
      <c r="BF108" s="231">
        <f>IF(N108="snížená",J108,0)</f>
        <v>0</v>
      </c>
      <c r="BG108" s="231">
        <f>IF(N108="zákl. přenesená",J108,0)</f>
        <v>0</v>
      </c>
      <c r="BH108" s="231">
        <f>IF(N108="sníž. přenesená",J108,0)</f>
        <v>0</v>
      </c>
      <c r="BI108" s="231">
        <f>IF(N108="nulová",J108,0)</f>
        <v>0</v>
      </c>
      <c r="BJ108" s="23" t="s">
        <v>80</v>
      </c>
      <c r="BK108" s="231">
        <f>ROUND(I108*H108,2)</f>
        <v>0</v>
      </c>
      <c r="BL108" s="23" t="s">
        <v>142</v>
      </c>
      <c r="BM108" s="23" t="s">
        <v>676</v>
      </c>
    </row>
    <row r="109" s="1" customFormat="1">
      <c r="B109" s="45"/>
      <c r="C109" s="73"/>
      <c r="D109" s="232" t="s">
        <v>149</v>
      </c>
      <c r="E109" s="73"/>
      <c r="F109" s="233" t="s">
        <v>677</v>
      </c>
      <c r="G109" s="73"/>
      <c r="H109" s="73"/>
      <c r="I109" s="190"/>
      <c r="J109" s="73"/>
      <c r="K109" s="73"/>
      <c r="L109" s="71"/>
      <c r="M109" s="234"/>
      <c r="N109" s="46"/>
      <c r="O109" s="46"/>
      <c r="P109" s="46"/>
      <c r="Q109" s="46"/>
      <c r="R109" s="46"/>
      <c r="S109" s="46"/>
      <c r="T109" s="94"/>
      <c r="AT109" s="23" t="s">
        <v>149</v>
      </c>
      <c r="AU109" s="23" t="s">
        <v>82</v>
      </c>
    </row>
    <row r="110" s="10" customFormat="1" ht="29.88" customHeight="1">
      <c r="B110" s="204"/>
      <c r="C110" s="205"/>
      <c r="D110" s="206" t="s">
        <v>71</v>
      </c>
      <c r="E110" s="218" t="s">
        <v>164</v>
      </c>
      <c r="F110" s="218" t="s">
        <v>280</v>
      </c>
      <c r="G110" s="205"/>
      <c r="H110" s="205"/>
      <c r="I110" s="208"/>
      <c r="J110" s="219">
        <f>BK110</f>
        <v>0</v>
      </c>
      <c r="K110" s="205"/>
      <c r="L110" s="210"/>
      <c r="M110" s="211"/>
      <c r="N110" s="212"/>
      <c r="O110" s="212"/>
      <c r="P110" s="213">
        <f>SUM(P111:P126)</f>
        <v>0</v>
      </c>
      <c r="Q110" s="212"/>
      <c r="R110" s="213">
        <f>SUM(R111:R126)</f>
        <v>1357.9789999999996</v>
      </c>
      <c r="S110" s="212"/>
      <c r="T110" s="214">
        <f>SUM(T111:T126)</f>
        <v>0</v>
      </c>
      <c r="AR110" s="215" t="s">
        <v>80</v>
      </c>
      <c r="AT110" s="216" t="s">
        <v>71</v>
      </c>
      <c r="AU110" s="216" t="s">
        <v>80</v>
      </c>
      <c r="AY110" s="215" t="s">
        <v>136</v>
      </c>
      <c r="BK110" s="217">
        <f>SUM(BK111:BK126)</f>
        <v>0</v>
      </c>
    </row>
    <row r="111" s="1" customFormat="1" ht="16.5" customHeight="1">
      <c r="B111" s="45"/>
      <c r="C111" s="220" t="s">
        <v>197</v>
      </c>
      <c r="D111" s="220" t="s">
        <v>138</v>
      </c>
      <c r="E111" s="221" t="s">
        <v>282</v>
      </c>
      <c r="F111" s="222" t="s">
        <v>283</v>
      </c>
      <c r="G111" s="223" t="s">
        <v>236</v>
      </c>
      <c r="H111" s="224">
        <v>1676</v>
      </c>
      <c r="I111" s="225"/>
      <c r="J111" s="226">
        <f>ROUND(I111*H111,2)</f>
        <v>0</v>
      </c>
      <c r="K111" s="222" t="s">
        <v>147</v>
      </c>
      <c r="L111" s="71"/>
      <c r="M111" s="227" t="s">
        <v>21</v>
      </c>
      <c r="N111" s="228" t="s">
        <v>43</v>
      </c>
      <c r="O111" s="46"/>
      <c r="P111" s="229">
        <f>O111*H111</f>
        <v>0</v>
      </c>
      <c r="Q111" s="229">
        <v>0</v>
      </c>
      <c r="R111" s="229">
        <f>Q111*H111</f>
        <v>0</v>
      </c>
      <c r="S111" s="229">
        <v>0</v>
      </c>
      <c r="T111" s="230">
        <f>S111*H111</f>
        <v>0</v>
      </c>
      <c r="AR111" s="23" t="s">
        <v>142</v>
      </c>
      <c r="AT111" s="23" t="s">
        <v>138</v>
      </c>
      <c r="AU111" s="23" t="s">
        <v>82</v>
      </c>
      <c r="AY111" s="23" t="s">
        <v>136</v>
      </c>
      <c r="BE111" s="231">
        <f>IF(N111="základní",J111,0)</f>
        <v>0</v>
      </c>
      <c r="BF111" s="231">
        <f>IF(N111="snížená",J111,0)</f>
        <v>0</v>
      </c>
      <c r="BG111" s="231">
        <f>IF(N111="zákl. přenesená",J111,0)</f>
        <v>0</v>
      </c>
      <c r="BH111" s="231">
        <f>IF(N111="sníž. přenesená",J111,0)</f>
        <v>0</v>
      </c>
      <c r="BI111" s="231">
        <f>IF(N111="nulová",J111,0)</f>
        <v>0</v>
      </c>
      <c r="BJ111" s="23" t="s">
        <v>80</v>
      </c>
      <c r="BK111" s="231">
        <f>ROUND(I111*H111,2)</f>
        <v>0</v>
      </c>
      <c r="BL111" s="23" t="s">
        <v>142</v>
      </c>
      <c r="BM111" s="23" t="s">
        <v>284</v>
      </c>
    </row>
    <row r="112" s="1" customFormat="1">
      <c r="B112" s="45"/>
      <c r="C112" s="73"/>
      <c r="D112" s="232" t="s">
        <v>149</v>
      </c>
      <c r="E112" s="73"/>
      <c r="F112" s="233" t="s">
        <v>285</v>
      </c>
      <c r="G112" s="73"/>
      <c r="H112" s="73"/>
      <c r="I112" s="190"/>
      <c r="J112" s="73"/>
      <c r="K112" s="73"/>
      <c r="L112" s="71"/>
      <c r="M112" s="234"/>
      <c r="N112" s="46"/>
      <c r="O112" s="46"/>
      <c r="P112" s="46"/>
      <c r="Q112" s="46"/>
      <c r="R112" s="46"/>
      <c r="S112" s="46"/>
      <c r="T112" s="94"/>
      <c r="AT112" s="23" t="s">
        <v>149</v>
      </c>
      <c r="AU112" s="23" t="s">
        <v>82</v>
      </c>
    </row>
    <row r="113" s="1" customFormat="1" ht="16.5" customHeight="1">
      <c r="B113" s="45"/>
      <c r="C113" s="220" t="s">
        <v>204</v>
      </c>
      <c r="D113" s="220" t="s">
        <v>138</v>
      </c>
      <c r="E113" s="221" t="s">
        <v>678</v>
      </c>
      <c r="F113" s="222" t="s">
        <v>679</v>
      </c>
      <c r="G113" s="223" t="s">
        <v>236</v>
      </c>
      <c r="H113" s="224">
        <v>1676</v>
      </c>
      <c r="I113" s="225"/>
      <c r="J113" s="226">
        <f>ROUND(I113*H113,2)</f>
        <v>0</v>
      </c>
      <c r="K113" s="222" t="s">
        <v>147</v>
      </c>
      <c r="L113" s="71"/>
      <c r="M113" s="227" t="s">
        <v>21</v>
      </c>
      <c r="N113" s="228" t="s">
        <v>43</v>
      </c>
      <c r="O113" s="46"/>
      <c r="P113" s="229">
        <f>O113*H113</f>
        <v>0</v>
      </c>
      <c r="Q113" s="229">
        <v>0.32945999999999998</v>
      </c>
      <c r="R113" s="229">
        <f>Q113*H113</f>
        <v>552.17495999999994</v>
      </c>
      <c r="S113" s="229">
        <v>0</v>
      </c>
      <c r="T113" s="230">
        <f>S113*H113</f>
        <v>0</v>
      </c>
      <c r="AR113" s="23" t="s">
        <v>142</v>
      </c>
      <c r="AT113" s="23" t="s">
        <v>138</v>
      </c>
      <c r="AU113" s="23" t="s">
        <v>82</v>
      </c>
      <c r="AY113" s="23" t="s">
        <v>136</v>
      </c>
      <c r="BE113" s="231">
        <f>IF(N113="základní",J113,0)</f>
        <v>0</v>
      </c>
      <c r="BF113" s="231">
        <f>IF(N113="snížená",J113,0)</f>
        <v>0</v>
      </c>
      <c r="BG113" s="231">
        <f>IF(N113="zákl. přenesená",J113,0)</f>
        <v>0</v>
      </c>
      <c r="BH113" s="231">
        <f>IF(N113="sníž. přenesená",J113,0)</f>
        <v>0</v>
      </c>
      <c r="BI113" s="231">
        <f>IF(N113="nulová",J113,0)</f>
        <v>0</v>
      </c>
      <c r="BJ113" s="23" t="s">
        <v>80</v>
      </c>
      <c r="BK113" s="231">
        <f>ROUND(I113*H113,2)</f>
        <v>0</v>
      </c>
      <c r="BL113" s="23" t="s">
        <v>142</v>
      </c>
      <c r="BM113" s="23" t="s">
        <v>680</v>
      </c>
    </row>
    <row r="114" s="1" customFormat="1">
      <c r="B114" s="45"/>
      <c r="C114" s="73"/>
      <c r="D114" s="232" t="s">
        <v>149</v>
      </c>
      <c r="E114" s="73"/>
      <c r="F114" s="233" t="s">
        <v>681</v>
      </c>
      <c r="G114" s="73"/>
      <c r="H114" s="73"/>
      <c r="I114" s="190"/>
      <c r="J114" s="73"/>
      <c r="K114" s="73"/>
      <c r="L114" s="71"/>
      <c r="M114" s="234"/>
      <c r="N114" s="46"/>
      <c r="O114" s="46"/>
      <c r="P114" s="46"/>
      <c r="Q114" s="46"/>
      <c r="R114" s="46"/>
      <c r="S114" s="46"/>
      <c r="T114" s="94"/>
      <c r="AT114" s="23" t="s">
        <v>149</v>
      </c>
      <c r="AU114" s="23" t="s">
        <v>82</v>
      </c>
    </row>
    <row r="115" s="1" customFormat="1" ht="16.5" customHeight="1">
      <c r="B115" s="45"/>
      <c r="C115" s="220" t="s">
        <v>209</v>
      </c>
      <c r="D115" s="220" t="s">
        <v>138</v>
      </c>
      <c r="E115" s="221" t="s">
        <v>682</v>
      </c>
      <c r="F115" s="222" t="s">
        <v>683</v>
      </c>
      <c r="G115" s="223" t="s">
        <v>236</v>
      </c>
      <c r="H115" s="224">
        <v>1676</v>
      </c>
      <c r="I115" s="225"/>
      <c r="J115" s="226">
        <f>ROUND(I115*H115,2)</f>
        <v>0</v>
      </c>
      <c r="K115" s="222" t="s">
        <v>147</v>
      </c>
      <c r="L115" s="71"/>
      <c r="M115" s="227" t="s">
        <v>21</v>
      </c>
      <c r="N115" s="228" t="s">
        <v>43</v>
      </c>
      <c r="O115" s="46"/>
      <c r="P115" s="229">
        <f>O115*H115</f>
        <v>0</v>
      </c>
      <c r="Q115" s="229">
        <v>0.080030000000000004</v>
      </c>
      <c r="R115" s="229">
        <f>Q115*H115</f>
        <v>134.13028</v>
      </c>
      <c r="S115" s="229">
        <v>0</v>
      </c>
      <c r="T115" s="230">
        <f>S115*H115</f>
        <v>0</v>
      </c>
      <c r="AR115" s="23" t="s">
        <v>142</v>
      </c>
      <c r="AT115" s="23" t="s">
        <v>138</v>
      </c>
      <c r="AU115" s="23" t="s">
        <v>82</v>
      </c>
      <c r="AY115" s="23" t="s">
        <v>136</v>
      </c>
      <c r="BE115" s="231">
        <f>IF(N115="základní",J115,0)</f>
        <v>0</v>
      </c>
      <c r="BF115" s="231">
        <f>IF(N115="snížená",J115,0)</f>
        <v>0</v>
      </c>
      <c r="BG115" s="231">
        <f>IF(N115="zákl. přenesená",J115,0)</f>
        <v>0</v>
      </c>
      <c r="BH115" s="231">
        <f>IF(N115="sníž. přenesená",J115,0)</f>
        <v>0</v>
      </c>
      <c r="BI115" s="231">
        <f>IF(N115="nulová",J115,0)</f>
        <v>0</v>
      </c>
      <c r="BJ115" s="23" t="s">
        <v>80</v>
      </c>
      <c r="BK115" s="231">
        <f>ROUND(I115*H115,2)</f>
        <v>0</v>
      </c>
      <c r="BL115" s="23" t="s">
        <v>142</v>
      </c>
      <c r="BM115" s="23" t="s">
        <v>684</v>
      </c>
    </row>
    <row r="116" s="1" customFormat="1">
      <c r="B116" s="45"/>
      <c r="C116" s="73"/>
      <c r="D116" s="232" t="s">
        <v>149</v>
      </c>
      <c r="E116" s="73"/>
      <c r="F116" s="233" t="s">
        <v>685</v>
      </c>
      <c r="G116" s="73"/>
      <c r="H116" s="73"/>
      <c r="I116" s="190"/>
      <c r="J116" s="73"/>
      <c r="K116" s="73"/>
      <c r="L116" s="71"/>
      <c r="M116" s="234"/>
      <c r="N116" s="46"/>
      <c r="O116" s="46"/>
      <c r="P116" s="46"/>
      <c r="Q116" s="46"/>
      <c r="R116" s="46"/>
      <c r="S116" s="46"/>
      <c r="T116" s="94"/>
      <c r="AT116" s="23" t="s">
        <v>149</v>
      </c>
      <c r="AU116" s="23" t="s">
        <v>82</v>
      </c>
    </row>
    <row r="117" s="1" customFormat="1" ht="16.5" customHeight="1">
      <c r="B117" s="45"/>
      <c r="C117" s="220" t="s">
        <v>214</v>
      </c>
      <c r="D117" s="220" t="s">
        <v>138</v>
      </c>
      <c r="E117" s="221" t="s">
        <v>686</v>
      </c>
      <c r="F117" s="222" t="s">
        <v>687</v>
      </c>
      <c r="G117" s="223" t="s">
        <v>236</v>
      </c>
      <c r="H117" s="224">
        <v>1676</v>
      </c>
      <c r="I117" s="225"/>
      <c r="J117" s="226">
        <f>ROUND(I117*H117,2)</f>
        <v>0</v>
      </c>
      <c r="K117" s="222" t="s">
        <v>147</v>
      </c>
      <c r="L117" s="71"/>
      <c r="M117" s="227" t="s">
        <v>21</v>
      </c>
      <c r="N117" s="228" t="s">
        <v>43</v>
      </c>
      <c r="O117" s="46"/>
      <c r="P117" s="229">
        <f>O117*H117</f>
        <v>0</v>
      </c>
      <c r="Q117" s="229">
        <v>0.106</v>
      </c>
      <c r="R117" s="229">
        <f>Q117*H117</f>
        <v>177.65600000000001</v>
      </c>
      <c r="S117" s="229">
        <v>0</v>
      </c>
      <c r="T117" s="230">
        <f>S117*H117</f>
        <v>0</v>
      </c>
      <c r="AR117" s="23" t="s">
        <v>142</v>
      </c>
      <c r="AT117" s="23" t="s">
        <v>138</v>
      </c>
      <c r="AU117" s="23" t="s">
        <v>82</v>
      </c>
      <c r="AY117" s="23" t="s">
        <v>136</v>
      </c>
      <c r="BE117" s="231">
        <f>IF(N117="základní",J117,0)</f>
        <v>0</v>
      </c>
      <c r="BF117" s="231">
        <f>IF(N117="snížená",J117,0)</f>
        <v>0</v>
      </c>
      <c r="BG117" s="231">
        <f>IF(N117="zákl. přenesená",J117,0)</f>
        <v>0</v>
      </c>
      <c r="BH117" s="231">
        <f>IF(N117="sníž. přenesená",J117,0)</f>
        <v>0</v>
      </c>
      <c r="BI117" s="231">
        <f>IF(N117="nulová",J117,0)</f>
        <v>0</v>
      </c>
      <c r="BJ117" s="23" t="s">
        <v>80</v>
      </c>
      <c r="BK117" s="231">
        <f>ROUND(I117*H117,2)</f>
        <v>0</v>
      </c>
      <c r="BL117" s="23" t="s">
        <v>142</v>
      </c>
      <c r="BM117" s="23" t="s">
        <v>688</v>
      </c>
    </row>
    <row r="118" s="1" customFormat="1">
      <c r="B118" s="45"/>
      <c r="C118" s="73"/>
      <c r="D118" s="232" t="s">
        <v>149</v>
      </c>
      <c r="E118" s="73"/>
      <c r="F118" s="233" t="s">
        <v>689</v>
      </c>
      <c r="G118" s="73"/>
      <c r="H118" s="73"/>
      <c r="I118" s="190"/>
      <c r="J118" s="73"/>
      <c r="K118" s="73"/>
      <c r="L118" s="71"/>
      <c r="M118" s="234"/>
      <c r="N118" s="46"/>
      <c r="O118" s="46"/>
      <c r="P118" s="46"/>
      <c r="Q118" s="46"/>
      <c r="R118" s="46"/>
      <c r="S118" s="46"/>
      <c r="T118" s="94"/>
      <c r="AT118" s="23" t="s">
        <v>149</v>
      </c>
      <c r="AU118" s="23" t="s">
        <v>82</v>
      </c>
    </row>
    <row r="119" s="1" customFormat="1" ht="16.5" customHeight="1">
      <c r="B119" s="45"/>
      <c r="C119" s="220" t="s">
        <v>10</v>
      </c>
      <c r="D119" s="220" t="s">
        <v>138</v>
      </c>
      <c r="E119" s="221" t="s">
        <v>690</v>
      </c>
      <c r="F119" s="222" t="s">
        <v>691</v>
      </c>
      <c r="G119" s="223" t="s">
        <v>236</v>
      </c>
      <c r="H119" s="224">
        <v>1676</v>
      </c>
      <c r="I119" s="225"/>
      <c r="J119" s="226">
        <f>ROUND(I119*H119,2)</f>
        <v>0</v>
      </c>
      <c r="K119" s="222" t="s">
        <v>147</v>
      </c>
      <c r="L119" s="71"/>
      <c r="M119" s="227" t="s">
        <v>21</v>
      </c>
      <c r="N119" s="228" t="s">
        <v>43</v>
      </c>
      <c r="O119" s="46"/>
      <c r="P119" s="229">
        <f>O119*H119</f>
        <v>0</v>
      </c>
      <c r="Q119" s="229">
        <v>0.080960000000000004</v>
      </c>
      <c r="R119" s="229">
        <f>Q119*H119</f>
        <v>135.68896000000001</v>
      </c>
      <c r="S119" s="229">
        <v>0</v>
      </c>
      <c r="T119" s="230">
        <f>S119*H119</f>
        <v>0</v>
      </c>
      <c r="AR119" s="23" t="s">
        <v>142</v>
      </c>
      <c r="AT119" s="23" t="s">
        <v>138</v>
      </c>
      <c r="AU119" s="23" t="s">
        <v>82</v>
      </c>
      <c r="AY119" s="23" t="s">
        <v>136</v>
      </c>
      <c r="BE119" s="231">
        <f>IF(N119="základní",J119,0)</f>
        <v>0</v>
      </c>
      <c r="BF119" s="231">
        <f>IF(N119="snížená",J119,0)</f>
        <v>0</v>
      </c>
      <c r="BG119" s="231">
        <f>IF(N119="zákl. přenesená",J119,0)</f>
        <v>0</v>
      </c>
      <c r="BH119" s="231">
        <f>IF(N119="sníž. přenesená",J119,0)</f>
        <v>0</v>
      </c>
      <c r="BI119" s="231">
        <f>IF(N119="nulová",J119,0)</f>
        <v>0</v>
      </c>
      <c r="BJ119" s="23" t="s">
        <v>80</v>
      </c>
      <c r="BK119" s="231">
        <f>ROUND(I119*H119,2)</f>
        <v>0</v>
      </c>
      <c r="BL119" s="23" t="s">
        <v>142</v>
      </c>
      <c r="BM119" s="23" t="s">
        <v>692</v>
      </c>
    </row>
    <row r="120" s="1" customFormat="1">
      <c r="B120" s="45"/>
      <c r="C120" s="73"/>
      <c r="D120" s="232" t="s">
        <v>149</v>
      </c>
      <c r="E120" s="73"/>
      <c r="F120" s="233" t="s">
        <v>693</v>
      </c>
      <c r="G120" s="73"/>
      <c r="H120" s="73"/>
      <c r="I120" s="190"/>
      <c r="J120" s="73"/>
      <c r="K120" s="73"/>
      <c r="L120" s="71"/>
      <c r="M120" s="234"/>
      <c r="N120" s="46"/>
      <c r="O120" s="46"/>
      <c r="P120" s="46"/>
      <c r="Q120" s="46"/>
      <c r="R120" s="46"/>
      <c r="S120" s="46"/>
      <c r="T120" s="94"/>
      <c r="AT120" s="23" t="s">
        <v>149</v>
      </c>
      <c r="AU120" s="23" t="s">
        <v>82</v>
      </c>
    </row>
    <row r="121" s="1" customFormat="1" ht="25.5" customHeight="1">
      <c r="B121" s="45"/>
      <c r="C121" s="220" t="s">
        <v>227</v>
      </c>
      <c r="D121" s="220" t="s">
        <v>138</v>
      </c>
      <c r="E121" s="221" t="s">
        <v>694</v>
      </c>
      <c r="F121" s="222" t="s">
        <v>695</v>
      </c>
      <c r="G121" s="223" t="s">
        <v>236</v>
      </c>
      <c r="H121" s="224">
        <v>1676</v>
      </c>
      <c r="I121" s="225"/>
      <c r="J121" s="226">
        <f>ROUND(I121*H121,2)</f>
        <v>0</v>
      </c>
      <c r="K121" s="222" t="s">
        <v>21</v>
      </c>
      <c r="L121" s="71"/>
      <c r="M121" s="227" t="s">
        <v>21</v>
      </c>
      <c r="N121" s="228" t="s">
        <v>43</v>
      </c>
      <c r="O121" s="46"/>
      <c r="P121" s="229">
        <f>O121*H121</f>
        <v>0</v>
      </c>
      <c r="Q121" s="229">
        <v>0.11600000000000001</v>
      </c>
      <c r="R121" s="229">
        <f>Q121*H121</f>
        <v>194.416</v>
      </c>
      <c r="S121" s="229">
        <v>0</v>
      </c>
      <c r="T121" s="230">
        <f>S121*H121</f>
        <v>0</v>
      </c>
      <c r="AR121" s="23" t="s">
        <v>142</v>
      </c>
      <c r="AT121" s="23" t="s">
        <v>138</v>
      </c>
      <c r="AU121" s="23" t="s">
        <v>82</v>
      </c>
      <c r="AY121" s="23" t="s">
        <v>136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23" t="s">
        <v>80</v>
      </c>
      <c r="BK121" s="231">
        <f>ROUND(I121*H121,2)</f>
        <v>0</v>
      </c>
      <c r="BL121" s="23" t="s">
        <v>142</v>
      </c>
      <c r="BM121" s="23" t="s">
        <v>696</v>
      </c>
    </row>
    <row r="122" s="1" customFormat="1">
      <c r="B122" s="45"/>
      <c r="C122" s="73"/>
      <c r="D122" s="232" t="s">
        <v>149</v>
      </c>
      <c r="E122" s="73"/>
      <c r="F122" s="233" t="s">
        <v>697</v>
      </c>
      <c r="G122" s="73"/>
      <c r="H122" s="73"/>
      <c r="I122" s="190"/>
      <c r="J122" s="73"/>
      <c r="K122" s="73"/>
      <c r="L122" s="71"/>
      <c r="M122" s="234"/>
      <c r="N122" s="46"/>
      <c r="O122" s="46"/>
      <c r="P122" s="46"/>
      <c r="Q122" s="46"/>
      <c r="R122" s="46"/>
      <c r="S122" s="46"/>
      <c r="T122" s="94"/>
      <c r="AT122" s="23" t="s">
        <v>149</v>
      </c>
      <c r="AU122" s="23" t="s">
        <v>82</v>
      </c>
    </row>
    <row r="123" s="1" customFormat="1" ht="25.5" customHeight="1">
      <c r="B123" s="45"/>
      <c r="C123" s="220" t="s">
        <v>233</v>
      </c>
      <c r="D123" s="220" t="s">
        <v>138</v>
      </c>
      <c r="E123" s="221" t="s">
        <v>698</v>
      </c>
      <c r="F123" s="222" t="s">
        <v>699</v>
      </c>
      <c r="G123" s="223" t="s">
        <v>236</v>
      </c>
      <c r="H123" s="224">
        <v>1676</v>
      </c>
      <c r="I123" s="225"/>
      <c r="J123" s="226">
        <f>ROUND(I123*H123,2)</f>
        <v>0</v>
      </c>
      <c r="K123" s="222" t="s">
        <v>147</v>
      </c>
      <c r="L123" s="71"/>
      <c r="M123" s="227" t="s">
        <v>21</v>
      </c>
      <c r="N123" s="228" t="s">
        <v>43</v>
      </c>
      <c r="O123" s="46"/>
      <c r="P123" s="229">
        <f>O123*H123</f>
        <v>0</v>
      </c>
      <c r="Q123" s="229">
        <v>0.092799999999999994</v>
      </c>
      <c r="R123" s="229">
        <f>Q123*H123</f>
        <v>155.53279999999998</v>
      </c>
      <c r="S123" s="229">
        <v>0</v>
      </c>
      <c r="T123" s="230">
        <f>S123*H123</f>
        <v>0</v>
      </c>
      <c r="AR123" s="23" t="s">
        <v>142</v>
      </c>
      <c r="AT123" s="23" t="s">
        <v>138</v>
      </c>
      <c r="AU123" s="23" t="s">
        <v>82</v>
      </c>
      <c r="AY123" s="23" t="s">
        <v>136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23" t="s">
        <v>80</v>
      </c>
      <c r="BK123" s="231">
        <f>ROUND(I123*H123,2)</f>
        <v>0</v>
      </c>
      <c r="BL123" s="23" t="s">
        <v>142</v>
      </c>
      <c r="BM123" s="23" t="s">
        <v>700</v>
      </c>
    </row>
    <row r="124" s="1" customFormat="1">
      <c r="B124" s="45"/>
      <c r="C124" s="73"/>
      <c r="D124" s="232" t="s">
        <v>149</v>
      </c>
      <c r="E124" s="73"/>
      <c r="F124" s="233" t="s">
        <v>701</v>
      </c>
      <c r="G124" s="73"/>
      <c r="H124" s="73"/>
      <c r="I124" s="190"/>
      <c r="J124" s="73"/>
      <c r="K124" s="73"/>
      <c r="L124" s="71"/>
      <c r="M124" s="234"/>
      <c r="N124" s="46"/>
      <c r="O124" s="46"/>
      <c r="P124" s="46"/>
      <c r="Q124" s="46"/>
      <c r="R124" s="46"/>
      <c r="S124" s="46"/>
      <c r="T124" s="94"/>
      <c r="AT124" s="23" t="s">
        <v>149</v>
      </c>
      <c r="AU124" s="23" t="s">
        <v>82</v>
      </c>
    </row>
    <row r="125" s="1" customFormat="1" ht="16.5" customHeight="1">
      <c r="B125" s="45"/>
      <c r="C125" s="220" t="s">
        <v>240</v>
      </c>
      <c r="D125" s="220" t="s">
        <v>138</v>
      </c>
      <c r="E125" s="221" t="s">
        <v>702</v>
      </c>
      <c r="F125" s="222" t="s">
        <v>703</v>
      </c>
      <c r="G125" s="223" t="s">
        <v>236</v>
      </c>
      <c r="H125" s="224">
        <v>247</v>
      </c>
      <c r="I125" s="225"/>
      <c r="J125" s="226">
        <f>ROUND(I125*H125,2)</f>
        <v>0</v>
      </c>
      <c r="K125" s="222" t="s">
        <v>21</v>
      </c>
      <c r="L125" s="71"/>
      <c r="M125" s="227" t="s">
        <v>21</v>
      </c>
      <c r="N125" s="228" t="s">
        <v>43</v>
      </c>
      <c r="O125" s="46"/>
      <c r="P125" s="229">
        <f>O125*H125</f>
        <v>0</v>
      </c>
      <c r="Q125" s="229">
        <v>0.0050000000000000001</v>
      </c>
      <c r="R125" s="229">
        <f>Q125*H125</f>
        <v>1.2350000000000001</v>
      </c>
      <c r="S125" s="229">
        <v>0</v>
      </c>
      <c r="T125" s="230">
        <f>S125*H125</f>
        <v>0</v>
      </c>
      <c r="AR125" s="23" t="s">
        <v>142</v>
      </c>
      <c r="AT125" s="23" t="s">
        <v>138</v>
      </c>
      <c r="AU125" s="23" t="s">
        <v>82</v>
      </c>
      <c r="AY125" s="23" t="s">
        <v>136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23" t="s">
        <v>80</v>
      </c>
      <c r="BK125" s="231">
        <f>ROUND(I125*H125,2)</f>
        <v>0</v>
      </c>
      <c r="BL125" s="23" t="s">
        <v>142</v>
      </c>
      <c r="BM125" s="23" t="s">
        <v>704</v>
      </c>
    </row>
    <row r="126" s="1" customFormat="1" ht="16.5" customHeight="1">
      <c r="B126" s="45"/>
      <c r="C126" s="220" t="s">
        <v>246</v>
      </c>
      <c r="D126" s="220" t="s">
        <v>138</v>
      </c>
      <c r="E126" s="221" t="s">
        <v>705</v>
      </c>
      <c r="F126" s="222" t="s">
        <v>706</v>
      </c>
      <c r="G126" s="223" t="s">
        <v>236</v>
      </c>
      <c r="H126" s="224">
        <v>1429</v>
      </c>
      <c r="I126" s="225"/>
      <c r="J126" s="226">
        <f>ROUND(I126*H126,2)</f>
        <v>0</v>
      </c>
      <c r="K126" s="222" t="s">
        <v>21</v>
      </c>
      <c r="L126" s="71"/>
      <c r="M126" s="227" t="s">
        <v>21</v>
      </c>
      <c r="N126" s="228" t="s">
        <v>43</v>
      </c>
      <c r="O126" s="46"/>
      <c r="P126" s="229">
        <f>O126*H126</f>
        <v>0</v>
      </c>
      <c r="Q126" s="229">
        <v>0.0050000000000000001</v>
      </c>
      <c r="R126" s="229">
        <f>Q126*H126</f>
        <v>7.1450000000000005</v>
      </c>
      <c r="S126" s="229">
        <v>0</v>
      </c>
      <c r="T126" s="230">
        <f>S126*H126</f>
        <v>0</v>
      </c>
      <c r="AR126" s="23" t="s">
        <v>142</v>
      </c>
      <c r="AT126" s="23" t="s">
        <v>138</v>
      </c>
      <c r="AU126" s="23" t="s">
        <v>82</v>
      </c>
      <c r="AY126" s="23" t="s">
        <v>136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23" t="s">
        <v>80</v>
      </c>
      <c r="BK126" s="231">
        <f>ROUND(I126*H126,2)</f>
        <v>0</v>
      </c>
      <c r="BL126" s="23" t="s">
        <v>142</v>
      </c>
      <c r="BM126" s="23" t="s">
        <v>707</v>
      </c>
    </row>
    <row r="127" s="10" customFormat="1" ht="29.88" customHeight="1">
      <c r="B127" s="204"/>
      <c r="C127" s="205"/>
      <c r="D127" s="206" t="s">
        <v>71</v>
      </c>
      <c r="E127" s="218" t="s">
        <v>180</v>
      </c>
      <c r="F127" s="218" t="s">
        <v>708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SUM(P128:P141)</f>
        <v>0</v>
      </c>
      <c r="Q127" s="212"/>
      <c r="R127" s="213">
        <f>SUM(R128:R141)</f>
        <v>0</v>
      </c>
      <c r="S127" s="212"/>
      <c r="T127" s="214">
        <f>SUM(T128:T141)</f>
        <v>0</v>
      </c>
      <c r="AR127" s="215" t="s">
        <v>80</v>
      </c>
      <c r="AT127" s="216" t="s">
        <v>71</v>
      </c>
      <c r="AU127" s="216" t="s">
        <v>80</v>
      </c>
      <c r="AY127" s="215" t="s">
        <v>136</v>
      </c>
      <c r="BK127" s="217">
        <f>SUM(BK128:BK141)</f>
        <v>0</v>
      </c>
    </row>
    <row r="128" s="1" customFormat="1" ht="25.5" customHeight="1">
      <c r="B128" s="45"/>
      <c r="C128" s="220" t="s">
        <v>252</v>
      </c>
      <c r="D128" s="220" t="s">
        <v>138</v>
      </c>
      <c r="E128" s="221" t="s">
        <v>709</v>
      </c>
      <c r="F128" s="222" t="s">
        <v>710</v>
      </c>
      <c r="G128" s="223" t="s">
        <v>249</v>
      </c>
      <c r="H128" s="224">
        <v>386.36000000000001</v>
      </c>
      <c r="I128" s="225"/>
      <c r="J128" s="226">
        <f>ROUND(I128*H128,2)</f>
        <v>0</v>
      </c>
      <c r="K128" s="222" t="s">
        <v>21</v>
      </c>
      <c r="L128" s="71"/>
      <c r="M128" s="227" t="s">
        <v>21</v>
      </c>
      <c r="N128" s="228" t="s">
        <v>43</v>
      </c>
      <c r="O128" s="46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AR128" s="23" t="s">
        <v>142</v>
      </c>
      <c r="AT128" s="23" t="s">
        <v>138</v>
      </c>
      <c r="AU128" s="23" t="s">
        <v>82</v>
      </c>
      <c r="AY128" s="23" t="s">
        <v>136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23" t="s">
        <v>80</v>
      </c>
      <c r="BK128" s="231">
        <f>ROUND(I128*H128,2)</f>
        <v>0</v>
      </c>
      <c r="BL128" s="23" t="s">
        <v>142</v>
      </c>
      <c r="BM128" s="23" t="s">
        <v>711</v>
      </c>
    </row>
    <row r="129" s="1" customFormat="1">
      <c r="B129" s="45"/>
      <c r="C129" s="73"/>
      <c r="D129" s="232" t="s">
        <v>149</v>
      </c>
      <c r="E129" s="73"/>
      <c r="F129" s="233" t="s">
        <v>710</v>
      </c>
      <c r="G129" s="73"/>
      <c r="H129" s="73"/>
      <c r="I129" s="190"/>
      <c r="J129" s="73"/>
      <c r="K129" s="73"/>
      <c r="L129" s="71"/>
      <c r="M129" s="234"/>
      <c r="N129" s="46"/>
      <c r="O129" s="46"/>
      <c r="P129" s="46"/>
      <c r="Q129" s="46"/>
      <c r="R129" s="46"/>
      <c r="S129" s="46"/>
      <c r="T129" s="94"/>
      <c r="AT129" s="23" t="s">
        <v>149</v>
      </c>
      <c r="AU129" s="23" t="s">
        <v>82</v>
      </c>
    </row>
    <row r="130" s="13" customFormat="1">
      <c r="B130" s="267"/>
      <c r="C130" s="268"/>
      <c r="D130" s="232" t="s">
        <v>151</v>
      </c>
      <c r="E130" s="269" t="s">
        <v>21</v>
      </c>
      <c r="F130" s="270" t="s">
        <v>712</v>
      </c>
      <c r="G130" s="268"/>
      <c r="H130" s="269" t="s">
        <v>21</v>
      </c>
      <c r="I130" s="271"/>
      <c r="J130" s="268"/>
      <c r="K130" s="268"/>
      <c r="L130" s="272"/>
      <c r="M130" s="273"/>
      <c r="N130" s="274"/>
      <c r="O130" s="274"/>
      <c r="P130" s="274"/>
      <c r="Q130" s="274"/>
      <c r="R130" s="274"/>
      <c r="S130" s="274"/>
      <c r="T130" s="275"/>
      <c r="AT130" s="276" t="s">
        <v>151</v>
      </c>
      <c r="AU130" s="276" t="s">
        <v>82</v>
      </c>
      <c r="AV130" s="13" t="s">
        <v>80</v>
      </c>
      <c r="AW130" s="13" t="s">
        <v>35</v>
      </c>
      <c r="AX130" s="13" t="s">
        <v>72</v>
      </c>
      <c r="AY130" s="276" t="s">
        <v>136</v>
      </c>
    </row>
    <row r="131" s="13" customFormat="1">
      <c r="B131" s="267"/>
      <c r="C131" s="268"/>
      <c r="D131" s="232" t="s">
        <v>151</v>
      </c>
      <c r="E131" s="269" t="s">
        <v>21</v>
      </c>
      <c r="F131" s="270" t="s">
        <v>713</v>
      </c>
      <c r="G131" s="268"/>
      <c r="H131" s="269" t="s">
        <v>21</v>
      </c>
      <c r="I131" s="271"/>
      <c r="J131" s="268"/>
      <c r="K131" s="268"/>
      <c r="L131" s="272"/>
      <c r="M131" s="273"/>
      <c r="N131" s="274"/>
      <c r="O131" s="274"/>
      <c r="P131" s="274"/>
      <c r="Q131" s="274"/>
      <c r="R131" s="274"/>
      <c r="S131" s="274"/>
      <c r="T131" s="275"/>
      <c r="AT131" s="276" t="s">
        <v>151</v>
      </c>
      <c r="AU131" s="276" t="s">
        <v>82</v>
      </c>
      <c r="AV131" s="13" t="s">
        <v>80</v>
      </c>
      <c r="AW131" s="13" t="s">
        <v>35</v>
      </c>
      <c r="AX131" s="13" t="s">
        <v>72</v>
      </c>
      <c r="AY131" s="276" t="s">
        <v>136</v>
      </c>
    </row>
    <row r="132" s="13" customFormat="1">
      <c r="B132" s="267"/>
      <c r="C132" s="268"/>
      <c r="D132" s="232" t="s">
        <v>151</v>
      </c>
      <c r="E132" s="269" t="s">
        <v>21</v>
      </c>
      <c r="F132" s="270" t="s">
        <v>714</v>
      </c>
      <c r="G132" s="268"/>
      <c r="H132" s="269" t="s">
        <v>21</v>
      </c>
      <c r="I132" s="271"/>
      <c r="J132" s="268"/>
      <c r="K132" s="268"/>
      <c r="L132" s="272"/>
      <c r="M132" s="273"/>
      <c r="N132" s="274"/>
      <c r="O132" s="274"/>
      <c r="P132" s="274"/>
      <c r="Q132" s="274"/>
      <c r="R132" s="274"/>
      <c r="S132" s="274"/>
      <c r="T132" s="275"/>
      <c r="AT132" s="276" t="s">
        <v>151</v>
      </c>
      <c r="AU132" s="276" t="s">
        <v>82</v>
      </c>
      <c r="AV132" s="13" t="s">
        <v>80</v>
      </c>
      <c r="AW132" s="13" t="s">
        <v>35</v>
      </c>
      <c r="AX132" s="13" t="s">
        <v>72</v>
      </c>
      <c r="AY132" s="276" t="s">
        <v>136</v>
      </c>
    </row>
    <row r="133" s="13" customFormat="1">
      <c r="B133" s="267"/>
      <c r="C133" s="268"/>
      <c r="D133" s="232" t="s">
        <v>151</v>
      </c>
      <c r="E133" s="269" t="s">
        <v>21</v>
      </c>
      <c r="F133" s="270" t="s">
        <v>715</v>
      </c>
      <c r="G133" s="268"/>
      <c r="H133" s="269" t="s">
        <v>21</v>
      </c>
      <c r="I133" s="271"/>
      <c r="J133" s="268"/>
      <c r="K133" s="268"/>
      <c r="L133" s="272"/>
      <c r="M133" s="273"/>
      <c r="N133" s="274"/>
      <c r="O133" s="274"/>
      <c r="P133" s="274"/>
      <c r="Q133" s="274"/>
      <c r="R133" s="274"/>
      <c r="S133" s="274"/>
      <c r="T133" s="275"/>
      <c r="AT133" s="276" t="s">
        <v>151</v>
      </c>
      <c r="AU133" s="276" t="s">
        <v>82</v>
      </c>
      <c r="AV133" s="13" t="s">
        <v>80</v>
      </c>
      <c r="AW133" s="13" t="s">
        <v>35</v>
      </c>
      <c r="AX133" s="13" t="s">
        <v>72</v>
      </c>
      <c r="AY133" s="276" t="s">
        <v>136</v>
      </c>
    </row>
    <row r="134" s="13" customFormat="1">
      <c r="B134" s="267"/>
      <c r="C134" s="268"/>
      <c r="D134" s="232" t="s">
        <v>151</v>
      </c>
      <c r="E134" s="269" t="s">
        <v>21</v>
      </c>
      <c r="F134" s="270" t="s">
        <v>716</v>
      </c>
      <c r="G134" s="268"/>
      <c r="H134" s="269" t="s">
        <v>21</v>
      </c>
      <c r="I134" s="271"/>
      <c r="J134" s="268"/>
      <c r="K134" s="268"/>
      <c r="L134" s="272"/>
      <c r="M134" s="273"/>
      <c r="N134" s="274"/>
      <c r="O134" s="274"/>
      <c r="P134" s="274"/>
      <c r="Q134" s="274"/>
      <c r="R134" s="274"/>
      <c r="S134" s="274"/>
      <c r="T134" s="275"/>
      <c r="AT134" s="276" t="s">
        <v>151</v>
      </c>
      <c r="AU134" s="276" t="s">
        <v>82</v>
      </c>
      <c r="AV134" s="13" t="s">
        <v>80</v>
      </c>
      <c r="AW134" s="13" t="s">
        <v>35</v>
      </c>
      <c r="AX134" s="13" t="s">
        <v>72</v>
      </c>
      <c r="AY134" s="276" t="s">
        <v>136</v>
      </c>
    </row>
    <row r="135" s="13" customFormat="1">
      <c r="B135" s="267"/>
      <c r="C135" s="268"/>
      <c r="D135" s="232" t="s">
        <v>151</v>
      </c>
      <c r="E135" s="269" t="s">
        <v>21</v>
      </c>
      <c r="F135" s="270" t="s">
        <v>717</v>
      </c>
      <c r="G135" s="268"/>
      <c r="H135" s="269" t="s">
        <v>21</v>
      </c>
      <c r="I135" s="271"/>
      <c r="J135" s="268"/>
      <c r="K135" s="268"/>
      <c r="L135" s="272"/>
      <c r="M135" s="273"/>
      <c r="N135" s="274"/>
      <c r="O135" s="274"/>
      <c r="P135" s="274"/>
      <c r="Q135" s="274"/>
      <c r="R135" s="274"/>
      <c r="S135" s="274"/>
      <c r="T135" s="275"/>
      <c r="AT135" s="276" t="s">
        <v>151</v>
      </c>
      <c r="AU135" s="276" t="s">
        <v>82</v>
      </c>
      <c r="AV135" s="13" t="s">
        <v>80</v>
      </c>
      <c r="AW135" s="13" t="s">
        <v>35</v>
      </c>
      <c r="AX135" s="13" t="s">
        <v>72</v>
      </c>
      <c r="AY135" s="276" t="s">
        <v>136</v>
      </c>
    </row>
    <row r="136" s="13" customFormat="1">
      <c r="B136" s="267"/>
      <c r="C136" s="268"/>
      <c r="D136" s="232" t="s">
        <v>151</v>
      </c>
      <c r="E136" s="269" t="s">
        <v>21</v>
      </c>
      <c r="F136" s="270" t="s">
        <v>718</v>
      </c>
      <c r="G136" s="268"/>
      <c r="H136" s="269" t="s">
        <v>21</v>
      </c>
      <c r="I136" s="271"/>
      <c r="J136" s="268"/>
      <c r="K136" s="268"/>
      <c r="L136" s="272"/>
      <c r="M136" s="273"/>
      <c r="N136" s="274"/>
      <c r="O136" s="274"/>
      <c r="P136" s="274"/>
      <c r="Q136" s="274"/>
      <c r="R136" s="274"/>
      <c r="S136" s="274"/>
      <c r="T136" s="275"/>
      <c r="AT136" s="276" t="s">
        <v>151</v>
      </c>
      <c r="AU136" s="276" t="s">
        <v>82</v>
      </c>
      <c r="AV136" s="13" t="s">
        <v>80</v>
      </c>
      <c r="AW136" s="13" t="s">
        <v>35</v>
      </c>
      <c r="AX136" s="13" t="s">
        <v>72</v>
      </c>
      <c r="AY136" s="276" t="s">
        <v>136</v>
      </c>
    </row>
    <row r="137" s="11" customFormat="1">
      <c r="B137" s="235"/>
      <c r="C137" s="236"/>
      <c r="D137" s="232" t="s">
        <v>151</v>
      </c>
      <c r="E137" s="237" t="s">
        <v>21</v>
      </c>
      <c r="F137" s="238" t="s">
        <v>719</v>
      </c>
      <c r="G137" s="236"/>
      <c r="H137" s="239">
        <v>386.36000000000001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151</v>
      </c>
      <c r="AU137" s="245" t="s">
        <v>82</v>
      </c>
      <c r="AV137" s="11" t="s">
        <v>82</v>
      </c>
      <c r="AW137" s="11" t="s">
        <v>35</v>
      </c>
      <c r="AX137" s="11" t="s">
        <v>80</v>
      </c>
      <c r="AY137" s="245" t="s">
        <v>136</v>
      </c>
    </row>
    <row r="138" s="1" customFormat="1" ht="25.5" customHeight="1">
      <c r="B138" s="45"/>
      <c r="C138" s="220" t="s">
        <v>9</v>
      </c>
      <c r="D138" s="220" t="s">
        <v>138</v>
      </c>
      <c r="E138" s="221" t="s">
        <v>720</v>
      </c>
      <c r="F138" s="222" t="s">
        <v>721</v>
      </c>
      <c r="G138" s="223" t="s">
        <v>425</v>
      </c>
      <c r="H138" s="224">
        <v>14</v>
      </c>
      <c r="I138" s="225"/>
      <c r="J138" s="226">
        <f>ROUND(I138*H138,2)</f>
        <v>0</v>
      </c>
      <c r="K138" s="222" t="s">
        <v>21</v>
      </c>
      <c r="L138" s="71"/>
      <c r="M138" s="227" t="s">
        <v>21</v>
      </c>
      <c r="N138" s="228" t="s">
        <v>43</v>
      </c>
      <c r="O138" s="46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AR138" s="23" t="s">
        <v>142</v>
      </c>
      <c r="AT138" s="23" t="s">
        <v>138</v>
      </c>
      <c r="AU138" s="23" t="s">
        <v>82</v>
      </c>
      <c r="AY138" s="23" t="s">
        <v>136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23" t="s">
        <v>80</v>
      </c>
      <c r="BK138" s="231">
        <f>ROUND(I138*H138,2)</f>
        <v>0</v>
      </c>
      <c r="BL138" s="23" t="s">
        <v>142</v>
      </c>
      <c r="BM138" s="23" t="s">
        <v>722</v>
      </c>
    </row>
    <row r="139" s="1" customFormat="1">
      <c r="B139" s="45"/>
      <c r="C139" s="73"/>
      <c r="D139" s="232" t="s">
        <v>149</v>
      </c>
      <c r="E139" s="73"/>
      <c r="F139" s="233" t="s">
        <v>721</v>
      </c>
      <c r="G139" s="73"/>
      <c r="H139" s="73"/>
      <c r="I139" s="190"/>
      <c r="J139" s="73"/>
      <c r="K139" s="73"/>
      <c r="L139" s="71"/>
      <c r="M139" s="234"/>
      <c r="N139" s="46"/>
      <c r="O139" s="46"/>
      <c r="P139" s="46"/>
      <c r="Q139" s="46"/>
      <c r="R139" s="46"/>
      <c r="S139" s="46"/>
      <c r="T139" s="94"/>
      <c r="AT139" s="23" t="s">
        <v>149</v>
      </c>
      <c r="AU139" s="23" t="s">
        <v>82</v>
      </c>
    </row>
    <row r="140" s="1" customFormat="1" ht="25.5" customHeight="1">
      <c r="B140" s="45"/>
      <c r="C140" s="220" t="s">
        <v>264</v>
      </c>
      <c r="D140" s="220" t="s">
        <v>138</v>
      </c>
      <c r="E140" s="221" t="s">
        <v>723</v>
      </c>
      <c r="F140" s="222" t="s">
        <v>724</v>
      </c>
      <c r="G140" s="223" t="s">
        <v>425</v>
      </c>
      <c r="H140" s="224">
        <v>14</v>
      </c>
      <c r="I140" s="225"/>
      <c r="J140" s="226">
        <f>ROUND(I140*H140,2)</f>
        <v>0</v>
      </c>
      <c r="K140" s="222" t="s">
        <v>21</v>
      </c>
      <c r="L140" s="71"/>
      <c r="M140" s="227" t="s">
        <v>21</v>
      </c>
      <c r="N140" s="228" t="s">
        <v>43</v>
      </c>
      <c r="O140" s="46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AR140" s="23" t="s">
        <v>142</v>
      </c>
      <c r="AT140" s="23" t="s">
        <v>138</v>
      </c>
      <c r="AU140" s="23" t="s">
        <v>82</v>
      </c>
      <c r="AY140" s="23" t="s">
        <v>136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23" t="s">
        <v>80</v>
      </c>
      <c r="BK140" s="231">
        <f>ROUND(I140*H140,2)</f>
        <v>0</v>
      </c>
      <c r="BL140" s="23" t="s">
        <v>142</v>
      </c>
      <c r="BM140" s="23" t="s">
        <v>725</v>
      </c>
    </row>
    <row r="141" s="1" customFormat="1">
      <c r="B141" s="45"/>
      <c r="C141" s="73"/>
      <c r="D141" s="232" t="s">
        <v>149</v>
      </c>
      <c r="E141" s="73"/>
      <c r="F141" s="233" t="s">
        <v>721</v>
      </c>
      <c r="G141" s="73"/>
      <c r="H141" s="73"/>
      <c r="I141" s="190"/>
      <c r="J141" s="73"/>
      <c r="K141" s="73"/>
      <c r="L141" s="71"/>
      <c r="M141" s="234"/>
      <c r="N141" s="46"/>
      <c r="O141" s="46"/>
      <c r="P141" s="46"/>
      <c r="Q141" s="46"/>
      <c r="R141" s="46"/>
      <c r="S141" s="46"/>
      <c r="T141" s="94"/>
      <c r="AT141" s="23" t="s">
        <v>149</v>
      </c>
      <c r="AU141" s="23" t="s">
        <v>82</v>
      </c>
    </row>
    <row r="142" s="10" customFormat="1" ht="29.88" customHeight="1">
      <c r="B142" s="204"/>
      <c r="C142" s="205"/>
      <c r="D142" s="206" t="s">
        <v>71</v>
      </c>
      <c r="E142" s="218" t="s">
        <v>427</v>
      </c>
      <c r="F142" s="218" t="s">
        <v>428</v>
      </c>
      <c r="G142" s="205"/>
      <c r="H142" s="205"/>
      <c r="I142" s="208"/>
      <c r="J142" s="219">
        <f>BK142</f>
        <v>0</v>
      </c>
      <c r="K142" s="205"/>
      <c r="L142" s="210"/>
      <c r="M142" s="211"/>
      <c r="N142" s="212"/>
      <c r="O142" s="212"/>
      <c r="P142" s="213">
        <f>SUM(P143:P172)</f>
        <v>0</v>
      </c>
      <c r="Q142" s="212"/>
      <c r="R142" s="213">
        <f>SUM(R143:R172)</f>
        <v>0</v>
      </c>
      <c r="S142" s="212"/>
      <c r="T142" s="214">
        <f>SUM(T143:T172)</f>
        <v>960.34800000000007</v>
      </c>
      <c r="AR142" s="215" t="s">
        <v>80</v>
      </c>
      <c r="AT142" s="216" t="s">
        <v>71</v>
      </c>
      <c r="AU142" s="216" t="s">
        <v>80</v>
      </c>
      <c r="AY142" s="215" t="s">
        <v>136</v>
      </c>
      <c r="BK142" s="217">
        <f>SUM(BK143:BK172)</f>
        <v>0</v>
      </c>
    </row>
    <row r="143" s="1" customFormat="1" ht="25.5" customHeight="1">
      <c r="B143" s="45"/>
      <c r="C143" s="220" t="s">
        <v>268</v>
      </c>
      <c r="D143" s="220" t="s">
        <v>138</v>
      </c>
      <c r="E143" s="221" t="s">
        <v>726</v>
      </c>
      <c r="F143" s="222" t="s">
        <v>727</v>
      </c>
      <c r="G143" s="223" t="s">
        <v>236</v>
      </c>
      <c r="H143" s="224">
        <v>1676</v>
      </c>
      <c r="I143" s="225"/>
      <c r="J143" s="226">
        <f>ROUND(I143*H143,2)</f>
        <v>0</v>
      </c>
      <c r="K143" s="222" t="s">
        <v>147</v>
      </c>
      <c r="L143" s="71"/>
      <c r="M143" s="227" t="s">
        <v>21</v>
      </c>
      <c r="N143" s="228" t="s">
        <v>43</v>
      </c>
      <c r="O143" s="46"/>
      <c r="P143" s="229">
        <f>O143*H143</f>
        <v>0</v>
      </c>
      <c r="Q143" s="229">
        <v>0</v>
      </c>
      <c r="R143" s="229">
        <f>Q143*H143</f>
        <v>0</v>
      </c>
      <c r="S143" s="229">
        <v>0.17999999999999999</v>
      </c>
      <c r="T143" s="230">
        <f>S143*H143</f>
        <v>301.68000000000001</v>
      </c>
      <c r="AR143" s="23" t="s">
        <v>142</v>
      </c>
      <c r="AT143" s="23" t="s">
        <v>138</v>
      </c>
      <c r="AU143" s="23" t="s">
        <v>82</v>
      </c>
      <c r="AY143" s="23" t="s">
        <v>136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23" t="s">
        <v>80</v>
      </c>
      <c r="BK143" s="231">
        <f>ROUND(I143*H143,2)</f>
        <v>0</v>
      </c>
      <c r="BL143" s="23" t="s">
        <v>142</v>
      </c>
      <c r="BM143" s="23" t="s">
        <v>728</v>
      </c>
    </row>
    <row r="144" s="1" customFormat="1">
      <c r="B144" s="45"/>
      <c r="C144" s="73"/>
      <c r="D144" s="232" t="s">
        <v>149</v>
      </c>
      <c r="E144" s="73"/>
      <c r="F144" s="233" t="s">
        <v>729</v>
      </c>
      <c r="G144" s="73"/>
      <c r="H144" s="73"/>
      <c r="I144" s="190"/>
      <c r="J144" s="73"/>
      <c r="K144" s="73"/>
      <c r="L144" s="71"/>
      <c r="M144" s="234"/>
      <c r="N144" s="46"/>
      <c r="O144" s="46"/>
      <c r="P144" s="46"/>
      <c r="Q144" s="46"/>
      <c r="R144" s="46"/>
      <c r="S144" s="46"/>
      <c r="T144" s="94"/>
      <c r="AT144" s="23" t="s">
        <v>149</v>
      </c>
      <c r="AU144" s="23" t="s">
        <v>82</v>
      </c>
    </row>
    <row r="145" s="1" customFormat="1" ht="25.5" customHeight="1">
      <c r="B145" s="45"/>
      <c r="C145" s="220" t="s">
        <v>274</v>
      </c>
      <c r="D145" s="220" t="s">
        <v>138</v>
      </c>
      <c r="E145" s="221" t="s">
        <v>730</v>
      </c>
      <c r="F145" s="222" t="s">
        <v>731</v>
      </c>
      <c r="G145" s="223" t="s">
        <v>236</v>
      </c>
      <c r="H145" s="224">
        <v>1676</v>
      </c>
      <c r="I145" s="225"/>
      <c r="J145" s="226">
        <f>ROUND(I145*H145,2)</f>
        <v>0</v>
      </c>
      <c r="K145" s="222" t="s">
        <v>147</v>
      </c>
      <c r="L145" s="71"/>
      <c r="M145" s="227" t="s">
        <v>21</v>
      </c>
      <c r="N145" s="228" t="s">
        <v>43</v>
      </c>
      <c r="O145" s="46"/>
      <c r="P145" s="229">
        <f>O145*H145</f>
        <v>0</v>
      </c>
      <c r="Q145" s="229">
        <v>0</v>
      </c>
      <c r="R145" s="229">
        <f>Q145*H145</f>
        <v>0</v>
      </c>
      <c r="S145" s="229">
        <v>0.28999999999999998</v>
      </c>
      <c r="T145" s="230">
        <f>S145*H145</f>
        <v>486.03999999999996</v>
      </c>
      <c r="AR145" s="23" t="s">
        <v>142</v>
      </c>
      <c r="AT145" s="23" t="s">
        <v>138</v>
      </c>
      <c r="AU145" s="23" t="s">
        <v>82</v>
      </c>
      <c r="AY145" s="23" t="s">
        <v>136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23" t="s">
        <v>80</v>
      </c>
      <c r="BK145" s="231">
        <f>ROUND(I145*H145,2)</f>
        <v>0</v>
      </c>
      <c r="BL145" s="23" t="s">
        <v>142</v>
      </c>
      <c r="BM145" s="23" t="s">
        <v>732</v>
      </c>
    </row>
    <row r="146" s="1" customFormat="1">
      <c r="B146" s="45"/>
      <c r="C146" s="73"/>
      <c r="D146" s="232" t="s">
        <v>149</v>
      </c>
      <c r="E146" s="73"/>
      <c r="F146" s="233" t="s">
        <v>733</v>
      </c>
      <c r="G146" s="73"/>
      <c r="H146" s="73"/>
      <c r="I146" s="190"/>
      <c r="J146" s="73"/>
      <c r="K146" s="73"/>
      <c r="L146" s="71"/>
      <c r="M146" s="234"/>
      <c r="N146" s="46"/>
      <c r="O146" s="46"/>
      <c r="P146" s="46"/>
      <c r="Q146" s="46"/>
      <c r="R146" s="46"/>
      <c r="S146" s="46"/>
      <c r="T146" s="94"/>
      <c r="AT146" s="23" t="s">
        <v>149</v>
      </c>
      <c r="AU146" s="23" t="s">
        <v>82</v>
      </c>
    </row>
    <row r="147" s="1" customFormat="1" ht="16.5" customHeight="1">
      <c r="B147" s="45"/>
      <c r="C147" s="220" t="s">
        <v>281</v>
      </c>
      <c r="D147" s="220" t="s">
        <v>138</v>
      </c>
      <c r="E147" s="221" t="s">
        <v>734</v>
      </c>
      <c r="F147" s="222" t="s">
        <v>735</v>
      </c>
      <c r="G147" s="223" t="s">
        <v>236</v>
      </c>
      <c r="H147" s="224">
        <v>1676</v>
      </c>
      <c r="I147" s="225"/>
      <c r="J147" s="226">
        <f>ROUND(I147*H147,2)</f>
        <v>0</v>
      </c>
      <c r="K147" s="222" t="s">
        <v>147</v>
      </c>
      <c r="L147" s="71"/>
      <c r="M147" s="227" t="s">
        <v>21</v>
      </c>
      <c r="N147" s="228" t="s">
        <v>43</v>
      </c>
      <c r="O147" s="46"/>
      <c r="P147" s="229">
        <f>O147*H147</f>
        <v>0</v>
      </c>
      <c r="Q147" s="229">
        <v>0</v>
      </c>
      <c r="R147" s="229">
        <f>Q147*H147</f>
        <v>0</v>
      </c>
      <c r="S147" s="229">
        <v>0.098000000000000004</v>
      </c>
      <c r="T147" s="230">
        <f>S147*H147</f>
        <v>164.24800000000002</v>
      </c>
      <c r="AR147" s="23" t="s">
        <v>142</v>
      </c>
      <c r="AT147" s="23" t="s">
        <v>138</v>
      </c>
      <c r="AU147" s="23" t="s">
        <v>82</v>
      </c>
      <c r="AY147" s="23" t="s">
        <v>136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23" t="s">
        <v>80</v>
      </c>
      <c r="BK147" s="231">
        <f>ROUND(I147*H147,2)</f>
        <v>0</v>
      </c>
      <c r="BL147" s="23" t="s">
        <v>142</v>
      </c>
      <c r="BM147" s="23" t="s">
        <v>736</v>
      </c>
    </row>
    <row r="148" s="1" customFormat="1">
      <c r="B148" s="45"/>
      <c r="C148" s="73"/>
      <c r="D148" s="232" t="s">
        <v>149</v>
      </c>
      <c r="E148" s="73"/>
      <c r="F148" s="233" t="s">
        <v>737</v>
      </c>
      <c r="G148" s="73"/>
      <c r="H148" s="73"/>
      <c r="I148" s="190"/>
      <c r="J148" s="73"/>
      <c r="K148" s="73"/>
      <c r="L148" s="71"/>
      <c r="M148" s="234"/>
      <c r="N148" s="46"/>
      <c r="O148" s="46"/>
      <c r="P148" s="46"/>
      <c r="Q148" s="46"/>
      <c r="R148" s="46"/>
      <c r="S148" s="46"/>
      <c r="T148" s="94"/>
      <c r="AT148" s="23" t="s">
        <v>149</v>
      </c>
      <c r="AU148" s="23" t="s">
        <v>82</v>
      </c>
    </row>
    <row r="149" s="1" customFormat="1" ht="16.5" customHeight="1">
      <c r="B149" s="45"/>
      <c r="C149" s="220" t="s">
        <v>286</v>
      </c>
      <c r="D149" s="220" t="s">
        <v>138</v>
      </c>
      <c r="E149" s="221" t="s">
        <v>738</v>
      </c>
      <c r="F149" s="222" t="s">
        <v>739</v>
      </c>
      <c r="G149" s="223" t="s">
        <v>236</v>
      </c>
      <c r="H149" s="224">
        <v>1676</v>
      </c>
      <c r="I149" s="225"/>
      <c r="J149" s="226">
        <f>ROUND(I149*H149,2)</f>
        <v>0</v>
      </c>
      <c r="K149" s="222" t="s">
        <v>21</v>
      </c>
      <c r="L149" s="71"/>
      <c r="M149" s="227" t="s">
        <v>21</v>
      </c>
      <c r="N149" s="228" t="s">
        <v>43</v>
      </c>
      <c r="O149" s="46"/>
      <c r="P149" s="229">
        <f>O149*H149</f>
        <v>0</v>
      </c>
      <c r="Q149" s="229">
        <v>0</v>
      </c>
      <c r="R149" s="229">
        <f>Q149*H149</f>
        <v>0</v>
      </c>
      <c r="S149" s="229">
        <v>0.0050000000000000001</v>
      </c>
      <c r="T149" s="230">
        <f>S149*H149</f>
        <v>8.3800000000000008</v>
      </c>
      <c r="AR149" s="23" t="s">
        <v>142</v>
      </c>
      <c r="AT149" s="23" t="s">
        <v>138</v>
      </c>
      <c r="AU149" s="23" t="s">
        <v>82</v>
      </c>
      <c r="AY149" s="23" t="s">
        <v>136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23" t="s">
        <v>80</v>
      </c>
      <c r="BK149" s="231">
        <f>ROUND(I149*H149,2)</f>
        <v>0</v>
      </c>
      <c r="BL149" s="23" t="s">
        <v>142</v>
      </c>
      <c r="BM149" s="23" t="s">
        <v>740</v>
      </c>
    </row>
    <row r="150" s="1" customFormat="1">
      <c r="B150" s="45"/>
      <c r="C150" s="73"/>
      <c r="D150" s="232" t="s">
        <v>149</v>
      </c>
      <c r="E150" s="73"/>
      <c r="F150" s="233" t="s">
        <v>741</v>
      </c>
      <c r="G150" s="73"/>
      <c r="H150" s="73"/>
      <c r="I150" s="190"/>
      <c r="J150" s="73"/>
      <c r="K150" s="73"/>
      <c r="L150" s="71"/>
      <c r="M150" s="234"/>
      <c r="N150" s="46"/>
      <c r="O150" s="46"/>
      <c r="P150" s="46"/>
      <c r="Q150" s="46"/>
      <c r="R150" s="46"/>
      <c r="S150" s="46"/>
      <c r="T150" s="94"/>
      <c r="AT150" s="23" t="s">
        <v>149</v>
      </c>
      <c r="AU150" s="23" t="s">
        <v>82</v>
      </c>
    </row>
    <row r="151" s="1" customFormat="1" ht="16.5" customHeight="1">
      <c r="B151" s="45"/>
      <c r="C151" s="220" t="s">
        <v>291</v>
      </c>
      <c r="D151" s="220" t="s">
        <v>138</v>
      </c>
      <c r="E151" s="221" t="s">
        <v>742</v>
      </c>
      <c r="F151" s="222" t="s">
        <v>743</v>
      </c>
      <c r="G151" s="223" t="s">
        <v>217</v>
      </c>
      <c r="H151" s="224">
        <v>787.72000000000003</v>
      </c>
      <c r="I151" s="225"/>
      <c r="J151" s="226">
        <f>ROUND(I151*H151,2)</f>
        <v>0</v>
      </c>
      <c r="K151" s="222" t="s">
        <v>147</v>
      </c>
      <c r="L151" s="71"/>
      <c r="M151" s="227" t="s">
        <v>21</v>
      </c>
      <c r="N151" s="228" t="s">
        <v>43</v>
      </c>
      <c r="O151" s="46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AR151" s="23" t="s">
        <v>142</v>
      </c>
      <c r="AT151" s="23" t="s">
        <v>138</v>
      </c>
      <c r="AU151" s="23" t="s">
        <v>82</v>
      </c>
      <c r="AY151" s="23" t="s">
        <v>136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23" t="s">
        <v>80</v>
      </c>
      <c r="BK151" s="231">
        <f>ROUND(I151*H151,2)</f>
        <v>0</v>
      </c>
      <c r="BL151" s="23" t="s">
        <v>142</v>
      </c>
      <c r="BM151" s="23" t="s">
        <v>744</v>
      </c>
    </row>
    <row r="152" s="1" customFormat="1">
      <c r="B152" s="45"/>
      <c r="C152" s="73"/>
      <c r="D152" s="232" t="s">
        <v>149</v>
      </c>
      <c r="E152" s="73"/>
      <c r="F152" s="233" t="s">
        <v>745</v>
      </c>
      <c r="G152" s="73"/>
      <c r="H152" s="73"/>
      <c r="I152" s="190"/>
      <c r="J152" s="73"/>
      <c r="K152" s="73"/>
      <c r="L152" s="71"/>
      <c r="M152" s="234"/>
      <c r="N152" s="46"/>
      <c r="O152" s="46"/>
      <c r="P152" s="46"/>
      <c r="Q152" s="46"/>
      <c r="R152" s="46"/>
      <c r="S152" s="46"/>
      <c r="T152" s="94"/>
      <c r="AT152" s="23" t="s">
        <v>149</v>
      </c>
      <c r="AU152" s="23" t="s">
        <v>82</v>
      </c>
    </row>
    <row r="153" s="11" customFormat="1">
      <c r="B153" s="235"/>
      <c r="C153" s="236"/>
      <c r="D153" s="232" t="s">
        <v>151</v>
      </c>
      <c r="E153" s="237" t="s">
        <v>21</v>
      </c>
      <c r="F153" s="238" t="s">
        <v>746</v>
      </c>
      <c r="G153" s="236"/>
      <c r="H153" s="239">
        <v>787.72000000000003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AT153" s="245" t="s">
        <v>151</v>
      </c>
      <c r="AU153" s="245" t="s">
        <v>82</v>
      </c>
      <c r="AV153" s="11" t="s">
        <v>82</v>
      </c>
      <c r="AW153" s="11" t="s">
        <v>35</v>
      </c>
      <c r="AX153" s="11" t="s">
        <v>80</v>
      </c>
      <c r="AY153" s="245" t="s">
        <v>136</v>
      </c>
    </row>
    <row r="154" s="1" customFormat="1" ht="16.5" customHeight="1">
      <c r="B154" s="45"/>
      <c r="C154" s="220" t="s">
        <v>296</v>
      </c>
      <c r="D154" s="220" t="s">
        <v>138</v>
      </c>
      <c r="E154" s="221" t="s">
        <v>747</v>
      </c>
      <c r="F154" s="222" t="s">
        <v>748</v>
      </c>
      <c r="G154" s="223" t="s">
        <v>217</v>
      </c>
      <c r="H154" s="224">
        <v>4726.3199999999997</v>
      </c>
      <c r="I154" s="225"/>
      <c r="J154" s="226">
        <f>ROUND(I154*H154,2)</f>
        <v>0</v>
      </c>
      <c r="K154" s="222" t="s">
        <v>147</v>
      </c>
      <c r="L154" s="71"/>
      <c r="M154" s="227" t="s">
        <v>21</v>
      </c>
      <c r="N154" s="228" t="s">
        <v>43</v>
      </c>
      <c r="O154" s="46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AR154" s="23" t="s">
        <v>142</v>
      </c>
      <c r="AT154" s="23" t="s">
        <v>138</v>
      </c>
      <c r="AU154" s="23" t="s">
        <v>82</v>
      </c>
      <c r="AY154" s="23" t="s">
        <v>136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23" t="s">
        <v>80</v>
      </c>
      <c r="BK154" s="231">
        <f>ROUND(I154*H154,2)</f>
        <v>0</v>
      </c>
      <c r="BL154" s="23" t="s">
        <v>142</v>
      </c>
      <c r="BM154" s="23" t="s">
        <v>749</v>
      </c>
    </row>
    <row r="155" s="1" customFormat="1">
      <c r="B155" s="45"/>
      <c r="C155" s="73"/>
      <c r="D155" s="232" t="s">
        <v>149</v>
      </c>
      <c r="E155" s="73"/>
      <c r="F155" s="233" t="s">
        <v>750</v>
      </c>
      <c r="G155" s="73"/>
      <c r="H155" s="73"/>
      <c r="I155" s="190"/>
      <c r="J155" s="73"/>
      <c r="K155" s="73"/>
      <c r="L155" s="71"/>
      <c r="M155" s="234"/>
      <c r="N155" s="46"/>
      <c r="O155" s="46"/>
      <c r="P155" s="46"/>
      <c r="Q155" s="46"/>
      <c r="R155" s="46"/>
      <c r="S155" s="46"/>
      <c r="T155" s="94"/>
      <c r="AT155" s="23" t="s">
        <v>149</v>
      </c>
      <c r="AU155" s="23" t="s">
        <v>82</v>
      </c>
    </row>
    <row r="156" s="11" customFormat="1">
      <c r="B156" s="235"/>
      <c r="C156" s="236"/>
      <c r="D156" s="232" t="s">
        <v>151</v>
      </c>
      <c r="E156" s="237" t="s">
        <v>21</v>
      </c>
      <c r="F156" s="238" t="s">
        <v>751</v>
      </c>
      <c r="G156" s="236"/>
      <c r="H156" s="239">
        <v>4726.3199999999997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151</v>
      </c>
      <c r="AU156" s="245" t="s">
        <v>82</v>
      </c>
      <c r="AV156" s="11" t="s">
        <v>82</v>
      </c>
      <c r="AW156" s="11" t="s">
        <v>35</v>
      </c>
      <c r="AX156" s="11" t="s">
        <v>80</v>
      </c>
      <c r="AY156" s="245" t="s">
        <v>136</v>
      </c>
    </row>
    <row r="157" s="1" customFormat="1" ht="16.5" customHeight="1">
      <c r="B157" s="45"/>
      <c r="C157" s="220" t="s">
        <v>301</v>
      </c>
      <c r="D157" s="220" t="s">
        <v>138</v>
      </c>
      <c r="E157" s="221" t="s">
        <v>752</v>
      </c>
      <c r="F157" s="222" t="s">
        <v>753</v>
      </c>
      <c r="G157" s="223" t="s">
        <v>217</v>
      </c>
      <c r="H157" s="224">
        <v>172.62799999999999</v>
      </c>
      <c r="I157" s="225"/>
      <c r="J157" s="226">
        <f>ROUND(I157*H157,2)</f>
        <v>0</v>
      </c>
      <c r="K157" s="222" t="s">
        <v>147</v>
      </c>
      <c r="L157" s="71"/>
      <c r="M157" s="227" t="s">
        <v>21</v>
      </c>
      <c r="N157" s="228" t="s">
        <v>43</v>
      </c>
      <c r="O157" s="46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AR157" s="23" t="s">
        <v>142</v>
      </c>
      <c r="AT157" s="23" t="s">
        <v>138</v>
      </c>
      <c r="AU157" s="23" t="s">
        <v>82</v>
      </c>
      <c r="AY157" s="23" t="s">
        <v>136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23" t="s">
        <v>80</v>
      </c>
      <c r="BK157" s="231">
        <f>ROUND(I157*H157,2)</f>
        <v>0</v>
      </c>
      <c r="BL157" s="23" t="s">
        <v>142</v>
      </c>
      <c r="BM157" s="23" t="s">
        <v>754</v>
      </c>
    </row>
    <row r="158" s="1" customFormat="1">
      <c r="B158" s="45"/>
      <c r="C158" s="73"/>
      <c r="D158" s="232" t="s">
        <v>149</v>
      </c>
      <c r="E158" s="73"/>
      <c r="F158" s="233" t="s">
        <v>755</v>
      </c>
      <c r="G158" s="73"/>
      <c r="H158" s="73"/>
      <c r="I158" s="190"/>
      <c r="J158" s="73"/>
      <c r="K158" s="73"/>
      <c r="L158" s="71"/>
      <c r="M158" s="234"/>
      <c r="N158" s="46"/>
      <c r="O158" s="46"/>
      <c r="P158" s="46"/>
      <c r="Q158" s="46"/>
      <c r="R158" s="46"/>
      <c r="S158" s="46"/>
      <c r="T158" s="94"/>
      <c r="AT158" s="23" t="s">
        <v>149</v>
      </c>
      <c r="AU158" s="23" t="s">
        <v>82</v>
      </c>
    </row>
    <row r="159" s="11" customFormat="1">
      <c r="B159" s="235"/>
      <c r="C159" s="236"/>
      <c r="D159" s="232" t="s">
        <v>151</v>
      </c>
      <c r="E159" s="237" t="s">
        <v>21</v>
      </c>
      <c r="F159" s="238" t="s">
        <v>756</v>
      </c>
      <c r="G159" s="236"/>
      <c r="H159" s="239">
        <v>172.62799999999999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151</v>
      </c>
      <c r="AU159" s="245" t="s">
        <v>82</v>
      </c>
      <c r="AV159" s="11" t="s">
        <v>82</v>
      </c>
      <c r="AW159" s="11" t="s">
        <v>35</v>
      </c>
      <c r="AX159" s="11" t="s">
        <v>80</v>
      </c>
      <c r="AY159" s="245" t="s">
        <v>136</v>
      </c>
    </row>
    <row r="160" s="1" customFormat="1" ht="16.5" customHeight="1">
      <c r="B160" s="45"/>
      <c r="C160" s="220" t="s">
        <v>309</v>
      </c>
      <c r="D160" s="220" t="s">
        <v>138</v>
      </c>
      <c r="E160" s="221" t="s">
        <v>757</v>
      </c>
      <c r="F160" s="222" t="s">
        <v>758</v>
      </c>
      <c r="G160" s="223" t="s">
        <v>217</v>
      </c>
      <c r="H160" s="224">
        <v>1035.768</v>
      </c>
      <c r="I160" s="225"/>
      <c r="J160" s="226">
        <f>ROUND(I160*H160,2)</f>
        <v>0</v>
      </c>
      <c r="K160" s="222" t="s">
        <v>147</v>
      </c>
      <c r="L160" s="71"/>
      <c r="M160" s="227" t="s">
        <v>21</v>
      </c>
      <c r="N160" s="228" t="s">
        <v>43</v>
      </c>
      <c r="O160" s="46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AR160" s="23" t="s">
        <v>142</v>
      </c>
      <c r="AT160" s="23" t="s">
        <v>138</v>
      </c>
      <c r="AU160" s="23" t="s">
        <v>82</v>
      </c>
      <c r="AY160" s="23" t="s">
        <v>136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23" t="s">
        <v>80</v>
      </c>
      <c r="BK160" s="231">
        <f>ROUND(I160*H160,2)</f>
        <v>0</v>
      </c>
      <c r="BL160" s="23" t="s">
        <v>142</v>
      </c>
      <c r="BM160" s="23" t="s">
        <v>759</v>
      </c>
    </row>
    <row r="161" s="1" customFormat="1">
      <c r="B161" s="45"/>
      <c r="C161" s="73"/>
      <c r="D161" s="232" t="s">
        <v>149</v>
      </c>
      <c r="E161" s="73"/>
      <c r="F161" s="233" t="s">
        <v>750</v>
      </c>
      <c r="G161" s="73"/>
      <c r="H161" s="73"/>
      <c r="I161" s="190"/>
      <c r="J161" s="73"/>
      <c r="K161" s="73"/>
      <c r="L161" s="71"/>
      <c r="M161" s="234"/>
      <c r="N161" s="46"/>
      <c r="O161" s="46"/>
      <c r="P161" s="46"/>
      <c r="Q161" s="46"/>
      <c r="R161" s="46"/>
      <c r="S161" s="46"/>
      <c r="T161" s="94"/>
      <c r="AT161" s="23" t="s">
        <v>149</v>
      </c>
      <c r="AU161" s="23" t="s">
        <v>82</v>
      </c>
    </row>
    <row r="162" s="11" customFormat="1">
      <c r="B162" s="235"/>
      <c r="C162" s="236"/>
      <c r="D162" s="232" t="s">
        <v>151</v>
      </c>
      <c r="E162" s="237" t="s">
        <v>21</v>
      </c>
      <c r="F162" s="238" t="s">
        <v>760</v>
      </c>
      <c r="G162" s="236"/>
      <c r="H162" s="239">
        <v>1035.768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151</v>
      </c>
      <c r="AU162" s="245" t="s">
        <v>82</v>
      </c>
      <c r="AV162" s="11" t="s">
        <v>82</v>
      </c>
      <c r="AW162" s="11" t="s">
        <v>35</v>
      </c>
      <c r="AX162" s="11" t="s">
        <v>80</v>
      </c>
      <c r="AY162" s="245" t="s">
        <v>136</v>
      </c>
    </row>
    <row r="163" s="1" customFormat="1" ht="16.5" customHeight="1">
      <c r="B163" s="45"/>
      <c r="C163" s="220" t="s">
        <v>316</v>
      </c>
      <c r="D163" s="220" t="s">
        <v>138</v>
      </c>
      <c r="E163" s="221" t="s">
        <v>761</v>
      </c>
      <c r="F163" s="222" t="s">
        <v>762</v>
      </c>
      <c r="G163" s="223" t="s">
        <v>217</v>
      </c>
      <c r="H163" s="224">
        <v>960.34799999999996</v>
      </c>
      <c r="I163" s="225"/>
      <c r="J163" s="226">
        <f>ROUND(I163*H163,2)</f>
        <v>0</v>
      </c>
      <c r="K163" s="222" t="s">
        <v>147</v>
      </c>
      <c r="L163" s="71"/>
      <c r="M163" s="227" t="s">
        <v>21</v>
      </c>
      <c r="N163" s="228" t="s">
        <v>43</v>
      </c>
      <c r="O163" s="46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AR163" s="23" t="s">
        <v>142</v>
      </c>
      <c r="AT163" s="23" t="s">
        <v>138</v>
      </c>
      <c r="AU163" s="23" t="s">
        <v>82</v>
      </c>
      <c r="AY163" s="23" t="s">
        <v>136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23" t="s">
        <v>80</v>
      </c>
      <c r="BK163" s="231">
        <f>ROUND(I163*H163,2)</f>
        <v>0</v>
      </c>
      <c r="BL163" s="23" t="s">
        <v>142</v>
      </c>
      <c r="BM163" s="23" t="s">
        <v>763</v>
      </c>
    </row>
    <row r="164" s="1" customFormat="1">
      <c r="B164" s="45"/>
      <c r="C164" s="73"/>
      <c r="D164" s="232" t="s">
        <v>149</v>
      </c>
      <c r="E164" s="73"/>
      <c r="F164" s="233" t="s">
        <v>764</v>
      </c>
      <c r="G164" s="73"/>
      <c r="H164" s="73"/>
      <c r="I164" s="190"/>
      <c r="J164" s="73"/>
      <c r="K164" s="73"/>
      <c r="L164" s="71"/>
      <c r="M164" s="234"/>
      <c r="N164" s="46"/>
      <c r="O164" s="46"/>
      <c r="P164" s="46"/>
      <c r="Q164" s="46"/>
      <c r="R164" s="46"/>
      <c r="S164" s="46"/>
      <c r="T164" s="94"/>
      <c r="AT164" s="23" t="s">
        <v>149</v>
      </c>
      <c r="AU164" s="23" t="s">
        <v>82</v>
      </c>
    </row>
    <row r="165" s="11" customFormat="1">
      <c r="B165" s="235"/>
      <c r="C165" s="236"/>
      <c r="D165" s="232" t="s">
        <v>151</v>
      </c>
      <c r="E165" s="237" t="s">
        <v>21</v>
      </c>
      <c r="F165" s="238" t="s">
        <v>765</v>
      </c>
      <c r="G165" s="236"/>
      <c r="H165" s="239">
        <v>960.34799999999996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151</v>
      </c>
      <c r="AU165" s="245" t="s">
        <v>82</v>
      </c>
      <c r="AV165" s="11" t="s">
        <v>82</v>
      </c>
      <c r="AW165" s="11" t="s">
        <v>35</v>
      </c>
      <c r="AX165" s="11" t="s">
        <v>80</v>
      </c>
      <c r="AY165" s="245" t="s">
        <v>136</v>
      </c>
    </row>
    <row r="166" s="1" customFormat="1" ht="16.5" customHeight="1">
      <c r="B166" s="45"/>
      <c r="C166" s="220" t="s">
        <v>322</v>
      </c>
      <c r="D166" s="220" t="s">
        <v>138</v>
      </c>
      <c r="E166" s="221" t="s">
        <v>215</v>
      </c>
      <c r="F166" s="222" t="s">
        <v>216</v>
      </c>
      <c r="G166" s="223" t="s">
        <v>217</v>
      </c>
      <c r="H166" s="224">
        <v>787.72000000000003</v>
      </c>
      <c r="I166" s="225"/>
      <c r="J166" s="226">
        <f>ROUND(I166*H166,2)</f>
        <v>0</v>
      </c>
      <c r="K166" s="222" t="s">
        <v>21</v>
      </c>
      <c r="L166" s="71"/>
      <c r="M166" s="227" t="s">
        <v>21</v>
      </c>
      <c r="N166" s="228" t="s">
        <v>43</v>
      </c>
      <c r="O166" s="46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AR166" s="23" t="s">
        <v>142</v>
      </c>
      <c r="AT166" s="23" t="s">
        <v>138</v>
      </c>
      <c r="AU166" s="23" t="s">
        <v>82</v>
      </c>
      <c r="AY166" s="23" t="s">
        <v>136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23" t="s">
        <v>80</v>
      </c>
      <c r="BK166" s="231">
        <f>ROUND(I166*H166,2)</f>
        <v>0</v>
      </c>
      <c r="BL166" s="23" t="s">
        <v>142</v>
      </c>
      <c r="BM166" s="23" t="s">
        <v>766</v>
      </c>
    </row>
    <row r="167" s="1" customFormat="1">
      <c r="B167" s="45"/>
      <c r="C167" s="73"/>
      <c r="D167" s="232" t="s">
        <v>149</v>
      </c>
      <c r="E167" s="73"/>
      <c r="F167" s="233" t="s">
        <v>219</v>
      </c>
      <c r="G167" s="73"/>
      <c r="H167" s="73"/>
      <c r="I167" s="190"/>
      <c r="J167" s="73"/>
      <c r="K167" s="73"/>
      <c r="L167" s="71"/>
      <c r="M167" s="234"/>
      <c r="N167" s="46"/>
      <c r="O167" s="46"/>
      <c r="P167" s="46"/>
      <c r="Q167" s="46"/>
      <c r="R167" s="46"/>
      <c r="S167" s="46"/>
      <c r="T167" s="94"/>
      <c r="AT167" s="23" t="s">
        <v>149</v>
      </c>
      <c r="AU167" s="23" t="s">
        <v>82</v>
      </c>
    </row>
    <row r="168" s="11" customFormat="1">
      <c r="B168" s="235"/>
      <c r="C168" s="236"/>
      <c r="D168" s="232" t="s">
        <v>151</v>
      </c>
      <c r="E168" s="237" t="s">
        <v>21</v>
      </c>
      <c r="F168" s="238" t="s">
        <v>746</v>
      </c>
      <c r="G168" s="236"/>
      <c r="H168" s="239">
        <v>787.72000000000003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AT168" s="245" t="s">
        <v>151</v>
      </c>
      <c r="AU168" s="245" t="s">
        <v>82</v>
      </c>
      <c r="AV168" s="11" t="s">
        <v>82</v>
      </c>
      <c r="AW168" s="11" t="s">
        <v>35</v>
      </c>
      <c r="AX168" s="11" t="s">
        <v>80</v>
      </c>
      <c r="AY168" s="245" t="s">
        <v>136</v>
      </c>
    </row>
    <row r="169" s="1" customFormat="1" ht="25.5" customHeight="1">
      <c r="B169" s="45"/>
      <c r="C169" s="220" t="s">
        <v>327</v>
      </c>
      <c r="D169" s="220" t="s">
        <v>138</v>
      </c>
      <c r="E169" s="221" t="s">
        <v>767</v>
      </c>
      <c r="F169" s="222" t="s">
        <v>768</v>
      </c>
      <c r="G169" s="223" t="s">
        <v>217</v>
      </c>
      <c r="H169" s="224">
        <v>164.24799999999999</v>
      </c>
      <c r="I169" s="225"/>
      <c r="J169" s="226">
        <f>ROUND(I169*H169,2)</f>
        <v>0</v>
      </c>
      <c r="K169" s="222" t="s">
        <v>21</v>
      </c>
      <c r="L169" s="71"/>
      <c r="M169" s="227" t="s">
        <v>21</v>
      </c>
      <c r="N169" s="228" t="s">
        <v>43</v>
      </c>
      <c r="O169" s="46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AR169" s="23" t="s">
        <v>142</v>
      </c>
      <c r="AT169" s="23" t="s">
        <v>138</v>
      </c>
      <c r="AU169" s="23" t="s">
        <v>82</v>
      </c>
      <c r="AY169" s="23" t="s">
        <v>136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23" t="s">
        <v>80</v>
      </c>
      <c r="BK169" s="231">
        <f>ROUND(I169*H169,2)</f>
        <v>0</v>
      </c>
      <c r="BL169" s="23" t="s">
        <v>142</v>
      </c>
      <c r="BM169" s="23" t="s">
        <v>769</v>
      </c>
    </row>
    <row r="170" s="1" customFormat="1">
      <c r="B170" s="45"/>
      <c r="C170" s="73"/>
      <c r="D170" s="232" t="s">
        <v>149</v>
      </c>
      <c r="E170" s="73"/>
      <c r="F170" s="233" t="s">
        <v>770</v>
      </c>
      <c r="G170" s="73"/>
      <c r="H170" s="73"/>
      <c r="I170" s="190"/>
      <c r="J170" s="73"/>
      <c r="K170" s="73"/>
      <c r="L170" s="71"/>
      <c r="M170" s="234"/>
      <c r="N170" s="46"/>
      <c r="O170" s="46"/>
      <c r="P170" s="46"/>
      <c r="Q170" s="46"/>
      <c r="R170" s="46"/>
      <c r="S170" s="46"/>
      <c r="T170" s="94"/>
      <c r="AT170" s="23" t="s">
        <v>149</v>
      </c>
      <c r="AU170" s="23" t="s">
        <v>82</v>
      </c>
    </row>
    <row r="171" s="1" customFormat="1" ht="25.5" customHeight="1">
      <c r="B171" s="45"/>
      <c r="C171" s="220" t="s">
        <v>334</v>
      </c>
      <c r="D171" s="220" t="s">
        <v>138</v>
      </c>
      <c r="E171" s="221" t="s">
        <v>771</v>
      </c>
      <c r="F171" s="222" t="s">
        <v>772</v>
      </c>
      <c r="G171" s="223" t="s">
        <v>217</v>
      </c>
      <c r="H171" s="224">
        <v>8.3800000000000008</v>
      </c>
      <c r="I171" s="225"/>
      <c r="J171" s="226">
        <f>ROUND(I171*H171,2)</f>
        <v>0</v>
      </c>
      <c r="K171" s="222" t="s">
        <v>21</v>
      </c>
      <c r="L171" s="71"/>
      <c r="M171" s="227" t="s">
        <v>21</v>
      </c>
      <c r="N171" s="228" t="s">
        <v>43</v>
      </c>
      <c r="O171" s="46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AR171" s="23" t="s">
        <v>142</v>
      </c>
      <c r="AT171" s="23" t="s">
        <v>138</v>
      </c>
      <c r="AU171" s="23" t="s">
        <v>82</v>
      </c>
      <c r="AY171" s="23" t="s">
        <v>136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23" t="s">
        <v>80</v>
      </c>
      <c r="BK171" s="231">
        <f>ROUND(I171*H171,2)</f>
        <v>0</v>
      </c>
      <c r="BL171" s="23" t="s">
        <v>142</v>
      </c>
      <c r="BM171" s="23" t="s">
        <v>773</v>
      </c>
    </row>
    <row r="172" s="1" customFormat="1">
      <c r="B172" s="45"/>
      <c r="C172" s="73"/>
      <c r="D172" s="232" t="s">
        <v>149</v>
      </c>
      <c r="E172" s="73"/>
      <c r="F172" s="233" t="s">
        <v>774</v>
      </c>
      <c r="G172" s="73"/>
      <c r="H172" s="73"/>
      <c r="I172" s="190"/>
      <c r="J172" s="73"/>
      <c r="K172" s="73"/>
      <c r="L172" s="71"/>
      <c r="M172" s="234"/>
      <c r="N172" s="46"/>
      <c r="O172" s="46"/>
      <c r="P172" s="46"/>
      <c r="Q172" s="46"/>
      <c r="R172" s="46"/>
      <c r="S172" s="46"/>
      <c r="T172" s="94"/>
      <c r="AT172" s="23" t="s">
        <v>149</v>
      </c>
      <c r="AU172" s="23" t="s">
        <v>82</v>
      </c>
    </row>
    <row r="173" s="10" customFormat="1" ht="29.88" customHeight="1">
      <c r="B173" s="204"/>
      <c r="C173" s="205"/>
      <c r="D173" s="206" t="s">
        <v>71</v>
      </c>
      <c r="E173" s="218" t="s">
        <v>468</v>
      </c>
      <c r="F173" s="218" t="s">
        <v>469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SUM(P174:P175)</f>
        <v>0</v>
      </c>
      <c r="Q173" s="212"/>
      <c r="R173" s="213">
        <f>SUM(R174:R175)</f>
        <v>0</v>
      </c>
      <c r="S173" s="212"/>
      <c r="T173" s="214">
        <f>SUM(T174:T175)</f>
        <v>0</v>
      </c>
      <c r="AR173" s="215" t="s">
        <v>80</v>
      </c>
      <c r="AT173" s="216" t="s">
        <v>71</v>
      </c>
      <c r="AU173" s="216" t="s">
        <v>80</v>
      </c>
      <c r="AY173" s="215" t="s">
        <v>136</v>
      </c>
      <c r="BK173" s="217">
        <f>SUM(BK174:BK175)</f>
        <v>0</v>
      </c>
    </row>
    <row r="174" s="1" customFormat="1" ht="16.5" customHeight="1">
      <c r="B174" s="45"/>
      <c r="C174" s="220" t="s">
        <v>345</v>
      </c>
      <c r="D174" s="220" t="s">
        <v>138</v>
      </c>
      <c r="E174" s="221" t="s">
        <v>775</v>
      </c>
      <c r="F174" s="222" t="s">
        <v>776</v>
      </c>
      <c r="G174" s="223" t="s">
        <v>217</v>
      </c>
      <c r="H174" s="224">
        <v>1423.231</v>
      </c>
      <c r="I174" s="225"/>
      <c r="J174" s="226">
        <f>ROUND(I174*H174,2)</f>
        <v>0</v>
      </c>
      <c r="K174" s="222" t="s">
        <v>147</v>
      </c>
      <c r="L174" s="71"/>
      <c r="M174" s="227" t="s">
        <v>21</v>
      </c>
      <c r="N174" s="228" t="s">
        <v>43</v>
      </c>
      <c r="O174" s="46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AR174" s="23" t="s">
        <v>142</v>
      </c>
      <c r="AT174" s="23" t="s">
        <v>138</v>
      </c>
      <c r="AU174" s="23" t="s">
        <v>82</v>
      </c>
      <c r="AY174" s="23" t="s">
        <v>136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23" t="s">
        <v>80</v>
      </c>
      <c r="BK174" s="231">
        <f>ROUND(I174*H174,2)</f>
        <v>0</v>
      </c>
      <c r="BL174" s="23" t="s">
        <v>142</v>
      </c>
      <c r="BM174" s="23" t="s">
        <v>777</v>
      </c>
    </row>
    <row r="175" s="1" customFormat="1">
      <c r="B175" s="45"/>
      <c r="C175" s="73"/>
      <c r="D175" s="232" t="s">
        <v>149</v>
      </c>
      <c r="E175" s="73"/>
      <c r="F175" s="233" t="s">
        <v>778</v>
      </c>
      <c r="G175" s="73"/>
      <c r="H175" s="73"/>
      <c r="I175" s="190"/>
      <c r="J175" s="73"/>
      <c r="K175" s="73"/>
      <c r="L175" s="71"/>
      <c r="M175" s="281"/>
      <c r="N175" s="282"/>
      <c r="O175" s="282"/>
      <c r="P175" s="282"/>
      <c r="Q175" s="282"/>
      <c r="R175" s="282"/>
      <c r="S175" s="282"/>
      <c r="T175" s="283"/>
      <c r="AT175" s="23" t="s">
        <v>149</v>
      </c>
      <c r="AU175" s="23" t="s">
        <v>82</v>
      </c>
    </row>
    <row r="176" s="1" customFormat="1" ht="6.96" customHeight="1">
      <c r="B176" s="66"/>
      <c r="C176" s="67"/>
      <c r="D176" s="67"/>
      <c r="E176" s="67"/>
      <c r="F176" s="67"/>
      <c r="G176" s="67"/>
      <c r="H176" s="67"/>
      <c r="I176" s="165"/>
      <c r="J176" s="67"/>
      <c r="K176" s="67"/>
      <c r="L176" s="71"/>
    </row>
  </sheetData>
  <sheetProtection sheet="1" autoFilter="0" formatColumns="0" formatRows="0" objects="1" scenarios="1" spinCount="100000" saltValue="AXRB96CrneoW9Og2EU79RF/dzNnBfWJrYBDQkx1rk/ymiKcoWvzeIbsJsLGqBwJ8RlFSEighs+0BKGcK8Bcbzw==" hashValue="9Zw+GBQmXE3lIdw647skhCP7GF6x5ziiqSe5OZhFOngp2a+9rSMtUwm8t4VPyRnPSEChu/OWXIqHAudRqe+ooQ==" algorithmName="SHA-512" password="CC35"/>
  <autoFilter ref="C82:K175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4" customWidth="1"/>
    <col min="2" max="2" width="1.664063" style="284" customWidth="1"/>
    <col min="3" max="4" width="5" style="284" customWidth="1"/>
    <col min="5" max="5" width="11.67" style="284" customWidth="1"/>
    <col min="6" max="6" width="9.17" style="284" customWidth="1"/>
    <col min="7" max="7" width="5" style="284" customWidth="1"/>
    <col min="8" max="8" width="77.83" style="284" customWidth="1"/>
    <col min="9" max="10" width="20" style="284" customWidth="1"/>
    <col min="11" max="11" width="1.664063" style="284" customWidth="1"/>
  </cols>
  <sheetData>
    <row r="1" ht="37.5" customHeight="1"/>
    <row r="2" ht="7.5" customHeight="1">
      <c r="B2" s="285"/>
      <c r="C2" s="286"/>
      <c r="D2" s="286"/>
      <c r="E2" s="286"/>
      <c r="F2" s="286"/>
      <c r="G2" s="286"/>
      <c r="H2" s="286"/>
      <c r="I2" s="286"/>
      <c r="J2" s="286"/>
      <c r="K2" s="287"/>
    </row>
    <row r="3" s="14" customFormat="1" ht="45" customHeight="1">
      <c r="B3" s="288"/>
      <c r="C3" s="289" t="s">
        <v>779</v>
      </c>
      <c r="D3" s="289"/>
      <c r="E3" s="289"/>
      <c r="F3" s="289"/>
      <c r="G3" s="289"/>
      <c r="H3" s="289"/>
      <c r="I3" s="289"/>
      <c r="J3" s="289"/>
      <c r="K3" s="290"/>
    </row>
    <row r="4" ht="25.5" customHeight="1">
      <c r="B4" s="291"/>
      <c r="C4" s="292" t="s">
        <v>780</v>
      </c>
      <c r="D4" s="292"/>
      <c r="E4" s="292"/>
      <c r="F4" s="292"/>
      <c r="G4" s="292"/>
      <c r="H4" s="292"/>
      <c r="I4" s="292"/>
      <c r="J4" s="292"/>
      <c r="K4" s="293"/>
    </row>
    <row r="5" ht="5.25" customHeight="1">
      <c r="B5" s="291"/>
      <c r="C5" s="294"/>
      <c r="D5" s="294"/>
      <c r="E5" s="294"/>
      <c r="F5" s="294"/>
      <c r="G5" s="294"/>
      <c r="H5" s="294"/>
      <c r="I5" s="294"/>
      <c r="J5" s="294"/>
      <c r="K5" s="293"/>
    </row>
    <row r="6" ht="15" customHeight="1">
      <c r="B6" s="291"/>
      <c r="C6" s="295" t="s">
        <v>781</v>
      </c>
      <c r="D6" s="295"/>
      <c r="E6" s="295"/>
      <c r="F6" s="295"/>
      <c r="G6" s="295"/>
      <c r="H6" s="295"/>
      <c r="I6" s="295"/>
      <c r="J6" s="295"/>
      <c r="K6" s="293"/>
    </row>
    <row r="7" ht="15" customHeight="1">
      <c r="B7" s="296"/>
      <c r="C7" s="295" t="s">
        <v>782</v>
      </c>
      <c r="D7" s="295"/>
      <c r="E7" s="295"/>
      <c r="F7" s="295"/>
      <c r="G7" s="295"/>
      <c r="H7" s="295"/>
      <c r="I7" s="295"/>
      <c r="J7" s="295"/>
      <c r="K7" s="293"/>
    </row>
    <row r="8" ht="12.75" customHeight="1">
      <c r="B8" s="296"/>
      <c r="C8" s="295"/>
      <c r="D8" s="295"/>
      <c r="E8" s="295"/>
      <c r="F8" s="295"/>
      <c r="G8" s="295"/>
      <c r="H8" s="295"/>
      <c r="I8" s="295"/>
      <c r="J8" s="295"/>
      <c r="K8" s="293"/>
    </row>
    <row r="9" ht="15" customHeight="1">
      <c r="B9" s="296"/>
      <c r="C9" s="295" t="s">
        <v>783</v>
      </c>
      <c r="D9" s="295"/>
      <c r="E9" s="295"/>
      <c r="F9" s="295"/>
      <c r="G9" s="295"/>
      <c r="H9" s="295"/>
      <c r="I9" s="295"/>
      <c r="J9" s="295"/>
      <c r="K9" s="293"/>
    </row>
    <row r="10" ht="15" customHeight="1">
      <c r="B10" s="296"/>
      <c r="C10" s="295"/>
      <c r="D10" s="295" t="s">
        <v>784</v>
      </c>
      <c r="E10" s="295"/>
      <c r="F10" s="295"/>
      <c r="G10" s="295"/>
      <c r="H10" s="295"/>
      <c r="I10" s="295"/>
      <c r="J10" s="295"/>
      <c r="K10" s="293"/>
    </row>
    <row r="11" ht="15" customHeight="1">
      <c r="B11" s="296"/>
      <c r="C11" s="297"/>
      <c r="D11" s="295" t="s">
        <v>785</v>
      </c>
      <c r="E11" s="295"/>
      <c r="F11" s="295"/>
      <c r="G11" s="295"/>
      <c r="H11" s="295"/>
      <c r="I11" s="295"/>
      <c r="J11" s="295"/>
      <c r="K11" s="293"/>
    </row>
    <row r="12" ht="12.75" customHeight="1">
      <c r="B12" s="296"/>
      <c r="C12" s="297"/>
      <c r="D12" s="297"/>
      <c r="E12" s="297"/>
      <c r="F12" s="297"/>
      <c r="G12" s="297"/>
      <c r="H12" s="297"/>
      <c r="I12" s="297"/>
      <c r="J12" s="297"/>
      <c r="K12" s="293"/>
    </row>
    <row r="13" ht="15" customHeight="1">
      <c r="B13" s="296"/>
      <c r="C13" s="297"/>
      <c r="D13" s="295" t="s">
        <v>786</v>
      </c>
      <c r="E13" s="295"/>
      <c r="F13" s="295"/>
      <c r="G13" s="295"/>
      <c r="H13" s="295"/>
      <c r="I13" s="295"/>
      <c r="J13" s="295"/>
      <c r="K13" s="293"/>
    </row>
    <row r="14" ht="15" customHeight="1">
      <c r="B14" s="296"/>
      <c r="C14" s="297"/>
      <c r="D14" s="295" t="s">
        <v>787</v>
      </c>
      <c r="E14" s="295"/>
      <c r="F14" s="295"/>
      <c r="G14" s="295"/>
      <c r="H14" s="295"/>
      <c r="I14" s="295"/>
      <c r="J14" s="295"/>
      <c r="K14" s="293"/>
    </row>
    <row r="15" ht="15" customHeight="1">
      <c r="B15" s="296"/>
      <c r="C15" s="297"/>
      <c r="D15" s="295" t="s">
        <v>788</v>
      </c>
      <c r="E15" s="295"/>
      <c r="F15" s="295"/>
      <c r="G15" s="295"/>
      <c r="H15" s="295"/>
      <c r="I15" s="295"/>
      <c r="J15" s="295"/>
      <c r="K15" s="293"/>
    </row>
    <row r="16" ht="15" customHeight="1">
      <c r="B16" s="296"/>
      <c r="C16" s="297"/>
      <c r="D16" s="297"/>
      <c r="E16" s="298" t="s">
        <v>79</v>
      </c>
      <c r="F16" s="295" t="s">
        <v>789</v>
      </c>
      <c r="G16" s="295"/>
      <c r="H16" s="295"/>
      <c r="I16" s="295"/>
      <c r="J16" s="295"/>
      <c r="K16" s="293"/>
    </row>
    <row r="17" ht="15" customHeight="1">
      <c r="B17" s="296"/>
      <c r="C17" s="297"/>
      <c r="D17" s="297"/>
      <c r="E17" s="298" t="s">
        <v>790</v>
      </c>
      <c r="F17" s="295" t="s">
        <v>791</v>
      </c>
      <c r="G17" s="295"/>
      <c r="H17" s="295"/>
      <c r="I17" s="295"/>
      <c r="J17" s="295"/>
      <c r="K17" s="293"/>
    </row>
    <row r="18" ht="15" customHeight="1">
      <c r="B18" s="296"/>
      <c r="C18" s="297"/>
      <c r="D18" s="297"/>
      <c r="E18" s="298" t="s">
        <v>792</v>
      </c>
      <c r="F18" s="295" t="s">
        <v>793</v>
      </c>
      <c r="G18" s="295"/>
      <c r="H18" s="295"/>
      <c r="I18" s="295"/>
      <c r="J18" s="295"/>
      <c r="K18" s="293"/>
    </row>
    <row r="19" ht="15" customHeight="1">
      <c r="B19" s="296"/>
      <c r="C19" s="297"/>
      <c r="D19" s="297"/>
      <c r="E19" s="298" t="s">
        <v>794</v>
      </c>
      <c r="F19" s="295" t="s">
        <v>795</v>
      </c>
      <c r="G19" s="295"/>
      <c r="H19" s="295"/>
      <c r="I19" s="295"/>
      <c r="J19" s="295"/>
      <c r="K19" s="293"/>
    </row>
    <row r="20" ht="15" customHeight="1">
      <c r="B20" s="296"/>
      <c r="C20" s="297"/>
      <c r="D20" s="297"/>
      <c r="E20" s="298" t="s">
        <v>796</v>
      </c>
      <c r="F20" s="295" t="s">
        <v>797</v>
      </c>
      <c r="G20" s="295"/>
      <c r="H20" s="295"/>
      <c r="I20" s="295"/>
      <c r="J20" s="295"/>
      <c r="K20" s="293"/>
    </row>
    <row r="21" ht="15" customHeight="1">
      <c r="B21" s="296"/>
      <c r="C21" s="297"/>
      <c r="D21" s="297"/>
      <c r="E21" s="298" t="s">
        <v>798</v>
      </c>
      <c r="F21" s="295" t="s">
        <v>799</v>
      </c>
      <c r="G21" s="295"/>
      <c r="H21" s="295"/>
      <c r="I21" s="295"/>
      <c r="J21" s="295"/>
      <c r="K21" s="293"/>
    </row>
    <row r="22" ht="12.75" customHeight="1">
      <c r="B22" s="296"/>
      <c r="C22" s="297"/>
      <c r="D22" s="297"/>
      <c r="E22" s="297"/>
      <c r="F22" s="297"/>
      <c r="G22" s="297"/>
      <c r="H22" s="297"/>
      <c r="I22" s="297"/>
      <c r="J22" s="297"/>
      <c r="K22" s="293"/>
    </row>
    <row r="23" ht="15" customHeight="1">
      <c r="B23" s="296"/>
      <c r="C23" s="295" t="s">
        <v>800</v>
      </c>
      <c r="D23" s="295"/>
      <c r="E23" s="295"/>
      <c r="F23" s="295"/>
      <c r="G23" s="295"/>
      <c r="H23" s="295"/>
      <c r="I23" s="295"/>
      <c r="J23" s="295"/>
      <c r="K23" s="293"/>
    </row>
    <row r="24" ht="15" customHeight="1">
      <c r="B24" s="296"/>
      <c r="C24" s="295" t="s">
        <v>801</v>
      </c>
      <c r="D24" s="295"/>
      <c r="E24" s="295"/>
      <c r="F24" s="295"/>
      <c r="G24" s="295"/>
      <c r="H24" s="295"/>
      <c r="I24" s="295"/>
      <c r="J24" s="295"/>
      <c r="K24" s="293"/>
    </row>
    <row r="25" ht="15" customHeight="1">
      <c r="B25" s="296"/>
      <c r="C25" s="295"/>
      <c r="D25" s="295" t="s">
        <v>802</v>
      </c>
      <c r="E25" s="295"/>
      <c r="F25" s="295"/>
      <c r="G25" s="295"/>
      <c r="H25" s="295"/>
      <c r="I25" s="295"/>
      <c r="J25" s="295"/>
      <c r="K25" s="293"/>
    </row>
    <row r="26" ht="15" customHeight="1">
      <c r="B26" s="296"/>
      <c r="C26" s="297"/>
      <c r="D26" s="295" t="s">
        <v>803</v>
      </c>
      <c r="E26" s="295"/>
      <c r="F26" s="295"/>
      <c r="G26" s="295"/>
      <c r="H26" s="295"/>
      <c r="I26" s="295"/>
      <c r="J26" s="295"/>
      <c r="K26" s="293"/>
    </row>
    <row r="27" ht="12.75" customHeight="1">
      <c r="B27" s="296"/>
      <c r="C27" s="297"/>
      <c r="D27" s="297"/>
      <c r="E27" s="297"/>
      <c r="F27" s="297"/>
      <c r="G27" s="297"/>
      <c r="H27" s="297"/>
      <c r="I27" s="297"/>
      <c r="J27" s="297"/>
      <c r="K27" s="293"/>
    </row>
    <row r="28" ht="15" customHeight="1">
      <c r="B28" s="296"/>
      <c r="C28" s="297"/>
      <c r="D28" s="295" t="s">
        <v>804</v>
      </c>
      <c r="E28" s="295"/>
      <c r="F28" s="295"/>
      <c r="G28" s="295"/>
      <c r="H28" s="295"/>
      <c r="I28" s="295"/>
      <c r="J28" s="295"/>
      <c r="K28" s="293"/>
    </row>
    <row r="29" ht="15" customHeight="1">
      <c r="B29" s="296"/>
      <c r="C29" s="297"/>
      <c r="D29" s="295" t="s">
        <v>805</v>
      </c>
      <c r="E29" s="295"/>
      <c r="F29" s="295"/>
      <c r="G29" s="295"/>
      <c r="H29" s="295"/>
      <c r="I29" s="295"/>
      <c r="J29" s="295"/>
      <c r="K29" s="293"/>
    </row>
    <row r="30" ht="12.75" customHeight="1">
      <c r="B30" s="296"/>
      <c r="C30" s="297"/>
      <c r="D30" s="297"/>
      <c r="E30" s="297"/>
      <c r="F30" s="297"/>
      <c r="G30" s="297"/>
      <c r="H30" s="297"/>
      <c r="I30" s="297"/>
      <c r="J30" s="297"/>
      <c r="K30" s="293"/>
    </row>
    <row r="31" ht="15" customHeight="1">
      <c r="B31" s="296"/>
      <c r="C31" s="297"/>
      <c r="D31" s="295" t="s">
        <v>806</v>
      </c>
      <c r="E31" s="295"/>
      <c r="F31" s="295"/>
      <c r="G31" s="295"/>
      <c r="H31" s="295"/>
      <c r="I31" s="295"/>
      <c r="J31" s="295"/>
      <c r="K31" s="293"/>
    </row>
    <row r="32" ht="15" customHeight="1">
      <c r="B32" s="296"/>
      <c r="C32" s="297"/>
      <c r="D32" s="295" t="s">
        <v>807</v>
      </c>
      <c r="E32" s="295"/>
      <c r="F32" s="295"/>
      <c r="G32" s="295"/>
      <c r="H32" s="295"/>
      <c r="I32" s="295"/>
      <c r="J32" s="295"/>
      <c r="K32" s="293"/>
    </row>
    <row r="33" ht="15" customHeight="1">
      <c r="B33" s="296"/>
      <c r="C33" s="297"/>
      <c r="D33" s="295" t="s">
        <v>808</v>
      </c>
      <c r="E33" s="295"/>
      <c r="F33" s="295"/>
      <c r="G33" s="295"/>
      <c r="H33" s="295"/>
      <c r="I33" s="295"/>
      <c r="J33" s="295"/>
      <c r="K33" s="293"/>
    </row>
    <row r="34" ht="15" customHeight="1">
      <c r="B34" s="296"/>
      <c r="C34" s="297"/>
      <c r="D34" s="295"/>
      <c r="E34" s="299" t="s">
        <v>121</v>
      </c>
      <c r="F34" s="295"/>
      <c r="G34" s="295" t="s">
        <v>809</v>
      </c>
      <c r="H34" s="295"/>
      <c r="I34" s="295"/>
      <c r="J34" s="295"/>
      <c r="K34" s="293"/>
    </row>
    <row r="35" ht="30.75" customHeight="1">
      <c r="B35" s="296"/>
      <c r="C35" s="297"/>
      <c r="D35" s="295"/>
      <c r="E35" s="299" t="s">
        <v>810</v>
      </c>
      <c r="F35" s="295"/>
      <c r="G35" s="295" t="s">
        <v>811</v>
      </c>
      <c r="H35" s="295"/>
      <c r="I35" s="295"/>
      <c r="J35" s="295"/>
      <c r="K35" s="293"/>
    </row>
    <row r="36" ht="15" customHeight="1">
      <c r="B36" s="296"/>
      <c r="C36" s="297"/>
      <c r="D36" s="295"/>
      <c r="E36" s="299" t="s">
        <v>53</v>
      </c>
      <c r="F36" s="295"/>
      <c r="G36" s="295" t="s">
        <v>812</v>
      </c>
      <c r="H36" s="295"/>
      <c r="I36" s="295"/>
      <c r="J36" s="295"/>
      <c r="K36" s="293"/>
    </row>
    <row r="37" ht="15" customHeight="1">
      <c r="B37" s="296"/>
      <c r="C37" s="297"/>
      <c r="D37" s="295"/>
      <c r="E37" s="299" t="s">
        <v>122</v>
      </c>
      <c r="F37" s="295"/>
      <c r="G37" s="295" t="s">
        <v>813</v>
      </c>
      <c r="H37" s="295"/>
      <c r="I37" s="295"/>
      <c r="J37" s="295"/>
      <c r="K37" s="293"/>
    </row>
    <row r="38" ht="15" customHeight="1">
      <c r="B38" s="296"/>
      <c r="C38" s="297"/>
      <c r="D38" s="295"/>
      <c r="E38" s="299" t="s">
        <v>123</v>
      </c>
      <c r="F38" s="295"/>
      <c r="G38" s="295" t="s">
        <v>814</v>
      </c>
      <c r="H38" s="295"/>
      <c r="I38" s="295"/>
      <c r="J38" s="295"/>
      <c r="K38" s="293"/>
    </row>
    <row r="39" ht="15" customHeight="1">
      <c r="B39" s="296"/>
      <c r="C39" s="297"/>
      <c r="D39" s="295"/>
      <c r="E39" s="299" t="s">
        <v>124</v>
      </c>
      <c r="F39" s="295"/>
      <c r="G39" s="295" t="s">
        <v>815</v>
      </c>
      <c r="H39" s="295"/>
      <c r="I39" s="295"/>
      <c r="J39" s="295"/>
      <c r="K39" s="293"/>
    </row>
    <row r="40" ht="15" customHeight="1">
      <c r="B40" s="296"/>
      <c r="C40" s="297"/>
      <c r="D40" s="295"/>
      <c r="E40" s="299" t="s">
        <v>816</v>
      </c>
      <c r="F40" s="295"/>
      <c r="G40" s="295" t="s">
        <v>817</v>
      </c>
      <c r="H40" s="295"/>
      <c r="I40" s="295"/>
      <c r="J40" s="295"/>
      <c r="K40" s="293"/>
    </row>
    <row r="41" ht="15" customHeight="1">
      <c r="B41" s="296"/>
      <c r="C41" s="297"/>
      <c r="D41" s="295"/>
      <c r="E41" s="299"/>
      <c r="F41" s="295"/>
      <c r="G41" s="295" t="s">
        <v>818</v>
      </c>
      <c r="H41" s="295"/>
      <c r="I41" s="295"/>
      <c r="J41" s="295"/>
      <c r="K41" s="293"/>
    </row>
    <row r="42" ht="15" customHeight="1">
      <c r="B42" s="296"/>
      <c r="C42" s="297"/>
      <c r="D42" s="295"/>
      <c r="E42" s="299" t="s">
        <v>819</v>
      </c>
      <c r="F42" s="295"/>
      <c r="G42" s="295" t="s">
        <v>820</v>
      </c>
      <c r="H42" s="295"/>
      <c r="I42" s="295"/>
      <c r="J42" s="295"/>
      <c r="K42" s="293"/>
    </row>
    <row r="43" ht="15" customHeight="1">
      <c r="B43" s="296"/>
      <c r="C43" s="297"/>
      <c r="D43" s="295"/>
      <c r="E43" s="299" t="s">
        <v>126</v>
      </c>
      <c r="F43" s="295"/>
      <c r="G43" s="295" t="s">
        <v>821</v>
      </c>
      <c r="H43" s="295"/>
      <c r="I43" s="295"/>
      <c r="J43" s="295"/>
      <c r="K43" s="293"/>
    </row>
    <row r="44" ht="12.75" customHeight="1">
      <c r="B44" s="296"/>
      <c r="C44" s="297"/>
      <c r="D44" s="295"/>
      <c r="E44" s="295"/>
      <c r="F44" s="295"/>
      <c r="G44" s="295"/>
      <c r="H44" s="295"/>
      <c r="I44" s="295"/>
      <c r="J44" s="295"/>
      <c r="K44" s="293"/>
    </row>
    <row r="45" ht="15" customHeight="1">
      <c r="B45" s="296"/>
      <c r="C45" s="297"/>
      <c r="D45" s="295" t="s">
        <v>822</v>
      </c>
      <c r="E45" s="295"/>
      <c r="F45" s="295"/>
      <c r="G45" s="295"/>
      <c r="H45" s="295"/>
      <c r="I45" s="295"/>
      <c r="J45" s="295"/>
      <c r="K45" s="293"/>
    </row>
    <row r="46" ht="15" customHeight="1">
      <c r="B46" s="296"/>
      <c r="C46" s="297"/>
      <c r="D46" s="297"/>
      <c r="E46" s="295" t="s">
        <v>823</v>
      </c>
      <c r="F46" s="295"/>
      <c r="G46" s="295"/>
      <c r="H46" s="295"/>
      <c r="I46" s="295"/>
      <c r="J46" s="295"/>
      <c r="K46" s="293"/>
    </row>
    <row r="47" ht="15" customHeight="1">
      <c r="B47" s="296"/>
      <c r="C47" s="297"/>
      <c r="D47" s="297"/>
      <c r="E47" s="295" t="s">
        <v>824</v>
      </c>
      <c r="F47" s="295"/>
      <c r="G47" s="295"/>
      <c r="H47" s="295"/>
      <c r="I47" s="295"/>
      <c r="J47" s="295"/>
      <c r="K47" s="293"/>
    </row>
    <row r="48" ht="15" customHeight="1">
      <c r="B48" s="296"/>
      <c r="C48" s="297"/>
      <c r="D48" s="297"/>
      <c r="E48" s="295" t="s">
        <v>825</v>
      </c>
      <c r="F48" s="295"/>
      <c r="G48" s="295"/>
      <c r="H48" s="295"/>
      <c r="I48" s="295"/>
      <c r="J48" s="295"/>
      <c r="K48" s="293"/>
    </row>
    <row r="49" ht="15" customHeight="1">
      <c r="B49" s="296"/>
      <c r="C49" s="297"/>
      <c r="D49" s="295" t="s">
        <v>826</v>
      </c>
      <c r="E49" s="295"/>
      <c r="F49" s="295"/>
      <c r="G49" s="295"/>
      <c r="H49" s="295"/>
      <c r="I49" s="295"/>
      <c r="J49" s="295"/>
      <c r="K49" s="293"/>
    </row>
    <row r="50" ht="25.5" customHeight="1">
      <c r="B50" s="291"/>
      <c r="C50" s="292" t="s">
        <v>827</v>
      </c>
      <c r="D50" s="292"/>
      <c r="E50" s="292"/>
      <c r="F50" s="292"/>
      <c r="G50" s="292"/>
      <c r="H50" s="292"/>
      <c r="I50" s="292"/>
      <c r="J50" s="292"/>
      <c r="K50" s="293"/>
    </row>
    <row r="51" ht="5.25" customHeight="1">
      <c r="B51" s="291"/>
      <c r="C51" s="294"/>
      <c r="D51" s="294"/>
      <c r="E51" s="294"/>
      <c r="F51" s="294"/>
      <c r="G51" s="294"/>
      <c r="H51" s="294"/>
      <c r="I51" s="294"/>
      <c r="J51" s="294"/>
      <c r="K51" s="293"/>
    </row>
    <row r="52" ht="15" customHeight="1">
      <c r="B52" s="291"/>
      <c r="C52" s="295" t="s">
        <v>828</v>
      </c>
      <c r="D52" s="295"/>
      <c r="E52" s="295"/>
      <c r="F52" s="295"/>
      <c r="G52" s="295"/>
      <c r="H52" s="295"/>
      <c r="I52" s="295"/>
      <c r="J52" s="295"/>
      <c r="K52" s="293"/>
    </row>
    <row r="53" ht="15" customHeight="1">
      <c r="B53" s="291"/>
      <c r="C53" s="295" t="s">
        <v>829</v>
      </c>
      <c r="D53" s="295"/>
      <c r="E53" s="295"/>
      <c r="F53" s="295"/>
      <c r="G53" s="295"/>
      <c r="H53" s="295"/>
      <c r="I53" s="295"/>
      <c r="J53" s="295"/>
      <c r="K53" s="293"/>
    </row>
    <row r="54" ht="12.75" customHeight="1">
      <c r="B54" s="291"/>
      <c r="C54" s="295"/>
      <c r="D54" s="295"/>
      <c r="E54" s="295"/>
      <c r="F54" s="295"/>
      <c r="G54" s="295"/>
      <c r="H54" s="295"/>
      <c r="I54" s="295"/>
      <c r="J54" s="295"/>
      <c r="K54" s="293"/>
    </row>
    <row r="55" ht="15" customHeight="1">
      <c r="B55" s="291"/>
      <c r="C55" s="295" t="s">
        <v>830</v>
      </c>
      <c r="D55" s="295"/>
      <c r="E55" s="295"/>
      <c r="F55" s="295"/>
      <c r="G55" s="295"/>
      <c r="H55" s="295"/>
      <c r="I55" s="295"/>
      <c r="J55" s="295"/>
      <c r="K55" s="293"/>
    </row>
    <row r="56" ht="15" customHeight="1">
      <c r="B56" s="291"/>
      <c r="C56" s="297"/>
      <c r="D56" s="295" t="s">
        <v>831</v>
      </c>
      <c r="E56" s="295"/>
      <c r="F56" s="295"/>
      <c r="G56" s="295"/>
      <c r="H56" s="295"/>
      <c r="I56" s="295"/>
      <c r="J56" s="295"/>
      <c r="K56" s="293"/>
    </row>
    <row r="57" ht="15" customHeight="1">
      <c r="B57" s="291"/>
      <c r="C57" s="297"/>
      <c r="D57" s="295" t="s">
        <v>832</v>
      </c>
      <c r="E57" s="295"/>
      <c r="F57" s="295"/>
      <c r="G57" s="295"/>
      <c r="H57" s="295"/>
      <c r="I57" s="295"/>
      <c r="J57" s="295"/>
      <c r="K57" s="293"/>
    </row>
    <row r="58" ht="15" customHeight="1">
      <c r="B58" s="291"/>
      <c r="C58" s="297"/>
      <c r="D58" s="295" t="s">
        <v>833</v>
      </c>
      <c r="E58" s="295"/>
      <c r="F58" s="295"/>
      <c r="G58" s="295"/>
      <c r="H58" s="295"/>
      <c r="I58" s="295"/>
      <c r="J58" s="295"/>
      <c r="K58" s="293"/>
    </row>
    <row r="59" ht="15" customHeight="1">
      <c r="B59" s="291"/>
      <c r="C59" s="297"/>
      <c r="D59" s="295" t="s">
        <v>834</v>
      </c>
      <c r="E59" s="295"/>
      <c r="F59" s="295"/>
      <c r="G59" s="295"/>
      <c r="H59" s="295"/>
      <c r="I59" s="295"/>
      <c r="J59" s="295"/>
      <c r="K59" s="293"/>
    </row>
    <row r="60" ht="15" customHeight="1">
      <c r="B60" s="291"/>
      <c r="C60" s="297"/>
      <c r="D60" s="300" t="s">
        <v>835</v>
      </c>
      <c r="E60" s="300"/>
      <c r="F60" s="300"/>
      <c r="G60" s="300"/>
      <c r="H60" s="300"/>
      <c r="I60" s="300"/>
      <c r="J60" s="300"/>
      <c r="K60" s="293"/>
    </row>
    <row r="61" ht="15" customHeight="1">
      <c r="B61" s="291"/>
      <c r="C61" s="297"/>
      <c r="D61" s="295" t="s">
        <v>836</v>
      </c>
      <c r="E61" s="295"/>
      <c r="F61" s="295"/>
      <c r="G61" s="295"/>
      <c r="H61" s="295"/>
      <c r="I61" s="295"/>
      <c r="J61" s="295"/>
      <c r="K61" s="293"/>
    </row>
    <row r="62" ht="12.75" customHeight="1">
      <c r="B62" s="291"/>
      <c r="C62" s="297"/>
      <c r="D62" s="297"/>
      <c r="E62" s="301"/>
      <c r="F62" s="297"/>
      <c r="G62" s="297"/>
      <c r="H62" s="297"/>
      <c r="I62" s="297"/>
      <c r="J62" s="297"/>
      <c r="K62" s="293"/>
    </row>
    <row r="63" ht="15" customHeight="1">
      <c r="B63" s="291"/>
      <c r="C63" s="297"/>
      <c r="D63" s="295" t="s">
        <v>837</v>
      </c>
      <c r="E63" s="295"/>
      <c r="F63" s="295"/>
      <c r="G63" s="295"/>
      <c r="H63" s="295"/>
      <c r="I63" s="295"/>
      <c r="J63" s="295"/>
      <c r="K63" s="293"/>
    </row>
    <row r="64" ht="15" customHeight="1">
      <c r="B64" s="291"/>
      <c r="C64" s="297"/>
      <c r="D64" s="300" t="s">
        <v>838</v>
      </c>
      <c r="E64" s="300"/>
      <c r="F64" s="300"/>
      <c r="G64" s="300"/>
      <c r="H64" s="300"/>
      <c r="I64" s="300"/>
      <c r="J64" s="300"/>
      <c r="K64" s="293"/>
    </row>
    <row r="65" ht="15" customHeight="1">
      <c r="B65" s="291"/>
      <c r="C65" s="297"/>
      <c r="D65" s="295" t="s">
        <v>839</v>
      </c>
      <c r="E65" s="295"/>
      <c r="F65" s="295"/>
      <c r="G65" s="295"/>
      <c r="H65" s="295"/>
      <c r="I65" s="295"/>
      <c r="J65" s="295"/>
      <c r="K65" s="293"/>
    </row>
    <row r="66" ht="15" customHeight="1">
      <c r="B66" s="291"/>
      <c r="C66" s="297"/>
      <c r="D66" s="295" t="s">
        <v>840</v>
      </c>
      <c r="E66" s="295"/>
      <c r="F66" s="295"/>
      <c r="G66" s="295"/>
      <c r="H66" s="295"/>
      <c r="I66" s="295"/>
      <c r="J66" s="295"/>
      <c r="K66" s="293"/>
    </row>
    <row r="67" ht="15" customHeight="1">
      <c r="B67" s="291"/>
      <c r="C67" s="297"/>
      <c r="D67" s="295" t="s">
        <v>841</v>
      </c>
      <c r="E67" s="295"/>
      <c r="F67" s="295"/>
      <c r="G67" s="295"/>
      <c r="H67" s="295"/>
      <c r="I67" s="295"/>
      <c r="J67" s="295"/>
      <c r="K67" s="293"/>
    </row>
    <row r="68" ht="15" customHeight="1">
      <c r="B68" s="291"/>
      <c r="C68" s="297"/>
      <c r="D68" s="295" t="s">
        <v>842</v>
      </c>
      <c r="E68" s="295"/>
      <c r="F68" s="295"/>
      <c r="G68" s="295"/>
      <c r="H68" s="295"/>
      <c r="I68" s="295"/>
      <c r="J68" s="295"/>
      <c r="K68" s="293"/>
    </row>
    <row r="69" ht="12.75" customHeight="1">
      <c r="B69" s="302"/>
      <c r="C69" s="303"/>
      <c r="D69" s="303"/>
      <c r="E69" s="303"/>
      <c r="F69" s="303"/>
      <c r="G69" s="303"/>
      <c r="H69" s="303"/>
      <c r="I69" s="303"/>
      <c r="J69" s="303"/>
      <c r="K69" s="304"/>
    </row>
    <row r="70" ht="18.75" customHeight="1">
      <c r="B70" s="305"/>
      <c r="C70" s="305"/>
      <c r="D70" s="305"/>
      <c r="E70" s="305"/>
      <c r="F70" s="305"/>
      <c r="G70" s="305"/>
      <c r="H70" s="305"/>
      <c r="I70" s="305"/>
      <c r="J70" s="305"/>
      <c r="K70" s="306"/>
    </row>
    <row r="71" ht="18.75" customHeight="1">
      <c r="B71" s="306"/>
      <c r="C71" s="306"/>
      <c r="D71" s="306"/>
      <c r="E71" s="306"/>
      <c r="F71" s="306"/>
      <c r="G71" s="306"/>
      <c r="H71" s="306"/>
      <c r="I71" s="306"/>
      <c r="J71" s="306"/>
      <c r="K71" s="306"/>
    </row>
    <row r="72" ht="7.5" customHeight="1">
      <c r="B72" s="307"/>
      <c r="C72" s="308"/>
      <c r="D72" s="308"/>
      <c r="E72" s="308"/>
      <c r="F72" s="308"/>
      <c r="G72" s="308"/>
      <c r="H72" s="308"/>
      <c r="I72" s="308"/>
      <c r="J72" s="308"/>
      <c r="K72" s="309"/>
    </row>
    <row r="73" ht="45" customHeight="1">
      <c r="B73" s="310"/>
      <c r="C73" s="311" t="s">
        <v>90</v>
      </c>
      <c r="D73" s="311"/>
      <c r="E73" s="311"/>
      <c r="F73" s="311"/>
      <c r="G73" s="311"/>
      <c r="H73" s="311"/>
      <c r="I73" s="311"/>
      <c r="J73" s="311"/>
      <c r="K73" s="312"/>
    </row>
    <row r="74" ht="17.25" customHeight="1">
      <c r="B74" s="310"/>
      <c r="C74" s="313" t="s">
        <v>843</v>
      </c>
      <c r="D74" s="313"/>
      <c r="E74" s="313"/>
      <c r="F74" s="313" t="s">
        <v>844</v>
      </c>
      <c r="G74" s="314"/>
      <c r="H74" s="313" t="s">
        <v>122</v>
      </c>
      <c r="I74" s="313" t="s">
        <v>57</v>
      </c>
      <c r="J74" s="313" t="s">
        <v>845</v>
      </c>
      <c r="K74" s="312"/>
    </row>
    <row r="75" ht="17.25" customHeight="1">
      <c r="B75" s="310"/>
      <c r="C75" s="315" t="s">
        <v>846</v>
      </c>
      <c r="D75" s="315"/>
      <c r="E75" s="315"/>
      <c r="F75" s="316" t="s">
        <v>847</v>
      </c>
      <c r="G75" s="317"/>
      <c r="H75" s="315"/>
      <c r="I75" s="315"/>
      <c r="J75" s="315" t="s">
        <v>848</v>
      </c>
      <c r="K75" s="312"/>
    </row>
    <row r="76" ht="5.25" customHeight="1">
      <c r="B76" s="310"/>
      <c r="C76" s="318"/>
      <c r="D76" s="318"/>
      <c r="E76" s="318"/>
      <c r="F76" s="318"/>
      <c r="G76" s="319"/>
      <c r="H76" s="318"/>
      <c r="I76" s="318"/>
      <c r="J76" s="318"/>
      <c r="K76" s="312"/>
    </row>
    <row r="77" ht="15" customHeight="1">
      <c r="B77" s="310"/>
      <c r="C77" s="299" t="s">
        <v>53</v>
      </c>
      <c r="D77" s="318"/>
      <c r="E77" s="318"/>
      <c r="F77" s="320" t="s">
        <v>849</v>
      </c>
      <c r="G77" s="319"/>
      <c r="H77" s="299" t="s">
        <v>850</v>
      </c>
      <c r="I77" s="299" t="s">
        <v>851</v>
      </c>
      <c r="J77" s="299">
        <v>20</v>
      </c>
      <c r="K77" s="312"/>
    </row>
    <row r="78" ht="15" customHeight="1">
      <c r="B78" s="310"/>
      <c r="C78" s="299" t="s">
        <v>852</v>
      </c>
      <c r="D78" s="299"/>
      <c r="E78" s="299"/>
      <c r="F78" s="320" t="s">
        <v>849</v>
      </c>
      <c r="G78" s="319"/>
      <c r="H78" s="299" t="s">
        <v>853</v>
      </c>
      <c r="I78" s="299" t="s">
        <v>851</v>
      </c>
      <c r="J78" s="299">
        <v>120</v>
      </c>
      <c r="K78" s="312"/>
    </row>
    <row r="79" ht="15" customHeight="1">
      <c r="B79" s="321"/>
      <c r="C79" s="299" t="s">
        <v>854</v>
      </c>
      <c r="D79" s="299"/>
      <c r="E79" s="299"/>
      <c r="F79" s="320" t="s">
        <v>855</v>
      </c>
      <c r="G79" s="319"/>
      <c r="H79" s="299" t="s">
        <v>856</v>
      </c>
      <c r="I79" s="299" t="s">
        <v>851</v>
      </c>
      <c r="J79" s="299">
        <v>50</v>
      </c>
      <c r="K79" s="312"/>
    </row>
    <row r="80" ht="15" customHeight="1">
      <c r="B80" s="321"/>
      <c r="C80" s="299" t="s">
        <v>857</v>
      </c>
      <c r="D80" s="299"/>
      <c r="E80" s="299"/>
      <c r="F80" s="320" t="s">
        <v>849</v>
      </c>
      <c r="G80" s="319"/>
      <c r="H80" s="299" t="s">
        <v>858</v>
      </c>
      <c r="I80" s="299" t="s">
        <v>859</v>
      </c>
      <c r="J80" s="299"/>
      <c r="K80" s="312"/>
    </row>
    <row r="81" ht="15" customHeight="1">
      <c r="B81" s="321"/>
      <c r="C81" s="322" t="s">
        <v>860</v>
      </c>
      <c r="D81" s="322"/>
      <c r="E81" s="322"/>
      <c r="F81" s="323" t="s">
        <v>855</v>
      </c>
      <c r="G81" s="322"/>
      <c r="H81" s="322" t="s">
        <v>861</v>
      </c>
      <c r="I81" s="322" t="s">
        <v>851</v>
      </c>
      <c r="J81" s="322">
        <v>15</v>
      </c>
      <c r="K81" s="312"/>
    </row>
    <row r="82" ht="15" customHeight="1">
      <c r="B82" s="321"/>
      <c r="C82" s="322" t="s">
        <v>862</v>
      </c>
      <c r="D82" s="322"/>
      <c r="E82" s="322"/>
      <c r="F82" s="323" t="s">
        <v>855</v>
      </c>
      <c r="G82" s="322"/>
      <c r="H82" s="322" t="s">
        <v>863</v>
      </c>
      <c r="I82" s="322" t="s">
        <v>851</v>
      </c>
      <c r="J82" s="322">
        <v>15</v>
      </c>
      <c r="K82" s="312"/>
    </row>
    <row r="83" ht="15" customHeight="1">
      <c r="B83" s="321"/>
      <c r="C83" s="322" t="s">
        <v>864</v>
      </c>
      <c r="D83" s="322"/>
      <c r="E83" s="322"/>
      <c r="F83" s="323" t="s">
        <v>855</v>
      </c>
      <c r="G83" s="322"/>
      <c r="H83" s="322" t="s">
        <v>865</v>
      </c>
      <c r="I83" s="322" t="s">
        <v>851</v>
      </c>
      <c r="J83" s="322">
        <v>20</v>
      </c>
      <c r="K83" s="312"/>
    </row>
    <row r="84" ht="15" customHeight="1">
      <c r="B84" s="321"/>
      <c r="C84" s="322" t="s">
        <v>866</v>
      </c>
      <c r="D84" s="322"/>
      <c r="E84" s="322"/>
      <c r="F84" s="323" t="s">
        <v>855</v>
      </c>
      <c r="G84" s="322"/>
      <c r="H84" s="322" t="s">
        <v>867</v>
      </c>
      <c r="I84" s="322" t="s">
        <v>851</v>
      </c>
      <c r="J84" s="322">
        <v>20</v>
      </c>
      <c r="K84" s="312"/>
    </row>
    <row r="85" ht="15" customHeight="1">
      <c r="B85" s="321"/>
      <c r="C85" s="299" t="s">
        <v>868</v>
      </c>
      <c r="D85" s="299"/>
      <c r="E85" s="299"/>
      <c r="F85" s="320" t="s">
        <v>855</v>
      </c>
      <c r="G85" s="319"/>
      <c r="H85" s="299" t="s">
        <v>869</v>
      </c>
      <c r="I85" s="299" t="s">
        <v>851</v>
      </c>
      <c r="J85" s="299">
        <v>50</v>
      </c>
      <c r="K85" s="312"/>
    </row>
    <row r="86" ht="15" customHeight="1">
      <c r="B86" s="321"/>
      <c r="C86" s="299" t="s">
        <v>870</v>
      </c>
      <c r="D86" s="299"/>
      <c r="E86" s="299"/>
      <c r="F86" s="320" t="s">
        <v>855</v>
      </c>
      <c r="G86" s="319"/>
      <c r="H86" s="299" t="s">
        <v>871</v>
      </c>
      <c r="I86" s="299" t="s">
        <v>851</v>
      </c>
      <c r="J86" s="299">
        <v>20</v>
      </c>
      <c r="K86" s="312"/>
    </row>
    <row r="87" ht="15" customHeight="1">
      <c r="B87" s="321"/>
      <c r="C87" s="299" t="s">
        <v>872</v>
      </c>
      <c r="D87" s="299"/>
      <c r="E87" s="299"/>
      <c r="F87" s="320" t="s">
        <v>855</v>
      </c>
      <c r="G87" s="319"/>
      <c r="H87" s="299" t="s">
        <v>873</v>
      </c>
      <c r="I87" s="299" t="s">
        <v>851</v>
      </c>
      <c r="J87" s="299">
        <v>20</v>
      </c>
      <c r="K87" s="312"/>
    </row>
    <row r="88" ht="15" customHeight="1">
      <c r="B88" s="321"/>
      <c r="C88" s="299" t="s">
        <v>874</v>
      </c>
      <c r="D88" s="299"/>
      <c r="E88" s="299"/>
      <c r="F88" s="320" t="s">
        <v>855</v>
      </c>
      <c r="G88" s="319"/>
      <c r="H88" s="299" t="s">
        <v>875</v>
      </c>
      <c r="I88" s="299" t="s">
        <v>851</v>
      </c>
      <c r="J88" s="299">
        <v>50</v>
      </c>
      <c r="K88" s="312"/>
    </row>
    <row r="89" ht="15" customHeight="1">
      <c r="B89" s="321"/>
      <c r="C89" s="299" t="s">
        <v>876</v>
      </c>
      <c r="D89" s="299"/>
      <c r="E89" s="299"/>
      <c r="F89" s="320" t="s">
        <v>855</v>
      </c>
      <c r="G89" s="319"/>
      <c r="H89" s="299" t="s">
        <v>876</v>
      </c>
      <c r="I89" s="299" t="s">
        <v>851</v>
      </c>
      <c r="J89" s="299">
        <v>50</v>
      </c>
      <c r="K89" s="312"/>
    </row>
    <row r="90" ht="15" customHeight="1">
      <c r="B90" s="321"/>
      <c r="C90" s="299" t="s">
        <v>127</v>
      </c>
      <c r="D90" s="299"/>
      <c r="E90" s="299"/>
      <c r="F90" s="320" t="s">
        <v>855</v>
      </c>
      <c r="G90" s="319"/>
      <c r="H90" s="299" t="s">
        <v>877</v>
      </c>
      <c r="I90" s="299" t="s">
        <v>851</v>
      </c>
      <c r="J90" s="299">
        <v>255</v>
      </c>
      <c r="K90" s="312"/>
    </row>
    <row r="91" ht="15" customHeight="1">
      <c r="B91" s="321"/>
      <c r="C91" s="299" t="s">
        <v>878</v>
      </c>
      <c r="D91" s="299"/>
      <c r="E91" s="299"/>
      <c r="F91" s="320" t="s">
        <v>849</v>
      </c>
      <c r="G91" s="319"/>
      <c r="H91" s="299" t="s">
        <v>879</v>
      </c>
      <c r="I91" s="299" t="s">
        <v>880</v>
      </c>
      <c r="J91" s="299"/>
      <c r="K91" s="312"/>
    </row>
    <row r="92" ht="15" customHeight="1">
      <c r="B92" s="321"/>
      <c r="C92" s="299" t="s">
        <v>881</v>
      </c>
      <c r="D92" s="299"/>
      <c r="E92" s="299"/>
      <c r="F92" s="320" t="s">
        <v>849</v>
      </c>
      <c r="G92" s="319"/>
      <c r="H92" s="299" t="s">
        <v>882</v>
      </c>
      <c r="I92" s="299" t="s">
        <v>883</v>
      </c>
      <c r="J92" s="299"/>
      <c r="K92" s="312"/>
    </row>
    <row r="93" ht="15" customHeight="1">
      <c r="B93" s="321"/>
      <c r="C93" s="299" t="s">
        <v>884</v>
      </c>
      <c r="D93" s="299"/>
      <c r="E93" s="299"/>
      <c r="F93" s="320" t="s">
        <v>849</v>
      </c>
      <c r="G93" s="319"/>
      <c r="H93" s="299" t="s">
        <v>884</v>
      </c>
      <c r="I93" s="299" t="s">
        <v>883</v>
      </c>
      <c r="J93" s="299"/>
      <c r="K93" s="312"/>
    </row>
    <row r="94" ht="15" customHeight="1">
      <c r="B94" s="321"/>
      <c r="C94" s="299" t="s">
        <v>38</v>
      </c>
      <c r="D94" s="299"/>
      <c r="E94" s="299"/>
      <c r="F94" s="320" t="s">
        <v>849</v>
      </c>
      <c r="G94" s="319"/>
      <c r="H94" s="299" t="s">
        <v>885</v>
      </c>
      <c r="I94" s="299" t="s">
        <v>883</v>
      </c>
      <c r="J94" s="299"/>
      <c r="K94" s="312"/>
    </row>
    <row r="95" ht="15" customHeight="1">
      <c r="B95" s="321"/>
      <c r="C95" s="299" t="s">
        <v>48</v>
      </c>
      <c r="D95" s="299"/>
      <c r="E95" s="299"/>
      <c r="F95" s="320" t="s">
        <v>849</v>
      </c>
      <c r="G95" s="319"/>
      <c r="H95" s="299" t="s">
        <v>886</v>
      </c>
      <c r="I95" s="299" t="s">
        <v>883</v>
      </c>
      <c r="J95" s="299"/>
      <c r="K95" s="312"/>
    </row>
    <row r="96" ht="15" customHeight="1">
      <c r="B96" s="324"/>
      <c r="C96" s="325"/>
      <c r="D96" s="325"/>
      <c r="E96" s="325"/>
      <c r="F96" s="325"/>
      <c r="G96" s="325"/>
      <c r="H96" s="325"/>
      <c r="I96" s="325"/>
      <c r="J96" s="325"/>
      <c r="K96" s="326"/>
    </row>
    <row r="97" ht="18.75" customHeight="1">
      <c r="B97" s="327"/>
      <c r="C97" s="328"/>
      <c r="D97" s="328"/>
      <c r="E97" s="328"/>
      <c r="F97" s="328"/>
      <c r="G97" s="328"/>
      <c r="H97" s="328"/>
      <c r="I97" s="328"/>
      <c r="J97" s="328"/>
      <c r="K97" s="327"/>
    </row>
    <row r="98" ht="18.75" customHeight="1">
      <c r="B98" s="306"/>
      <c r="C98" s="306"/>
      <c r="D98" s="306"/>
      <c r="E98" s="306"/>
      <c r="F98" s="306"/>
      <c r="G98" s="306"/>
      <c r="H98" s="306"/>
      <c r="I98" s="306"/>
      <c r="J98" s="306"/>
      <c r="K98" s="306"/>
    </row>
    <row r="99" ht="7.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9"/>
    </row>
    <row r="100" ht="45" customHeight="1">
      <c r="B100" s="310"/>
      <c r="C100" s="311" t="s">
        <v>887</v>
      </c>
      <c r="D100" s="311"/>
      <c r="E100" s="311"/>
      <c r="F100" s="311"/>
      <c r="G100" s="311"/>
      <c r="H100" s="311"/>
      <c r="I100" s="311"/>
      <c r="J100" s="311"/>
      <c r="K100" s="312"/>
    </row>
    <row r="101" ht="17.25" customHeight="1">
      <c r="B101" s="310"/>
      <c r="C101" s="313" t="s">
        <v>843</v>
      </c>
      <c r="D101" s="313"/>
      <c r="E101" s="313"/>
      <c r="F101" s="313" t="s">
        <v>844</v>
      </c>
      <c r="G101" s="314"/>
      <c r="H101" s="313" t="s">
        <v>122</v>
      </c>
      <c r="I101" s="313" t="s">
        <v>57</v>
      </c>
      <c r="J101" s="313" t="s">
        <v>845</v>
      </c>
      <c r="K101" s="312"/>
    </row>
    <row r="102" ht="17.25" customHeight="1">
      <c r="B102" s="310"/>
      <c r="C102" s="315" t="s">
        <v>846</v>
      </c>
      <c r="D102" s="315"/>
      <c r="E102" s="315"/>
      <c r="F102" s="316" t="s">
        <v>847</v>
      </c>
      <c r="G102" s="317"/>
      <c r="H102" s="315"/>
      <c r="I102" s="315"/>
      <c r="J102" s="315" t="s">
        <v>848</v>
      </c>
      <c r="K102" s="312"/>
    </row>
    <row r="103" ht="5.25" customHeight="1">
      <c r="B103" s="310"/>
      <c r="C103" s="313"/>
      <c r="D103" s="313"/>
      <c r="E103" s="313"/>
      <c r="F103" s="313"/>
      <c r="G103" s="329"/>
      <c r="H103" s="313"/>
      <c r="I103" s="313"/>
      <c r="J103" s="313"/>
      <c r="K103" s="312"/>
    </row>
    <row r="104" ht="15" customHeight="1">
      <c r="B104" s="310"/>
      <c r="C104" s="299" t="s">
        <v>53</v>
      </c>
      <c r="D104" s="318"/>
      <c r="E104" s="318"/>
      <c r="F104" s="320" t="s">
        <v>849</v>
      </c>
      <c r="G104" s="329"/>
      <c r="H104" s="299" t="s">
        <v>888</v>
      </c>
      <c r="I104" s="299" t="s">
        <v>851</v>
      </c>
      <c r="J104" s="299">
        <v>20</v>
      </c>
      <c r="K104" s="312"/>
    </row>
    <row r="105" ht="15" customHeight="1">
      <c r="B105" s="310"/>
      <c r="C105" s="299" t="s">
        <v>852</v>
      </c>
      <c r="D105" s="299"/>
      <c r="E105" s="299"/>
      <c r="F105" s="320" t="s">
        <v>849</v>
      </c>
      <c r="G105" s="299"/>
      <c r="H105" s="299" t="s">
        <v>888</v>
      </c>
      <c r="I105" s="299" t="s">
        <v>851</v>
      </c>
      <c r="J105" s="299">
        <v>120</v>
      </c>
      <c r="K105" s="312"/>
    </row>
    <row r="106" ht="15" customHeight="1">
      <c r="B106" s="321"/>
      <c r="C106" s="299" t="s">
        <v>854</v>
      </c>
      <c r="D106" s="299"/>
      <c r="E106" s="299"/>
      <c r="F106" s="320" t="s">
        <v>855</v>
      </c>
      <c r="G106" s="299"/>
      <c r="H106" s="299" t="s">
        <v>888</v>
      </c>
      <c r="I106" s="299" t="s">
        <v>851</v>
      </c>
      <c r="J106" s="299">
        <v>50</v>
      </c>
      <c r="K106" s="312"/>
    </row>
    <row r="107" ht="15" customHeight="1">
      <c r="B107" s="321"/>
      <c r="C107" s="299" t="s">
        <v>857</v>
      </c>
      <c r="D107" s="299"/>
      <c r="E107" s="299"/>
      <c r="F107" s="320" t="s">
        <v>849</v>
      </c>
      <c r="G107" s="299"/>
      <c r="H107" s="299" t="s">
        <v>888</v>
      </c>
      <c r="I107" s="299" t="s">
        <v>859</v>
      </c>
      <c r="J107" s="299"/>
      <c r="K107" s="312"/>
    </row>
    <row r="108" ht="15" customHeight="1">
      <c r="B108" s="321"/>
      <c r="C108" s="299" t="s">
        <v>868</v>
      </c>
      <c r="D108" s="299"/>
      <c r="E108" s="299"/>
      <c r="F108" s="320" t="s">
        <v>855</v>
      </c>
      <c r="G108" s="299"/>
      <c r="H108" s="299" t="s">
        <v>888</v>
      </c>
      <c r="I108" s="299" t="s">
        <v>851</v>
      </c>
      <c r="J108" s="299">
        <v>50</v>
      </c>
      <c r="K108" s="312"/>
    </row>
    <row r="109" ht="15" customHeight="1">
      <c r="B109" s="321"/>
      <c r="C109" s="299" t="s">
        <v>876</v>
      </c>
      <c r="D109" s="299"/>
      <c r="E109" s="299"/>
      <c r="F109" s="320" t="s">
        <v>855</v>
      </c>
      <c r="G109" s="299"/>
      <c r="H109" s="299" t="s">
        <v>888</v>
      </c>
      <c r="I109" s="299" t="s">
        <v>851</v>
      </c>
      <c r="J109" s="299">
        <v>50</v>
      </c>
      <c r="K109" s="312"/>
    </row>
    <row r="110" ht="15" customHeight="1">
      <c r="B110" s="321"/>
      <c r="C110" s="299" t="s">
        <v>874</v>
      </c>
      <c r="D110" s="299"/>
      <c r="E110" s="299"/>
      <c r="F110" s="320" t="s">
        <v>855</v>
      </c>
      <c r="G110" s="299"/>
      <c r="H110" s="299" t="s">
        <v>888</v>
      </c>
      <c r="I110" s="299" t="s">
        <v>851</v>
      </c>
      <c r="J110" s="299">
        <v>50</v>
      </c>
      <c r="K110" s="312"/>
    </row>
    <row r="111" ht="15" customHeight="1">
      <c r="B111" s="321"/>
      <c r="C111" s="299" t="s">
        <v>53</v>
      </c>
      <c r="D111" s="299"/>
      <c r="E111" s="299"/>
      <c r="F111" s="320" t="s">
        <v>849</v>
      </c>
      <c r="G111" s="299"/>
      <c r="H111" s="299" t="s">
        <v>889</v>
      </c>
      <c r="I111" s="299" t="s">
        <v>851</v>
      </c>
      <c r="J111" s="299">
        <v>20</v>
      </c>
      <c r="K111" s="312"/>
    </row>
    <row r="112" ht="15" customHeight="1">
      <c r="B112" s="321"/>
      <c r="C112" s="299" t="s">
        <v>890</v>
      </c>
      <c r="D112" s="299"/>
      <c r="E112" s="299"/>
      <c r="F112" s="320" t="s">
        <v>849</v>
      </c>
      <c r="G112" s="299"/>
      <c r="H112" s="299" t="s">
        <v>891</v>
      </c>
      <c r="I112" s="299" t="s">
        <v>851</v>
      </c>
      <c r="J112" s="299">
        <v>120</v>
      </c>
      <c r="K112" s="312"/>
    </row>
    <row r="113" ht="15" customHeight="1">
      <c r="B113" s="321"/>
      <c r="C113" s="299" t="s">
        <v>38</v>
      </c>
      <c r="D113" s="299"/>
      <c r="E113" s="299"/>
      <c r="F113" s="320" t="s">
        <v>849</v>
      </c>
      <c r="G113" s="299"/>
      <c r="H113" s="299" t="s">
        <v>892</v>
      </c>
      <c r="I113" s="299" t="s">
        <v>883</v>
      </c>
      <c r="J113" s="299"/>
      <c r="K113" s="312"/>
    </row>
    <row r="114" ht="15" customHeight="1">
      <c r="B114" s="321"/>
      <c r="C114" s="299" t="s">
        <v>48</v>
      </c>
      <c r="D114" s="299"/>
      <c r="E114" s="299"/>
      <c r="F114" s="320" t="s">
        <v>849</v>
      </c>
      <c r="G114" s="299"/>
      <c r="H114" s="299" t="s">
        <v>893</v>
      </c>
      <c r="I114" s="299" t="s">
        <v>883</v>
      </c>
      <c r="J114" s="299"/>
      <c r="K114" s="312"/>
    </row>
    <row r="115" ht="15" customHeight="1">
      <c r="B115" s="321"/>
      <c r="C115" s="299" t="s">
        <v>57</v>
      </c>
      <c r="D115" s="299"/>
      <c r="E115" s="299"/>
      <c r="F115" s="320" t="s">
        <v>849</v>
      </c>
      <c r="G115" s="299"/>
      <c r="H115" s="299" t="s">
        <v>894</v>
      </c>
      <c r="I115" s="299" t="s">
        <v>895</v>
      </c>
      <c r="J115" s="299"/>
      <c r="K115" s="312"/>
    </row>
    <row r="116" ht="15" customHeight="1">
      <c r="B116" s="324"/>
      <c r="C116" s="330"/>
      <c r="D116" s="330"/>
      <c r="E116" s="330"/>
      <c r="F116" s="330"/>
      <c r="G116" s="330"/>
      <c r="H116" s="330"/>
      <c r="I116" s="330"/>
      <c r="J116" s="330"/>
      <c r="K116" s="326"/>
    </row>
    <row r="117" ht="18.75" customHeight="1">
      <c r="B117" s="331"/>
      <c r="C117" s="295"/>
      <c r="D117" s="295"/>
      <c r="E117" s="295"/>
      <c r="F117" s="332"/>
      <c r="G117" s="295"/>
      <c r="H117" s="295"/>
      <c r="I117" s="295"/>
      <c r="J117" s="295"/>
      <c r="K117" s="331"/>
    </row>
    <row r="118" ht="18.75" customHeight="1">
      <c r="B118" s="306"/>
      <c r="C118" s="306"/>
      <c r="D118" s="306"/>
      <c r="E118" s="306"/>
      <c r="F118" s="306"/>
      <c r="G118" s="306"/>
      <c r="H118" s="306"/>
      <c r="I118" s="306"/>
      <c r="J118" s="306"/>
      <c r="K118" s="306"/>
    </row>
    <row r="119" ht="7.5" customHeight="1">
      <c r="B119" s="333"/>
      <c r="C119" s="334"/>
      <c r="D119" s="334"/>
      <c r="E119" s="334"/>
      <c r="F119" s="334"/>
      <c r="G119" s="334"/>
      <c r="H119" s="334"/>
      <c r="I119" s="334"/>
      <c r="J119" s="334"/>
      <c r="K119" s="335"/>
    </row>
    <row r="120" ht="45" customHeight="1">
      <c r="B120" s="336"/>
      <c r="C120" s="289" t="s">
        <v>896</v>
      </c>
      <c r="D120" s="289"/>
      <c r="E120" s="289"/>
      <c r="F120" s="289"/>
      <c r="G120" s="289"/>
      <c r="H120" s="289"/>
      <c r="I120" s="289"/>
      <c r="J120" s="289"/>
      <c r="K120" s="337"/>
    </row>
    <row r="121" ht="17.25" customHeight="1">
      <c r="B121" s="338"/>
      <c r="C121" s="313" t="s">
        <v>843</v>
      </c>
      <c r="D121" s="313"/>
      <c r="E121" s="313"/>
      <c r="F121" s="313" t="s">
        <v>844</v>
      </c>
      <c r="G121" s="314"/>
      <c r="H121" s="313" t="s">
        <v>122</v>
      </c>
      <c r="I121" s="313" t="s">
        <v>57</v>
      </c>
      <c r="J121" s="313" t="s">
        <v>845</v>
      </c>
      <c r="K121" s="339"/>
    </row>
    <row r="122" ht="17.25" customHeight="1">
      <c r="B122" s="338"/>
      <c r="C122" s="315" t="s">
        <v>846</v>
      </c>
      <c r="D122" s="315"/>
      <c r="E122" s="315"/>
      <c r="F122" s="316" t="s">
        <v>847</v>
      </c>
      <c r="G122" s="317"/>
      <c r="H122" s="315"/>
      <c r="I122" s="315"/>
      <c r="J122" s="315" t="s">
        <v>848</v>
      </c>
      <c r="K122" s="339"/>
    </row>
    <row r="123" ht="5.25" customHeight="1">
      <c r="B123" s="340"/>
      <c r="C123" s="318"/>
      <c r="D123" s="318"/>
      <c r="E123" s="318"/>
      <c r="F123" s="318"/>
      <c r="G123" s="299"/>
      <c r="H123" s="318"/>
      <c r="I123" s="318"/>
      <c r="J123" s="318"/>
      <c r="K123" s="341"/>
    </row>
    <row r="124" ht="15" customHeight="1">
      <c r="B124" s="340"/>
      <c r="C124" s="299" t="s">
        <v>852</v>
      </c>
      <c r="D124" s="318"/>
      <c r="E124" s="318"/>
      <c r="F124" s="320" t="s">
        <v>849</v>
      </c>
      <c r="G124" s="299"/>
      <c r="H124" s="299" t="s">
        <v>888</v>
      </c>
      <c r="I124" s="299" t="s">
        <v>851</v>
      </c>
      <c r="J124" s="299">
        <v>120</v>
      </c>
      <c r="K124" s="342"/>
    </row>
    <row r="125" ht="15" customHeight="1">
      <c r="B125" s="340"/>
      <c r="C125" s="299" t="s">
        <v>897</v>
      </c>
      <c r="D125" s="299"/>
      <c r="E125" s="299"/>
      <c r="F125" s="320" t="s">
        <v>849</v>
      </c>
      <c r="G125" s="299"/>
      <c r="H125" s="299" t="s">
        <v>898</v>
      </c>
      <c r="I125" s="299" t="s">
        <v>851</v>
      </c>
      <c r="J125" s="299" t="s">
        <v>899</v>
      </c>
      <c r="K125" s="342"/>
    </row>
    <row r="126" ht="15" customHeight="1">
      <c r="B126" s="340"/>
      <c r="C126" s="299" t="s">
        <v>798</v>
      </c>
      <c r="D126" s="299"/>
      <c r="E126" s="299"/>
      <c r="F126" s="320" t="s">
        <v>849</v>
      </c>
      <c r="G126" s="299"/>
      <c r="H126" s="299" t="s">
        <v>900</v>
      </c>
      <c r="I126" s="299" t="s">
        <v>851</v>
      </c>
      <c r="J126" s="299" t="s">
        <v>899</v>
      </c>
      <c r="K126" s="342"/>
    </row>
    <row r="127" ht="15" customHeight="1">
      <c r="B127" s="340"/>
      <c r="C127" s="299" t="s">
        <v>860</v>
      </c>
      <c r="D127" s="299"/>
      <c r="E127" s="299"/>
      <c r="F127" s="320" t="s">
        <v>855</v>
      </c>
      <c r="G127" s="299"/>
      <c r="H127" s="299" t="s">
        <v>861</v>
      </c>
      <c r="I127" s="299" t="s">
        <v>851</v>
      </c>
      <c r="J127" s="299">
        <v>15</v>
      </c>
      <c r="K127" s="342"/>
    </row>
    <row r="128" ht="15" customHeight="1">
      <c r="B128" s="340"/>
      <c r="C128" s="322" t="s">
        <v>862</v>
      </c>
      <c r="D128" s="322"/>
      <c r="E128" s="322"/>
      <c r="F128" s="323" t="s">
        <v>855</v>
      </c>
      <c r="G128" s="322"/>
      <c r="H128" s="322" t="s">
        <v>863</v>
      </c>
      <c r="I128" s="322" t="s">
        <v>851</v>
      </c>
      <c r="J128" s="322">
        <v>15</v>
      </c>
      <c r="K128" s="342"/>
    </row>
    <row r="129" ht="15" customHeight="1">
      <c r="B129" s="340"/>
      <c r="C129" s="322" t="s">
        <v>864</v>
      </c>
      <c r="D129" s="322"/>
      <c r="E129" s="322"/>
      <c r="F129" s="323" t="s">
        <v>855</v>
      </c>
      <c r="G129" s="322"/>
      <c r="H129" s="322" t="s">
        <v>865</v>
      </c>
      <c r="I129" s="322" t="s">
        <v>851</v>
      </c>
      <c r="J129" s="322">
        <v>20</v>
      </c>
      <c r="K129" s="342"/>
    </row>
    <row r="130" ht="15" customHeight="1">
      <c r="B130" s="340"/>
      <c r="C130" s="322" t="s">
        <v>866</v>
      </c>
      <c r="D130" s="322"/>
      <c r="E130" s="322"/>
      <c r="F130" s="323" t="s">
        <v>855</v>
      </c>
      <c r="G130" s="322"/>
      <c r="H130" s="322" t="s">
        <v>867</v>
      </c>
      <c r="I130" s="322" t="s">
        <v>851</v>
      </c>
      <c r="J130" s="322">
        <v>20</v>
      </c>
      <c r="K130" s="342"/>
    </row>
    <row r="131" ht="15" customHeight="1">
      <c r="B131" s="340"/>
      <c r="C131" s="299" t="s">
        <v>854</v>
      </c>
      <c r="D131" s="299"/>
      <c r="E131" s="299"/>
      <c r="F131" s="320" t="s">
        <v>855</v>
      </c>
      <c r="G131" s="299"/>
      <c r="H131" s="299" t="s">
        <v>888</v>
      </c>
      <c r="I131" s="299" t="s">
        <v>851</v>
      </c>
      <c r="J131" s="299">
        <v>50</v>
      </c>
      <c r="K131" s="342"/>
    </row>
    <row r="132" ht="15" customHeight="1">
      <c r="B132" s="340"/>
      <c r="C132" s="299" t="s">
        <v>868</v>
      </c>
      <c r="D132" s="299"/>
      <c r="E132" s="299"/>
      <c r="F132" s="320" t="s">
        <v>855</v>
      </c>
      <c r="G132" s="299"/>
      <c r="H132" s="299" t="s">
        <v>888</v>
      </c>
      <c r="I132" s="299" t="s">
        <v>851</v>
      </c>
      <c r="J132" s="299">
        <v>50</v>
      </c>
      <c r="K132" s="342"/>
    </row>
    <row r="133" ht="15" customHeight="1">
      <c r="B133" s="340"/>
      <c r="C133" s="299" t="s">
        <v>874</v>
      </c>
      <c r="D133" s="299"/>
      <c r="E133" s="299"/>
      <c r="F133" s="320" t="s">
        <v>855</v>
      </c>
      <c r="G133" s="299"/>
      <c r="H133" s="299" t="s">
        <v>888</v>
      </c>
      <c r="I133" s="299" t="s">
        <v>851</v>
      </c>
      <c r="J133" s="299">
        <v>50</v>
      </c>
      <c r="K133" s="342"/>
    </row>
    <row r="134" ht="15" customHeight="1">
      <c r="B134" s="340"/>
      <c r="C134" s="299" t="s">
        <v>876</v>
      </c>
      <c r="D134" s="299"/>
      <c r="E134" s="299"/>
      <c r="F134" s="320" t="s">
        <v>855</v>
      </c>
      <c r="G134" s="299"/>
      <c r="H134" s="299" t="s">
        <v>888</v>
      </c>
      <c r="I134" s="299" t="s">
        <v>851</v>
      </c>
      <c r="J134" s="299">
        <v>50</v>
      </c>
      <c r="K134" s="342"/>
    </row>
    <row r="135" ht="15" customHeight="1">
      <c r="B135" s="340"/>
      <c r="C135" s="299" t="s">
        <v>127</v>
      </c>
      <c r="D135" s="299"/>
      <c r="E135" s="299"/>
      <c r="F135" s="320" t="s">
        <v>855</v>
      </c>
      <c r="G135" s="299"/>
      <c r="H135" s="299" t="s">
        <v>901</v>
      </c>
      <c r="I135" s="299" t="s">
        <v>851</v>
      </c>
      <c r="J135" s="299">
        <v>255</v>
      </c>
      <c r="K135" s="342"/>
    </row>
    <row r="136" ht="15" customHeight="1">
      <c r="B136" s="340"/>
      <c r="C136" s="299" t="s">
        <v>878</v>
      </c>
      <c r="D136" s="299"/>
      <c r="E136" s="299"/>
      <c r="F136" s="320" t="s">
        <v>849</v>
      </c>
      <c r="G136" s="299"/>
      <c r="H136" s="299" t="s">
        <v>902</v>
      </c>
      <c r="I136" s="299" t="s">
        <v>880</v>
      </c>
      <c r="J136" s="299"/>
      <c r="K136" s="342"/>
    </row>
    <row r="137" ht="15" customHeight="1">
      <c r="B137" s="340"/>
      <c r="C137" s="299" t="s">
        <v>881</v>
      </c>
      <c r="D137" s="299"/>
      <c r="E137" s="299"/>
      <c r="F137" s="320" t="s">
        <v>849</v>
      </c>
      <c r="G137" s="299"/>
      <c r="H137" s="299" t="s">
        <v>903</v>
      </c>
      <c r="I137" s="299" t="s">
        <v>883</v>
      </c>
      <c r="J137" s="299"/>
      <c r="K137" s="342"/>
    </row>
    <row r="138" ht="15" customHeight="1">
      <c r="B138" s="340"/>
      <c r="C138" s="299" t="s">
        <v>884</v>
      </c>
      <c r="D138" s="299"/>
      <c r="E138" s="299"/>
      <c r="F138" s="320" t="s">
        <v>849</v>
      </c>
      <c r="G138" s="299"/>
      <c r="H138" s="299" t="s">
        <v>884</v>
      </c>
      <c r="I138" s="299" t="s">
        <v>883</v>
      </c>
      <c r="J138" s="299"/>
      <c r="K138" s="342"/>
    </row>
    <row r="139" ht="15" customHeight="1">
      <c r="B139" s="340"/>
      <c r="C139" s="299" t="s">
        <v>38</v>
      </c>
      <c r="D139" s="299"/>
      <c r="E139" s="299"/>
      <c r="F139" s="320" t="s">
        <v>849</v>
      </c>
      <c r="G139" s="299"/>
      <c r="H139" s="299" t="s">
        <v>904</v>
      </c>
      <c r="I139" s="299" t="s">
        <v>883</v>
      </c>
      <c r="J139" s="299"/>
      <c r="K139" s="342"/>
    </row>
    <row r="140" ht="15" customHeight="1">
      <c r="B140" s="340"/>
      <c r="C140" s="299" t="s">
        <v>905</v>
      </c>
      <c r="D140" s="299"/>
      <c r="E140" s="299"/>
      <c r="F140" s="320" t="s">
        <v>849</v>
      </c>
      <c r="G140" s="299"/>
      <c r="H140" s="299" t="s">
        <v>906</v>
      </c>
      <c r="I140" s="299" t="s">
        <v>883</v>
      </c>
      <c r="J140" s="299"/>
      <c r="K140" s="342"/>
    </row>
    <row r="141" ht="15" customHeight="1">
      <c r="B141" s="343"/>
      <c r="C141" s="344"/>
      <c r="D141" s="344"/>
      <c r="E141" s="344"/>
      <c r="F141" s="344"/>
      <c r="G141" s="344"/>
      <c r="H141" s="344"/>
      <c r="I141" s="344"/>
      <c r="J141" s="344"/>
      <c r="K141" s="345"/>
    </row>
    <row r="142" ht="18.75" customHeight="1">
      <c r="B142" s="295"/>
      <c r="C142" s="295"/>
      <c r="D142" s="295"/>
      <c r="E142" s="295"/>
      <c r="F142" s="332"/>
      <c r="G142" s="295"/>
      <c r="H142" s="295"/>
      <c r="I142" s="295"/>
      <c r="J142" s="295"/>
      <c r="K142" s="295"/>
    </row>
    <row r="143" ht="18.75" customHeight="1">
      <c r="B143" s="306"/>
      <c r="C143" s="306"/>
      <c r="D143" s="306"/>
      <c r="E143" s="306"/>
      <c r="F143" s="306"/>
      <c r="G143" s="306"/>
      <c r="H143" s="306"/>
      <c r="I143" s="306"/>
      <c r="J143" s="306"/>
      <c r="K143" s="306"/>
    </row>
    <row r="144" ht="7.5" customHeight="1">
      <c r="B144" s="307"/>
      <c r="C144" s="308"/>
      <c r="D144" s="308"/>
      <c r="E144" s="308"/>
      <c r="F144" s="308"/>
      <c r="G144" s="308"/>
      <c r="H144" s="308"/>
      <c r="I144" s="308"/>
      <c r="J144" s="308"/>
      <c r="K144" s="309"/>
    </row>
    <row r="145" ht="45" customHeight="1">
      <c r="B145" s="310"/>
      <c r="C145" s="311" t="s">
        <v>907</v>
      </c>
      <c r="D145" s="311"/>
      <c r="E145" s="311"/>
      <c r="F145" s="311"/>
      <c r="G145" s="311"/>
      <c r="H145" s="311"/>
      <c r="I145" s="311"/>
      <c r="J145" s="311"/>
      <c r="K145" s="312"/>
    </row>
    <row r="146" ht="17.25" customHeight="1">
      <c r="B146" s="310"/>
      <c r="C146" s="313" t="s">
        <v>843</v>
      </c>
      <c r="D146" s="313"/>
      <c r="E146" s="313"/>
      <c r="F146" s="313" t="s">
        <v>844</v>
      </c>
      <c r="G146" s="314"/>
      <c r="H146" s="313" t="s">
        <v>122</v>
      </c>
      <c r="I146" s="313" t="s">
        <v>57</v>
      </c>
      <c r="J146" s="313" t="s">
        <v>845</v>
      </c>
      <c r="K146" s="312"/>
    </row>
    <row r="147" ht="17.25" customHeight="1">
      <c r="B147" s="310"/>
      <c r="C147" s="315" t="s">
        <v>846</v>
      </c>
      <c r="D147" s="315"/>
      <c r="E147" s="315"/>
      <c r="F147" s="316" t="s">
        <v>847</v>
      </c>
      <c r="G147" s="317"/>
      <c r="H147" s="315"/>
      <c r="I147" s="315"/>
      <c r="J147" s="315" t="s">
        <v>848</v>
      </c>
      <c r="K147" s="312"/>
    </row>
    <row r="148" ht="5.25" customHeight="1">
      <c r="B148" s="321"/>
      <c r="C148" s="318"/>
      <c r="D148" s="318"/>
      <c r="E148" s="318"/>
      <c r="F148" s="318"/>
      <c r="G148" s="319"/>
      <c r="H148" s="318"/>
      <c r="I148" s="318"/>
      <c r="J148" s="318"/>
      <c r="K148" s="342"/>
    </row>
    <row r="149" ht="15" customHeight="1">
      <c r="B149" s="321"/>
      <c r="C149" s="346" t="s">
        <v>852</v>
      </c>
      <c r="D149" s="299"/>
      <c r="E149" s="299"/>
      <c r="F149" s="347" t="s">
        <v>849</v>
      </c>
      <c r="G149" s="299"/>
      <c r="H149" s="346" t="s">
        <v>888</v>
      </c>
      <c r="I149" s="346" t="s">
        <v>851</v>
      </c>
      <c r="J149" s="346">
        <v>120</v>
      </c>
      <c r="K149" s="342"/>
    </row>
    <row r="150" ht="15" customHeight="1">
      <c r="B150" s="321"/>
      <c r="C150" s="346" t="s">
        <v>897</v>
      </c>
      <c r="D150" s="299"/>
      <c r="E150" s="299"/>
      <c r="F150" s="347" t="s">
        <v>849</v>
      </c>
      <c r="G150" s="299"/>
      <c r="H150" s="346" t="s">
        <v>908</v>
      </c>
      <c r="I150" s="346" t="s">
        <v>851</v>
      </c>
      <c r="J150" s="346" t="s">
        <v>899</v>
      </c>
      <c r="K150" s="342"/>
    </row>
    <row r="151" ht="15" customHeight="1">
      <c r="B151" s="321"/>
      <c r="C151" s="346" t="s">
        <v>798</v>
      </c>
      <c r="D151" s="299"/>
      <c r="E151" s="299"/>
      <c r="F151" s="347" t="s">
        <v>849</v>
      </c>
      <c r="G151" s="299"/>
      <c r="H151" s="346" t="s">
        <v>909</v>
      </c>
      <c r="I151" s="346" t="s">
        <v>851</v>
      </c>
      <c r="J151" s="346" t="s">
        <v>899</v>
      </c>
      <c r="K151" s="342"/>
    </row>
    <row r="152" ht="15" customHeight="1">
      <c r="B152" s="321"/>
      <c r="C152" s="346" t="s">
        <v>854</v>
      </c>
      <c r="D152" s="299"/>
      <c r="E152" s="299"/>
      <c r="F152" s="347" t="s">
        <v>855</v>
      </c>
      <c r="G152" s="299"/>
      <c r="H152" s="346" t="s">
        <v>888</v>
      </c>
      <c r="I152" s="346" t="s">
        <v>851</v>
      </c>
      <c r="J152" s="346">
        <v>50</v>
      </c>
      <c r="K152" s="342"/>
    </row>
    <row r="153" ht="15" customHeight="1">
      <c r="B153" s="321"/>
      <c r="C153" s="346" t="s">
        <v>857</v>
      </c>
      <c r="D153" s="299"/>
      <c r="E153" s="299"/>
      <c r="F153" s="347" t="s">
        <v>849</v>
      </c>
      <c r="G153" s="299"/>
      <c r="H153" s="346" t="s">
        <v>888</v>
      </c>
      <c r="I153" s="346" t="s">
        <v>859</v>
      </c>
      <c r="J153" s="346"/>
      <c r="K153" s="342"/>
    </row>
    <row r="154" ht="15" customHeight="1">
      <c r="B154" s="321"/>
      <c r="C154" s="346" t="s">
        <v>868</v>
      </c>
      <c r="D154" s="299"/>
      <c r="E154" s="299"/>
      <c r="F154" s="347" t="s">
        <v>855</v>
      </c>
      <c r="G154" s="299"/>
      <c r="H154" s="346" t="s">
        <v>888</v>
      </c>
      <c r="I154" s="346" t="s">
        <v>851</v>
      </c>
      <c r="J154" s="346">
        <v>50</v>
      </c>
      <c r="K154" s="342"/>
    </row>
    <row r="155" ht="15" customHeight="1">
      <c r="B155" s="321"/>
      <c r="C155" s="346" t="s">
        <v>876</v>
      </c>
      <c r="D155" s="299"/>
      <c r="E155" s="299"/>
      <c r="F155" s="347" t="s">
        <v>855</v>
      </c>
      <c r="G155" s="299"/>
      <c r="H155" s="346" t="s">
        <v>888</v>
      </c>
      <c r="I155" s="346" t="s">
        <v>851</v>
      </c>
      <c r="J155" s="346">
        <v>50</v>
      </c>
      <c r="K155" s="342"/>
    </row>
    <row r="156" ht="15" customHeight="1">
      <c r="B156" s="321"/>
      <c r="C156" s="346" t="s">
        <v>874</v>
      </c>
      <c r="D156" s="299"/>
      <c r="E156" s="299"/>
      <c r="F156" s="347" t="s">
        <v>855</v>
      </c>
      <c r="G156" s="299"/>
      <c r="H156" s="346" t="s">
        <v>888</v>
      </c>
      <c r="I156" s="346" t="s">
        <v>851</v>
      </c>
      <c r="J156" s="346">
        <v>50</v>
      </c>
      <c r="K156" s="342"/>
    </row>
    <row r="157" ht="15" customHeight="1">
      <c r="B157" s="321"/>
      <c r="C157" s="346" t="s">
        <v>95</v>
      </c>
      <c r="D157" s="299"/>
      <c r="E157" s="299"/>
      <c r="F157" s="347" t="s">
        <v>849</v>
      </c>
      <c r="G157" s="299"/>
      <c r="H157" s="346" t="s">
        <v>910</v>
      </c>
      <c r="I157" s="346" t="s">
        <v>851</v>
      </c>
      <c r="J157" s="346" t="s">
        <v>911</v>
      </c>
      <c r="K157" s="342"/>
    </row>
    <row r="158" ht="15" customHeight="1">
      <c r="B158" s="321"/>
      <c r="C158" s="346" t="s">
        <v>912</v>
      </c>
      <c r="D158" s="299"/>
      <c r="E158" s="299"/>
      <c r="F158" s="347" t="s">
        <v>849</v>
      </c>
      <c r="G158" s="299"/>
      <c r="H158" s="346" t="s">
        <v>913</v>
      </c>
      <c r="I158" s="346" t="s">
        <v>883</v>
      </c>
      <c r="J158" s="346"/>
      <c r="K158" s="342"/>
    </row>
    <row r="159" ht="15" customHeight="1">
      <c r="B159" s="348"/>
      <c r="C159" s="330"/>
      <c r="D159" s="330"/>
      <c r="E159" s="330"/>
      <c r="F159" s="330"/>
      <c r="G159" s="330"/>
      <c r="H159" s="330"/>
      <c r="I159" s="330"/>
      <c r="J159" s="330"/>
      <c r="K159" s="349"/>
    </row>
    <row r="160" ht="18.75" customHeight="1">
      <c r="B160" s="295"/>
      <c r="C160" s="299"/>
      <c r="D160" s="299"/>
      <c r="E160" s="299"/>
      <c r="F160" s="320"/>
      <c r="G160" s="299"/>
      <c r="H160" s="299"/>
      <c r="I160" s="299"/>
      <c r="J160" s="299"/>
      <c r="K160" s="295"/>
    </row>
    <row r="161" ht="18.75" customHeight="1">
      <c r="B161" s="306"/>
      <c r="C161" s="306"/>
      <c r="D161" s="306"/>
      <c r="E161" s="306"/>
      <c r="F161" s="306"/>
      <c r="G161" s="306"/>
      <c r="H161" s="306"/>
      <c r="I161" s="306"/>
      <c r="J161" s="306"/>
      <c r="K161" s="306"/>
    </row>
    <row r="162" ht="7.5" customHeight="1">
      <c r="B162" s="285"/>
      <c r="C162" s="286"/>
      <c r="D162" s="286"/>
      <c r="E162" s="286"/>
      <c r="F162" s="286"/>
      <c r="G162" s="286"/>
      <c r="H162" s="286"/>
      <c r="I162" s="286"/>
      <c r="J162" s="286"/>
      <c r="K162" s="287"/>
    </row>
    <row r="163" ht="45" customHeight="1">
      <c r="B163" s="288"/>
      <c r="C163" s="289" t="s">
        <v>914</v>
      </c>
      <c r="D163" s="289"/>
      <c r="E163" s="289"/>
      <c r="F163" s="289"/>
      <c r="G163" s="289"/>
      <c r="H163" s="289"/>
      <c r="I163" s="289"/>
      <c r="J163" s="289"/>
      <c r="K163" s="290"/>
    </row>
    <row r="164" ht="17.25" customHeight="1">
      <c r="B164" s="288"/>
      <c r="C164" s="313" t="s">
        <v>843</v>
      </c>
      <c r="D164" s="313"/>
      <c r="E164" s="313"/>
      <c r="F164" s="313" t="s">
        <v>844</v>
      </c>
      <c r="G164" s="350"/>
      <c r="H164" s="351" t="s">
        <v>122</v>
      </c>
      <c r="I164" s="351" t="s">
        <v>57</v>
      </c>
      <c r="J164" s="313" t="s">
        <v>845</v>
      </c>
      <c r="K164" s="290"/>
    </row>
    <row r="165" ht="17.25" customHeight="1">
      <c r="B165" s="291"/>
      <c r="C165" s="315" t="s">
        <v>846</v>
      </c>
      <c r="D165" s="315"/>
      <c r="E165" s="315"/>
      <c r="F165" s="316" t="s">
        <v>847</v>
      </c>
      <c r="G165" s="352"/>
      <c r="H165" s="353"/>
      <c r="I165" s="353"/>
      <c r="J165" s="315" t="s">
        <v>848</v>
      </c>
      <c r="K165" s="293"/>
    </row>
    <row r="166" ht="5.25" customHeight="1">
      <c r="B166" s="321"/>
      <c r="C166" s="318"/>
      <c r="D166" s="318"/>
      <c r="E166" s="318"/>
      <c r="F166" s="318"/>
      <c r="G166" s="319"/>
      <c r="H166" s="318"/>
      <c r="I166" s="318"/>
      <c r="J166" s="318"/>
      <c r="K166" s="342"/>
    </row>
    <row r="167" ht="15" customHeight="1">
      <c r="B167" s="321"/>
      <c r="C167" s="299" t="s">
        <v>852</v>
      </c>
      <c r="D167" s="299"/>
      <c r="E167" s="299"/>
      <c r="F167" s="320" t="s">
        <v>849</v>
      </c>
      <c r="G167" s="299"/>
      <c r="H167" s="299" t="s">
        <v>888</v>
      </c>
      <c r="I167" s="299" t="s">
        <v>851</v>
      </c>
      <c r="J167" s="299">
        <v>120</v>
      </c>
      <c r="K167" s="342"/>
    </row>
    <row r="168" ht="15" customHeight="1">
      <c r="B168" s="321"/>
      <c r="C168" s="299" t="s">
        <v>897</v>
      </c>
      <c r="D168" s="299"/>
      <c r="E168" s="299"/>
      <c r="F168" s="320" t="s">
        <v>849</v>
      </c>
      <c r="G168" s="299"/>
      <c r="H168" s="299" t="s">
        <v>898</v>
      </c>
      <c r="I168" s="299" t="s">
        <v>851</v>
      </c>
      <c r="J168" s="299" t="s">
        <v>899</v>
      </c>
      <c r="K168" s="342"/>
    </row>
    <row r="169" ht="15" customHeight="1">
      <c r="B169" s="321"/>
      <c r="C169" s="299" t="s">
        <v>798</v>
      </c>
      <c r="D169" s="299"/>
      <c r="E169" s="299"/>
      <c r="F169" s="320" t="s">
        <v>849</v>
      </c>
      <c r="G169" s="299"/>
      <c r="H169" s="299" t="s">
        <v>915</v>
      </c>
      <c r="I169" s="299" t="s">
        <v>851</v>
      </c>
      <c r="J169" s="299" t="s">
        <v>899</v>
      </c>
      <c r="K169" s="342"/>
    </row>
    <row r="170" ht="15" customHeight="1">
      <c r="B170" s="321"/>
      <c r="C170" s="299" t="s">
        <v>854</v>
      </c>
      <c r="D170" s="299"/>
      <c r="E170" s="299"/>
      <c r="F170" s="320" t="s">
        <v>855</v>
      </c>
      <c r="G170" s="299"/>
      <c r="H170" s="299" t="s">
        <v>915</v>
      </c>
      <c r="I170" s="299" t="s">
        <v>851</v>
      </c>
      <c r="J170" s="299">
        <v>50</v>
      </c>
      <c r="K170" s="342"/>
    </row>
    <row r="171" ht="15" customHeight="1">
      <c r="B171" s="321"/>
      <c r="C171" s="299" t="s">
        <v>857</v>
      </c>
      <c r="D171" s="299"/>
      <c r="E171" s="299"/>
      <c r="F171" s="320" t="s">
        <v>849</v>
      </c>
      <c r="G171" s="299"/>
      <c r="H171" s="299" t="s">
        <v>915</v>
      </c>
      <c r="I171" s="299" t="s">
        <v>859</v>
      </c>
      <c r="J171" s="299"/>
      <c r="K171" s="342"/>
    </row>
    <row r="172" ht="15" customHeight="1">
      <c r="B172" s="321"/>
      <c r="C172" s="299" t="s">
        <v>868</v>
      </c>
      <c r="D172" s="299"/>
      <c r="E172" s="299"/>
      <c r="F172" s="320" t="s">
        <v>855</v>
      </c>
      <c r="G172" s="299"/>
      <c r="H172" s="299" t="s">
        <v>915</v>
      </c>
      <c r="I172" s="299" t="s">
        <v>851</v>
      </c>
      <c r="J172" s="299">
        <v>50</v>
      </c>
      <c r="K172" s="342"/>
    </row>
    <row r="173" ht="15" customHeight="1">
      <c r="B173" s="321"/>
      <c r="C173" s="299" t="s">
        <v>876</v>
      </c>
      <c r="D173" s="299"/>
      <c r="E173" s="299"/>
      <c r="F173" s="320" t="s">
        <v>855</v>
      </c>
      <c r="G173" s="299"/>
      <c r="H173" s="299" t="s">
        <v>915</v>
      </c>
      <c r="I173" s="299" t="s">
        <v>851</v>
      </c>
      <c r="J173" s="299">
        <v>50</v>
      </c>
      <c r="K173" s="342"/>
    </row>
    <row r="174" ht="15" customHeight="1">
      <c r="B174" s="321"/>
      <c r="C174" s="299" t="s">
        <v>874</v>
      </c>
      <c r="D174" s="299"/>
      <c r="E174" s="299"/>
      <c r="F174" s="320" t="s">
        <v>855</v>
      </c>
      <c r="G174" s="299"/>
      <c r="H174" s="299" t="s">
        <v>915</v>
      </c>
      <c r="I174" s="299" t="s">
        <v>851</v>
      </c>
      <c r="J174" s="299">
        <v>50</v>
      </c>
      <c r="K174" s="342"/>
    </row>
    <row r="175" ht="15" customHeight="1">
      <c r="B175" s="321"/>
      <c r="C175" s="299" t="s">
        <v>121</v>
      </c>
      <c r="D175" s="299"/>
      <c r="E175" s="299"/>
      <c r="F175" s="320" t="s">
        <v>849</v>
      </c>
      <c r="G175" s="299"/>
      <c r="H175" s="299" t="s">
        <v>916</v>
      </c>
      <c r="I175" s="299" t="s">
        <v>917</v>
      </c>
      <c r="J175" s="299"/>
      <c r="K175" s="342"/>
    </row>
    <row r="176" ht="15" customHeight="1">
      <c r="B176" s="321"/>
      <c r="C176" s="299" t="s">
        <v>57</v>
      </c>
      <c r="D176" s="299"/>
      <c r="E176" s="299"/>
      <c r="F176" s="320" t="s">
        <v>849</v>
      </c>
      <c r="G176" s="299"/>
      <c r="H176" s="299" t="s">
        <v>918</v>
      </c>
      <c r="I176" s="299" t="s">
        <v>919</v>
      </c>
      <c r="J176" s="299">
        <v>1</v>
      </c>
      <c r="K176" s="342"/>
    </row>
    <row r="177" ht="15" customHeight="1">
      <c r="B177" s="321"/>
      <c r="C177" s="299" t="s">
        <v>53</v>
      </c>
      <c r="D177" s="299"/>
      <c r="E177" s="299"/>
      <c r="F177" s="320" t="s">
        <v>849</v>
      </c>
      <c r="G177" s="299"/>
      <c r="H177" s="299" t="s">
        <v>920</v>
      </c>
      <c r="I177" s="299" t="s">
        <v>851</v>
      </c>
      <c r="J177" s="299">
        <v>20</v>
      </c>
      <c r="K177" s="342"/>
    </row>
    <row r="178" ht="15" customHeight="1">
      <c r="B178" s="321"/>
      <c r="C178" s="299" t="s">
        <v>122</v>
      </c>
      <c r="D178" s="299"/>
      <c r="E178" s="299"/>
      <c r="F178" s="320" t="s">
        <v>849</v>
      </c>
      <c r="G178" s="299"/>
      <c r="H178" s="299" t="s">
        <v>921</v>
      </c>
      <c r="I178" s="299" t="s">
        <v>851</v>
      </c>
      <c r="J178" s="299">
        <v>255</v>
      </c>
      <c r="K178" s="342"/>
    </row>
    <row r="179" ht="15" customHeight="1">
      <c r="B179" s="321"/>
      <c r="C179" s="299" t="s">
        <v>123</v>
      </c>
      <c r="D179" s="299"/>
      <c r="E179" s="299"/>
      <c r="F179" s="320" t="s">
        <v>849</v>
      </c>
      <c r="G179" s="299"/>
      <c r="H179" s="299" t="s">
        <v>814</v>
      </c>
      <c r="I179" s="299" t="s">
        <v>851</v>
      </c>
      <c r="J179" s="299">
        <v>10</v>
      </c>
      <c r="K179" s="342"/>
    </row>
    <row r="180" ht="15" customHeight="1">
      <c r="B180" s="321"/>
      <c r="C180" s="299" t="s">
        <v>124</v>
      </c>
      <c r="D180" s="299"/>
      <c r="E180" s="299"/>
      <c r="F180" s="320" t="s">
        <v>849</v>
      </c>
      <c r="G180" s="299"/>
      <c r="H180" s="299" t="s">
        <v>922</v>
      </c>
      <c r="I180" s="299" t="s">
        <v>883</v>
      </c>
      <c r="J180" s="299"/>
      <c r="K180" s="342"/>
    </row>
    <row r="181" ht="15" customHeight="1">
      <c r="B181" s="321"/>
      <c r="C181" s="299" t="s">
        <v>923</v>
      </c>
      <c r="D181" s="299"/>
      <c r="E181" s="299"/>
      <c r="F181" s="320" t="s">
        <v>849</v>
      </c>
      <c r="G181" s="299"/>
      <c r="H181" s="299" t="s">
        <v>924</v>
      </c>
      <c r="I181" s="299" t="s">
        <v>883</v>
      </c>
      <c r="J181" s="299"/>
      <c r="K181" s="342"/>
    </row>
    <row r="182" ht="15" customHeight="1">
      <c r="B182" s="321"/>
      <c r="C182" s="299" t="s">
        <v>912</v>
      </c>
      <c r="D182" s="299"/>
      <c r="E182" s="299"/>
      <c r="F182" s="320" t="s">
        <v>849</v>
      </c>
      <c r="G182" s="299"/>
      <c r="H182" s="299" t="s">
        <v>925</v>
      </c>
      <c r="I182" s="299" t="s">
        <v>883</v>
      </c>
      <c r="J182" s="299"/>
      <c r="K182" s="342"/>
    </row>
    <row r="183" ht="15" customHeight="1">
      <c r="B183" s="321"/>
      <c r="C183" s="299" t="s">
        <v>126</v>
      </c>
      <c r="D183" s="299"/>
      <c r="E183" s="299"/>
      <c r="F183" s="320" t="s">
        <v>855</v>
      </c>
      <c r="G183" s="299"/>
      <c r="H183" s="299" t="s">
        <v>926</v>
      </c>
      <c r="I183" s="299" t="s">
        <v>851</v>
      </c>
      <c r="J183" s="299">
        <v>50</v>
      </c>
      <c r="K183" s="342"/>
    </row>
    <row r="184" ht="15" customHeight="1">
      <c r="B184" s="321"/>
      <c r="C184" s="299" t="s">
        <v>927</v>
      </c>
      <c r="D184" s="299"/>
      <c r="E184" s="299"/>
      <c r="F184" s="320" t="s">
        <v>855</v>
      </c>
      <c r="G184" s="299"/>
      <c r="H184" s="299" t="s">
        <v>928</v>
      </c>
      <c r="I184" s="299" t="s">
        <v>929</v>
      </c>
      <c r="J184" s="299"/>
      <c r="K184" s="342"/>
    </row>
    <row r="185" ht="15" customHeight="1">
      <c r="B185" s="321"/>
      <c r="C185" s="299" t="s">
        <v>930</v>
      </c>
      <c r="D185" s="299"/>
      <c r="E185" s="299"/>
      <c r="F185" s="320" t="s">
        <v>855</v>
      </c>
      <c r="G185" s="299"/>
      <c r="H185" s="299" t="s">
        <v>931</v>
      </c>
      <c r="I185" s="299" t="s">
        <v>929</v>
      </c>
      <c r="J185" s="299"/>
      <c r="K185" s="342"/>
    </row>
    <row r="186" ht="15" customHeight="1">
      <c r="B186" s="321"/>
      <c r="C186" s="299" t="s">
        <v>932</v>
      </c>
      <c r="D186" s="299"/>
      <c r="E186" s="299"/>
      <c r="F186" s="320" t="s">
        <v>855</v>
      </c>
      <c r="G186" s="299"/>
      <c r="H186" s="299" t="s">
        <v>933</v>
      </c>
      <c r="I186" s="299" t="s">
        <v>929</v>
      </c>
      <c r="J186" s="299"/>
      <c r="K186" s="342"/>
    </row>
    <row r="187" ht="15" customHeight="1">
      <c r="B187" s="321"/>
      <c r="C187" s="354" t="s">
        <v>934</v>
      </c>
      <c r="D187" s="299"/>
      <c r="E187" s="299"/>
      <c r="F187" s="320" t="s">
        <v>855</v>
      </c>
      <c r="G187" s="299"/>
      <c r="H187" s="299" t="s">
        <v>935</v>
      </c>
      <c r="I187" s="299" t="s">
        <v>936</v>
      </c>
      <c r="J187" s="355" t="s">
        <v>937</v>
      </c>
      <c r="K187" s="342"/>
    </row>
    <row r="188" ht="15" customHeight="1">
      <c r="B188" s="321"/>
      <c r="C188" s="305" t="s">
        <v>42</v>
      </c>
      <c r="D188" s="299"/>
      <c r="E188" s="299"/>
      <c r="F188" s="320" t="s">
        <v>849</v>
      </c>
      <c r="G188" s="299"/>
      <c r="H188" s="295" t="s">
        <v>938</v>
      </c>
      <c r="I188" s="299" t="s">
        <v>939</v>
      </c>
      <c r="J188" s="299"/>
      <c r="K188" s="342"/>
    </row>
    <row r="189" ht="15" customHeight="1">
      <c r="B189" s="321"/>
      <c r="C189" s="305" t="s">
        <v>940</v>
      </c>
      <c r="D189" s="299"/>
      <c r="E189" s="299"/>
      <c r="F189" s="320" t="s">
        <v>849</v>
      </c>
      <c r="G189" s="299"/>
      <c r="H189" s="299" t="s">
        <v>941</v>
      </c>
      <c r="I189" s="299" t="s">
        <v>883</v>
      </c>
      <c r="J189" s="299"/>
      <c r="K189" s="342"/>
    </row>
    <row r="190" ht="15" customHeight="1">
      <c r="B190" s="321"/>
      <c r="C190" s="305" t="s">
        <v>942</v>
      </c>
      <c r="D190" s="299"/>
      <c r="E190" s="299"/>
      <c r="F190" s="320" t="s">
        <v>849</v>
      </c>
      <c r="G190" s="299"/>
      <c r="H190" s="299" t="s">
        <v>943</v>
      </c>
      <c r="I190" s="299" t="s">
        <v>883</v>
      </c>
      <c r="J190" s="299"/>
      <c r="K190" s="342"/>
    </row>
    <row r="191" ht="15" customHeight="1">
      <c r="B191" s="321"/>
      <c r="C191" s="305" t="s">
        <v>944</v>
      </c>
      <c r="D191" s="299"/>
      <c r="E191" s="299"/>
      <c r="F191" s="320" t="s">
        <v>855</v>
      </c>
      <c r="G191" s="299"/>
      <c r="H191" s="299" t="s">
        <v>945</v>
      </c>
      <c r="I191" s="299" t="s">
        <v>883</v>
      </c>
      <c r="J191" s="299"/>
      <c r="K191" s="342"/>
    </row>
    <row r="192" ht="15" customHeight="1">
      <c r="B192" s="348"/>
      <c r="C192" s="356"/>
      <c r="D192" s="330"/>
      <c r="E192" s="330"/>
      <c r="F192" s="330"/>
      <c r="G192" s="330"/>
      <c r="H192" s="330"/>
      <c r="I192" s="330"/>
      <c r="J192" s="330"/>
      <c r="K192" s="349"/>
    </row>
    <row r="193" ht="18.75" customHeight="1">
      <c r="B193" s="295"/>
      <c r="C193" s="299"/>
      <c r="D193" s="299"/>
      <c r="E193" s="299"/>
      <c r="F193" s="320"/>
      <c r="G193" s="299"/>
      <c r="H193" s="299"/>
      <c r="I193" s="299"/>
      <c r="J193" s="299"/>
      <c r="K193" s="295"/>
    </row>
    <row r="194" ht="18.75" customHeight="1">
      <c r="B194" s="295"/>
      <c r="C194" s="299"/>
      <c r="D194" s="299"/>
      <c r="E194" s="299"/>
      <c r="F194" s="320"/>
      <c r="G194" s="299"/>
      <c r="H194" s="299"/>
      <c r="I194" s="299"/>
      <c r="J194" s="299"/>
      <c r="K194" s="295"/>
    </row>
    <row r="195" ht="18.75" customHeight="1">
      <c r="B195" s="306"/>
      <c r="C195" s="306"/>
      <c r="D195" s="306"/>
      <c r="E195" s="306"/>
      <c r="F195" s="306"/>
      <c r="G195" s="306"/>
      <c r="H195" s="306"/>
      <c r="I195" s="306"/>
      <c r="J195" s="306"/>
      <c r="K195" s="306"/>
    </row>
    <row r="196" ht="13.5">
      <c r="B196" s="285"/>
      <c r="C196" s="286"/>
      <c r="D196" s="286"/>
      <c r="E196" s="286"/>
      <c r="F196" s="286"/>
      <c r="G196" s="286"/>
      <c r="H196" s="286"/>
      <c r="I196" s="286"/>
      <c r="J196" s="286"/>
      <c r="K196" s="287"/>
    </row>
    <row r="197" ht="21">
      <c r="B197" s="288"/>
      <c r="C197" s="289" t="s">
        <v>946</v>
      </c>
      <c r="D197" s="289"/>
      <c r="E197" s="289"/>
      <c r="F197" s="289"/>
      <c r="G197" s="289"/>
      <c r="H197" s="289"/>
      <c r="I197" s="289"/>
      <c r="J197" s="289"/>
      <c r="K197" s="290"/>
    </row>
    <row r="198" ht="25.5" customHeight="1">
      <c r="B198" s="288"/>
      <c r="C198" s="357" t="s">
        <v>947</v>
      </c>
      <c r="D198" s="357"/>
      <c r="E198" s="357"/>
      <c r="F198" s="357" t="s">
        <v>948</v>
      </c>
      <c r="G198" s="358"/>
      <c r="H198" s="357" t="s">
        <v>949</v>
      </c>
      <c r="I198" s="357"/>
      <c r="J198" s="357"/>
      <c r="K198" s="290"/>
    </row>
    <row r="199" ht="5.25" customHeight="1">
      <c r="B199" s="321"/>
      <c r="C199" s="318"/>
      <c r="D199" s="318"/>
      <c r="E199" s="318"/>
      <c r="F199" s="318"/>
      <c r="G199" s="299"/>
      <c r="H199" s="318"/>
      <c r="I199" s="318"/>
      <c r="J199" s="318"/>
      <c r="K199" s="342"/>
    </row>
    <row r="200" ht="15" customHeight="1">
      <c r="B200" s="321"/>
      <c r="C200" s="299" t="s">
        <v>939</v>
      </c>
      <c r="D200" s="299"/>
      <c r="E200" s="299"/>
      <c r="F200" s="320" t="s">
        <v>43</v>
      </c>
      <c r="G200" s="299"/>
      <c r="H200" s="299" t="s">
        <v>950</v>
      </c>
      <c r="I200" s="299"/>
      <c r="J200" s="299"/>
      <c r="K200" s="342"/>
    </row>
    <row r="201" ht="15" customHeight="1">
      <c r="B201" s="321"/>
      <c r="C201" s="327"/>
      <c r="D201" s="299"/>
      <c r="E201" s="299"/>
      <c r="F201" s="320" t="s">
        <v>44</v>
      </c>
      <c r="G201" s="299"/>
      <c r="H201" s="299" t="s">
        <v>951</v>
      </c>
      <c r="I201" s="299"/>
      <c r="J201" s="299"/>
      <c r="K201" s="342"/>
    </row>
    <row r="202" ht="15" customHeight="1">
      <c r="B202" s="321"/>
      <c r="C202" s="327"/>
      <c r="D202" s="299"/>
      <c r="E202" s="299"/>
      <c r="F202" s="320" t="s">
        <v>47</v>
      </c>
      <c r="G202" s="299"/>
      <c r="H202" s="299" t="s">
        <v>952</v>
      </c>
      <c r="I202" s="299"/>
      <c r="J202" s="299"/>
      <c r="K202" s="342"/>
    </row>
    <row r="203" ht="15" customHeight="1">
      <c r="B203" s="321"/>
      <c r="C203" s="299"/>
      <c r="D203" s="299"/>
      <c r="E203" s="299"/>
      <c r="F203" s="320" t="s">
        <v>45</v>
      </c>
      <c r="G203" s="299"/>
      <c r="H203" s="299" t="s">
        <v>953</v>
      </c>
      <c r="I203" s="299"/>
      <c r="J203" s="299"/>
      <c r="K203" s="342"/>
    </row>
    <row r="204" ht="15" customHeight="1">
      <c r="B204" s="321"/>
      <c r="C204" s="299"/>
      <c r="D204" s="299"/>
      <c r="E204" s="299"/>
      <c r="F204" s="320" t="s">
        <v>46</v>
      </c>
      <c r="G204" s="299"/>
      <c r="H204" s="299" t="s">
        <v>954</v>
      </c>
      <c r="I204" s="299"/>
      <c r="J204" s="299"/>
      <c r="K204" s="342"/>
    </row>
    <row r="205" ht="15" customHeight="1">
      <c r="B205" s="321"/>
      <c r="C205" s="299"/>
      <c r="D205" s="299"/>
      <c r="E205" s="299"/>
      <c r="F205" s="320"/>
      <c r="G205" s="299"/>
      <c r="H205" s="299"/>
      <c r="I205" s="299"/>
      <c r="J205" s="299"/>
      <c r="K205" s="342"/>
    </row>
    <row r="206" ht="15" customHeight="1">
      <c r="B206" s="321"/>
      <c r="C206" s="299" t="s">
        <v>895</v>
      </c>
      <c r="D206" s="299"/>
      <c r="E206" s="299"/>
      <c r="F206" s="320" t="s">
        <v>79</v>
      </c>
      <c r="G206" s="299"/>
      <c r="H206" s="299" t="s">
        <v>955</v>
      </c>
      <c r="I206" s="299"/>
      <c r="J206" s="299"/>
      <c r="K206" s="342"/>
    </row>
    <row r="207" ht="15" customHeight="1">
      <c r="B207" s="321"/>
      <c r="C207" s="327"/>
      <c r="D207" s="299"/>
      <c r="E207" s="299"/>
      <c r="F207" s="320" t="s">
        <v>792</v>
      </c>
      <c r="G207" s="299"/>
      <c r="H207" s="299" t="s">
        <v>793</v>
      </c>
      <c r="I207" s="299"/>
      <c r="J207" s="299"/>
      <c r="K207" s="342"/>
    </row>
    <row r="208" ht="15" customHeight="1">
      <c r="B208" s="321"/>
      <c r="C208" s="299"/>
      <c r="D208" s="299"/>
      <c r="E208" s="299"/>
      <c r="F208" s="320" t="s">
        <v>790</v>
      </c>
      <c r="G208" s="299"/>
      <c r="H208" s="299" t="s">
        <v>956</v>
      </c>
      <c r="I208" s="299"/>
      <c r="J208" s="299"/>
      <c r="K208" s="342"/>
    </row>
    <row r="209" ht="15" customHeight="1">
      <c r="B209" s="359"/>
      <c r="C209" s="327"/>
      <c r="D209" s="327"/>
      <c r="E209" s="327"/>
      <c r="F209" s="320" t="s">
        <v>794</v>
      </c>
      <c r="G209" s="305"/>
      <c r="H209" s="346" t="s">
        <v>795</v>
      </c>
      <c r="I209" s="346"/>
      <c r="J209" s="346"/>
      <c r="K209" s="360"/>
    </row>
    <row r="210" ht="15" customHeight="1">
      <c r="B210" s="359"/>
      <c r="C210" s="327"/>
      <c r="D210" s="327"/>
      <c r="E210" s="327"/>
      <c r="F210" s="320" t="s">
        <v>796</v>
      </c>
      <c r="G210" s="305"/>
      <c r="H210" s="346" t="s">
        <v>957</v>
      </c>
      <c r="I210" s="346"/>
      <c r="J210" s="346"/>
      <c r="K210" s="360"/>
    </row>
    <row r="211" ht="15" customHeight="1">
      <c r="B211" s="359"/>
      <c r="C211" s="327"/>
      <c r="D211" s="327"/>
      <c r="E211" s="327"/>
      <c r="F211" s="361"/>
      <c r="G211" s="305"/>
      <c r="H211" s="362"/>
      <c r="I211" s="362"/>
      <c r="J211" s="362"/>
      <c r="K211" s="360"/>
    </row>
    <row r="212" ht="15" customHeight="1">
      <c r="B212" s="359"/>
      <c r="C212" s="299" t="s">
        <v>919</v>
      </c>
      <c r="D212" s="327"/>
      <c r="E212" s="327"/>
      <c r="F212" s="320">
        <v>1</v>
      </c>
      <c r="G212" s="305"/>
      <c r="H212" s="346" t="s">
        <v>958</v>
      </c>
      <c r="I212" s="346"/>
      <c r="J212" s="346"/>
      <c r="K212" s="360"/>
    </row>
    <row r="213" ht="15" customHeight="1">
      <c r="B213" s="359"/>
      <c r="C213" s="327"/>
      <c r="D213" s="327"/>
      <c r="E213" s="327"/>
      <c r="F213" s="320">
        <v>2</v>
      </c>
      <c r="G213" s="305"/>
      <c r="H213" s="346" t="s">
        <v>959</v>
      </c>
      <c r="I213" s="346"/>
      <c r="J213" s="346"/>
      <c r="K213" s="360"/>
    </row>
    <row r="214" ht="15" customHeight="1">
      <c r="B214" s="359"/>
      <c r="C214" s="327"/>
      <c r="D214" s="327"/>
      <c r="E214" s="327"/>
      <c r="F214" s="320">
        <v>3</v>
      </c>
      <c r="G214" s="305"/>
      <c r="H214" s="346" t="s">
        <v>960</v>
      </c>
      <c r="I214" s="346"/>
      <c r="J214" s="346"/>
      <c r="K214" s="360"/>
    </row>
    <row r="215" ht="15" customHeight="1">
      <c r="B215" s="359"/>
      <c r="C215" s="327"/>
      <c r="D215" s="327"/>
      <c r="E215" s="327"/>
      <c r="F215" s="320">
        <v>4</v>
      </c>
      <c r="G215" s="305"/>
      <c r="H215" s="346" t="s">
        <v>961</v>
      </c>
      <c r="I215" s="346"/>
      <c r="J215" s="346"/>
      <c r="K215" s="360"/>
    </row>
    <row r="216" ht="12.75" customHeight="1">
      <c r="B216" s="363"/>
      <c r="C216" s="364"/>
      <c r="D216" s="364"/>
      <c r="E216" s="364"/>
      <c r="F216" s="364"/>
      <c r="G216" s="364"/>
      <c r="H216" s="364"/>
      <c r="I216" s="364"/>
      <c r="J216" s="364"/>
      <c r="K216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2018-08-09T08:04:06Z</dcterms:created>
  <dcterms:modified xsi:type="dcterms:W3CDTF">2018-08-09T08:04:09Z</dcterms:modified>
</cp:coreProperties>
</file>