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180" firstSheet="1" activeTab="1"/>
  </bookViews>
  <sheets>
    <sheet name="Rekapitulace stavby" sheetId="1" r:id="rId1"/>
    <sheet name="D.1.01.1,2 - ARCHITEKTONI..." sheetId="2" r:id="rId2"/>
    <sheet name="D.1.01.4.1 - ZAŘÍZENÍ PRO..." sheetId="3" r:id="rId3"/>
    <sheet name="D.1.01.4.3 - ZAŘÍZENÍ VZD..." sheetId="4" r:id="rId4"/>
    <sheet name="D.1.01.4.5 - ZAŘÍZENÍ ZDR..." sheetId="5" r:id="rId5"/>
    <sheet name="D.1.01.4.7.1 - ZAŘÍZENÍ  ..." sheetId="6" r:id="rId6"/>
    <sheet name="D.1.01.4.7.2 - ZAŘÍZENÍ S..." sheetId="7" r:id="rId7"/>
    <sheet name="D.1.01.4.11 - SYSTÉM ZACH..." sheetId="8" r:id="rId8"/>
    <sheet name="D.1.2.1 - ÚPRAVA ZPEVNĚNÝ..." sheetId="9" r:id="rId9"/>
    <sheet name="Pokyny pro vyplnění" sheetId="10" r:id="rId10"/>
  </sheets>
  <definedNames>
    <definedName name="_xlnm._FilterDatabase" localSheetId="1" hidden="1">'D.1.01.1,2 - ARCHITEKTONI...'!$C$121:$K$2275</definedName>
    <definedName name="_xlnm._FilterDatabase" localSheetId="2" hidden="1">'D.1.01.4.1 - ZAŘÍZENÍ PRO...'!$C$92:$K$166</definedName>
    <definedName name="_xlnm._FilterDatabase" localSheetId="7" hidden="1">'D.1.01.4.11 - SYSTÉM ZACH...'!$C$85:$K$100</definedName>
    <definedName name="_xlnm._FilterDatabase" localSheetId="3" hidden="1">'D.1.01.4.3 - ZAŘÍZENÍ VZD...'!$C$97:$K$157</definedName>
    <definedName name="_xlnm._FilterDatabase" localSheetId="4" hidden="1">'D.1.01.4.5 - ZAŘÍZENÍ ZDR...'!$C$97:$K$325</definedName>
    <definedName name="_xlnm._FilterDatabase" localSheetId="5" hidden="1">'D.1.01.4.7.1 - ZAŘÍZENÍ  ...'!$C$93:$K$233</definedName>
    <definedName name="_xlnm._FilterDatabase" localSheetId="6" hidden="1">'D.1.01.4.7.2 - ZAŘÍZENÍ S...'!$C$92:$K$176</definedName>
    <definedName name="_xlnm._FilterDatabase" localSheetId="8" hidden="1">'D.1.2.1 - ÚPRAVA ZPEVNĚNÝ...'!$C$93:$K$422</definedName>
    <definedName name="_xlnm.Print_Titles" localSheetId="1">'D.1.01.1,2 - ARCHITEKTONI...'!$121:$121</definedName>
    <definedName name="_xlnm.Print_Titles" localSheetId="2">'D.1.01.4.1 - ZAŘÍZENÍ PRO...'!$92:$92</definedName>
    <definedName name="_xlnm.Print_Titles" localSheetId="7">'D.1.01.4.11 - SYSTÉM ZACH...'!$85:$85</definedName>
    <definedName name="_xlnm.Print_Titles" localSheetId="3">'D.1.01.4.3 - ZAŘÍZENÍ VZD...'!$97:$97</definedName>
    <definedName name="_xlnm.Print_Titles" localSheetId="4">'D.1.01.4.5 - ZAŘÍZENÍ ZDR...'!$97:$97</definedName>
    <definedName name="_xlnm.Print_Titles" localSheetId="5">'D.1.01.4.7.1 - ZAŘÍZENÍ  ...'!$93:$93</definedName>
    <definedName name="_xlnm.Print_Titles" localSheetId="6">'D.1.01.4.7.2 - ZAŘÍZENÍ S...'!$92:$92</definedName>
    <definedName name="_xlnm.Print_Titles" localSheetId="8">'D.1.2.1 - ÚPRAVA ZPEVNĚNÝ...'!$93:$93</definedName>
    <definedName name="_xlnm.Print_Titles" localSheetId="0">'Rekapitulace stavby'!$49:$49</definedName>
    <definedName name="_xlnm.Print_Area" localSheetId="1">'D.1.01.1,2 - ARCHITEKTONI...'!$C$4:$J$38,'D.1.01.1,2 - ARCHITEKTONI...'!$C$44:$J$101,'D.1.01.1,2 - ARCHITEKTONI...'!$C$107:$K$2275</definedName>
    <definedName name="_xlnm.Print_Area" localSheetId="2">'D.1.01.4.1 - ZAŘÍZENÍ PRO...'!$C$4:$J$38,'D.1.01.4.1 - ZAŘÍZENÍ PRO...'!$C$44:$J$72,'D.1.01.4.1 - ZAŘÍZENÍ PRO...'!$C$78:$K$166</definedName>
    <definedName name="_xlnm.Print_Area" localSheetId="7">'D.1.01.4.11 - SYSTÉM ZACH...'!$C$4:$J$38,'D.1.01.4.11 - SYSTÉM ZACH...'!$C$44:$J$65,'D.1.01.4.11 - SYSTÉM ZACH...'!$C$71:$K$100</definedName>
    <definedName name="_xlnm.Print_Area" localSheetId="3">'D.1.01.4.3 - ZAŘÍZENÍ VZD...'!$C$4:$J$38,'D.1.01.4.3 - ZAŘÍZENÍ VZD...'!$C$44:$J$77,'D.1.01.4.3 - ZAŘÍZENÍ VZD...'!$C$83:$K$157</definedName>
    <definedName name="_xlnm.Print_Area" localSheetId="4">'D.1.01.4.5 - ZAŘÍZENÍ ZDR...'!$C$4:$J$38,'D.1.01.4.5 - ZAŘÍZENÍ ZDR...'!$C$44:$J$77,'D.1.01.4.5 - ZAŘÍZENÍ ZDR...'!$C$83:$K$325</definedName>
    <definedName name="_xlnm.Print_Area" localSheetId="5">'D.1.01.4.7.1 - ZAŘÍZENÍ  ...'!$C$4:$J$38,'D.1.01.4.7.1 - ZAŘÍZENÍ  ...'!$C$44:$J$73,'D.1.01.4.7.1 - ZAŘÍZENÍ  ...'!$C$79:$K$233</definedName>
    <definedName name="_xlnm.Print_Area" localSheetId="6">'D.1.01.4.7.2 - ZAŘÍZENÍ S...'!$C$4:$J$38,'D.1.01.4.7.2 - ZAŘÍZENÍ S...'!$C$44:$J$72,'D.1.01.4.7.2 - ZAŘÍZENÍ S...'!$C$78:$K$176</definedName>
    <definedName name="_xlnm.Print_Area" localSheetId="8">'D.1.2.1 - ÚPRAVA ZPEVNĚNÝ...'!$C$4:$J$36,'D.1.2.1 - ÚPRAVA ZPEVNĚNÝ...'!$C$42:$J$75,'D.1.2.1 - ÚPRAVA ZPEVNĚNÝ...'!$C$81:$K$422</definedName>
    <definedName name="_xlnm.Print_Area" localSheetId="9">'Pokyny pro vyplnění'!$B$2:$K$69,'Pokyny pro vyplnění'!$B$72:$K$116,'Pokyny pro vyplnění'!$B$119:$K$188,'Pokyny pro vyplnění'!$B$196:$K$216</definedName>
    <definedName name="_xlnm.Print_Area" localSheetId="0">'Rekapitulace stavby'!$D$4:$AO$33,'Rekapitulace stavby'!$C$39:$AQ$61</definedName>
    <definedName name="Z_B27864AB_045D_4AAD_8B6E_D0925319E34E_.wvu.Cols" localSheetId="1" hidden="1">'D.1.01.1,2 - ARCHITEKTONI...'!$M:$U,'D.1.01.1,2 - ARCHITEKTONI...'!$AR:$BM</definedName>
    <definedName name="Z_B27864AB_045D_4AAD_8B6E_D0925319E34E_.wvu.Cols" localSheetId="2" hidden="1">'D.1.01.4.1 - ZAŘÍZENÍ PRO...'!$M:$U,'D.1.01.4.1 - ZAŘÍZENÍ PRO...'!$AR:$BM</definedName>
    <definedName name="Z_B27864AB_045D_4AAD_8B6E_D0925319E34E_.wvu.Cols" localSheetId="7" hidden="1">'D.1.01.4.11 - SYSTÉM ZACH...'!$M:$U,'D.1.01.4.11 - SYSTÉM ZACH...'!$AR:$BM</definedName>
    <definedName name="Z_B27864AB_045D_4AAD_8B6E_D0925319E34E_.wvu.Cols" localSheetId="3" hidden="1">'D.1.01.4.3 - ZAŘÍZENÍ VZD...'!$M:$U,'D.1.01.4.3 - ZAŘÍZENÍ VZD...'!$AR:$BM</definedName>
    <definedName name="Z_B27864AB_045D_4AAD_8B6E_D0925319E34E_.wvu.Cols" localSheetId="4" hidden="1">'D.1.01.4.5 - ZAŘÍZENÍ ZDR...'!$M:$U,'D.1.01.4.5 - ZAŘÍZENÍ ZDR...'!$AR:$BM</definedName>
    <definedName name="Z_B27864AB_045D_4AAD_8B6E_D0925319E34E_.wvu.Cols" localSheetId="5" hidden="1">'D.1.01.4.7.1 - ZAŘÍZENÍ  ...'!$M:$U,'D.1.01.4.7.1 - ZAŘÍZENÍ  ...'!$AR:$BM</definedName>
    <definedName name="Z_B27864AB_045D_4AAD_8B6E_D0925319E34E_.wvu.Cols" localSheetId="6" hidden="1">'D.1.01.4.7.2 - ZAŘÍZENÍ S...'!$M:$U,'D.1.01.4.7.2 - ZAŘÍZENÍ S...'!$AR:$BM</definedName>
    <definedName name="Z_B27864AB_045D_4AAD_8B6E_D0925319E34E_.wvu.Cols" localSheetId="8" hidden="1">'D.1.2.1 - ÚPRAVA ZPEVNĚNÝ...'!$M:$U,'D.1.2.1 - ÚPRAVA ZPEVNĚNÝ...'!$AR:$BM</definedName>
    <definedName name="Z_B27864AB_045D_4AAD_8B6E_D0925319E34E_.wvu.Cols" localSheetId="0" hidden="1">'Rekapitulace stavby'!$AS:$BD,'Rekapitulace stavby'!$BS:$CM</definedName>
    <definedName name="Z_B27864AB_045D_4AAD_8B6E_D0925319E34E_.wvu.FilterData" localSheetId="1" hidden="1">'D.1.01.1,2 - ARCHITEKTONI...'!$C$121:$K$2275</definedName>
    <definedName name="Z_B27864AB_045D_4AAD_8B6E_D0925319E34E_.wvu.FilterData" localSheetId="2" hidden="1">'D.1.01.4.1 - ZAŘÍZENÍ PRO...'!$C$92:$K$166</definedName>
    <definedName name="Z_B27864AB_045D_4AAD_8B6E_D0925319E34E_.wvu.FilterData" localSheetId="7" hidden="1">'D.1.01.4.11 - SYSTÉM ZACH...'!$C$85:$K$100</definedName>
    <definedName name="Z_B27864AB_045D_4AAD_8B6E_D0925319E34E_.wvu.FilterData" localSheetId="3" hidden="1">'D.1.01.4.3 - ZAŘÍZENÍ VZD...'!$C$97:$K$157</definedName>
    <definedName name="Z_B27864AB_045D_4AAD_8B6E_D0925319E34E_.wvu.FilterData" localSheetId="4" hidden="1">'D.1.01.4.5 - ZAŘÍZENÍ ZDR...'!$C$97:$K$325</definedName>
    <definedName name="Z_B27864AB_045D_4AAD_8B6E_D0925319E34E_.wvu.FilterData" localSheetId="5" hidden="1">'D.1.01.4.7.1 - ZAŘÍZENÍ  ...'!$C$93:$K$233</definedName>
    <definedName name="Z_B27864AB_045D_4AAD_8B6E_D0925319E34E_.wvu.FilterData" localSheetId="6" hidden="1">'D.1.01.4.7.2 - ZAŘÍZENÍ S...'!$C$92:$K$176</definedName>
    <definedName name="Z_B27864AB_045D_4AAD_8B6E_D0925319E34E_.wvu.FilterData" localSheetId="8" hidden="1">'D.1.2.1 - ÚPRAVA ZPEVNĚNÝ...'!$C$93:$K$422</definedName>
    <definedName name="Z_B27864AB_045D_4AAD_8B6E_D0925319E34E_.wvu.PrintArea" localSheetId="1" hidden="1">'D.1.01.1,2 - ARCHITEKTONI...'!$C$4:$J$38,'D.1.01.1,2 - ARCHITEKTONI...'!$C$44:$J$101,'D.1.01.1,2 - ARCHITEKTONI...'!$C$107:$K$2275</definedName>
    <definedName name="Z_B27864AB_045D_4AAD_8B6E_D0925319E34E_.wvu.PrintArea" localSheetId="2" hidden="1">'D.1.01.4.1 - ZAŘÍZENÍ PRO...'!$C$4:$J$38,'D.1.01.4.1 - ZAŘÍZENÍ PRO...'!$C$44:$J$72,'D.1.01.4.1 - ZAŘÍZENÍ PRO...'!$C$78:$K$166</definedName>
    <definedName name="Z_B27864AB_045D_4AAD_8B6E_D0925319E34E_.wvu.PrintArea" localSheetId="7" hidden="1">'D.1.01.4.11 - SYSTÉM ZACH...'!$C$4:$J$38,'D.1.01.4.11 - SYSTÉM ZACH...'!$C$44:$J$65,'D.1.01.4.11 - SYSTÉM ZACH...'!$C$71:$K$100</definedName>
    <definedName name="Z_B27864AB_045D_4AAD_8B6E_D0925319E34E_.wvu.PrintArea" localSheetId="3" hidden="1">'D.1.01.4.3 - ZAŘÍZENÍ VZD...'!$C$4:$J$38,'D.1.01.4.3 - ZAŘÍZENÍ VZD...'!$C$44:$J$77,'D.1.01.4.3 - ZAŘÍZENÍ VZD...'!$C$83:$K$157</definedName>
    <definedName name="Z_B27864AB_045D_4AAD_8B6E_D0925319E34E_.wvu.PrintArea" localSheetId="4" hidden="1">'D.1.01.4.5 - ZAŘÍZENÍ ZDR...'!$C$4:$J$38,'D.1.01.4.5 - ZAŘÍZENÍ ZDR...'!$C$44:$J$77,'D.1.01.4.5 - ZAŘÍZENÍ ZDR...'!$C$83:$K$325</definedName>
    <definedName name="Z_B27864AB_045D_4AAD_8B6E_D0925319E34E_.wvu.PrintArea" localSheetId="5" hidden="1">'D.1.01.4.7.1 - ZAŘÍZENÍ  ...'!$C$4:$J$38,'D.1.01.4.7.1 - ZAŘÍZENÍ  ...'!$C$44:$J$73,'D.1.01.4.7.1 - ZAŘÍZENÍ  ...'!$C$79:$K$233</definedName>
    <definedName name="Z_B27864AB_045D_4AAD_8B6E_D0925319E34E_.wvu.PrintArea" localSheetId="6" hidden="1">'D.1.01.4.7.2 - ZAŘÍZENÍ S...'!$C$4:$J$38,'D.1.01.4.7.2 - ZAŘÍZENÍ S...'!$C$44:$J$72,'D.1.01.4.7.2 - ZAŘÍZENÍ S...'!$C$78:$K$176</definedName>
    <definedName name="Z_B27864AB_045D_4AAD_8B6E_D0925319E34E_.wvu.PrintArea" localSheetId="8" hidden="1">'D.1.2.1 - ÚPRAVA ZPEVNĚNÝ...'!$C$4:$J$36,'D.1.2.1 - ÚPRAVA ZPEVNĚNÝ...'!$C$42:$J$75,'D.1.2.1 - ÚPRAVA ZPEVNĚNÝ...'!$C$81:$K$422</definedName>
    <definedName name="Z_B27864AB_045D_4AAD_8B6E_D0925319E34E_.wvu.PrintArea" localSheetId="9" hidden="1">'Pokyny pro vyplnění'!$B$2:$K$69,'Pokyny pro vyplnění'!$B$72:$K$116,'Pokyny pro vyplnění'!$B$119:$K$188,'Pokyny pro vyplnění'!$B$196:$K$216</definedName>
    <definedName name="Z_B27864AB_045D_4AAD_8B6E_D0925319E34E_.wvu.PrintArea" localSheetId="0" hidden="1">'Rekapitulace stavby'!$D$4:$AO$33,'Rekapitulace stavby'!$C$39:$AQ$61</definedName>
    <definedName name="Z_B27864AB_045D_4AAD_8B6E_D0925319E34E_.wvu.PrintTitles" localSheetId="1" hidden="1">'D.1.01.1,2 - ARCHITEKTONI...'!$121:$121</definedName>
    <definedName name="Z_B27864AB_045D_4AAD_8B6E_D0925319E34E_.wvu.PrintTitles" localSheetId="2" hidden="1">'D.1.01.4.1 - ZAŘÍZENÍ PRO...'!$92:$92</definedName>
    <definedName name="Z_B27864AB_045D_4AAD_8B6E_D0925319E34E_.wvu.PrintTitles" localSheetId="7" hidden="1">'D.1.01.4.11 - SYSTÉM ZACH...'!$85:$85</definedName>
    <definedName name="Z_B27864AB_045D_4AAD_8B6E_D0925319E34E_.wvu.PrintTitles" localSheetId="3" hidden="1">'D.1.01.4.3 - ZAŘÍZENÍ VZD...'!$97:$97</definedName>
    <definedName name="Z_B27864AB_045D_4AAD_8B6E_D0925319E34E_.wvu.PrintTitles" localSheetId="4" hidden="1">'D.1.01.4.5 - ZAŘÍZENÍ ZDR...'!$97:$97</definedName>
    <definedName name="Z_B27864AB_045D_4AAD_8B6E_D0925319E34E_.wvu.PrintTitles" localSheetId="5" hidden="1">'D.1.01.4.7.1 - ZAŘÍZENÍ  ...'!$93:$93</definedName>
    <definedName name="Z_B27864AB_045D_4AAD_8B6E_D0925319E34E_.wvu.PrintTitles" localSheetId="6" hidden="1">'D.1.01.4.7.2 - ZAŘÍZENÍ S...'!$92:$92</definedName>
    <definedName name="Z_B27864AB_045D_4AAD_8B6E_D0925319E34E_.wvu.PrintTitles" localSheetId="8" hidden="1">'D.1.2.1 - ÚPRAVA ZPEVNĚNÝ...'!$93:$93</definedName>
    <definedName name="Z_B27864AB_045D_4AAD_8B6E_D0925319E34E_.wvu.PrintTitles" localSheetId="0" hidden="1">'Rekapitulace stavby'!$49:$49</definedName>
    <definedName name="Z_B27864AB_045D_4AAD_8B6E_D0925319E34E_.wvu.Rows" localSheetId="1" hidden="1">'D.1.01.1,2 - ARCHITEKTONI...'!$34:$36</definedName>
    <definedName name="Z_B27864AB_045D_4AAD_8B6E_D0925319E34E_.wvu.Rows" localSheetId="2" hidden="1">'D.1.01.4.1 - ZAŘÍZENÍ PRO...'!$34:$36</definedName>
    <definedName name="Z_B27864AB_045D_4AAD_8B6E_D0925319E34E_.wvu.Rows" localSheetId="7" hidden="1">'D.1.01.4.11 - SYSTÉM ZACH...'!$34:$36</definedName>
    <definedName name="Z_B27864AB_045D_4AAD_8B6E_D0925319E34E_.wvu.Rows" localSheetId="3" hidden="1">'D.1.01.4.3 - ZAŘÍZENÍ VZD...'!$34:$36</definedName>
    <definedName name="Z_B27864AB_045D_4AAD_8B6E_D0925319E34E_.wvu.Rows" localSheetId="4" hidden="1">'D.1.01.4.5 - ZAŘÍZENÍ ZDR...'!$34:$36</definedName>
    <definedName name="Z_B27864AB_045D_4AAD_8B6E_D0925319E34E_.wvu.Rows" localSheetId="5" hidden="1">'D.1.01.4.7.1 - ZAŘÍZENÍ  ...'!$34:$36</definedName>
    <definedName name="Z_B27864AB_045D_4AAD_8B6E_D0925319E34E_.wvu.Rows" localSheetId="6" hidden="1">'D.1.01.4.7.2 - ZAŘÍZENÍ S...'!$34:$36</definedName>
    <definedName name="Z_B27864AB_045D_4AAD_8B6E_D0925319E34E_.wvu.Rows" localSheetId="8" hidden="1">'D.1.2.1 - ÚPRAVA ZPEVNĚNÝ...'!$32:$34</definedName>
    <definedName name="Z_B27864AB_045D_4AAD_8B6E_D0925319E34E_.wvu.Rows" localSheetId="0" hidden="1">'Rekapitulace stavby'!$28:$30</definedName>
  </definedNames>
  <calcPr calcId="145621" fullCalcOnLoad="1"/>
  <customWorkbookViews>
    <customWorkbookView name="Petr Kadlec – osobní zobrazení" guid="{B27864AB-045D-4AAD-8B6E-D0925319E34E}" mergeInterval="0" personalView="1" maximized="1" windowWidth="1520" windowHeight="776" activeSheetId="6" showComments="commIndAndComment"/>
  </customWorkbookViews>
</workbook>
</file>

<file path=xl/calcChain.xml><?xml version="1.0" encoding="utf-8"?>
<calcChain xmlns="http://schemas.openxmlformats.org/spreadsheetml/2006/main">
  <c r="E7" i="9" l="1"/>
  <c r="E45" i="9"/>
  <c r="J12" i="9"/>
  <c r="J17" i="9"/>
  <c r="E18" i="9"/>
  <c r="J18" i="9"/>
  <c r="E47" i="9"/>
  <c r="F49" i="9"/>
  <c r="J49" i="9"/>
  <c r="F51" i="9"/>
  <c r="J51" i="9"/>
  <c r="F52" i="9"/>
  <c r="E84" i="9"/>
  <c r="E86" i="9"/>
  <c r="F88" i="9"/>
  <c r="J88" i="9"/>
  <c r="F90" i="9"/>
  <c r="J90" i="9"/>
  <c r="F91" i="9"/>
  <c r="P96" i="9"/>
  <c r="T96" i="9"/>
  <c r="J97" i="9"/>
  <c r="P97" i="9"/>
  <c r="R97" i="9"/>
  <c r="T97" i="9"/>
  <c r="BE97" i="9"/>
  <c r="BF97" i="9"/>
  <c r="BG97" i="9"/>
  <c r="F32" i="9"/>
  <c r="BH97" i="9"/>
  <c r="BI97" i="9"/>
  <c r="F34" i="9"/>
  <c r="BK97" i="9"/>
  <c r="BK96" i="9"/>
  <c r="J96" i="9"/>
  <c r="J58" i="9"/>
  <c r="J109" i="9"/>
  <c r="P109" i="9"/>
  <c r="R109" i="9"/>
  <c r="T109" i="9"/>
  <c r="BE109" i="9"/>
  <c r="BF109" i="9"/>
  <c r="BG109" i="9"/>
  <c r="BH109" i="9"/>
  <c r="BI109" i="9"/>
  <c r="BK109" i="9"/>
  <c r="J121" i="9"/>
  <c r="P121" i="9"/>
  <c r="R121" i="9"/>
  <c r="T121" i="9"/>
  <c r="BE121" i="9"/>
  <c r="BF121" i="9"/>
  <c r="BG121" i="9"/>
  <c r="BH121" i="9"/>
  <c r="BI121" i="9"/>
  <c r="BK121" i="9"/>
  <c r="J125" i="9"/>
  <c r="P125" i="9"/>
  <c r="R125" i="9"/>
  <c r="T125" i="9"/>
  <c r="BE125" i="9"/>
  <c r="BF125" i="9"/>
  <c r="BG125" i="9"/>
  <c r="BH125" i="9"/>
  <c r="BI125" i="9"/>
  <c r="BK125" i="9"/>
  <c r="J146" i="9"/>
  <c r="P146" i="9"/>
  <c r="R146" i="9"/>
  <c r="T146" i="9"/>
  <c r="BE146" i="9"/>
  <c r="BF146" i="9"/>
  <c r="BG146" i="9"/>
  <c r="BH146" i="9"/>
  <c r="BI146" i="9"/>
  <c r="BK146" i="9"/>
  <c r="J149" i="9"/>
  <c r="P149" i="9"/>
  <c r="R149" i="9"/>
  <c r="T149" i="9"/>
  <c r="BE149" i="9"/>
  <c r="BF149" i="9"/>
  <c r="BG149" i="9"/>
  <c r="BH149" i="9"/>
  <c r="BI149" i="9"/>
  <c r="BK149" i="9"/>
  <c r="J156" i="9"/>
  <c r="P156" i="9"/>
  <c r="R156" i="9"/>
  <c r="T156" i="9"/>
  <c r="BE156" i="9"/>
  <c r="BF156" i="9"/>
  <c r="BG156" i="9"/>
  <c r="BH156" i="9"/>
  <c r="BI156" i="9"/>
  <c r="BK156" i="9"/>
  <c r="J167" i="9"/>
  <c r="P167" i="9"/>
  <c r="R167" i="9"/>
  <c r="T167" i="9"/>
  <c r="BE167" i="9"/>
  <c r="BF167" i="9"/>
  <c r="BG167" i="9"/>
  <c r="BH167" i="9"/>
  <c r="BI167" i="9"/>
  <c r="BK167" i="9"/>
  <c r="J178" i="9"/>
  <c r="P178" i="9"/>
  <c r="R178" i="9"/>
  <c r="T178" i="9"/>
  <c r="BE178" i="9"/>
  <c r="BF178" i="9"/>
  <c r="BG178" i="9"/>
  <c r="BH178" i="9"/>
  <c r="BI178" i="9"/>
  <c r="BK178" i="9"/>
  <c r="J179" i="9"/>
  <c r="P179" i="9"/>
  <c r="R179" i="9"/>
  <c r="T179" i="9"/>
  <c r="BE179" i="9"/>
  <c r="BF179" i="9"/>
  <c r="BG179" i="9"/>
  <c r="BH179" i="9"/>
  <c r="BI179" i="9"/>
  <c r="BK179" i="9"/>
  <c r="J182" i="9"/>
  <c r="P182" i="9"/>
  <c r="R182" i="9"/>
  <c r="T182" i="9"/>
  <c r="BE182" i="9"/>
  <c r="BF182" i="9"/>
  <c r="BG182" i="9"/>
  <c r="BH182" i="9"/>
  <c r="BI182" i="9"/>
  <c r="BK182" i="9"/>
  <c r="J183" i="9"/>
  <c r="P183" i="9"/>
  <c r="R183" i="9"/>
  <c r="T183" i="9"/>
  <c r="BE183" i="9"/>
  <c r="BF183" i="9"/>
  <c r="BG183" i="9"/>
  <c r="BH183" i="9"/>
  <c r="BI183" i="9"/>
  <c r="BK183" i="9"/>
  <c r="J186" i="9"/>
  <c r="P186" i="9"/>
  <c r="R186" i="9"/>
  <c r="T186" i="9"/>
  <c r="BE186" i="9"/>
  <c r="BF186" i="9"/>
  <c r="BG186" i="9"/>
  <c r="BH186" i="9"/>
  <c r="BI186" i="9"/>
  <c r="BK186" i="9"/>
  <c r="J189" i="9"/>
  <c r="P189" i="9"/>
  <c r="R189" i="9"/>
  <c r="T189" i="9"/>
  <c r="BE189" i="9"/>
  <c r="BF189" i="9"/>
  <c r="BG189" i="9"/>
  <c r="BH189" i="9"/>
  <c r="BI189" i="9"/>
  <c r="BK189" i="9"/>
  <c r="J191" i="9"/>
  <c r="P191" i="9"/>
  <c r="R191" i="9"/>
  <c r="T191" i="9"/>
  <c r="BE191" i="9"/>
  <c r="BF191" i="9"/>
  <c r="BG191" i="9"/>
  <c r="BH191" i="9"/>
  <c r="BI191" i="9"/>
  <c r="BK191" i="9"/>
  <c r="J193" i="9"/>
  <c r="P193" i="9"/>
  <c r="R193" i="9"/>
  <c r="T193" i="9"/>
  <c r="BE193" i="9"/>
  <c r="BF193" i="9"/>
  <c r="BG193" i="9"/>
  <c r="BH193" i="9"/>
  <c r="BI193" i="9"/>
  <c r="BK193" i="9"/>
  <c r="J196" i="9"/>
  <c r="P196" i="9"/>
  <c r="R196" i="9"/>
  <c r="T196" i="9"/>
  <c r="BE196" i="9"/>
  <c r="BF196" i="9"/>
  <c r="BG196" i="9"/>
  <c r="BH196" i="9"/>
  <c r="BI196" i="9"/>
  <c r="BK196" i="9"/>
  <c r="J197" i="9"/>
  <c r="P197" i="9"/>
  <c r="R197" i="9"/>
  <c r="T197" i="9"/>
  <c r="BE197" i="9"/>
  <c r="BF197" i="9"/>
  <c r="BG197" i="9"/>
  <c r="BH197" i="9"/>
  <c r="BI197" i="9"/>
  <c r="BK197" i="9"/>
  <c r="R198" i="9"/>
  <c r="J199" i="9"/>
  <c r="P199" i="9"/>
  <c r="R199" i="9"/>
  <c r="T199" i="9"/>
  <c r="BE199" i="9"/>
  <c r="BF199" i="9"/>
  <c r="F31" i="9"/>
  <c r="BG199" i="9"/>
  <c r="BH199" i="9"/>
  <c r="BI199" i="9"/>
  <c r="BK199" i="9"/>
  <c r="BK198" i="9"/>
  <c r="J198" i="9"/>
  <c r="J59" i="9"/>
  <c r="J204" i="9"/>
  <c r="P204" i="9"/>
  <c r="R204" i="9"/>
  <c r="T204" i="9"/>
  <c r="BE204" i="9"/>
  <c r="BF204" i="9"/>
  <c r="BG204" i="9"/>
  <c r="BH204" i="9"/>
  <c r="BI204" i="9"/>
  <c r="BK204" i="9"/>
  <c r="J206" i="9"/>
  <c r="P206" i="9"/>
  <c r="R206" i="9"/>
  <c r="T206" i="9"/>
  <c r="BE206" i="9"/>
  <c r="BF206" i="9"/>
  <c r="BG206" i="9"/>
  <c r="BH206" i="9"/>
  <c r="BI206" i="9"/>
  <c r="BK206" i="9"/>
  <c r="J207" i="9"/>
  <c r="P207" i="9"/>
  <c r="R207" i="9"/>
  <c r="T207" i="9"/>
  <c r="BE207" i="9"/>
  <c r="BF207" i="9"/>
  <c r="BG207" i="9"/>
  <c r="BH207" i="9"/>
  <c r="BI207" i="9"/>
  <c r="BK207" i="9"/>
  <c r="J224" i="9"/>
  <c r="P224" i="9"/>
  <c r="R224" i="9"/>
  <c r="T224" i="9"/>
  <c r="BE224" i="9"/>
  <c r="BF224" i="9"/>
  <c r="BG224" i="9"/>
  <c r="BH224" i="9"/>
  <c r="BI224" i="9"/>
  <c r="BK224" i="9"/>
  <c r="J225" i="9"/>
  <c r="P225" i="9"/>
  <c r="R225" i="9"/>
  <c r="T225" i="9"/>
  <c r="BE225" i="9"/>
  <c r="BF225" i="9"/>
  <c r="BG225" i="9"/>
  <c r="BH225" i="9"/>
  <c r="BI225" i="9"/>
  <c r="BK225" i="9"/>
  <c r="P230" i="9"/>
  <c r="T230" i="9"/>
  <c r="J231" i="9"/>
  <c r="P231" i="9"/>
  <c r="R231" i="9"/>
  <c r="T231" i="9"/>
  <c r="BE231" i="9"/>
  <c r="BF231" i="9"/>
  <c r="BG231" i="9"/>
  <c r="BH231" i="9"/>
  <c r="BI231" i="9"/>
  <c r="BK231" i="9"/>
  <c r="BK230" i="9"/>
  <c r="J230" i="9"/>
  <c r="J60" i="9"/>
  <c r="J243" i="9"/>
  <c r="P243" i="9"/>
  <c r="R243" i="9"/>
  <c r="T243" i="9"/>
  <c r="BE243" i="9"/>
  <c r="BF243" i="9"/>
  <c r="BG243" i="9"/>
  <c r="BH243" i="9"/>
  <c r="BI243" i="9"/>
  <c r="BK243" i="9"/>
  <c r="J256" i="9"/>
  <c r="P256" i="9"/>
  <c r="R256" i="9"/>
  <c r="T256" i="9"/>
  <c r="BE256" i="9"/>
  <c r="BF256" i="9"/>
  <c r="BG256" i="9"/>
  <c r="BH256" i="9"/>
  <c r="BI256" i="9"/>
  <c r="BK256" i="9"/>
  <c r="J259" i="9"/>
  <c r="P259" i="9"/>
  <c r="R259" i="9"/>
  <c r="T259" i="9"/>
  <c r="BE259" i="9"/>
  <c r="BF259" i="9"/>
  <c r="BG259" i="9"/>
  <c r="BH259" i="9"/>
  <c r="BI259" i="9"/>
  <c r="BK259" i="9"/>
  <c r="R264" i="9"/>
  <c r="J265" i="9"/>
  <c r="P265" i="9"/>
  <c r="R265" i="9"/>
  <c r="T265" i="9"/>
  <c r="BE265" i="9"/>
  <c r="BF265" i="9"/>
  <c r="BG265" i="9"/>
  <c r="BH265" i="9"/>
  <c r="BI265" i="9"/>
  <c r="BK265" i="9"/>
  <c r="BK264" i="9"/>
  <c r="J264" i="9"/>
  <c r="J61" i="9"/>
  <c r="J275" i="9"/>
  <c r="P275" i="9"/>
  <c r="R275" i="9"/>
  <c r="T275" i="9"/>
  <c r="BE275" i="9"/>
  <c r="BF275" i="9"/>
  <c r="BG275" i="9"/>
  <c r="BH275" i="9"/>
  <c r="BI275" i="9"/>
  <c r="BK275" i="9"/>
  <c r="J282" i="9"/>
  <c r="P282" i="9"/>
  <c r="R282" i="9"/>
  <c r="T282" i="9"/>
  <c r="BE282" i="9"/>
  <c r="BF282" i="9"/>
  <c r="BG282" i="9"/>
  <c r="BH282" i="9"/>
  <c r="BI282" i="9"/>
  <c r="BK282" i="9"/>
  <c r="J283" i="9"/>
  <c r="P283" i="9"/>
  <c r="R283" i="9"/>
  <c r="T283" i="9"/>
  <c r="BE283" i="9"/>
  <c r="BF283" i="9"/>
  <c r="BG283" i="9"/>
  <c r="BH283" i="9"/>
  <c r="BI283" i="9"/>
  <c r="BK283" i="9"/>
  <c r="P287" i="9"/>
  <c r="T287" i="9"/>
  <c r="J288" i="9"/>
  <c r="P288" i="9"/>
  <c r="R288" i="9"/>
  <c r="T288" i="9"/>
  <c r="BE288" i="9"/>
  <c r="BF288" i="9"/>
  <c r="BG288" i="9"/>
  <c r="BH288" i="9"/>
  <c r="BI288" i="9"/>
  <c r="BK288" i="9"/>
  <c r="BK287" i="9"/>
  <c r="J287" i="9"/>
  <c r="J62" i="9"/>
  <c r="J296" i="9"/>
  <c r="P296" i="9"/>
  <c r="R296" i="9"/>
  <c r="T296" i="9"/>
  <c r="BE296" i="9"/>
  <c r="BF296" i="9"/>
  <c r="BG296" i="9"/>
  <c r="BH296" i="9"/>
  <c r="BI296" i="9"/>
  <c r="BK296" i="9"/>
  <c r="J301" i="9"/>
  <c r="P301" i="9"/>
  <c r="R301" i="9"/>
  <c r="T301" i="9"/>
  <c r="BE301" i="9"/>
  <c r="BF301" i="9"/>
  <c r="BG301" i="9"/>
  <c r="BH301" i="9"/>
  <c r="BI301" i="9"/>
  <c r="BK301" i="9"/>
  <c r="J302" i="9"/>
  <c r="P302" i="9"/>
  <c r="R302" i="9"/>
  <c r="T302" i="9"/>
  <c r="BE302" i="9"/>
  <c r="BF302" i="9"/>
  <c r="BG302" i="9"/>
  <c r="BH302" i="9"/>
  <c r="BI302" i="9"/>
  <c r="BK302" i="9"/>
  <c r="J306" i="9"/>
  <c r="P306" i="9"/>
  <c r="R306" i="9"/>
  <c r="T306" i="9"/>
  <c r="BE306" i="9"/>
  <c r="BF306" i="9"/>
  <c r="BG306" i="9"/>
  <c r="BH306" i="9"/>
  <c r="BI306" i="9"/>
  <c r="BK306" i="9"/>
  <c r="R310" i="9"/>
  <c r="J311" i="9"/>
  <c r="P311" i="9"/>
  <c r="R311" i="9"/>
  <c r="T311" i="9"/>
  <c r="BE311" i="9"/>
  <c r="BF311" i="9"/>
  <c r="BG311" i="9"/>
  <c r="BH311" i="9"/>
  <c r="BI311" i="9"/>
  <c r="BK311" i="9"/>
  <c r="BK310" i="9"/>
  <c r="J310" i="9"/>
  <c r="J63" i="9"/>
  <c r="J324" i="9"/>
  <c r="P324" i="9"/>
  <c r="R324" i="9"/>
  <c r="T324" i="9"/>
  <c r="BE324" i="9"/>
  <c r="BF324" i="9"/>
  <c r="BG324" i="9"/>
  <c r="BH324" i="9"/>
  <c r="BI324" i="9"/>
  <c r="BK324" i="9"/>
  <c r="J326" i="9"/>
  <c r="P326" i="9"/>
  <c r="R326" i="9"/>
  <c r="T326" i="9"/>
  <c r="BE326" i="9"/>
  <c r="BF326" i="9"/>
  <c r="BG326" i="9"/>
  <c r="BH326" i="9"/>
  <c r="BI326" i="9"/>
  <c r="BK326" i="9"/>
  <c r="J327" i="9"/>
  <c r="P327" i="9"/>
  <c r="R327" i="9"/>
  <c r="T327" i="9"/>
  <c r="BE327" i="9"/>
  <c r="BF327" i="9"/>
  <c r="BG327" i="9"/>
  <c r="BH327" i="9"/>
  <c r="BI327" i="9"/>
  <c r="BK327" i="9"/>
  <c r="J341" i="9"/>
  <c r="P341" i="9"/>
  <c r="R341" i="9"/>
  <c r="T341" i="9"/>
  <c r="BE341" i="9"/>
  <c r="BF341" i="9"/>
  <c r="BG341" i="9"/>
  <c r="BH341" i="9"/>
  <c r="BI341" i="9"/>
  <c r="BK341" i="9"/>
  <c r="J343" i="9"/>
  <c r="P343" i="9"/>
  <c r="R343" i="9"/>
  <c r="T343" i="9"/>
  <c r="BE343" i="9"/>
  <c r="BF343" i="9"/>
  <c r="BG343" i="9"/>
  <c r="BH343" i="9"/>
  <c r="BI343" i="9"/>
  <c r="BK343" i="9"/>
  <c r="P344" i="9"/>
  <c r="T344" i="9"/>
  <c r="J345" i="9"/>
  <c r="P345" i="9"/>
  <c r="R345" i="9"/>
  <c r="R344" i="9"/>
  <c r="T345" i="9"/>
  <c r="BE345" i="9"/>
  <c r="BF345" i="9"/>
  <c r="BG345" i="9"/>
  <c r="BH345" i="9"/>
  <c r="BI345" i="9"/>
  <c r="BK345" i="9"/>
  <c r="BK344" i="9"/>
  <c r="J344" i="9"/>
  <c r="J64" i="9"/>
  <c r="R349" i="9"/>
  <c r="J350" i="9"/>
  <c r="P350" i="9"/>
  <c r="P349" i="9"/>
  <c r="R350" i="9"/>
  <c r="T350" i="9"/>
  <c r="T349" i="9"/>
  <c r="BE350" i="9"/>
  <c r="BF350" i="9"/>
  <c r="BG350" i="9"/>
  <c r="BH350" i="9"/>
  <c r="BI350" i="9"/>
  <c r="BK350" i="9"/>
  <c r="BK349" i="9"/>
  <c r="J349" i="9"/>
  <c r="J65" i="9"/>
  <c r="P355" i="9"/>
  <c r="T355" i="9"/>
  <c r="J356" i="9"/>
  <c r="P356" i="9"/>
  <c r="R356" i="9"/>
  <c r="T356" i="9"/>
  <c r="BE356" i="9"/>
  <c r="BF356" i="9"/>
  <c r="BG356" i="9"/>
  <c r="BH356" i="9"/>
  <c r="BI356" i="9"/>
  <c r="BK356" i="9"/>
  <c r="BK355" i="9"/>
  <c r="J355" i="9"/>
  <c r="J66" i="9"/>
  <c r="J360" i="9"/>
  <c r="P360" i="9"/>
  <c r="R360" i="9"/>
  <c r="T360" i="9"/>
  <c r="BE360" i="9"/>
  <c r="BF360" i="9"/>
  <c r="BG360" i="9"/>
  <c r="BH360" i="9"/>
  <c r="BI360" i="9"/>
  <c r="BK360" i="9"/>
  <c r="J364" i="9"/>
  <c r="P364" i="9"/>
  <c r="R364" i="9"/>
  <c r="T364" i="9"/>
  <c r="BE364" i="9"/>
  <c r="BF364" i="9"/>
  <c r="BG364" i="9"/>
  <c r="BH364" i="9"/>
  <c r="BI364" i="9"/>
  <c r="BK364" i="9"/>
  <c r="J367" i="9"/>
  <c r="P367" i="9"/>
  <c r="R367" i="9"/>
  <c r="T367" i="9"/>
  <c r="BE367" i="9"/>
  <c r="BF367" i="9"/>
  <c r="BG367" i="9"/>
  <c r="BH367" i="9"/>
  <c r="BI367" i="9"/>
  <c r="BK367" i="9"/>
  <c r="J370" i="9"/>
  <c r="P370" i="9"/>
  <c r="R370" i="9"/>
  <c r="T370" i="9"/>
  <c r="BE370" i="9"/>
  <c r="BF370" i="9"/>
  <c r="BG370" i="9"/>
  <c r="BH370" i="9"/>
  <c r="BI370" i="9"/>
  <c r="BK370" i="9"/>
  <c r="J372" i="9"/>
  <c r="P372" i="9"/>
  <c r="R372" i="9"/>
  <c r="T372" i="9"/>
  <c r="BE372" i="9"/>
  <c r="BF372" i="9"/>
  <c r="BG372" i="9"/>
  <c r="BH372" i="9"/>
  <c r="BI372" i="9"/>
  <c r="BK372" i="9"/>
  <c r="J374" i="9"/>
  <c r="P374" i="9"/>
  <c r="R374" i="9"/>
  <c r="T374" i="9"/>
  <c r="BE374" i="9"/>
  <c r="BF374" i="9"/>
  <c r="BG374" i="9"/>
  <c r="BH374" i="9"/>
  <c r="BI374" i="9"/>
  <c r="BK374" i="9"/>
  <c r="R376" i="9"/>
  <c r="J377" i="9"/>
  <c r="P377" i="9"/>
  <c r="P376" i="9"/>
  <c r="R377" i="9"/>
  <c r="T377" i="9"/>
  <c r="T376" i="9"/>
  <c r="BE377" i="9"/>
  <c r="BF377" i="9"/>
  <c r="BG377" i="9"/>
  <c r="BH377" i="9"/>
  <c r="BI377" i="9"/>
  <c r="BK377" i="9"/>
  <c r="BK376" i="9"/>
  <c r="J376" i="9"/>
  <c r="J67" i="9"/>
  <c r="R379" i="9"/>
  <c r="R378" i="9"/>
  <c r="J380" i="9"/>
  <c r="P380" i="9"/>
  <c r="R380" i="9"/>
  <c r="T380" i="9"/>
  <c r="BE380" i="9"/>
  <c r="BF380" i="9"/>
  <c r="BG380" i="9"/>
  <c r="BH380" i="9"/>
  <c r="BI380" i="9"/>
  <c r="BK380" i="9"/>
  <c r="BK379" i="9"/>
  <c r="J386" i="9"/>
  <c r="P386" i="9"/>
  <c r="R386" i="9"/>
  <c r="T386" i="9"/>
  <c r="BE386" i="9"/>
  <c r="BF386" i="9"/>
  <c r="BG386" i="9"/>
  <c r="BH386" i="9"/>
  <c r="BI386" i="9"/>
  <c r="BK386" i="9"/>
  <c r="J388" i="9"/>
  <c r="P388" i="9"/>
  <c r="R388" i="9"/>
  <c r="T388" i="9"/>
  <c r="BE388" i="9"/>
  <c r="BF388" i="9"/>
  <c r="BG388" i="9"/>
  <c r="BH388" i="9"/>
  <c r="BI388" i="9"/>
  <c r="BK388" i="9"/>
  <c r="J392" i="9"/>
  <c r="P392" i="9"/>
  <c r="R392" i="9"/>
  <c r="T392" i="9"/>
  <c r="BE392" i="9"/>
  <c r="BF392" i="9"/>
  <c r="BG392" i="9"/>
  <c r="BH392" i="9"/>
  <c r="BI392" i="9"/>
  <c r="BK392" i="9"/>
  <c r="J396" i="9"/>
  <c r="P396" i="9"/>
  <c r="R396" i="9"/>
  <c r="T396" i="9"/>
  <c r="BE396" i="9"/>
  <c r="BF396" i="9"/>
  <c r="BG396" i="9"/>
  <c r="BH396" i="9"/>
  <c r="BI396" i="9"/>
  <c r="BK396" i="9"/>
  <c r="J399" i="9"/>
  <c r="P399" i="9"/>
  <c r="R399" i="9"/>
  <c r="T399" i="9"/>
  <c r="BE399" i="9"/>
  <c r="BF399" i="9"/>
  <c r="BG399" i="9"/>
  <c r="BH399" i="9"/>
  <c r="BI399" i="9"/>
  <c r="BK399" i="9"/>
  <c r="J403" i="9"/>
  <c r="P403" i="9"/>
  <c r="R403" i="9"/>
  <c r="T403" i="9"/>
  <c r="BE403" i="9"/>
  <c r="BF403" i="9"/>
  <c r="BG403" i="9"/>
  <c r="BH403" i="9"/>
  <c r="BI403" i="9"/>
  <c r="BK403" i="9"/>
  <c r="J404" i="9"/>
  <c r="P404" i="9"/>
  <c r="R404" i="9"/>
  <c r="T404" i="9"/>
  <c r="BE404" i="9"/>
  <c r="BF404" i="9"/>
  <c r="BG404" i="9"/>
  <c r="BH404" i="9"/>
  <c r="BI404" i="9"/>
  <c r="BK404" i="9"/>
  <c r="J405" i="9"/>
  <c r="P405" i="9"/>
  <c r="R405" i="9"/>
  <c r="T405" i="9"/>
  <c r="BE405" i="9"/>
  <c r="BF405" i="9"/>
  <c r="BG405" i="9"/>
  <c r="BH405" i="9"/>
  <c r="BI405" i="9"/>
  <c r="BK405" i="9"/>
  <c r="P406" i="9"/>
  <c r="T406" i="9"/>
  <c r="J407" i="9"/>
  <c r="P407" i="9"/>
  <c r="R407" i="9"/>
  <c r="T407" i="9"/>
  <c r="BE407" i="9"/>
  <c r="BF407" i="9"/>
  <c r="BG407" i="9"/>
  <c r="BH407" i="9"/>
  <c r="BI407" i="9"/>
  <c r="BK407" i="9"/>
  <c r="BK406" i="9"/>
  <c r="J406" i="9"/>
  <c r="J70" i="9"/>
  <c r="J408" i="9"/>
  <c r="P408" i="9"/>
  <c r="R408" i="9"/>
  <c r="T408" i="9"/>
  <c r="BE408" i="9"/>
  <c r="BF408" i="9"/>
  <c r="BG408" i="9"/>
  <c r="BH408" i="9"/>
  <c r="BI408" i="9"/>
  <c r="BK408" i="9"/>
  <c r="P413" i="9"/>
  <c r="T413" i="9"/>
  <c r="J414" i="9"/>
  <c r="P414" i="9"/>
  <c r="R414" i="9"/>
  <c r="T414" i="9"/>
  <c r="BE414" i="9"/>
  <c r="BF414" i="9"/>
  <c r="BG414" i="9"/>
  <c r="BH414" i="9"/>
  <c r="BI414" i="9"/>
  <c r="BK414" i="9"/>
  <c r="BK413" i="9"/>
  <c r="J413" i="9"/>
  <c r="J72" i="9"/>
  <c r="J415" i="9"/>
  <c r="P415" i="9"/>
  <c r="R415" i="9"/>
  <c r="T415" i="9"/>
  <c r="BE415" i="9"/>
  <c r="BF415" i="9"/>
  <c r="BG415" i="9"/>
  <c r="BH415" i="9"/>
  <c r="BI415" i="9"/>
  <c r="BK415" i="9"/>
  <c r="R416" i="9"/>
  <c r="J417" i="9"/>
  <c r="P417" i="9"/>
  <c r="R417" i="9"/>
  <c r="T417" i="9"/>
  <c r="BE417" i="9"/>
  <c r="BF417" i="9"/>
  <c r="BG417" i="9"/>
  <c r="BH417" i="9"/>
  <c r="BI417" i="9"/>
  <c r="BK417" i="9"/>
  <c r="BK416" i="9"/>
  <c r="J416" i="9"/>
  <c r="J73" i="9"/>
  <c r="J420" i="9"/>
  <c r="P420" i="9"/>
  <c r="R420" i="9"/>
  <c r="T420" i="9"/>
  <c r="BE420" i="9"/>
  <c r="BF420" i="9"/>
  <c r="BG420" i="9"/>
  <c r="BH420" i="9"/>
  <c r="BI420" i="9"/>
  <c r="BK420" i="9"/>
  <c r="P421" i="9"/>
  <c r="T421" i="9"/>
  <c r="J422" i="9"/>
  <c r="P422" i="9"/>
  <c r="R422" i="9"/>
  <c r="R421" i="9"/>
  <c r="T422" i="9"/>
  <c r="BE422" i="9"/>
  <c r="BF422" i="9"/>
  <c r="BG422" i="9"/>
  <c r="BH422" i="9"/>
  <c r="BI422" i="9"/>
  <c r="BK422" i="9"/>
  <c r="BK421" i="9"/>
  <c r="J421" i="9"/>
  <c r="J74" i="9"/>
  <c r="E7" i="8"/>
  <c r="E47" i="8"/>
  <c r="J14" i="8"/>
  <c r="J19" i="8"/>
  <c r="E20" i="8"/>
  <c r="J20" i="8"/>
  <c r="F36" i="8"/>
  <c r="E51" i="8"/>
  <c r="F53" i="8"/>
  <c r="J53" i="8"/>
  <c r="F55" i="8"/>
  <c r="J55" i="8"/>
  <c r="F56" i="8"/>
  <c r="E74" i="8"/>
  <c r="E78" i="8"/>
  <c r="F80" i="8"/>
  <c r="J80" i="8"/>
  <c r="F82" i="8"/>
  <c r="J82" i="8"/>
  <c r="F83" i="8"/>
  <c r="R87" i="8"/>
  <c r="J88" i="8"/>
  <c r="P88" i="8"/>
  <c r="R88" i="8"/>
  <c r="T88" i="8"/>
  <c r="BE88" i="8"/>
  <c r="J32" i="8"/>
  <c r="BF88" i="8"/>
  <c r="BG88" i="8"/>
  <c r="BH88" i="8"/>
  <c r="BI88" i="8"/>
  <c r="BK88" i="8"/>
  <c r="BK87" i="8"/>
  <c r="J89" i="8"/>
  <c r="P89" i="8"/>
  <c r="R89" i="8"/>
  <c r="T89" i="8"/>
  <c r="BE89" i="8"/>
  <c r="BF89" i="8"/>
  <c r="BG89" i="8"/>
  <c r="BH89" i="8"/>
  <c r="BI89" i="8"/>
  <c r="BK89" i="8"/>
  <c r="J90" i="8"/>
  <c r="P90" i="8"/>
  <c r="R90" i="8"/>
  <c r="T90" i="8"/>
  <c r="BE90" i="8"/>
  <c r="BF90" i="8"/>
  <c r="BG90" i="8"/>
  <c r="BH90" i="8"/>
  <c r="BI90" i="8"/>
  <c r="BK90" i="8"/>
  <c r="J91" i="8"/>
  <c r="P91" i="8"/>
  <c r="R91" i="8"/>
  <c r="T91" i="8"/>
  <c r="BE91" i="8"/>
  <c r="BF91" i="8"/>
  <c r="BG91" i="8"/>
  <c r="BH91" i="8"/>
  <c r="BI91" i="8"/>
  <c r="BK91" i="8"/>
  <c r="J92" i="8"/>
  <c r="P92" i="8"/>
  <c r="R92" i="8"/>
  <c r="T92" i="8"/>
  <c r="BE92" i="8"/>
  <c r="BF92" i="8"/>
  <c r="BG92" i="8"/>
  <c r="BH92" i="8"/>
  <c r="BI92" i="8"/>
  <c r="BK92" i="8"/>
  <c r="J93" i="8"/>
  <c r="P93" i="8"/>
  <c r="R93" i="8"/>
  <c r="T93" i="8"/>
  <c r="BE93" i="8"/>
  <c r="BF93" i="8"/>
  <c r="BG93" i="8"/>
  <c r="BH93" i="8"/>
  <c r="BI93" i="8"/>
  <c r="BK93" i="8"/>
  <c r="R95" i="8"/>
  <c r="J96" i="8"/>
  <c r="P96" i="8"/>
  <c r="P95" i="8"/>
  <c r="P94" i="8"/>
  <c r="R96" i="8"/>
  <c r="T96" i="8"/>
  <c r="T95" i="8"/>
  <c r="T94" i="8"/>
  <c r="BE96" i="8"/>
  <c r="BF96" i="8"/>
  <c r="F33" i="8"/>
  <c r="BG96" i="8"/>
  <c r="BH96" i="8"/>
  <c r="BI96" i="8"/>
  <c r="BK96" i="8"/>
  <c r="BK95" i="8"/>
  <c r="P99" i="8"/>
  <c r="T99" i="8"/>
  <c r="J100" i="8"/>
  <c r="P100" i="8"/>
  <c r="R100" i="8"/>
  <c r="R99" i="8"/>
  <c r="T100" i="8"/>
  <c r="BE100" i="8"/>
  <c r="F32" i="8"/>
  <c r="BF100" i="8"/>
  <c r="BG100" i="8"/>
  <c r="F34" i="8"/>
  <c r="BH100" i="8"/>
  <c r="BI100" i="8"/>
  <c r="BK100" i="8"/>
  <c r="BK99" i="8"/>
  <c r="J99" i="8"/>
  <c r="J64" i="8"/>
  <c r="E7" i="7"/>
  <c r="J14" i="7"/>
  <c r="J19" i="7"/>
  <c r="E20" i="7"/>
  <c r="J20" i="7"/>
  <c r="E47" i="7"/>
  <c r="E51" i="7"/>
  <c r="F53" i="7"/>
  <c r="J53" i="7"/>
  <c r="F55" i="7"/>
  <c r="J55" i="7"/>
  <c r="F56" i="7"/>
  <c r="E81" i="7"/>
  <c r="E85" i="7"/>
  <c r="F87" i="7"/>
  <c r="J87" i="7"/>
  <c r="F89" i="7"/>
  <c r="J89" i="7"/>
  <c r="F90" i="7"/>
  <c r="J96" i="7"/>
  <c r="P96" i="7"/>
  <c r="P95" i="7"/>
  <c r="R96" i="7"/>
  <c r="T96" i="7"/>
  <c r="T95" i="7"/>
  <c r="BE96" i="7"/>
  <c r="BF96" i="7"/>
  <c r="BG96" i="7"/>
  <c r="BH96" i="7"/>
  <c r="BI96" i="7"/>
  <c r="BK96" i="7"/>
  <c r="BK95" i="7"/>
  <c r="J97" i="7"/>
  <c r="P97" i="7"/>
  <c r="R97" i="7"/>
  <c r="T97" i="7"/>
  <c r="BE97" i="7"/>
  <c r="BF97" i="7"/>
  <c r="BG97" i="7"/>
  <c r="BH97" i="7"/>
  <c r="BI97" i="7"/>
  <c r="BK97" i="7"/>
  <c r="J98" i="7"/>
  <c r="P98" i="7"/>
  <c r="R98" i="7"/>
  <c r="T98" i="7"/>
  <c r="BE98" i="7"/>
  <c r="BF98" i="7"/>
  <c r="BG98" i="7"/>
  <c r="BH98" i="7"/>
  <c r="BI98" i="7"/>
  <c r="BK98" i="7"/>
  <c r="J99" i="7"/>
  <c r="P99" i="7"/>
  <c r="R99" i="7"/>
  <c r="T99" i="7"/>
  <c r="BE99" i="7"/>
  <c r="BF99" i="7"/>
  <c r="BG99" i="7"/>
  <c r="BH99" i="7"/>
  <c r="BI99" i="7"/>
  <c r="BK99" i="7"/>
  <c r="J100" i="7"/>
  <c r="P100" i="7"/>
  <c r="R100" i="7"/>
  <c r="T100" i="7"/>
  <c r="BE100" i="7"/>
  <c r="BF100" i="7"/>
  <c r="BG100" i="7"/>
  <c r="BH100" i="7"/>
  <c r="BI100" i="7"/>
  <c r="BK100" i="7"/>
  <c r="J101" i="7"/>
  <c r="P101" i="7"/>
  <c r="R101" i="7"/>
  <c r="T101" i="7"/>
  <c r="BE101" i="7"/>
  <c r="BF101" i="7"/>
  <c r="BG101" i="7"/>
  <c r="BH101" i="7"/>
  <c r="BI101" i="7"/>
  <c r="BK101" i="7"/>
  <c r="J102" i="7"/>
  <c r="P102" i="7"/>
  <c r="R102" i="7"/>
  <c r="T102" i="7"/>
  <c r="BE102" i="7"/>
  <c r="BF102" i="7"/>
  <c r="BG102" i="7"/>
  <c r="BH102" i="7"/>
  <c r="BI102" i="7"/>
  <c r="BK102" i="7"/>
  <c r="J103" i="7"/>
  <c r="P103" i="7"/>
  <c r="R103" i="7"/>
  <c r="T103" i="7"/>
  <c r="BE103" i="7"/>
  <c r="BF103" i="7"/>
  <c r="BG103" i="7"/>
  <c r="BH103" i="7"/>
  <c r="BI103" i="7"/>
  <c r="BK103" i="7"/>
  <c r="J104" i="7"/>
  <c r="P104" i="7"/>
  <c r="R104" i="7"/>
  <c r="T104" i="7"/>
  <c r="BE104" i="7"/>
  <c r="BF104" i="7"/>
  <c r="BG104" i="7"/>
  <c r="BH104" i="7"/>
  <c r="BI104" i="7"/>
  <c r="BK104" i="7"/>
  <c r="J105" i="7"/>
  <c r="P105" i="7"/>
  <c r="R105" i="7"/>
  <c r="T105" i="7"/>
  <c r="BE105" i="7"/>
  <c r="BF105" i="7"/>
  <c r="BG105" i="7"/>
  <c r="BH105" i="7"/>
  <c r="BI105" i="7"/>
  <c r="BK105" i="7"/>
  <c r="J106" i="7"/>
  <c r="P106" i="7"/>
  <c r="R106" i="7"/>
  <c r="T106" i="7"/>
  <c r="BE106" i="7"/>
  <c r="BF106" i="7"/>
  <c r="BG106" i="7"/>
  <c r="BH106" i="7"/>
  <c r="BI106" i="7"/>
  <c r="BK106" i="7"/>
  <c r="J107" i="7"/>
  <c r="P107" i="7"/>
  <c r="R107" i="7"/>
  <c r="T107" i="7"/>
  <c r="BE107" i="7"/>
  <c r="BF107" i="7"/>
  <c r="BG107" i="7"/>
  <c r="BH107" i="7"/>
  <c r="BI107" i="7"/>
  <c r="BK107" i="7"/>
  <c r="J108" i="7"/>
  <c r="P108" i="7"/>
  <c r="R108" i="7"/>
  <c r="T108" i="7"/>
  <c r="BE108" i="7"/>
  <c r="BF108" i="7"/>
  <c r="BG108" i="7"/>
  <c r="BH108" i="7"/>
  <c r="BI108" i="7"/>
  <c r="BK108" i="7"/>
  <c r="J109" i="7"/>
  <c r="P109" i="7"/>
  <c r="R109" i="7"/>
  <c r="T109" i="7"/>
  <c r="BE109" i="7"/>
  <c r="BF109" i="7"/>
  <c r="BG109" i="7"/>
  <c r="BH109" i="7"/>
  <c r="BI109" i="7"/>
  <c r="BK109" i="7"/>
  <c r="J110" i="7"/>
  <c r="P110" i="7"/>
  <c r="R110" i="7"/>
  <c r="R95" i="7"/>
  <c r="T110" i="7"/>
  <c r="BE110" i="7"/>
  <c r="BF110" i="7"/>
  <c r="BG110" i="7"/>
  <c r="BH110" i="7"/>
  <c r="BI110" i="7"/>
  <c r="BK110" i="7"/>
  <c r="J111" i="7"/>
  <c r="P111" i="7"/>
  <c r="R111" i="7"/>
  <c r="T111" i="7"/>
  <c r="BE111" i="7"/>
  <c r="BF111" i="7"/>
  <c r="BG111" i="7"/>
  <c r="BH111" i="7"/>
  <c r="BI111" i="7"/>
  <c r="BK111" i="7"/>
  <c r="J112" i="7"/>
  <c r="P112" i="7"/>
  <c r="R112" i="7"/>
  <c r="T112" i="7"/>
  <c r="BE112" i="7"/>
  <c r="BF112" i="7"/>
  <c r="BG112" i="7"/>
  <c r="BH112" i="7"/>
  <c r="BI112" i="7"/>
  <c r="BK112" i="7"/>
  <c r="J113" i="7"/>
  <c r="P113" i="7"/>
  <c r="R113" i="7"/>
  <c r="T113" i="7"/>
  <c r="BE113" i="7"/>
  <c r="BF113" i="7"/>
  <c r="BG113" i="7"/>
  <c r="BH113" i="7"/>
  <c r="BI113" i="7"/>
  <c r="BK113" i="7"/>
  <c r="J114" i="7"/>
  <c r="P114" i="7"/>
  <c r="R114" i="7"/>
  <c r="T114" i="7"/>
  <c r="BE114" i="7"/>
  <c r="BF114" i="7"/>
  <c r="BG114" i="7"/>
  <c r="BH114" i="7"/>
  <c r="BI114" i="7"/>
  <c r="BK114" i="7"/>
  <c r="J115" i="7"/>
  <c r="P115" i="7"/>
  <c r="R115" i="7"/>
  <c r="T115" i="7"/>
  <c r="BE115" i="7"/>
  <c r="BF115" i="7"/>
  <c r="BG115" i="7"/>
  <c r="BH115" i="7"/>
  <c r="BI115" i="7"/>
  <c r="BK115" i="7"/>
  <c r="J116" i="7"/>
  <c r="P116" i="7"/>
  <c r="R116" i="7"/>
  <c r="T116" i="7"/>
  <c r="BE116" i="7"/>
  <c r="BF116" i="7"/>
  <c r="BG116" i="7"/>
  <c r="BH116" i="7"/>
  <c r="BI116" i="7"/>
  <c r="BK116" i="7"/>
  <c r="J117" i="7"/>
  <c r="P117" i="7"/>
  <c r="R117" i="7"/>
  <c r="T117" i="7"/>
  <c r="BE117" i="7"/>
  <c r="BF117" i="7"/>
  <c r="BG117" i="7"/>
  <c r="BH117" i="7"/>
  <c r="BI117" i="7"/>
  <c r="BK117" i="7"/>
  <c r="J118" i="7"/>
  <c r="P118" i="7"/>
  <c r="R118" i="7"/>
  <c r="T118" i="7"/>
  <c r="BE118" i="7"/>
  <c r="BF118" i="7"/>
  <c r="BG118" i="7"/>
  <c r="BH118" i="7"/>
  <c r="BI118" i="7"/>
  <c r="BK118" i="7"/>
  <c r="J119" i="7"/>
  <c r="P119" i="7"/>
  <c r="R119" i="7"/>
  <c r="T119" i="7"/>
  <c r="BE119" i="7"/>
  <c r="BF119" i="7"/>
  <c r="BG119" i="7"/>
  <c r="BH119" i="7"/>
  <c r="BI119" i="7"/>
  <c r="BK119" i="7"/>
  <c r="J120" i="7"/>
  <c r="P120" i="7"/>
  <c r="R120" i="7"/>
  <c r="T120" i="7"/>
  <c r="BE120" i="7"/>
  <c r="BF120" i="7"/>
  <c r="BG120" i="7"/>
  <c r="BH120" i="7"/>
  <c r="BI120" i="7"/>
  <c r="BK120" i="7"/>
  <c r="J121" i="7"/>
  <c r="P121" i="7"/>
  <c r="R121" i="7"/>
  <c r="T121" i="7"/>
  <c r="BE121" i="7"/>
  <c r="BF121" i="7"/>
  <c r="BG121" i="7"/>
  <c r="BH121" i="7"/>
  <c r="BI121" i="7"/>
  <c r="BK121" i="7"/>
  <c r="J122" i="7"/>
  <c r="P122" i="7"/>
  <c r="R122" i="7"/>
  <c r="T122" i="7"/>
  <c r="BE122" i="7"/>
  <c r="BF122" i="7"/>
  <c r="BG122" i="7"/>
  <c r="BH122" i="7"/>
  <c r="BI122" i="7"/>
  <c r="BK122" i="7"/>
  <c r="J123" i="7"/>
  <c r="P123" i="7"/>
  <c r="R123" i="7"/>
  <c r="T123" i="7"/>
  <c r="BE123" i="7"/>
  <c r="BF123" i="7"/>
  <c r="BG123" i="7"/>
  <c r="BH123" i="7"/>
  <c r="BI123" i="7"/>
  <c r="BK123" i="7"/>
  <c r="J125" i="7"/>
  <c r="P125" i="7"/>
  <c r="R125" i="7"/>
  <c r="R124" i="7"/>
  <c r="T125" i="7"/>
  <c r="BE125" i="7"/>
  <c r="BF125" i="7"/>
  <c r="BG125" i="7"/>
  <c r="BH125" i="7"/>
  <c r="BI125" i="7"/>
  <c r="BK125" i="7"/>
  <c r="BK124" i="7"/>
  <c r="J124" i="7"/>
  <c r="J63" i="7"/>
  <c r="J126" i="7"/>
  <c r="P126" i="7"/>
  <c r="R126" i="7"/>
  <c r="T126" i="7"/>
  <c r="BE126" i="7"/>
  <c r="BF126" i="7"/>
  <c r="BG126" i="7"/>
  <c r="BH126" i="7"/>
  <c r="BI126" i="7"/>
  <c r="BK126" i="7"/>
  <c r="J127" i="7"/>
  <c r="P127" i="7"/>
  <c r="R127" i="7"/>
  <c r="T127" i="7"/>
  <c r="BE127" i="7"/>
  <c r="BF127" i="7"/>
  <c r="BG127" i="7"/>
  <c r="BH127" i="7"/>
  <c r="BI127" i="7"/>
  <c r="BK127" i="7"/>
  <c r="J128" i="7"/>
  <c r="P128" i="7"/>
  <c r="R128" i="7"/>
  <c r="T128" i="7"/>
  <c r="BE128" i="7"/>
  <c r="BF128" i="7"/>
  <c r="BG128" i="7"/>
  <c r="BH128" i="7"/>
  <c r="BI128" i="7"/>
  <c r="BK128" i="7"/>
  <c r="J129" i="7"/>
  <c r="P129" i="7"/>
  <c r="R129" i="7"/>
  <c r="T129" i="7"/>
  <c r="BE129" i="7"/>
  <c r="BF129" i="7"/>
  <c r="BG129" i="7"/>
  <c r="BH129" i="7"/>
  <c r="BI129" i="7"/>
  <c r="BK129" i="7"/>
  <c r="J130" i="7"/>
  <c r="P130" i="7"/>
  <c r="R130" i="7"/>
  <c r="T130" i="7"/>
  <c r="BE130" i="7"/>
  <c r="BF130" i="7"/>
  <c r="BG130" i="7"/>
  <c r="BH130" i="7"/>
  <c r="BI130" i="7"/>
  <c r="BK130" i="7"/>
  <c r="J131" i="7"/>
  <c r="P131" i="7"/>
  <c r="P124" i="7"/>
  <c r="R131" i="7"/>
  <c r="T131" i="7"/>
  <c r="T124" i="7"/>
  <c r="BE131" i="7"/>
  <c r="BF131" i="7"/>
  <c r="BG131" i="7"/>
  <c r="BH131" i="7"/>
  <c r="BI131" i="7"/>
  <c r="BK131" i="7"/>
  <c r="J132" i="7"/>
  <c r="P132" i="7"/>
  <c r="R132" i="7"/>
  <c r="T132" i="7"/>
  <c r="BE132" i="7"/>
  <c r="BF132" i="7"/>
  <c r="BG132" i="7"/>
  <c r="BH132" i="7"/>
  <c r="BI132" i="7"/>
  <c r="BK132" i="7"/>
  <c r="J133" i="7"/>
  <c r="P133" i="7"/>
  <c r="R133" i="7"/>
  <c r="T133" i="7"/>
  <c r="BE133" i="7"/>
  <c r="BF133" i="7"/>
  <c r="BG133" i="7"/>
  <c r="BH133" i="7"/>
  <c r="BI133" i="7"/>
  <c r="BK133" i="7"/>
  <c r="J135" i="7"/>
  <c r="P135" i="7"/>
  <c r="P134" i="7"/>
  <c r="R135" i="7"/>
  <c r="T135" i="7"/>
  <c r="T134" i="7"/>
  <c r="BE135" i="7"/>
  <c r="BF135" i="7"/>
  <c r="BG135" i="7"/>
  <c r="BH135" i="7"/>
  <c r="BI135" i="7"/>
  <c r="BK135" i="7"/>
  <c r="BK134" i="7"/>
  <c r="J134" i="7"/>
  <c r="J64" i="7"/>
  <c r="J136" i="7"/>
  <c r="P136" i="7"/>
  <c r="R136" i="7"/>
  <c r="T136" i="7"/>
  <c r="BE136" i="7"/>
  <c r="BF136" i="7"/>
  <c r="BG136" i="7"/>
  <c r="BH136" i="7"/>
  <c r="BI136" i="7"/>
  <c r="BK136" i="7"/>
  <c r="J137" i="7"/>
  <c r="P137" i="7"/>
  <c r="R137" i="7"/>
  <c r="T137" i="7"/>
  <c r="BE137" i="7"/>
  <c r="BF137" i="7"/>
  <c r="BG137" i="7"/>
  <c r="BH137" i="7"/>
  <c r="BI137" i="7"/>
  <c r="BK137" i="7"/>
  <c r="J138" i="7"/>
  <c r="P138" i="7"/>
  <c r="R138" i="7"/>
  <c r="T138" i="7"/>
  <c r="BE138" i="7"/>
  <c r="BF138" i="7"/>
  <c r="BG138" i="7"/>
  <c r="BH138" i="7"/>
  <c r="BI138" i="7"/>
  <c r="BK138" i="7"/>
  <c r="J139" i="7"/>
  <c r="P139" i="7"/>
  <c r="R139" i="7"/>
  <c r="T139" i="7"/>
  <c r="BE139" i="7"/>
  <c r="BF139" i="7"/>
  <c r="BG139" i="7"/>
  <c r="BH139" i="7"/>
  <c r="BI139" i="7"/>
  <c r="BK139" i="7"/>
  <c r="J140" i="7"/>
  <c r="P140" i="7"/>
  <c r="R140" i="7"/>
  <c r="T140" i="7"/>
  <c r="BE140" i="7"/>
  <c r="BF140" i="7"/>
  <c r="BG140" i="7"/>
  <c r="BH140" i="7"/>
  <c r="BI140" i="7"/>
  <c r="BK140" i="7"/>
  <c r="J141" i="7"/>
  <c r="P141" i="7"/>
  <c r="R141" i="7"/>
  <c r="R134" i="7"/>
  <c r="T141" i="7"/>
  <c r="BE141" i="7"/>
  <c r="BF141" i="7"/>
  <c r="BG141" i="7"/>
  <c r="BH141" i="7"/>
  <c r="BI141" i="7"/>
  <c r="BK141" i="7"/>
  <c r="J142" i="7"/>
  <c r="P142" i="7"/>
  <c r="R142" i="7"/>
  <c r="T142" i="7"/>
  <c r="BE142" i="7"/>
  <c r="BF142" i="7"/>
  <c r="BG142" i="7"/>
  <c r="BH142" i="7"/>
  <c r="BI142" i="7"/>
  <c r="BK142" i="7"/>
  <c r="J143" i="7"/>
  <c r="P143" i="7"/>
  <c r="R143" i="7"/>
  <c r="T143" i="7"/>
  <c r="BE143" i="7"/>
  <c r="BF143" i="7"/>
  <c r="BG143" i="7"/>
  <c r="BH143" i="7"/>
  <c r="BI143" i="7"/>
  <c r="BK143" i="7"/>
  <c r="J144" i="7"/>
  <c r="P144" i="7"/>
  <c r="R144" i="7"/>
  <c r="T144" i="7"/>
  <c r="BE144" i="7"/>
  <c r="BF144" i="7"/>
  <c r="BG144" i="7"/>
  <c r="BH144" i="7"/>
  <c r="BI144" i="7"/>
  <c r="BK144" i="7"/>
  <c r="J145" i="7"/>
  <c r="P145" i="7"/>
  <c r="R145" i="7"/>
  <c r="T145" i="7"/>
  <c r="BE145" i="7"/>
  <c r="BF145" i="7"/>
  <c r="BG145" i="7"/>
  <c r="BH145" i="7"/>
  <c r="BI145" i="7"/>
  <c r="BK145" i="7"/>
  <c r="J146" i="7"/>
  <c r="P146" i="7"/>
  <c r="R146" i="7"/>
  <c r="T146" i="7"/>
  <c r="BE146" i="7"/>
  <c r="BF146" i="7"/>
  <c r="BG146" i="7"/>
  <c r="BH146" i="7"/>
  <c r="BI146" i="7"/>
  <c r="BK146" i="7"/>
  <c r="J148" i="7"/>
  <c r="P148" i="7"/>
  <c r="R148" i="7"/>
  <c r="T148" i="7"/>
  <c r="BE148" i="7"/>
  <c r="BF148" i="7"/>
  <c r="BG148" i="7"/>
  <c r="BH148" i="7"/>
  <c r="BI148" i="7"/>
  <c r="BK148" i="7"/>
  <c r="BK147" i="7"/>
  <c r="J147" i="7"/>
  <c r="J65" i="7"/>
  <c r="J149" i="7"/>
  <c r="P149" i="7"/>
  <c r="R149" i="7"/>
  <c r="T149" i="7"/>
  <c r="BE149" i="7"/>
  <c r="BF149" i="7"/>
  <c r="BG149" i="7"/>
  <c r="BH149" i="7"/>
  <c r="BI149" i="7"/>
  <c r="BK149" i="7"/>
  <c r="J150" i="7"/>
  <c r="P150" i="7"/>
  <c r="P147" i="7"/>
  <c r="R150" i="7"/>
  <c r="T150" i="7"/>
  <c r="T147" i="7"/>
  <c r="BE150" i="7"/>
  <c r="BF150" i="7"/>
  <c r="BG150" i="7"/>
  <c r="BH150" i="7"/>
  <c r="BI150" i="7"/>
  <c r="BK150" i="7"/>
  <c r="J151" i="7"/>
  <c r="P151" i="7"/>
  <c r="R151" i="7"/>
  <c r="T151" i="7"/>
  <c r="BE151" i="7"/>
  <c r="BF151" i="7"/>
  <c r="BG151" i="7"/>
  <c r="BH151" i="7"/>
  <c r="BI151" i="7"/>
  <c r="BK151" i="7"/>
  <c r="J152" i="7"/>
  <c r="P152" i="7"/>
  <c r="R152" i="7"/>
  <c r="T152" i="7"/>
  <c r="BE152" i="7"/>
  <c r="BF152" i="7"/>
  <c r="BG152" i="7"/>
  <c r="BH152" i="7"/>
  <c r="BI152" i="7"/>
  <c r="BK152" i="7"/>
  <c r="J153" i="7"/>
  <c r="P153" i="7"/>
  <c r="R153" i="7"/>
  <c r="T153" i="7"/>
  <c r="BE153" i="7"/>
  <c r="BF153" i="7"/>
  <c r="BG153" i="7"/>
  <c r="BH153" i="7"/>
  <c r="BI153" i="7"/>
  <c r="BK153" i="7"/>
  <c r="J154" i="7"/>
  <c r="P154" i="7"/>
  <c r="R154" i="7"/>
  <c r="T154" i="7"/>
  <c r="BE154" i="7"/>
  <c r="BF154" i="7"/>
  <c r="BG154" i="7"/>
  <c r="BH154" i="7"/>
  <c r="BI154" i="7"/>
  <c r="BK154" i="7"/>
  <c r="J155" i="7"/>
  <c r="P155" i="7"/>
  <c r="R155" i="7"/>
  <c r="T155" i="7"/>
  <c r="BE155" i="7"/>
  <c r="BF155" i="7"/>
  <c r="BG155" i="7"/>
  <c r="BH155" i="7"/>
  <c r="BI155" i="7"/>
  <c r="BK155" i="7"/>
  <c r="J156" i="7"/>
  <c r="P156" i="7"/>
  <c r="R156" i="7"/>
  <c r="T156" i="7"/>
  <c r="BE156" i="7"/>
  <c r="BF156" i="7"/>
  <c r="BG156" i="7"/>
  <c r="BH156" i="7"/>
  <c r="BI156" i="7"/>
  <c r="BK156" i="7"/>
  <c r="J157" i="7"/>
  <c r="P157" i="7"/>
  <c r="R157" i="7"/>
  <c r="T157" i="7"/>
  <c r="BE157" i="7"/>
  <c r="BF157" i="7"/>
  <c r="BG157" i="7"/>
  <c r="BH157" i="7"/>
  <c r="BI157" i="7"/>
  <c r="BK157" i="7"/>
  <c r="J158" i="7"/>
  <c r="P158" i="7"/>
  <c r="R158" i="7"/>
  <c r="T158" i="7"/>
  <c r="BE158" i="7"/>
  <c r="BF158" i="7"/>
  <c r="BG158" i="7"/>
  <c r="BH158" i="7"/>
  <c r="BI158" i="7"/>
  <c r="BK158" i="7"/>
  <c r="J159" i="7"/>
  <c r="P159" i="7"/>
  <c r="R159" i="7"/>
  <c r="T159" i="7"/>
  <c r="BE159" i="7"/>
  <c r="BF159" i="7"/>
  <c r="BG159" i="7"/>
  <c r="BH159" i="7"/>
  <c r="BI159" i="7"/>
  <c r="BK159" i="7"/>
  <c r="J160" i="7"/>
  <c r="P160" i="7"/>
  <c r="R160" i="7"/>
  <c r="T160" i="7"/>
  <c r="BE160" i="7"/>
  <c r="BF160" i="7"/>
  <c r="BG160" i="7"/>
  <c r="BH160" i="7"/>
  <c r="BI160" i="7"/>
  <c r="BK160" i="7"/>
  <c r="J161" i="7"/>
  <c r="P161" i="7"/>
  <c r="R161" i="7"/>
  <c r="T161" i="7"/>
  <c r="BE161" i="7"/>
  <c r="BF161" i="7"/>
  <c r="BG161" i="7"/>
  <c r="BH161" i="7"/>
  <c r="BI161" i="7"/>
  <c r="BK161" i="7"/>
  <c r="J162" i="7"/>
  <c r="P162" i="7"/>
  <c r="R162" i="7"/>
  <c r="T162" i="7"/>
  <c r="BE162" i="7"/>
  <c r="BF162" i="7"/>
  <c r="BG162" i="7"/>
  <c r="BH162" i="7"/>
  <c r="BI162" i="7"/>
  <c r="BK162" i="7"/>
  <c r="J163" i="7"/>
  <c r="P163" i="7"/>
  <c r="R163" i="7"/>
  <c r="T163" i="7"/>
  <c r="BE163" i="7"/>
  <c r="BF163" i="7"/>
  <c r="BG163" i="7"/>
  <c r="BH163" i="7"/>
  <c r="BI163" i="7"/>
  <c r="BK163" i="7"/>
  <c r="R164" i="7"/>
  <c r="J165" i="7"/>
  <c r="P165" i="7"/>
  <c r="P164" i="7"/>
  <c r="R165" i="7"/>
  <c r="T165" i="7"/>
  <c r="T164" i="7"/>
  <c r="BE165" i="7"/>
  <c r="BF165" i="7"/>
  <c r="BG165" i="7"/>
  <c r="BH165" i="7"/>
  <c r="BI165" i="7"/>
  <c r="BK165" i="7"/>
  <c r="BK164" i="7"/>
  <c r="J164" i="7"/>
  <c r="J66" i="7"/>
  <c r="P166" i="7"/>
  <c r="T166" i="7"/>
  <c r="J167" i="7"/>
  <c r="P167" i="7"/>
  <c r="R167" i="7"/>
  <c r="R166" i="7"/>
  <c r="T167" i="7"/>
  <c r="BE167" i="7"/>
  <c r="BF167" i="7"/>
  <c r="BG167" i="7"/>
  <c r="BH167" i="7"/>
  <c r="BI167" i="7"/>
  <c r="BK167" i="7"/>
  <c r="BK166" i="7"/>
  <c r="J166" i="7"/>
  <c r="J67" i="7"/>
  <c r="P169" i="7"/>
  <c r="T169" i="7"/>
  <c r="J170" i="7"/>
  <c r="P170" i="7"/>
  <c r="R170" i="7"/>
  <c r="R169" i="7"/>
  <c r="R168" i="7"/>
  <c r="T170" i="7"/>
  <c r="BE170" i="7"/>
  <c r="BF170" i="7"/>
  <c r="BG170" i="7"/>
  <c r="BH170" i="7"/>
  <c r="BI170" i="7"/>
  <c r="BK170" i="7"/>
  <c r="BK169" i="7"/>
  <c r="J169" i="7"/>
  <c r="J69" i="7"/>
  <c r="R171" i="7"/>
  <c r="J172" i="7"/>
  <c r="P172" i="7"/>
  <c r="P171" i="7"/>
  <c r="R172" i="7"/>
  <c r="T172" i="7"/>
  <c r="T171" i="7"/>
  <c r="BE172" i="7"/>
  <c r="BF172" i="7"/>
  <c r="BG172" i="7"/>
  <c r="BH172" i="7"/>
  <c r="BI172" i="7"/>
  <c r="BK172" i="7"/>
  <c r="BK171" i="7"/>
  <c r="J171" i="7"/>
  <c r="J70" i="7"/>
  <c r="P175" i="7"/>
  <c r="J176" i="7"/>
  <c r="P176" i="7"/>
  <c r="R176" i="7"/>
  <c r="R175" i="7"/>
  <c r="T176" i="7"/>
  <c r="T175" i="7"/>
  <c r="BE176" i="7"/>
  <c r="BF176" i="7"/>
  <c r="BG176" i="7"/>
  <c r="BH176" i="7"/>
  <c r="BI176" i="7"/>
  <c r="BK176" i="7"/>
  <c r="BK175" i="7"/>
  <c r="J175" i="7"/>
  <c r="J71" i="7"/>
  <c r="E7" i="6"/>
  <c r="E47" i="6"/>
  <c r="J14" i="6"/>
  <c r="J19" i="6"/>
  <c r="E20" i="6"/>
  <c r="J20" i="6"/>
  <c r="E51" i="6"/>
  <c r="F53" i="6"/>
  <c r="J53" i="6"/>
  <c r="F55" i="6"/>
  <c r="J55" i="6"/>
  <c r="F56" i="6"/>
  <c r="E82" i="6"/>
  <c r="E86" i="6"/>
  <c r="F88" i="6"/>
  <c r="J88" i="6"/>
  <c r="F90" i="6"/>
  <c r="J90" i="6"/>
  <c r="F91" i="6"/>
  <c r="J97" i="6"/>
  <c r="P97" i="6"/>
  <c r="P96" i="6"/>
  <c r="R97" i="6"/>
  <c r="R96" i="6"/>
  <c r="T97" i="6"/>
  <c r="T96" i="6"/>
  <c r="BE97" i="6"/>
  <c r="BF97" i="6"/>
  <c r="BG97" i="6"/>
  <c r="BH97" i="6"/>
  <c r="BI97" i="6"/>
  <c r="BK97" i="6"/>
  <c r="J98" i="6"/>
  <c r="P98" i="6"/>
  <c r="R98" i="6"/>
  <c r="T98" i="6"/>
  <c r="BE98" i="6"/>
  <c r="BF98" i="6"/>
  <c r="BG98" i="6"/>
  <c r="BH98" i="6"/>
  <c r="BI98" i="6"/>
  <c r="BK98" i="6"/>
  <c r="J99" i="6"/>
  <c r="P99" i="6"/>
  <c r="R99" i="6"/>
  <c r="T99" i="6"/>
  <c r="BE99" i="6"/>
  <c r="BF99" i="6"/>
  <c r="BG99" i="6"/>
  <c r="BH99" i="6"/>
  <c r="BI99" i="6"/>
  <c r="BK99" i="6"/>
  <c r="BK96" i="6"/>
  <c r="J100" i="6"/>
  <c r="P100" i="6"/>
  <c r="R100" i="6"/>
  <c r="T100" i="6"/>
  <c r="BE100" i="6"/>
  <c r="BF100" i="6"/>
  <c r="BG100" i="6"/>
  <c r="BH100" i="6"/>
  <c r="BI100" i="6"/>
  <c r="BK100" i="6"/>
  <c r="J101" i="6"/>
  <c r="P101" i="6"/>
  <c r="R101" i="6"/>
  <c r="T101" i="6"/>
  <c r="BE101" i="6"/>
  <c r="BF101" i="6"/>
  <c r="BG101" i="6"/>
  <c r="BH101" i="6"/>
  <c r="BI101" i="6"/>
  <c r="BK101" i="6"/>
  <c r="J102" i="6"/>
  <c r="P102" i="6"/>
  <c r="R102" i="6"/>
  <c r="T102" i="6"/>
  <c r="BE102" i="6"/>
  <c r="BF102" i="6"/>
  <c r="BG102" i="6"/>
  <c r="BH102" i="6"/>
  <c r="BI102" i="6"/>
  <c r="BK102" i="6"/>
  <c r="J103" i="6"/>
  <c r="P103" i="6"/>
  <c r="R103" i="6"/>
  <c r="T103" i="6"/>
  <c r="BE103" i="6"/>
  <c r="BF103" i="6"/>
  <c r="BG103" i="6"/>
  <c r="BH103" i="6"/>
  <c r="BI103" i="6"/>
  <c r="BK103" i="6"/>
  <c r="J104" i="6"/>
  <c r="P104" i="6"/>
  <c r="R104" i="6"/>
  <c r="T104" i="6"/>
  <c r="BE104" i="6"/>
  <c r="BF104" i="6"/>
  <c r="BG104" i="6"/>
  <c r="BH104" i="6"/>
  <c r="BI104" i="6"/>
  <c r="BK104" i="6"/>
  <c r="J105" i="6"/>
  <c r="P105" i="6"/>
  <c r="R105" i="6"/>
  <c r="T105" i="6"/>
  <c r="BE105" i="6"/>
  <c r="BF105" i="6"/>
  <c r="BG105" i="6"/>
  <c r="BH105" i="6"/>
  <c r="BI105" i="6"/>
  <c r="BK105" i="6"/>
  <c r="J106" i="6"/>
  <c r="P106" i="6"/>
  <c r="R106" i="6"/>
  <c r="T106" i="6"/>
  <c r="BE106" i="6"/>
  <c r="BF106" i="6"/>
  <c r="BG106" i="6"/>
  <c r="BH106" i="6"/>
  <c r="BI106" i="6"/>
  <c r="BK106" i="6"/>
  <c r="J107" i="6"/>
  <c r="P107" i="6"/>
  <c r="R107" i="6"/>
  <c r="T107" i="6"/>
  <c r="BE107" i="6"/>
  <c r="BF107" i="6"/>
  <c r="BG107" i="6"/>
  <c r="BH107" i="6"/>
  <c r="BI107" i="6"/>
  <c r="BK107" i="6"/>
  <c r="J108" i="6"/>
  <c r="P108" i="6"/>
  <c r="R108" i="6"/>
  <c r="T108" i="6"/>
  <c r="BE108" i="6"/>
  <c r="BF108" i="6"/>
  <c r="BG108" i="6"/>
  <c r="BH108" i="6"/>
  <c r="BI108" i="6"/>
  <c r="BK108" i="6"/>
  <c r="J109" i="6"/>
  <c r="P109" i="6"/>
  <c r="R109" i="6"/>
  <c r="T109" i="6"/>
  <c r="BE109" i="6"/>
  <c r="BF109" i="6"/>
  <c r="BG109" i="6"/>
  <c r="BH109" i="6"/>
  <c r="BI109" i="6"/>
  <c r="BK109" i="6"/>
  <c r="J110" i="6"/>
  <c r="P110" i="6"/>
  <c r="R110" i="6"/>
  <c r="T110" i="6"/>
  <c r="BE110" i="6"/>
  <c r="BF110" i="6"/>
  <c r="BG110" i="6"/>
  <c r="BH110" i="6"/>
  <c r="BI110" i="6"/>
  <c r="BK110" i="6"/>
  <c r="J111" i="6"/>
  <c r="P111" i="6"/>
  <c r="R111" i="6"/>
  <c r="T111" i="6"/>
  <c r="BE111" i="6"/>
  <c r="BF111" i="6"/>
  <c r="BG111" i="6"/>
  <c r="BH111" i="6"/>
  <c r="BI111" i="6"/>
  <c r="BK111" i="6"/>
  <c r="J112" i="6"/>
  <c r="P112" i="6"/>
  <c r="R112" i="6"/>
  <c r="T112" i="6"/>
  <c r="BE112" i="6"/>
  <c r="BF112" i="6"/>
  <c r="BG112" i="6"/>
  <c r="BH112" i="6"/>
  <c r="BI112" i="6"/>
  <c r="BK112" i="6"/>
  <c r="J114" i="6"/>
  <c r="P114" i="6"/>
  <c r="P113" i="6"/>
  <c r="R114" i="6"/>
  <c r="T114" i="6"/>
  <c r="T113" i="6"/>
  <c r="BE114" i="6"/>
  <c r="BF114" i="6"/>
  <c r="BG114" i="6"/>
  <c r="BH114" i="6"/>
  <c r="BI114" i="6"/>
  <c r="BK114" i="6"/>
  <c r="BK113" i="6"/>
  <c r="J113" i="6"/>
  <c r="J63" i="6"/>
  <c r="J115" i="6"/>
  <c r="P115" i="6"/>
  <c r="R115" i="6"/>
  <c r="T115" i="6"/>
  <c r="BE115" i="6"/>
  <c r="BF115" i="6"/>
  <c r="BG115" i="6"/>
  <c r="BH115" i="6"/>
  <c r="BI115" i="6"/>
  <c r="BK115" i="6"/>
  <c r="J116" i="6"/>
  <c r="P116" i="6"/>
  <c r="R116" i="6"/>
  <c r="T116" i="6"/>
  <c r="BE116" i="6"/>
  <c r="BF116" i="6"/>
  <c r="BG116" i="6"/>
  <c r="BH116" i="6"/>
  <c r="BI116" i="6"/>
  <c r="BK116" i="6"/>
  <c r="J117" i="6"/>
  <c r="P117" i="6"/>
  <c r="R117" i="6"/>
  <c r="T117" i="6"/>
  <c r="BE117" i="6"/>
  <c r="BF117" i="6"/>
  <c r="BG117" i="6"/>
  <c r="BH117" i="6"/>
  <c r="BI117" i="6"/>
  <c r="BK117" i="6"/>
  <c r="J118" i="6"/>
  <c r="P118" i="6"/>
  <c r="R118" i="6"/>
  <c r="T118" i="6"/>
  <c r="BE118" i="6"/>
  <c r="BF118" i="6"/>
  <c r="BG118" i="6"/>
  <c r="BH118" i="6"/>
  <c r="BI118" i="6"/>
  <c r="BK118" i="6"/>
  <c r="J119" i="6"/>
  <c r="P119" i="6"/>
  <c r="R119" i="6"/>
  <c r="R113" i="6"/>
  <c r="T119" i="6"/>
  <c r="BE119" i="6"/>
  <c r="BF119" i="6"/>
  <c r="BG119" i="6"/>
  <c r="BH119" i="6"/>
  <c r="BI119" i="6"/>
  <c r="BK119" i="6"/>
  <c r="J120" i="6"/>
  <c r="P120" i="6"/>
  <c r="R120" i="6"/>
  <c r="T120" i="6"/>
  <c r="BE120" i="6"/>
  <c r="BF120" i="6"/>
  <c r="BG120" i="6"/>
  <c r="BH120" i="6"/>
  <c r="BI120" i="6"/>
  <c r="BK120" i="6"/>
  <c r="J121" i="6"/>
  <c r="P121" i="6"/>
  <c r="R121" i="6"/>
  <c r="T121" i="6"/>
  <c r="BE121" i="6"/>
  <c r="BF121" i="6"/>
  <c r="BG121" i="6"/>
  <c r="BH121" i="6"/>
  <c r="BI121" i="6"/>
  <c r="BK121" i="6"/>
  <c r="J122" i="6"/>
  <c r="P122" i="6"/>
  <c r="R122" i="6"/>
  <c r="T122" i="6"/>
  <c r="BE122" i="6"/>
  <c r="BF122" i="6"/>
  <c r="BG122" i="6"/>
  <c r="BH122" i="6"/>
  <c r="BI122" i="6"/>
  <c r="BK122" i="6"/>
  <c r="J123" i="6"/>
  <c r="P123" i="6"/>
  <c r="R123" i="6"/>
  <c r="T123" i="6"/>
  <c r="BE123" i="6"/>
  <c r="BF123" i="6"/>
  <c r="BG123" i="6"/>
  <c r="BH123" i="6"/>
  <c r="BI123" i="6"/>
  <c r="BK123" i="6"/>
  <c r="J124" i="6"/>
  <c r="P124" i="6"/>
  <c r="R124" i="6"/>
  <c r="T124" i="6"/>
  <c r="BE124" i="6"/>
  <c r="BF124" i="6"/>
  <c r="BG124" i="6"/>
  <c r="BH124" i="6"/>
  <c r="BI124" i="6"/>
  <c r="BK124" i="6"/>
  <c r="J125" i="6"/>
  <c r="P125" i="6"/>
  <c r="R125" i="6"/>
  <c r="T125" i="6"/>
  <c r="BE125" i="6"/>
  <c r="BF125" i="6"/>
  <c r="BG125" i="6"/>
  <c r="BH125" i="6"/>
  <c r="BI125" i="6"/>
  <c r="BK125" i="6"/>
  <c r="J126" i="6"/>
  <c r="P126" i="6"/>
  <c r="R126" i="6"/>
  <c r="T126" i="6"/>
  <c r="BE126" i="6"/>
  <c r="BF126" i="6"/>
  <c r="BG126" i="6"/>
  <c r="BH126" i="6"/>
  <c r="BI126" i="6"/>
  <c r="BK126" i="6"/>
  <c r="J127" i="6"/>
  <c r="P127" i="6"/>
  <c r="R127" i="6"/>
  <c r="T127" i="6"/>
  <c r="BE127" i="6"/>
  <c r="BF127" i="6"/>
  <c r="BG127" i="6"/>
  <c r="BH127" i="6"/>
  <c r="BI127" i="6"/>
  <c r="BK127" i="6"/>
  <c r="J128" i="6"/>
  <c r="P128" i="6"/>
  <c r="R128" i="6"/>
  <c r="T128" i="6"/>
  <c r="BE128" i="6"/>
  <c r="BF128" i="6"/>
  <c r="BG128" i="6"/>
  <c r="BH128" i="6"/>
  <c r="BI128" i="6"/>
  <c r="BK128" i="6"/>
  <c r="J129" i="6"/>
  <c r="P129" i="6"/>
  <c r="R129" i="6"/>
  <c r="T129" i="6"/>
  <c r="BE129" i="6"/>
  <c r="BF129" i="6"/>
  <c r="BG129" i="6"/>
  <c r="BH129" i="6"/>
  <c r="BI129" i="6"/>
  <c r="BK129" i="6"/>
  <c r="J130" i="6"/>
  <c r="P130" i="6"/>
  <c r="R130" i="6"/>
  <c r="T130" i="6"/>
  <c r="BE130" i="6"/>
  <c r="BF130" i="6"/>
  <c r="BG130" i="6"/>
  <c r="BH130" i="6"/>
  <c r="BI130" i="6"/>
  <c r="BK130" i="6"/>
  <c r="J131" i="6"/>
  <c r="P131" i="6"/>
  <c r="R131" i="6"/>
  <c r="T131" i="6"/>
  <c r="BE131" i="6"/>
  <c r="BF131" i="6"/>
  <c r="BG131" i="6"/>
  <c r="BH131" i="6"/>
  <c r="BI131" i="6"/>
  <c r="BK131" i="6"/>
  <c r="J132" i="6"/>
  <c r="P132" i="6"/>
  <c r="R132" i="6"/>
  <c r="T132" i="6"/>
  <c r="BE132" i="6"/>
  <c r="BF132" i="6"/>
  <c r="BG132" i="6"/>
  <c r="BH132" i="6"/>
  <c r="BI132" i="6"/>
  <c r="BK132" i="6"/>
  <c r="J133" i="6"/>
  <c r="P133" i="6"/>
  <c r="R133" i="6"/>
  <c r="T133" i="6"/>
  <c r="BE133" i="6"/>
  <c r="BF133" i="6"/>
  <c r="BG133" i="6"/>
  <c r="BH133" i="6"/>
  <c r="BI133" i="6"/>
  <c r="BK133" i="6"/>
  <c r="J134" i="6"/>
  <c r="P134" i="6"/>
  <c r="R134" i="6"/>
  <c r="T134" i="6"/>
  <c r="BE134" i="6"/>
  <c r="BF134" i="6"/>
  <c r="BG134" i="6"/>
  <c r="BH134" i="6"/>
  <c r="BI134" i="6"/>
  <c r="BK134" i="6"/>
  <c r="J135" i="6"/>
  <c r="P135" i="6"/>
  <c r="R135" i="6"/>
  <c r="T135" i="6"/>
  <c r="BE135" i="6"/>
  <c r="BF135" i="6"/>
  <c r="BG135" i="6"/>
  <c r="BH135" i="6"/>
  <c r="BI135" i="6"/>
  <c r="BK135" i="6"/>
  <c r="J136" i="6"/>
  <c r="P136" i="6"/>
  <c r="R136" i="6"/>
  <c r="T136" i="6"/>
  <c r="BE136" i="6"/>
  <c r="BF136" i="6"/>
  <c r="BG136" i="6"/>
  <c r="BH136" i="6"/>
  <c r="BI136" i="6"/>
  <c r="BK136" i="6"/>
  <c r="J137" i="6"/>
  <c r="P137" i="6"/>
  <c r="R137" i="6"/>
  <c r="T137" i="6"/>
  <c r="BE137" i="6"/>
  <c r="BF137" i="6"/>
  <c r="BG137" i="6"/>
  <c r="BH137" i="6"/>
  <c r="BI137" i="6"/>
  <c r="BK137" i="6"/>
  <c r="J138" i="6"/>
  <c r="P138" i="6"/>
  <c r="R138" i="6"/>
  <c r="T138" i="6"/>
  <c r="BE138" i="6"/>
  <c r="BF138" i="6"/>
  <c r="BG138" i="6"/>
  <c r="BH138" i="6"/>
  <c r="BI138" i="6"/>
  <c r="BK138" i="6"/>
  <c r="J139" i="6"/>
  <c r="P139" i="6"/>
  <c r="R139" i="6"/>
  <c r="T139" i="6"/>
  <c r="BE139" i="6"/>
  <c r="BF139" i="6"/>
  <c r="BG139" i="6"/>
  <c r="BH139" i="6"/>
  <c r="BI139" i="6"/>
  <c r="BK139" i="6"/>
  <c r="J140" i="6"/>
  <c r="P140" i="6"/>
  <c r="R140" i="6"/>
  <c r="T140" i="6"/>
  <c r="BE140" i="6"/>
  <c r="BF140" i="6"/>
  <c r="BG140" i="6"/>
  <c r="BH140" i="6"/>
  <c r="BI140" i="6"/>
  <c r="BK140" i="6"/>
  <c r="J141" i="6"/>
  <c r="P141" i="6"/>
  <c r="R141" i="6"/>
  <c r="T141" i="6"/>
  <c r="BE141" i="6"/>
  <c r="BF141" i="6"/>
  <c r="BG141" i="6"/>
  <c r="BH141" i="6"/>
  <c r="BI141" i="6"/>
  <c r="BK141" i="6"/>
  <c r="J142" i="6"/>
  <c r="P142" i="6"/>
  <c r="R142" i="6"/>
  <c r="T142" i="6"/>
  <c r="BE142" i="6"/>
  <c r="BF142" i="6"/>
  <c r="BG142" i="6"/>
  <c r="BH142" i="6"/>
  <c r="BI142" i="6"/>
  <c r="BK142" i="6"/>
  <c r="J143" i="6"/>
  <c r="P143" i="6"/>
  <c r="R143" i="6"/>
  <c r="T143" i="6"/>
  <c r="BE143" i="6"/>
  <c r="BF143" i="6"/>
  <c r="BG143" i="6"/>
  <c r="BH143" i="6"/>
  <c r="BI143" i="6"/>
  <c r="BK143" i="6"/>
  <c r="J144" i="6"/>
  <c r="P144" i="6"/>
  <c r="R144" i="6"/>
  <c r="T144" i="6"/>
  <c r="BE144" i="6"/>
  <c r="BF144" i="6"/>
  <c r="BG144" i="6"/>
  <c r="BH144" i="6"/>
  <c r="BI144" i="6"/>
  <c r="BK144" i="6"/>
  <c r="J145" i="6"/>
  <c r="P145" i="6"/>
  <c r="R145" i="6"/>
  <c r="T145" i="6"/>
  <c r="BE145" i="6"/>
  <c r="BF145" i="6"/>
  <c r="BG145" i="6"/>
  <c r="BH145" i="6"/>
  <c r="BI145" i="6"/>
  <c r="BK145" i="6"/>
  <c r="J146" i="6"/>
  <c r="P146" i="6"/>
  <c r="R146" i="6"/>
  <c r="T146" i="6"/>
  <c r="BE146" i="6"/>
  <c r="BF146" i="6"/>
  <c r="BG146" i="6"/>
  <c r="BH146" i="6"/>
  <c r="BI146" i="6"/>
  <c r="BK146" i="6"/>
  <c r="J148" i="6"/>
  <c r="P148" i="6"/>
  <c r="R148" i="6"/>
  <c r="T148" i="6"/>
  <c r="BE148" i="6"/>
  <c r="BF148" i="6"/>
  <c r="BG148" i="6"/>
  <c r="BH148" i="6"/>
  <c r="BI148" i="6"/>
  <c r="BK148" i="6"/>
  <c r="J149" i="6"/>
  <c r="P149" i="6"/>
  <c r="R149" i="6"/>
  <c r="T149" i="6"/>
  <c r="BE149" i="6"/>
  <c r="BF149" i="6"/>
  <c r="BG149" i="6"/>
  <c r="BH149" i="6"/>
  <c r="BI149" i="6"/>
  <c r="BK149" i="6"/>
  <c r="J150" i="6"/>
  <c r="P150" i="6"/>
  <c r="R150" i="6"/>
  <c r="T150" i="6"/>
  <c r="BE150" i="6"/>
  <c r="BF150" i="6"/>
  <c r="BG150" i="6"/>
  <c r="BH150" i="6"/>
  <c r="BI150" i="6"/>
  <c r="BK150" i="6"/>
  <c r="J151" i="6"/>
  <c r="P151" i="6"/>
  <c r="R151" i="6"/>
  <c r="T151" i="6"/>
  <c r="BE151" i="6"/>
  <c r="BF151" i="6"/>
  <c r="BG151" i="6"/>
  <c r="BH151" i="6"/>
  <c r="BI151" i="6"/>
  <c r="BK151" i="6"/>
  <c r="J152" i="6"/>
  <c r="P152" i="6"/>
  <c r="R152" i="6"/>
  <c r="T152" i="6"/>
  <c r="BE152" i="6"/>
  <c r="BF152" i="6"/>
  <c r="BG152" i="6"/>
  <c r="BH152" i="6"/>
  <c r="BI152" i="6"/>
  <c r="BK152" i="6"/>
  <c r="J153" i="6"/>
  <c r="P153" i="6"/>
  <c r="R153" i="6"/>
  <c r="T153" i="6"/>
  <c r="BE153" i="6"/>
  <c r="BF153" i="6"/>
  <c r="BG153" i="6"/>
  <c r="BH153" i="6"/>
  <c r="BI153" i="6"/>
  <c r="BK153" i="6"/>
  <c r="J154" i="6"/>
  <c r="P154" i="6"/>
  <c r="R154" i="6"/>
  <c r="T154" i="6"/>
  <c r="BE154" i="6"/>
  <c r="BF154" i="6"/>
  <c r="BG154" i="6"/>
  <c r="BH154" i="6"/>
  <c r="BI154" i="6"/>
  <c r="BK154" i="6"/>
  <c r="J155" i="6"/>
  <c r="P155" i="6"/>
  <c r="R155" i="6"/>
  <c r="T155" i="6"/>
  <c r="BE155" i="6"/>
  <c r="BF155" i="6"/>
  <c r="BG155" i="6"/>
  <c r="BH155" i="6"/>
  <c r="BI155" i="6"/>
  <c r="BK155" i="6"/>
  <c r="J156" i="6"/>
  <c r="P156" i="6"/>
  <c r="R156" i="6"/>
  <c r="T156" i="6"/>
  <c r="BE156" i="6"/>
  <c r="BF156" i="6"/>
  <c r="BG156" i="6"/>
  <c r="BH156" i="6"/>
  <c r="BI156" i="6"/>
  <c r="BK156" i="6"/>
  <c r="J157" i="6"/>
  <c r="P157" i="6"/>
  <c r="R157" i="6"/>
  <c r="T157" i="6"/>
  <c r="BE157" i="6"/>
  <c r="BF157" i="6"/>
  <c r="BG157" i="6"/>
  <c r="BH157" i="6"/>
  <c r="BI157" i="6"/>
  <c r="BK157" i="6"/>
  <c r="J158" i="6"/>
  <c r="P158" i="6"/>
  <c r="R158" i="6"/>
  <c r="T158" i="6"/>
  <c r="BE158" i="6"/>
  <c r="BF158" i="6"/>
  <c r="BG158" i="6"/>
  <c r="BH158" i="6"/>
  <c r="BI158" i="6"/>
  <c r="BK158" i="6"/>
  <c r="J159" i="6"/>
  <c r="P159" i="6"/>
  <c r="R159" i="6"/>
  <c r="T159" i="6"/>
  <c r="BE159" i="6"/>
  <c r="BF159" i="6"/>
  <c r="BG159" i="6"/>
  <c r="BH159" i="6"/>
  <c r="BI159" i="6"/>
  <c r="BK159" i="6"/>
  <c r="J160" i="6"/>
  <c r="P160" i="6"/>
  <c r="R160" i="6"/>
  <c r="T160" i="6"/>
  <c r="BE160" i="6"/>
  <c r="BF160" i="6"/>
  <c r="BG160" i="6"/>
  <c r="BH160" i="6"/>
  <c r="BI160" i="6"/>
  <c r="BK160" i="6"/>
  <c r="J161" i="6"/>
  <c r="P161" i="6"/>
  <c r="R161" i="6"/>
  <c r="T161" i="6"/>
  <c r="BE161" i="6"/>
  <c r="BF161" i="6"/>
  <c r="BG161" i="6"/>
  <c r="BH161" i="6"/>
  <c r="BI161" i="6"/>
  <c r="BK161" i="6"/>
  <c r="J162" i="6"/>
  <c r="P162" i="6"/>
  <c r="R162" i="6"/>
  <c r="T162" i="6"/>
  <c r="BE162" i="6"/>
  <c r="BF162" i="6"/>
  <c r="BG162" i="6"/>
  <c r="BH162" i="6"/>
  <c r="BI162" i="6"/>
  <c r="BK162" i="6"/>
  <c r="J163" i="6"/>
  <c r="P163" i="6"/>
  <c r="R163" i="6"/>
  <c r="T163" i="6"/>
  <c r="BE163" i="6"/>
  <c r="BF163" i="6"/>
  <c r="BG163" i="6"/>
  <c r="BH163" i="6"/>
  <c r="BI163" i="6"/>
  <c r="BK163" i="6"/>
  <c r="J164" i="6"/>
  <c r="P164" i="6"/>
  <c r="R164" i="6"/>
  <c r="R147" i="6"/>
  <c r="T164" i="6"/>
  <c r="BE164" i="6"/>
  <c r="BF164" i="6"/>
  <c r="BG164" i="6"/>
  <c r="BH164" i="6"/>
  <c r="BI164" i="6"/>
  <c r="BK164" i="6"/>
  <c r="J165" i="6"/>
  <c r="P165" i="6"/>
  <c r="R165" i="6"/>
  <c r="T165" i="6"/>
  <c r="BE165" i="6"/>
  <c r="BF165" i="6"/>
  <c r="BG165" i="6"/>
  <c r="BH165" i="6"/>
  <c r="BI165" i="6"/>
  <c r="BK165" i="6"/>
  <c r="J166" i="6"/>
  <c r="P166" i="6"/>
  <c r="R166" i="6"/>
  <c r="T166" i="6"/>
  <c r="BE166" i="6"/>
  <c r="BF166" i="6"/>
  <c r="BG166" i="6"/>
  <c r="BH166" i="6"/>
  <c r="BI166" i="6"/>
  <c r="BK166" i="6"/>
  <c r="J167" i="6"/>
  <c r="P167" i="6"/>
  <c r="R167" i="6"/>
  <c r="T167" i="6"/>
  <c r="BE167" i="6"/>
  <c r="BF167" i="6"/>
  <c r="BG167" i="6"/>
  <c r="BH167" i="6"/>
  <c r="BI167" i="6"/>
  <c r="BK167" i="6"/>
  <c r="J168" i="6"/>
  <c r="P168" i="6"/>
  <c r="R168" i="6"/>
  <c r="T168" i="6"/>
  <c r="BE168" i="6"/>
  <c r="BF168" i="6"/>
  <c r="BG168" i="6"/>
  <c r="BH168" i="6"/>
  <c r="BI168" i="6"/>
  <c r="BK168" i="6"/>
  <c r="J169" i="6"/>
  <c r="P169" i="6"/>
  <c r="R169" i="6"/>
  <c r="T169" i="6"/>
  <c r="BE169" i="6"/>
  <c r="BF169" i="6"/>
  <c r="BG169" i="6"/>
  <c r="BH169" i="6"/>
  <c r="BI169" i="6"/>
  <c r="BK169" i="6"/>
  <c r="J170" i="6"/>
  <c r="P170" i="6"/>
  <c r="R170" i="6"/>
  <c r="T170" i="6"/>
  <c r="BE170" i="6"/>
  <c r="BF170" i="6"/>
  <c r="BG170" i="6"/>
  <c r="BH170" i="6"/>
  <c r="BI170" i="6"/>
  <c r="BK170" i="6"/>
  <c r="J171" i="6"/>
  <c r="P171" i="6"/>
  <c r="R171" i="6"/>
  <c r="T171" i="6"/>
  <c r="BE171" i="6"/>
  <c r="BF171" i="6"/>
  <c r="BG171" i="6"/>
  <c r="BH171" i="6"/>
  <c r="BI171" i="6"/>
  <c r="BK171" i="6"/>
  <c r="J172" i="6"/>
  <c r="P172" i="6"/>
  <c r="R172" i="6"/>
  <c r="T172" i="6"/>
  <c r="BE172" i="6"/>
  <c r="BF172" i="6"/>
  <c r="BG172" i="6"/>
  <c r="BH172" i="6"/>
  <c r="BI172" i="6"/>
  <c r="BK172" i="6"/>
  <c r="J173" i="6"/>
  <c r="P173" i="6"/>
  <c r="R173" i="6"/>
  <c r="T173" i="6"/>
  <c r="BE173" i="6"/>
  <c r="BF173" i="6"/>
  <c r="BG173" i="6"/>
  <c r="BH173" i="6"/>
  <c r="BI173" i="6"/>
  <c r="BK173" i="6"/>
  <c r="J174" i="6"/>
  <c r="P174" i="6"/>
  <c r="R174" i="6"/>
  <c r="T174" i="6"/>
  <c r="BE174" i="6"/>
  <c r="BF174" i="6"/>
  <c r="BG174" i="6"/>
  <c r="BH174" i="6"/>
  <c r="BI174" i="6"/>
  <c r="BK174" i="6"/>
  <c r="J175" i="6"/>
  <c r="P175" i="6"/>
  <c r="R175" i="6"/>
  <c r="T175" i="6"/>
  <c r="BE175" i="6"/>
  <c r="BF175" i="6"/>
  <c r="BG175" i="6"/>
  <c r="BH175" i="6"/>
  <c r="BI175" i="6"/>
  <c r="BK175" i="6"/>
  <c r="J176" i="6"/>
  <c r="P176" i="6"/>
  <c r="R176" i="6"/>
  <c r="T176" i="6"/>
  <c r="BE176" i="6"/>
  <c r="BF176" i="6"/>
  <c r="BG176" i="6"/>
  <c r="BH176" i="6"/>
  <c r="BI176" i="6"/>
  <c r="BK176" i="6"/>
  <c r="J177" i="6"/>
  <c r="P177" i="6"/>
  <c r="R177" i="6"/>
  <c r="T177" i="6"/>
  <c r="BE177" i="6"/>
  <c r="BF177" i="6"/>
  <c r="BG177" i="6"/>
  <c r="BH177" i="6"/>
  <c r="BI177" i="6"/>
  <c r="BK177" i="6"/>
  <c r="J178" i="6"/>
  <c r="P178" i="6"/>
  <c r="R178" i="6"/>
  <c r="T178" i="6"/>
  <c r="BE178" i="6"/>
  <c r="BF178" i="6"/>
  <c r="BG178" i="6"/>
  <c r="BH178" i="6"/>
  <c r="BI178" i="6"/>
  <c r="BK178" i="6"/>
  <c r="J179" i="6"/>
  <c r="P179" i="6"/>
  <c r="R179" i="6"/>
  <c r="T179" i="6"/>
  <c r="BE179" i="6"/>
  <c r="BF179" i="6"/>
  <c r="BG179" i="6"/>
  <c r="BH179" i="6"/>
  <c r="BI179" i="6"/>
  <c r="BK179" i="6"/>
  <c r="J180" i="6"/>
  <c r="P180" i="6"/>
  <c r="R180" i="6"/>
  <c r="T180" i="6"/>
  <c r="BE180" i="6"/>
  <c r="BF180" i="6"/>
  <c r="BG180" i="6"/>
  <c r="BH180" i="6"/>
  <c r="BI180" i="6"/>
  <c r="BK180" i="6"/>
  <c r="J181" i="6"/>
  <c r="P181" i="6"/>
  <c r="R181" i="6"/>
  <c r="T181" i="6"/>
  <c r="BE181" i="6"/>
  <c r="BF181" i="6"/>
  <c r="BG181" i="6"/>
  <c r="BH181" i="6"/>
  <c r="BI181" i="6"/>
  <c r="BK181" i="6"/>
  <c r="J182" i="6"/>
  <c r="P182" i="6"/>
  <c r="R182" i="6"/>
  <c r="T182" i="6"/>
  <c r="BE182" i="6"/>
  <c r="BF182" i="6"/>
  <c r="BG182" i="6"/>
  <c r="BH182" i="6"/>
  <c r="BI182" i="6"/>
  <c r="BK182" i="6"/>
  <c r="J183" i="6"/>
  <c r="P183" i="6"/>
  <c r="R183" i="6"/>
  <c r="T183" i="6"/>
  <c r="BE183" i="6"/>
  <c r="BF183" i="6"/>
  <c r="BG183" i="6"/>
  <c r="BH183" i="6"/>
  <c r="BI183" i="6"/>
  <c r="BK183" i="6"/>
  <c r="J184" i="6"/>
  <c r="P184" i="6"/>
  <c r="P147" i="6"/>
  <c r="R184" i="6"/>
  <c r="T184" i="6"/>
  <c r="T147" i="6"/>
  <c r="BE184" i="6"/>
  <c r="BF184" i="6"/>
  <c r="BG184" i="6"/>
  <c r="BH184" i="6"/>
  <c r="BI184" i="6"/>
  <c r="BK184" i="6"/>
  <c r="BK147" i="6"/>
  <c r="J147" i="6"/>
  <c r="J64" i="6"/>
  <c r="R185" i="6"/>
  <c r="J186" i="6"/>
  <c r="P186" i="6"/>
  <c r="P185" i="6"/>
  <c r="R186" i="6"/>
  <c r="T186" i="6"/>
  <c r="T185" i="6"/>
  <c r="BE186" i="6"/>
  <c r="BF186" i="6"/>
  <c r="BG186" i="6"/>
  <c r="BH186" i="6"/>
  <c r="BI186" i="6"/>
  <c r="BK186" i="6"/>
  <c r="BK185" i="6"/>
  <c r="J185" i="6"/>
  <c r="J65" i="6"/>
  <c r="P187" i="6"/>
  <c r="T187" i="6"/>
  <c r="J188" i="6"/>
  <c r="P188" i="6"/>
  <c r="R188" i="6"/>
  <c r="R187" i="6"/>
  <c r="T188" i="6"/>
  <c r="BE188" i="6"/>
  <c r="BF188" i="6"/>
  <c r="BG188" i="6"/>
  <c r="BH188" i="6"/>
  <c r="BI188" i="6"/>
  <c r="BK188" i="6"/>
  <c r="BK187" i="6"/>
  <c r="J187" i="6"/>
  <c r="J66" i="6"/>
  <c r="J189" i="6"/>
  <c r="P189" i="6"/>
  <c r="R189" i="6"/>
  <c r="T189" i="6"/>
  <c r="BE189" i="6"/>
  <c r="BF189" i="6"/>
  <c r="BG189" i="6"/>
  <c r="BH189" i="6"/>
  <c r="BI189" i="6"/>
  <c r="BK189" i="6"/>
  <c r="J190" i="6"/>
  <c r="P190" i="6"/>
  <c r="R190" i="6"/>
  <c r="T190" i="6"/>
  <c r="BE190" i="6"/>
  <c r="BF190" i="6"/>
  <c r="BG190" i="6"/>
  <c r="BH190" i="6"/>
  <c r="BI190" i="6"/>
  <c r="BK190" i="6"/>
  <c r="J191" i="6"/>
  <c r="P191" i="6"/>
  <c r="R191" i="6"/>
  <c r="T191" i="6"/>
  <c r="BE191" i="6"/>
  <c r="BF191" i="6"/>
  <c r="BG191" i="6"/>
  <c r="BH191" i="6"/>
  <c r="BI191" i="6"/>
  <c r="BK191" i="6"/>
  <c r="J192" i="6"/>
  <c r="P192" i="6"/>
  <c r="R192" i="6"/>
  <c r="T192" i="6"/>
  <c r="BE192" i="6"/>
  <c r="BF192" i="6"/>
  <c r="BG192" i="6"/>
  <c r="BH192" i="6"/>
  <c r="BI192" i="6"/>
  <c r="BK192" i="6"/>
  <c r="J193" i="6"/>
  <c r="P193" i="6"/>
  <c r="R193" i="6"/>
  <c r="T193" i="6"/>
  <c r="BE193" i="6"/>
  <c r="BF193" i="6"/>
  <c r="BG193" i="6"/>
  <c r="BH193" i="6"/>
  <c r="BI193" i="6"/>
  <c r="BK193" i="6"/>
  <c r="J194" i="6"/>
  <c r="P194" i="6"/>
  <c r="R194" i="6"/>
  <c r="T194" i="6"/>
  <c r="BE194" i="6"/>
  <c r="BF194" i="6"/>
  <c r="BG194" i="6"/>
  <c r="BH194" i="6"/>
  <c r="BI194" i="6"/>
  <c r="BK194" i="6"/>
  <c r="J195" i="6"/>
  <c r="P195" i="6"/>
  <c r="R195" i="6"/>
  <c r="T195" i="6"/>
  <c r="BE195" i="6"/>
  <c r="BF195" i="6"/>
  <c r="BG195" i="6"/>
  <c r="BH195" i="6"/>
  <c r="BI195" i="6"/>
  <c r="BK195" i="6"/>
  <c r="J196" i="6"/>
  <c r="P196" i="6"/>
  <c r="R196" i="6"/>
  <c r="T196" i="6"/>
  <c r="BE196" i="6"/>
  <c r="BF196" i="6"/>
  <c r="BG196" i="6"/>
  <c r="BH196" i="6"/>
  <c r="BI196" i="6"/>
  <c r="BK196" i="6"/>
  <c r="J197" i="6"/>
  <c r="P197" i="6"/>
  <c r="R197" i="6"/>
  <c r="T197" i="6"/>
  <c r="BE197" i="6"/>
  <c r="BF197" i="6"/>
  <c r="BG197" i="6"/>
  <c r="BH197" i="6"/>
  <c r="BI197" i="6"/>
  <c r="BK197" i="6"/>
  <c r="J198" i="6"/>
  <c r="P198" i="6"/>
  <c r="R198" i="6"/>
  <c r="T198" i="6"/>
  <c r="BE198" i="6"/>
  <c r="BF198" i="6"/>
  <c r="BG198" i="6"/>
  <c r="BH198" i="6"/>
  <c r="BI198" i="6"/>
  <c r="BK198" i="6"/>
  <c r="R199" i="6"/>
  <c r="J200" i="6"/>
  <c r="P200" i="6"/>
  <c r="P199" i="6"/>
  <c r="R200" i="6"/>
  <c r="T200" i="6"/>
  <c r="T199" i="6"/>
  <c r="BE200" i="6"/>
  <c r="BF200" i="6"/>
  <c r="BG200" i="6"/>
  <c r="BH200" i="6"/>
  <c r="BI200" i="6"/>
  <c r="BK200" i="6"/>
  <c r="BK199" i="6"/>
  <c r="J199" i="6"/>
  <c r="J67" i="6"/>
  <c r="J201" i="6"/>
  <c r="P201" i="6"/>
  <c r="R201" i="6"/>
  <c r="T201" i="6"/>
  <c r="BE201" i="6"/>
  <c r="BF201" i="6"/>
  <c r="BG201" i="6"/>
  <c r="BH201" i="6"/>
  <c r="BI201" i="6"/>
  <c r="BK201" i="6"/>
  <c r="J202" i="6"/>
  <c r="P202" i="6"/>
  <c r="R202" i="6"/>
  <c r="T202" i="6"/>
  <c r="BE202" i="6"/>
  <c r="BF202" i="6"/>
  <c r="BG202" i="6"/>
  <c r="BH202" i="6"/>
  <c r="BI202" i="6"/>
  <c r="BK202" i="6"/>
  <c r="J203" i="6"/>
  <c r="P203" i="6"/>
  <c r="R203" i="6"/>
  <c r="T203" i="6"/>
  <c r="BE203" i="6"/>
  <c r="BF203" i="6"/>
  <c r="BG203" i="6"/>
  <c r="BH203" i="6"/>
  <c r="BI203" i="6"/>
  <c r="BK203" i="6"/>
  <c r="J204" i="6"/>
  <c r="P204" i="6"/>
  <c r="R204" i="6"/>
  <c r="T204" i="6"/>
  <c r="BE204" i="6"/>
  <c r="BF204" i="6"/>
  <c r="BG204" i="6"/>
  <c r="BH204" i="6"/>
  <c r="BI204" i="6"/>
  <c r="BK204" i="6"/>
  <c r="J205" i="6"/>
  <c r="P205" i="6"/>
  <c r="R205" i="6"/>
  <c r="T205" i="6"/>
  <c r="BE205" i="6"/>
  <c r="BF205" i="6"/>
  <c r="BG205" i="6"/>
  <c r="BH205" i="6"/>
  <c r="BI205" i="6"/>
  <c r="BK205" i="6"/>
  <c r="J206" i="6"/>
  <c r="P206" i="6"/>
  <c r="R206" i="6"/>
  <c r="T206" i="6"/>
  <c r="BE206" i="6"/>
  <c r="BF206" i="6"/>
  <c r="BG206" i="6"/>
  <c r="BH206" i="6"/>
  <c r="BI206" i="6"/>
  <c r="BK206" i="6"/>
  <c r="J207" i="6"/>
  <c r="P207" i="6"/>
  <c r="R207" i="6"/>
  <c r="T207" i="6"/>
  <c r="BE207" i="6"/>
  <c r="BF207" i="6"/>
  <c r="BG207" i="6"/>
  <c r="BH207" i="6"/>
  <c r="BI207" i="6"/>
  <c r="BK207" i="6"/>
  <c r="J208" i="6"/>
  <c r="P208" i="6"/>
  <c r="R208" i="6"/>
  <c r="T208" i="6"/>
  <c r="BE208" i="6"/>
  <c r="BF208" i="6"/>
  <c r="BG208" i="6"/>
  <c r="BH208" i="6"/>
  <c r="BI208" i="6"/>
  <c r="BK208" i="6"/>
  <c r="J209" i="6"/>
  <c r="P209" i="6"/>
  <c r="R209" i="6"/>
  <c r="T209" i="6"/>
  <c r="BE209" i="6"/>
  <c r="BF209" i="6"/>
  <c r="BG209" i="6"/>
  <c r="BH209" i="6"/>
  <c r="BI209" i="6"/>
  <c r="BK209" i="6"/>
  <c r="J210" i="6"/>
  <c r="P210" i="6"/>
  <c r="R210" i="6"/>
  <c r="T210" i="6"/>
  <c r="BE210" i="6"/>
  <c r="BF210" i="6"/>
  <c r="BG210" i="6"/>
  <c r="BH210" i="6"/>
  <c r="BI210" i="6"/>
  <c r="BK210" i="6"/>
  <c r="P211" i="6"/>
  <c r="T211" i="6"/>
  <c r="J212" i="6"/>
  <c r="P212" i="6"/>
  <c r="R212" i="6"/>
  <c r="R211" i="6"/>
  <c r="T212" i="6"/>
  <c r="BE212" i="6"/>
  <c r="BF212" i="6"/>
  <c r="BG212" i="6"/>
  <c r="BH212" i="6"/>
  <c r="BI212" i="6"/>
  <c r="BK212" i="6"/>
  <c r="BK211" i="6"/>
  <c r="J211" i="6"/>
  <c r="J68" i="6"/>
  <c r="J213" i="6"/>
  <c r="P213" i="6"/>
  <c r="R213" i="6"/>
  <c r="T213" i="6"/>
  <c r="BE213" i="6"/>
  <c r="BF213" i="6"/>
  <c r="BG213" i="6"/>
  <c r="BH213" i="6"/>
  <c r="BI213" i="6"/>
  <c r="BK213" i="6"/>
  <c r="J214" i="6"/>
  <c r="P214" i="6"/>
  <c r="R214" i="6"/>
  <c r="T214" i="6"/>
  <c r="BE214" i="6"/>
  <c r="BF214" i="6"/>
  <c r="BG214" i="6"/>
  <c r="BH214" i="6"/>
  <c r="BI214" i="6"/>
  <c r="BK214" i="6"/>
  <c r="J215" i="6"/>
  <c r="P215" i="6"/>
  <c r="R215" i="6"/>
  <c r="T215" i="6"/>
  <c r="BE215" i="6"/>
  <c r="BF215" i="6"/>
  <c r="BG215" i="6"/>
  <c r="BH215" i="6"/>
  <c r="BI215" i="6"/>
  <c r="BK215" i="6"/>
  <c r="J216" i="6"/>
  <c r="P216" i="6"/>
  <c r="R216" i="6"/>
  <c r="T216" i="6"/>
  <c r="BE216" i="6"/>
  <c r="BF216" i="6"/>
  <c r="BG216" i="6"/>
  <c r="BH216" i="6"/>
  <c r="BI216" i="6"/>
  <c r="BK216" i="6"/>
  <c r="J217" i="6"/>
  <c r="P217" i="6"/>
  <c r="R217" i="6"/>
  <c r="T217" i="6"/>
  <c r="BE217" i="6"/>
  <c r="BF217" i="6"/>
  <c r="BG217" i="6"/>
  <c r="BH217" i="6"/>
  <c r="BI217" i="6"/>
  <c r="BK217" i="6"/>
  <c r="J218" i="6"/>
  <c r="P218" i="6"/>
  <c r="R218" i="6"/>
  <c r="T218" i="6"/>
  <c r="BE218" i="6"/>
  <c r="BF218" i="6"/>
  <c r="BG218" i="6"/>
  <c r="BH218" i="6"/>
  <c r="BI218" i="6"/>
  <c r="BK218" i="6"/>
  <c r="J219" i="6"/>
  <c r="P219" i="6"/>
  <c r="R219" i="6"/>
  <c r="T219" i="6"/>
  <c r="BE219" i="6"/>
  <c r="BF219" i="6"/>
  <c r="BG219" i="6"/>
  <c r="BH219" i="6"/>
  <c r="BI219" i="6"/>
  <c r="BK219" i="6"/>
  <c r="J220" i="6"/>
  <c r="P220" i="6"/>
  <c r="R220" i="6"/>
  <c r="T220" i="6"/>
  <c r="BE220" i="6"/>
  <c r="BF220" i="6"/>
  <c r="BG220" i="6"/>
  <c r="BH220" i="6"/>
  <c r="BI220" i="6"/>
  <c r="BK220" i="6"/>
  <c r="J221" i="6"/>
  <c r="P221" i="6"/>
  <c r="R221" i="6"/>
  <c r="T221" i="6"/>
  <c r="BE221" i="6"/>
  <c r="BF221" i="6"/>
  <c r="BG221" i="6"/>
  <c r="BH221" i="6"/>
  <c r="BI221" i="6"/>
  <c r="BK221" i="6"/>
  <c r="J222" i="6"/>
  <c r="P222" i="6"/>
  <c r="R222" i="6"/>
  <c r="T222" i="6"/>
  <c r="BE222" i="6"/>
  <c r="BF222" i="6"/>
  <c r="BG222" i="6"/>
  <c r="BH222" i="6"/>
  <c r="BI222" i="6"/>
  <c r="BK222" i="6"/>
  <c r="J223" i="6"/>
  <c r="P223" i="6"/>
  <c r="R223" i="6"/>
  <c r="T223" i="6"/>
  <c r="BE223" i="6"/>
  <c r="BF223" i="6"/>
  <c r="BG223" i="6"/>
  <c r="BH223" i="6"/>
  <c r="BI223" i="6"/>
  <c r="BK223" i="6"/>
  <c r="P225" i="6"/>
  <c r="T225" i="6"/>
  <c r="J226" i="6"/>
  <c r="P226" i="6"/>
  <c r="R226" i="6"/>
  <c r="R225" i="6"/>
  <c r="R224" i="6"/>
  <c r="T226" i="6"/>
  <c r="BE226" i="6"/>
  <c r="BF226" i="6"/>
  <c r="BG226" i="6"/>
  <c r="BH226" i="6"/>
  <c r="BI226" i="6"/>
  <c r="BK226" i="6"/>
  <c r="BK225" i="6"/>
  <c r="R227" i="6"/>
  <c r="J228" i="6"/>
  <c r="P228" i="6"/>
  <c r="P227" i="6"/>
  <c r="R228" i="6"/>
  <c r="T228" i="6"/>
  <c r="T227" i="6"/>
  <c r="BE228" i="6"/>
  <c r="BF228" i="6"/>
  <c r="BG228" i="6"/>
  <c r="BH228" i="6"/>
  <c r="BI228" i="6"/>
  <c r="BK228" i="6"/>
  <c r="BK227" i="6"/>
  <c r="J227" i="6"/>
  <c r="J71" i="6"/>
  <c r="P231" i="6"/>
  <c r="T231" i="6"/>
  <c r="J232" i="6"/>
  <c r="P232" i="6"/>
  <c r="R232" i="6"/>
  <c r="R231" i="6"/>
  <c r="T232" i="6"/>
  <c r="BE232" i="6"/>
  <c r="J32" i="6"/>
  <c r="AV57" i="1"/>
  <c r="AT57" i="1"/>
  <c r="BF232" i="6"/>
  <c r="F33" i="6"/>
  <c r="BA57" i="1"/>
  <c r="BG232" i="6"/>
  <c r="F34" i="6"/>
  <c r="BB57" i="1"/>
  <c r="BH232" i="6"/>
  <c r="BI232" i="6"/>
  <c r="F36" i="6"/>
  <c r="BD57" i="1"/>
  <c r="BK232" i="6"/>
  <c r="BK231" i="6"/>
  <c r="J231" i="6"/>
  <c r="J72" i="6"/>
  <c r="J233" i="6"/>
  <c r="P233" i="6"/>
  <c r="R233" i="6"/>
  <c r="T233" i="6"/>
  <c r="BE233" i="6"/>
  <c r="BF233" i="6"/>
  <c r="BG233" i="6"/>
  <c r="BH233" i="6"/>
  <c r="BI233" i="6"/>
  <c r="BK233" i="6"/>
  <c r="E7" i="5"/>
  <c r="E47" i="5"/>
  <c r="J14" i="5"/>
  <c r="J19" i="5"/>
  <c r="E20" i="5"/>
  <c r="J20" i="5"/>
  <c r="E51" i="5"/>
  <c r="F53" i="5"/>
  <c r="J53" i="5"/>
  <c r="F55" i="5"/>
  <c r="J55" i="5"/>
  <c r="F56" i="5"/>
  <c r="E86" i="5"/>
  <c r="E90" i="5"/>
  <c r="F92" i="5"/>
  <c r="J92" i="5"/>
  <c r="F94" i="5"/>
  <c r="J94" i="5"/>
  <c r="F95" i="5"/>
  <c r="P100" i="5"/>
  <c r="T100" i="5"/>
  <c r="J101" i="5"/>
  <c r="P101" i="5"/>
  <c r="R101" i="5"/>
  <c r="R100" i="5"/>
  <c r="T101" i="5"/>
  <c r="BE101" i="5"/>
  <c r="BF101" i="5"/>
  <c r="BG101" i="5"/>
  <c r="BH101" i="5"/>
  <c r="BI101" i="5"/>
  <c r="BK101" i="5"/>
  <c r="BK100" i="5"/>
  <c r="J109" i="5"/>
  <c r="P109" i="5"/>
  <c r="R109" i="5"/>
  <c r="T109" i="5"/>
  <c r="BE109" i="5"/>
  <c r="BF109" i="5"/>
  <c r="BG109" i="5"/>
  <c r="BH109" i="5"/>
  <c r="BI109" i="5"/>
  <c r="BK109" i="5"/>
  <c r="J113" i="5"/>
  <c r="P113" i="5"/>
  <c r="R113" i="5"/>
  <c r="T113" i="5"/>
  <c r="BE113" i="5"/>
  <c r="BF113" i="5"/>
  <c r="BG113" i="5"/>
  <c r="BH113" i="5"/>
  <c r="BI113" i="5"/>
  <c r="BK113" i="5"/>
  <c r="J114" i="5"/>
  <c r="P114" i="5"/>
  <c r="R114" i="5"/>
  <c r="T114" i="5"/>
  <c r="BE114" i="5"/>
  <c r="BF114" i="5"/>
  <c r="BG114" i="5"/>
  <c r="BH114" i="5"/>
  <c r="BI114" i="5"/>
  <c r="BK114" i="5"/>
  <c r="J117" i="5"/>
  <c r="P117" i="5"/>
  <c r="R117" i="5"/>
  <c r="T117" i="5"/>
  <c r="BE117" i="5"/>
  <c r="BF117" i="5"/>
  <c r="BG117" i="5"/>
  <c r="BH117" i="5"/>
  <c r="BI117" i="5"/>
  <c r="BK117" i="5"/>
  <c r="J118" i="5"/>
  <c r="P118" i="5"/>
  <c r="R118" i="5"/>
  <c r="T118" i="5"/>
  <c r="BE118" i="5"/>
  <c r="BF118" i="5"/>
  <c r="BG118" i="5"/>
  <c r="BH118" i="5"/>
  <c r="BI118" i="5"/>
  <c r="BK118" i="5"/>
  <c r="J119" i="5"/>
  <c r="P119" i="5"/>
  <c r="R119" i="5"/>
  <c r="T119" i="5"/>
  <c r="BE119" i="5"/>
  <c r="BF119" i="5"/>
  <c r="BG119" i="5"/>
  <c r="BH119" i="5"/>
  <c r="BI119" i="5"/>
  <c r="BK119" i="5"/>
  <c r="J121" i="5"/>
  <c r="P121" i="5"/>
  <c r="R121" i="5"/>
  <c r="T121" i="5"/>
  <c r="BE121" i="5"/>
  <c r="BF121" i="5"/>
  <c r="BG121" i="5"/>
  <c r="BH121" i="5"/>
  <c r="BI121" i="5"/>
  <c r="BK121" i="5"/>
  <c r="J123" i="5"/>
  <c r="P123" i="5"/>
  <c r="R123" i="5"/>
  <c r="T123" i="5"/>
  <c r="BE123" i="5"/>
  <c r="BF123" i="5"/>
  <c r="BG123" i="5"/>
  <c r="BH123" i="5"/>
  <c r="BI123" i="5"/>
  <c r="BK123" i="5"/>
  <c r="J131" i="5"/>
  <c r="P131" i="5"/>
  <c r="R131" i="5"/>
  <c r="T131" i="5"/>
  <c r="BE131" i="5"/>
  <c r="BF131" i="5"/>
  <c r="BG131" i="5"/>
  <c r="BH131" i="5"/>
  <c r="BI131" i="5"/>
  <c r="BK131" i="5"/>
  <c r="R133" i="5"/>
  <c r="J134" i="5"/>
  <c r="P134" i="5"/>
  <c r="P133" i="5"/>
  <c r="R134" i="5"/>
  <c r="T134" i="5"/>
  <c r="T133" i="5"/>
  <c r="BE134" i="5"/>
  <c r="BF134" i="5"/>
  <c r="BG134" i="5"/>
  <c r="BH134" i="5"/>
  <c r="BI134" i="5"/>
  <c r="BK134" i="5"/>
  <c r="BK133" i="5"/>
  <c r="J133" i="5"/>
  <c r="J63" i="5"/>
  <c r="P142" i="5"/>
  <c r="T142" i="5"/>
  <c r="J143" i="5"/>
  <c r="P143" i="5"/>
  <c r="R143" i="5"/>
  <c r="R142" i="5"/>
  <c r="T143" i="5"/>
  <c r="BE143" i="5"/>
  <c r="BF143" i="5"/>
  <c r="BG143" i="5"/>
  <c r="BH143" i="5"/>
  <c r="BI143" i="5"/>
  <c r="BK143" i="5"/>
  <c r="BK142" i="5"/>
  <c r="J142" i="5"/>
  <c r="J64" i="5"/>
  <c r="J148" i="5"/>
  <c r="P148" i="5"/>
  <c r="R148" i="5"/>
  <c r="T148" i="5"/>
  <c r="BE148" i="5"/>
  <c r="BF148" i="5"/>
  <c r="BG148" i="5"/>
  <c r="BH148" i="5"/>
  <c r="BI148" i="5"/>
  <c r="BK148" i="5"/>
  <c r="R150" i="5"/>
  <c r="J151" i="5"/>
  <c r="P151" i="5"/>
  <c r="P150" i="5"/>
  <c r="R151" i="5"/>
  <c r="T151" i="5"/>
  <c r="T150" i="5"/>
  <c r="BE151" i="5"/>
  <c r="BF151" i="5"/>
  <c r="BG151" i="5"/>
  <c r="BH151" i="5"/>
  <c r="BI151" i="5"/>
  <c r="BK151" i="5"/>
  <c r="BK150" i="5"/>
  <c r="J150" i="5"/>
  <c r="J65" i="5"/>
  <c r="J153" i="5"/>
  <c r="P153" i="5"/>
  <c r="R153" i="5"/>
  <c r="T153" i="5"/>
  <c r="BE153" i="5"/>
  <c r="BF153" i="5"/>
  <c r="BG153" i="5"/>
  <c r="BH153" i="5"/>
  <c r="BI153" i="5"/>
  <c r="BK153" i="5"/>
  <c r="J158" i="5"/>
  <c r="P158" i="5"/>
  <c r="R158" i="5"/>
  <c r="T158" i="5"/>
  <c r="BE158" i="5"/>
  <c r="BF158" i="5"/>
  <c r="BG158" i="5"/>
  <c r="BH158" i="5"/>
  <c r="BI158" i="5"/>
  <c r="BK158" i="5"/>
  <c r="J160" i="5"/>
  <c r="P160" i="5"/>
  <c r="R160" i="5"/>
  <c r="T160" i="5"/>
  <c r="BE160" i="5"/>
  <c r="BF160" i="5"/>
  <c r="BG160" i="5"/>
  <c r="BH160" i="5"/>
  <c r="BI160" i="5"/>
  <c r="BK160" i="5"/>
  <c r="J162" i="5"/>
  <c r="P162" i="5"/>
  <c r="R162" i="5"/>
  <c r="T162" i="5"/>
  <c r="BE162" i="5"/>
  <c r="BF162" i="5"/>
  <c r="BG162" i="5"/>
  <c r="BH162" i="5"/>
  <c r="BI162" i="5"/>
  <c r="BK162" i="5"/>
  <c r="J164" i="5"/>
  <c r="P164" i="5"/>
  <c r="R164" i="5"/>
  <c r="T164" i="5"/>
  <c r="BE164" i="5"/>
  <c r="BF164" i="5"/>
  <c r="BG164" i="5"/>
  <c r="BH164" i="5"/>
  <c r="BI164" i="5"/>
  <c r="BK164" i="5"/>
  <c r="J166" i="5"/>
  <c r="P166" i="5"/>
  <c r="R166" i="5"/>
  <c r="T166" i="5"/>
  <c r="BE166" i="5"/>
  <c r="BF166" i="5"/>
  <c r="BG166" i="5"/>
  <c r="BH166" i="5"/>
  <c r="BI166" i="5"/>
  <c r="BK166" i="5"/>
  <c r="P168" i="5"/>
  <c r="T168" i="5"/>
  <c r="J169" i="5"/>
  <c r="P169" i="5"/>
  <c r="R169" i="5"/>
  <c r="R168" i="5"/>
  <c r="T169" i="5"/>
  <c r="BE169" i="5"/>
  <c r="BF169" i="5"/>
  <c r="BG169" i="5"/>
  <c r="BH169" i="5"/>
  <c r="BI169" i="5"/>
  <c r="BK169" i="5"/>
  <c r="BK168" i="5"/>
  <c r="J168" i="5"/>
  <c r="J66" i="5"/>
  <c r="P171" i="5"/>
  <c r="T171" i="5"/>
  <c r="J172" i="5"/>
  <c r="P172" i="5"/>
  <c r="R172" i="5"/>
  <c r="R171" i="5"/>
  <c r="T172" i="5"/>
  <c r="BE172" i="5"/>
  <c r="BF172" i="5"/>
  <c r="BG172" i="5"/>
  <c r="BH172" i="5"/>
  <c r="BI172" i="5"/>
  <c r="BK172" i="5"/>
  <c r="BK171" i="5"/>
  <c r="J171" i="5"/>
  <c r="J68" i="5"/>
  <c r="J173" i="5"/>
  <c r="P173" i="5"/>
  <c r="R173" i="5"/>
  <c r="T173" i="5"/>
  <c r="BE173" i="5"/>
  <c r="BF173" i="5"/>
  <c r="BG173" i="5"/>
  <c r="BH173" i="5"/>
  <c r="BI173" i="5"/>
  <c r="BK173" i="5"/>
  <c r="J174" i="5"/>
  <c r="P174" i="5"/>
  <c r="R174" i="5"/>
  <c r="T174" i="5"/>
  <c r="BE174" i="5"/>
  <c r="BF174" i="5"/>
  <c r="BG174" i="5"/>
  <c r="BH174" i="5"/>
  <c r="BI174" i="5"/>
  <c r="BK174" i="5"/>
  <c r="J175" i="5"/>
  <c r="P175" i="5"/>
  <c r="R175" i="5"/>
  <c r="T175" i="5"/>
  <c r="BE175" i="5"/>
  <c r="BF175" i="5"/>
  <c r="BG175" i="5"/>
  <c r="BH175" i="5"/>
  <c r="BI175" i="5"/>
  <c r="BK175" i="5"/>
  <c r="J176" i="5"/>
  <c r="P176" i="5"/>
  <c r="R176" i="5"/>
  <c r="T176" i="5"/>
  <c r="BE176" i="5"/>
  <c r="BF176" i="5"/>
  <c r="BG176" i="5"/>
  <c r="BH176" i="5"/>
  <c r="BI176" i="5"/>
  <c r="BK176" i="5"/>
  <c r="J177" i="5"/>
  <c r="P177" i="5"/>
  <c r="R177" i="5"/>
  <c r="T177" i="5"/>
  <c r="BE177" i="5"/>
  <c r="BF177" i="5"/>
  <c r="BG177" i="5"/>
  <c r="BH177" i="5"/>
  <c r="BI177" i="5"/>
  <c r="BK177" i="5"/>
  <c r="J178" i="5"/>
  <c r="P178" i="5"/>
  <c r="R178" i="5"/>
  <c r="T178" i="5"/>
  <c r="BE178" i="5"/>
  <c r="BF178" i="5"/>
  <c r="BG178" i="5"/>
  <c r="BH178" i="5"/>
  <c r="BI178" i="5"/>
  <c r="BK178" i="5"/>
  <c r="J179" i="5"/>
  <c r="P179" i="5"/>
  <c r="R179" i="5"/>
  <c r="T179" i="5"/>
  <c r="BE179" i="5"/>
  <c r="BF179" i="5"/>
  <c r="BG179" i="5"/>
  <c r="BH179" i="5"/>
  <c r="BI179" i="5"/>
  <c r="BK179" i="5"/>
  <c r="J180" i="5"/>
  <c r="P180" i="5"/>
  <c r="R180" i="5"/>
  <c r="T180" i="5"/>
  <c r="BE180" i="5"/>
  <c r="BF180" i="5"/>
  <c r="BG180" i="5"/>
  <c r="BH180" i="5"/>
  <c r="BI180" i="5"/>
  <c r="BK180" i="5"/>
  <c r="J181" i="5"/>
  <c r="P181" i="5"/>
  <c r="R181" i="5"/>
  <c r="T181" i="5"/>
  <c r="BE181" i="5"/>
  <c r="BF181" i="5"/>
  <c r="BG181" i="5"/>
  <c r="BH181" i="5"/>
  <c r="BI181" i="5"/>
  <c r="BK181" i="5"/>
  <c r="J182" i="5"/>
  <c r="P182" i="5"/>
  <c r="R182" i="5"/>
  <c r="T182" i="5"/>
  <c r="BE182" i="5"/>
  <c r="BF182" i="5"/>
  <c r="BG182" i="5"/>
  <c r="BH182" i="5"/>
  <c r="BI182" i="5"/>
  <c r="BK182" i="5"/>
  <c r="J183" i="5"/>
  <c r="P183" i="5"/>
  <c r="R183" i="5"/>
  <c r="T183" i="5"/>
  <c r="BE183" i="5"/>
  <c r="BF183" i="5"/>
  <c r="BG183" i="5"/>
  <c r="BH183" i="5"/>
  <c r="BI183" i="5"/>
  <c r="BK183" i="5"/>
  <c r="J184" i="5"/>
  <c r="P184" i="5"/>
  <c r="R184" i="5"/>
  <c r="T184" i="5"/>
  <c r="BE184" i="5"/>
  <c r="BF184" i="5"/>
  <c r="BG184" i="5"/>
  <c r="BH184" i="5"/>
  <c r="BI184" i="5"/>
  <c r="BK184" i="5"/>
  <c r="J185" i="5"/>
  <c r="P185" i="5"/>
  <c r="R185" i="5"/>
  <c r="T185" i="5"/>
  <c r="BE185" i="5"/>
  <c r="BF185" i="5"/>
  <c r="BG185" i="5"/>
  <c r="BH185" i="5"/>
  <c r="BI185" i="5"/>
  <c r="BK185" i="5"/>
  <c r="J186" i="5"/>
  <c r="P186" i="5"/>
  <c r="R186" i="5"/>
  <c r="T186" i="5"/>
  <c r="BE186" i="5"/>
  <c r="BF186" i="5"/>
  <c r="BG186" i="5"/>
  <c r="BH186" i="5"/>
  <c r="BI186" i="5"/>
  <c r="BK186" i="5"/>
  <c r="J187" i="5"/>
  <c r="P187" i="5"/>
  <c r="R187" i="5"/>
  <c r="T187" i="5"/>
  <c r="BE187" i="5"/>
  <c r="BF187" i="5"/>
  <c r="BG187" i="5"/>
  <c r="BH187" i="5"/>
  <c r="BI187" i="5"/>
  <c r="BK187" i="5"/>
  <c r="J188" i="5"/>
  <c r="P188" i="5"/>
  <c r="R188" i="5"/>
  <c r="T188" i="5"/>
  <c r="BE188" i="5"/>
  <c r="BF188" i="5"/>
  <c r="BG188" i="5"/>
  <c r="BH188" i="5"/>
  <c r="BI188" i="5"/>
  <c r="BK188" i="5"/>
  <c r="J189" i="5"/>
  <c r="P189" i="5"/>
  <c r="R189" i="5"/>
  <c r="T189" i="5"/>
  <c r="BE189" i="5"/>
  <c r="BF189" i="5"/>
  <c r="BG189" i="5"/>
  <c r="BH189" i="5"/>
  <c r="BI189" i="5"/>
  <c r="BK189" i="5"/>
  <c r="J190" i="5"/>
  <c r="P190" i="5"/>
  <c r="R190" i="5"/>
  <c r="T190" i="5"/>
  <c r="BE190" i="5"/>
  <c r="BF190" i="5"/>
  <c r="BG190" i="5"/>
  <c r="BH190" i="5"/>
  <c r="BI190" i="5"/>
  <c r="BK190" i="5"/>
  <c r="J191" i="5"/>
  <c r="P191" i="5"/>
  <c r="R191" i="5"/>
  <c r="T191" i="5"/>
  <c r="BE191" i="5"/>
  <c r="BF191" i="5"/>
  <c r="BG191" i="5"/>
  <c r="BH191" i="5"/>
  <c r="BI191" i="5"/>
  <c r="BK191" i="5"/>
  <c r="J192" i="5"/>
  <c r="P192" i="5"/>
  <c r="R192" i="5"/>
  <c r="T192" i="5"/>
  <c r="BE192" i="5"/>
  <c r="BF192" i="5"/>
  <c r="BG192" i="5"/>
  <c r="BH192" i="5"/>
  <c r="BI192" i="5"/>
  <c r="BK192" i="5"/>
  <c r="J193" i="5"/>
  <c r="P193" i="5"/>
  <c r="R193" i="5"/>
  <c r="T193" i="5"/>
  <c r="BE193" i="5"/>
  <c r="BF193" i="5"/>
  <c r="BG193" i="5"/>
  <c r="BH193" i="5"/>
  <c r="BI193" i="5"/>
  <c r="BK193" i="5"/>
  <c r="J194" i="5"/>
  <c r="P194" i="5"/>
  <c r="R194" i="5"/>
  <c r="T194" i="5"/>
  <c r="BE194" i="5"/>
  <c r="BF194" i="5"/>
  <c r="BG194" i="5"/>
  <c r="BH194" i="5"/>
  <c r="BI194" i="5"/>
  <c r="BK194" i="5"/>
  <c r="J195" i="5"/>
  <c r="P195" i="5"/>
  <c r="R195" i="5"/>
  <c r="T195" i="5"/>
  <c r="BE195" i="5"/>
  <c r="BF195" i="5"/>
  <c r="BG195" i="5"/>
  <c r="BH195" i="5"/>
  <c r="BI195" i="5"/>
  <c r="BK195" i="5"/>
  <c r="J196" i="5"/>
  <c r="P196" i="5"/>
  <c r="R196" i="5"/>
  <c r="T196" i="5"/>
  <c r="BE196" i="5"/>
  <c r="BF196" i="5"/>
  <c r="BG196" i="5"/>
  <c r="BH196" i="5"/>
  <c r="BI196" i="5"/>
  <c r="BK196" i="5"/>
  <c r="J197" i="5"/>
  <c r="P197" i="5"/>
  <c r="R197" i="5"/>
  <c r="T197" i="5"/>
  <c r="BE197" i="5"/>
  <c r="BF197" i="5"/>
  <c r="BG197" i="5"/>
  <c r="BH197" i="5"/>
  <c r="BI197" i="5"/>
  <c r="BK197" i="5"/>
  <c r="J198" i="5"/>
  <c r="P198" i="5"/>
  <c r="R198" i="5"/>
  <c r="T198" i="5"/>
  <c r="BE198" i="5"/>
  <c r="BF198" i="5"/>
  <c r="BG198" i="5"/>
  <c r="BH198" i="5"/>
  <c r="BI198" i="5"/>
  <c r="BK198" i="5"/>
  <c r="J199" i="5"/>
  <c r="P199" i="5"/>
  <c r="R199" i="5"/>
  <c r="T199" i="5"/>
  <c r="BE199" i="5"/>
  <c r="BF199" i="5"/>
  <c r="BG199" i="5"/>
  <c r="BH199" i="5"/>
  <c r="BI199" i="5"/>
  <c r="BK199" i="5"/>
  <c r="J201" i="5"/>
  <c r="P201" i="5"/>
  <c r="R201" i="5"/>
  <c r="T201" i="5"/>
  <c r="BE201" i="5"/>
  <c r="BF201" i="5"/>
  <c r="BG201" i="5"/>
  <c r="BH201" i="5"/>
  <c r="BI201" i="5"/>
  <c r="BK201" i="5"/>
  <c r="J202" i="5"/>
  <c r="P202" i="5"/>
  <c r="R202" i="5"/>
  <c r="T202" i="5"/>
  <c r="BE202" i="5"/>
  <c r="BF202" i="5"/>
  <c r="BG202" i="5"/>
  <c r="BH202" i="5"/>
  <c r="BI202" i="5"/>
  <c r="BK202" i="5"/>
  <c r="J203" i="5"/>
  <c r="P203" i="5"/>
  <c r="R203" i="5"/>
  <c r="T203" i="5"/>
  <c r="BE203" i="5"/>
  <c r="BF203" i="5"/>
  <c r="BG203" i="5"/>
  <c r="BH203" i="5"/>
  <c r="BI203" i="5"/>
  <c r="BK203" i="5"/>
  <c r="J204" i="5"/>
  <c r="P204" i="5"/>
  <c r="R204" i="5"/>
  <c r="T204" i="5"/>
  <c r="BE204" i="5"/>
  <c r="BF204" i="5"/>
  <c r="BG204" i="5"/>
  <c r="BH204" i="5"/>
  <c r="BI204" i="5"/>
  <c r="BK204" i="5"/>
  <c r="J206" i="5"/>
  <c r="P206" i="5"/>
  <c r="P205" i="5"/>
  <c r="R206" i="5"/>
  <c r="T206" i="5"/>
  <c r="T205" i="5"/>
  <c r="BE206" i="5"/>
  <c r="BF206" i="5"/>
  <c r="BG206" i="5"/>
  <c r="BH206" i="5"/>
  <c r="BI206" i="5"/>
  <c r="BK206" i="5"/>
  <c r="BK205" i="5"/>
  <c r="J205" i="5"/>
  <c r="J69" i="5"/>
  <c r="J207" i="5"/>
  <c r="P207" i="5"/>
  <c r="R207" i="5"/>
  <c r="T207" i="5"/>
  <c r="BE207" i="5"/>
  <c r="BF207" i="5"/>
  <c r="BG207" i="5"/>
  <c r="BH207" i="5"/>
  <c r="BI207" i="5"/>
  <c r="BK207" i="5"/>
  <c r="J208" i="5"/>
  <c r="P208" i="5"/>
  <c r="R208" i="5"/>
  <c r="T208" i="5"/>
  <c r="BE208" i="5"/>
  <c r="BF208" i="5"/>
  <c r="BG208" i="5"/>
  <c r="BH208" i="5"/>
  <c r="BI208" i="5"/>
  <c r="BK208" i="5"/>
  <c r="J209" i="5"/>
  <c r="P209" i="5"/>
  <c r="R209" i="5"/>
  <c r="T209" i="5"/>
  <c r="BE209" i="5"/>
  <c r="BF209" i="5"/>
  <c r="BG209" i="5"/>
  <c r="BH209" i="5"/>
  <c r="BI209" i="5"/>
  <c r="BK209" i="5"/>
  <c r="J210" i="5"/>
  <c r="P210" i="5"/>
  <c r="R210" i="5"/>
  <c r="T210" i="5"/>
  <c r="BE210" i="5"/>
  <c r="BF210" i="5"/>
  <c r="BG210" i="5"/>
  <c r="BH210" i="5"/>
  <c r="BI210" i="5"/>
  <c r="BK210" i="5"/>
  <c r="J211" i="5"/>
  <c r="P211" i="5"/>
  <c r="R211" i="5"/>
  <c r="T211" i="5"/>
  <c r="BE211" i="5"/>
  <c r="BF211" i="5"/>
  <c r="BG211" i="5"/>
  <c r="BH211" i="5"/>
  <c r="BI211" i="5"/>
  <c r="BK211" i="5"/>
  <c r="J212" i="5"/>
  <c r="P212" i="5"/>
  <c r="R212" i="5"/>
  <c r="T212" i="5"/>
  <c r="BE212" i="5"/>
  <c r="BF212" i="5"/>
  <c r="BG212" i="5"/>
  <c r="BH212" i="5"/>
  <c r="BI212" i="5"/>
  <c r="BK212" i="5"/>
  <c r="J213" i="5"/>
  <c r="P213" i="5"/>
  <c r="R213" i="5"/>
  <c r="T213" i="5"/>
  <c r="BE213" i="5"/>
  <c r="BF213" i="5"/>
  <c r="BG213" i="5"/>
  <c r="BH213" i="5"/>
  <c r="BI213" i="5"/>
  <c r="BK213" i="5"/>
  <c r="J214" i="5"/>
  <c r="P214" i="5"/>
  <c r="R214" i="5"/>
  <c r="T214" i="5"/>
  <c r="BE214" i="5"/>
  <c r="BF214" i="5"/>
  <c r="BG214" i="5"/>
  <c r="BH214" i="5"/>
  <c r="BI214" i="5"/>
  <c r="BK214" i="5"/>
  <c r="J215" i="5"/>
  <c r="P215" i="5"/>
  <c r="R215" i="5"/>
  <c r="T215" i="5"/>
  <c r="BE215" i="5"/>
  <c r="BF215" i="5"/>
  <c r="BG215" i="5"/>
  <c r="BH215" i="5"/>
  <c r="BI215" i="5"/>
  <c r="BK215" i="5"/>
  <c r="J216" i="5"/>
  <c r="P216" i="5"/>
  <c r="R216" i="5"/>
  <c r="T216" i="5"/>
  <c r="BE216" i="5"/>
  <c r="BF216" i="5"/>
  <c r="BG216" i="5"/>
  <c r="BH216" i="5"/>
  <c r="BI216" i="5"/>
  <c r="BK216" i="5"/>
  <c r="J217" i="5"/>
  <c r="P217" i="5"/>
  <c r="R217" i="5"/>
  <c r="T217" i="5"/>
  <c r="BE217" i="5"/>
  <c r="BF217" i="5"/>
  <c r="BG217" i="5"/>
  <c r="BH217" i="5"/>
  <c r="BI217" i="5"/>
  <c r="BK217" i="5"/>
  <c r="J218" i="5"/>
  <c r="P218" i="5"/>
  <c r="R218" i="5"/>
  <c r="T218" i="5"/>
  <c r="BE218" i="5"/>
  <c r="BF218" i="5"/>
  <c r="BG218" i="5"/>
  <c r="BH218" i="5"/>
  <c r="BI218" i="5"/>
  <c r="BK218" i="5"/>
  <c r="J219" i="5"/>
  <c r="P219" i="5"/>
  <c r="R219" i="5"/>
  <c r="T219" i="5"/>
  <c r="BE219" i="5"/>
  <c r="BF219" i="5"/>
  <c r="BG219" i="5"/>
  <c r="BH219" i="5"/>
  <c r="BI219" i="5"/>
  <c r="BK219" i="5"/>
  <c r="J220" i="5"/>
  <c r="P220" i="5"/>
  <c r="R220" i="5"/>
  <c r="T220" i="5"/>
  <c r="BE220" i="5"/>
  <c r="BF220" i="5"/>
  <c r="BG220" i="5"/>
  <c r="BH220" i="5"/>
  <c r="BI220" i="5"/>
  <c r="BK220" i="5"/>
  <c r="J221" i="5"/>
  <c r="P221" i="5"/>
  <c r="R221" i="5"/>
  <c r="T221" i="5"/>
  <c r="BE221" i="5"/>
  <c r="BF221" i="5"/>
  <c r="BG221" i="5"/>
  <c r="BH221" i="5"/>
  <c r="BI221" i="5"/>
  <c r="BK221" i="5"/>
  <c r="J222" i="5"/>
  <c r="P222" i="5"/>
  <c r="R222" i="5"/>
  <c r="T222" i="5"/>
  <c r="BE222" i="5"/>
  <c r="BF222" i="5"/>
  <c r="BG222" i="5"/>
  <c r="BH222" i="5"/>
  <c r="BI222" i="5"/>
  <c r="BK222" i="5"/>
  <c r="J223" i="5"/>
  <c r="P223" i="5"/>
  <c r="R223" i="5"/>
  <c r="T223" i="5"/>
  <c r="BE223" i="5"/>
  <c r="BF223" i="5"/>
  <c r="BG223" i="5"/>
  <c r="BH223" i="5"/>
  <c r="BI223" i="5"/>
  <c r="BK223" i="5"/>
  <c r="J224" i="5"/>
  <c r="P224" i="5"/>
  <c r="R224" i="5"/>
  <c r="T224" i="5"/>
  <c r="BE224" i="5"/>
  <c r="BF224" i="5"/>
  <c r="BG224" i="5"/>
  <c r="BH224" i="5"/>
  <c r="BI224" i="5"/>
  <c r="BK224" i="5"/>
  <c r="J225" i="5"/>
  <c r="P225" i="5"/>
  <c r="R225" i="5"/>
  <c r="T225" i="5"/>
  <c r="BE225" i="5"/>
  <c r="BF225" i="5"/>
  <c r="BG225" i="5"/>
  <c r="BH225" i="5"/>
  <c r="BI225" i="5"/>
  <c r="BK225" i="5"/>
  <c r="J226" i="5"/>
  <c r="P226" i="5"/>
  <c r="R226" i="5"/>
  <c r="T226" i="5"/>
  <c r="BE226" i="5"/>
  <c r="BF226" i="5"/>
  <c r="BG226" i="5"/>
  <c r="BH226" i="5"/>
  <c r="BI226" i="5"/>
  <c r="BK226" i="5"/>
  <c r="J227" i="5"/>
  <c r="P227" i="5"/>
  <c r="R227" i="5"/>
  <c r="T227" i="5"/>
  <c r="BE227" i="5"/>
  <c r="BF227" i="5"/>
  <c r="BG227" i="5"/>
  <c r="BH227" i="5"/>
  <c r="BI227" i="5"/>
  <c r="BK227" i="5"/>
  <c r="J228" i="5"/>
  <c r="P228" i="5"/>
  <c r="R228" i="5"/>
  <c r="T228" i="5"/>
  <c r="BE228" i="5"/>
  <c r="BF228" i="5"/>
  <c r="BG228" i="5"/>
  <c r="BH228" i="5"/>
  <c r="BI228" i="5"/>
  <c r="BK228" i="5"/>
  <c r="J229" i="5"/>
  <c r="P229" i="5"/>
  <c r="R229" i="5"/>
  <c r="T229" i="5"/>
  <c r="BE229" i="5"/>
  <c r="BF229" i="5"/>
  <c r="BG229" i="5"/>
  <c r="BH229" i="5"/>
  <c r="BI229" i="5"/>
  <c r="BK229" i="5"/>
  <c r="J230" i="5"/>
  <c r="P230" i="5"/>
  <c r="R230" i="5"/>
  <c r="T230" i="5"/>
  <c r="BE230" i="5"/>
  <c r="BF230" i="5"/>
  <c r="BG230" i="5"/>
  <c r="BH230" i="5"/>
  <c r="BI230" i="5"/>
  <c r="BK230" i="5"/>
  <c r="J231" i="5"/>
  <c r="P231" i="5"/>
  <c r="R231" i="5"/>
  <c r="T231" i="5"/>
  <c r="BE231" i="5"/>
  <c r="BF231" i="5"/>
  <c r="BG231" i="5"/>
  <c r="BH231" i="5"/>
  <c r="BI231" i="5"/>
  <c r="BK231" i="5"/>
  <c r="J232" i="5"/>
  <c r="P232" i="5"/>
  <c r="R232" i="5"/>
  <c r="T232" i="5"/>
  <c r="BE232" i="5"/>
  <c r="BF232" i="5"/>
  <c r="BG232" i="5"/>
  <c r="BH232" i="5"/>
  <c r="BI232" i="5"/>
  <c r="BK232" i="5"/>
  <c r="J233" i="5"/>
  <c r="P233" i="5"/>
  <c r="R233" i="5"/>
  <c r="T233" i="5"/>
  <c r="BE233" i="5"/>
  <c r="BF233" i="5"/>
  <c r="BG233" i="5"/>
  <c r="BH233" i="5"/>
  <c r="BI233" i="5"/>
  <c r="BK233" i="5"/>
  <c r="J234" i="5"/>
  <c r="P234" i="5"/>
  <c r="R234" i="5"/>
  <c r="T234" i="5"/>
  <c r="BE234" i="5"/>
  <c r="BF234" i="5"/>
  <c r="BG234" i="5"/>
  <c r="BH234" i="5"/>
  <c r="BI234" i="5"/>
  <c r="BK234" i="5"/>
  <c r="J235" i="5"/>
  <c r="P235" i="5"/>
  <c r="R235" i="5"/>
  <c r="T235" i="5"/>
  <c r="BE235" i="5"/>
  <c r="BF235" i="5"/>
  <c r="BG235" i="5"/>
  <c r="BH235" i="5"/>
  <c r="BI235" i="5"/>
  <c r="BK235" i="5"/>
  <c r="J236" i="5"/>
  <c r="P236" i="5"/>
  <c r="R236" i="5"/>
  <c r="T236" i="5"/>
  <c r="BE236" i="5"/>
  <c r="BF236" i="5"/>
  <c r="BG236" i="5"/>
  <c r="BH236" i="5"/>
  <c r="BI236" i="5"/>
  <c r="BK236" i="5"/>
  <c r="J237" i="5"/>
  <c r="P237" i="5"/>
  <c r="R237" i="5"/>
  <c r="T237" i="5"/>
  <c r="BE237" i="5"/>
  <c r="BF237" i="5"/>
  <c r="BG237" i="5"/>
  <c r="BH237" i="5"/>
  <c r="BI237" i="5"/>
  <c r="BK237" i="5"/>
  <c r="J238" i="5"/>
  <c r="P238" i="5"/>
  <c r="R238" i="5"/>
  <c r="T238" i="5"/>
  <c r="BE238" i="5"/>
  <c r="BF238" i="5"/>
  <c r="BG238" i="5"/>
  <c r="BH238" i="5"/>
  <c r="BI238" i="5"/>
  <c r="BK238" i="5"/>
  <c r="J239" i="5"/>
  <c r="P239" i="5"/>
  <c r="R239" i="5"/>
  <c r="T239" i="5"/>
  <c r="BE239" i="5"/>
  <c r="BF239" i="5"/>
  <c r="BG239" i="5"/>
  <c r="BH239" i="5"/>
  <c r="BI239" i="5"/>
  <c r="BK239" i="5"/>
  <c r="J240" i="5"/>
  <c r="P240" i="5"/>
  <c r="R240" i="5"/>
  <c r="T240" i="5"/>
  <c r="BE240" i="5"/>
  <c r="BF240" i="5"/>
  <c r="BG240" i="5"/>
  <c r="BH240" i="5"/>
  <c r="BI240" i="5"/>
  <c r="BK240" i="5"/>
  <c r="J241" i="5"/>
  <c r="P241" i="5"/>
  <c r="R241" i="5"/>
  <c r="T241" i="5"/>
  <c r="BE241" i="5"/>
  <c r="BF241" i="5"/>
  <c r="BG241" i="5"/>
  <c r="BH241" i="5"/>
  <c r="BI241" i="5"/>
  <c r="BK241" i="5"/>
  <c r="J242" i="5"/>
  <c r="P242" i="5"/>
  <c r="R242" i="5"/>
  <c r="T242" i="5"/>
  <c r="BE242" i="5"/>
  <c r="BF242" i="5"/>
  <c r="BG242" i="5"/>
  <c r="BH242" i="5"/>
  <c r="BI242" i="5"/>
  <c r="BK242" i="5"/>
  <c r="J243" i="5"/>
  <c r="P243" i="5"/>
  <c r="R243" i="5"/>
  <c r="T243" i="5"/>
  <c r="BE243" i="5"/>
  <c r="BF243" i="5"/>
  <c r="BG243" i="5"/>
  <c r="BH243" i="5"/>
  <c r="BI243" i="5"/>
  <c r="BK243" i="5"/>
  <c r="J244" i="5"/>
  <c r="P244" i="5"/>
  <c r="R244" i="5"/>
  <c r="T244" i="5"/>
  <c r="BE244" i="5"/>
  <c r="BF244" i="5"/>
  <c r="BG244" i="5"/>
  <c r="BH244" i="5"/>
  <c r="BI244" i="5"/>
  <c r="BK244" i="5"/>
  <c r="J245" i="5"/>
  <c r="P245" i="5"/>
  <c r="R245" i="5"/>
  <c r="R205" i="5"/>
  <c r="T245" i="5"/>
  <c r="BE245" i="5"/>
  <c r="BF245" i="5"/>
  <c r="BG245" i="5"/>
  <c r="BH245" i="5"/>
  <c r="BI245" i="5"/>
  <c r="BK245" i="5"/>
  <c r="J246" i="5"/>
  <c r="P246" i="5"/>
  <c r="R246" i="5"/>
  <c r="T246" i="5"/>
  <c r="BE246" i="5"/>
  <c r="BF246" i="5"/>
  <c r="BG246" i="5"/>
  <c r="BH246" i="5"/>
  <c r="BI246" i="5"/>
  <c r="BK246" i="5"/>
  <c r="J247" i="5"/>
  <c r="P247" i="5"/>
  <c r="R247" i="5"/>
  <c r="T247" i="5"/>
  <c r="BE247" i="5"/>
  <c r="BF247" i="5"/>
  <c r="BG247" i="5"/>
  <c r="BH247" i="5"/>
  <c r="BI247" i="5"/>
  <c r="BK247" i="5"/>
  <c r="J248" i="5"/>
  <c r="P248" i="5"/>
  <c r="R248" i="5"/>
  <c r="T248" i="5"/>
  <c r="BE248" i="5"/>
  <c r="BF248" i="5"/>
  <c r="BG248" i="5"/>
  <c r="BH248" i="5"/>
  <c r="BI248" i="5"/>
  <c r="BK248" i="5"/>
  <c r="J249" i="5"/>
  <c r="P249" i="5"/>
  <c r="R249" i="5"/>
  <c r="T249" i="5"/>
  <c r="BE249" i="5"/>
  <c r="BF249" i="5"/>
  <c r="BG249" i="5"/>
  <c r="BH249" i="5"/>
  <c r="BI249" i="5"/>
  <c r="BK249" i="5"/>
  <c r="J251" i="5"/>
  <c r="P251" i="5"/>
  <c r="R251" i="5"/>
  <c r="T251" i="5"/>
  <c r="BE251" i="5"/>
  <c r="BF251" i="5"/>
  <c r="BG251" i="5"/>
  <c r="BH251" i="5"/>
  <c r="BI251" i="5"/>
  <c r="BK251" i="5"/>
  <c r="J252" i="5"/>
  <c r="P252" i="5"/>
  <c r="R252" i="5"/>
  <c r="T252" i="5"/>
  <c r="BE252" i="5"/>
  <c r="BF252" i="5"/>
  <c r="BG252" i="5"/>
  <c r="BH252" i="5"/>
  <c r="BI252" i="5"/>
  <c r="BK252" i="5"/>
  <c r="J254" i="5"/>
  <c r="P254" i="5"/>
  <c r="P253" i="5"/>
  <c r="R254" i="5"/>
  <c r="R253" i="5"/>
  <c r="T254" i="5"/>
  <c r="T253" i="5"/>
  <c r="BE254" i="5"/>
  <c r="J32" i="5"/>
  <c r="AV56" i="1"/>
  <c r="BF254" i="5"/>
  <c r="BG254" i="5"/>
  <c r="F34" i="5"/>
  <c r="BB56" i="1"/>
  <c r="BH254" i="5"/>
  <c r="BI254" i="5"/>
  <c r="F36" i="5"/>
  <c r="BD56" i="1"/>
  <c r="BK254" i="5"/>
  <c r="J255" i="5"/>
  <c r="P255" i="5"/>
  <c r="R255" i="5"/>
  <c r="T255" i="5"/>
  <c r="BE255" i="5"/>
  <c r="BF255" i="5"/>
  <c r="BG255" i="5"/>
  <c r="BH255" i="5"/>
  <c r="BI255" i="5"/>
  <c r="BK255" i="5"/>
  <c r="J256" i="5"/>
  <c r="P256" i="5"/>
  <c r="R256" i="5"/>
  <c r="T256" i="5"/>
  <c r="BE256" i="5"/>
  <c r="BF256" i="5"/>
  <c r="BG256" i="5"/>
  <c r="BH256" i="5"/>
  <c r="BI256" i="5"/>
  <c r="BK256" i="5"/>
  <c r="J257" i="5"/>
  <c r="P257" i="5"/>
  <c r="R257" i="5"/>
  <c r="T257" i="5"/>
  <c r="BE257" i="5"/>
  <c r="BF257" i="5"/>
  <c r="BG257" i="5"/>
  <c r="BH257" i="5"/>
  <c r="BI257" i="5"/>
  <c r="BK257" i="5"/>
  <c r="J258" i="5"/>
  <c r="P258" i="5"/>
  <c r="R258" i="5"/>
  <c r="T258" i="5"/>
  <c r="BE258" i="5"/>
  <c r="BF258" i="5"/>
  <c r="BG258" i="5"/>
  <c r="BH258" i="5"/>
  <c r="BI258" i="5"/>
  <c r="BK258" i="5"/>
  <c r="J259" i="5"/>
  <c r="P259" i="5"/>
  <c r="R259" i="5"/>
  <c r="T259" i="5"/>
  <c r="BE259" i="5"/>
  <c r="BF259" i="5"/>
  <c r="F33" i="5"/>
  <c r="BA56" i="1"/>
  <c r="BG259" i="5"/>
  <c r="BH259" i="5"/>
  <c r="F35" i="5"/>
  <c r="BC56" i="1"/>
  <c r="BI259" i="5"/>
  <c r="BK259" i="5"/>
  <c r="BK253" i="5"/>
  <c r="J260" i="5"/>
  <c r="P260" i="5"/>
  <c r="R260" i="5"/>
  <c r="T260" i="5"/>
  <c r="BE260" i="5"/>
  <c r="BF260" i="5"/>
  <c r="BG260" i="5"/>
  <c r="BH260" i="5"/>
  <c r="BI260" i="5"/>
  <c r="BK260" i="5"/>
  <c r="J261" i="5"/>
  <c r="P261" i="5"/>
  <c r="R261" i="5"/>
  <c r="T261" i="5"/>
  <c r="BE261" i="5"/>
  <c r="BF261" i="5"/>
  <c r="BG261" i="5"/>
  <c r="BH261" i="5"/>
  <c r="BI261" i="5"/>
  <c r="BK261" i="5"/>
  <c r="J262" i="5"/>
  <c r="P262" i="5"/>
  <c r="R262" i="5"/>
  <c r="T262" i="5"/>
  <c r="BE262" i="5"/>
  <c r="BF262" i="5"/>
  <c r="BG262" i="5"/>
  <c r="BH262" i="5"/>
  <c r="BI262" i="5"/>
  <c r="BK262" i="5"/>
  <c r="J263" i="5"/>
  <c r="P263" i="5"/>
  <c r="R263" i="5"/>
  <c r="T263" i="5"/>
  <c r="BE263" i="5"/>
  <c r="BF263" i="5"/>
  <c r="BG263" i="5"/>
  <c r="BH263" i="5"/>
  <c r="BI263" i="5"/>
  <c r="BK263" i="5"/>
  <c r="J264" i="5"/>
  <c r="P264" i="5"/>
  <c r="R264" i="5"/>
  <c r="T264" i="5"/>
  <c r="BE264" i="5"/>
  <c r="BF264" i="5"/>
  <c r="BG264" i="5"/>
  <c r="BH264" i="5"/>
  <c r="BI264" i="5"/>
  <c r="BK264" i="5"/>
  <c r="J265" i="5"/>
  <c r="P265" i="5"/>
  <c r="R265" i="5"/>
  <c r="T265" i="5"/>
  <c r="BE265" i="5"/>
  <c r="BF265" i="5"/>
  <c r="BG265" i="5"/>
  <c r="BH265" i="5"/>
  <c r="BI265" i="5"/>
  <c r="BK265" i="5"/>
  <c r="J266" i="5"/>
  <c r="P266" i="5"/>
  <c r="R266" i="5"/>
  <c r="T266" i="5"/>
  <c r="BE266" i="5"/>
  <c r="BF266" i="5"/>
  <c r="BG266" i="5"/>
  <c r="BH266" i="5"/>
  <c r="BI266" i="5"/>
  <c r="BK266" i="5"/>
  <c r="J267" i="5"/>
  <c r="P267" i="5"/>
  <c r="R267" i="5"/>
  <c r="T267" i="5"/>
  <c r="BE267" i="5"/>
  <c r="BF267" i="5"/>
  <c r="BG267" i="5"/>
  <c r="BH267" i="5"/>
  <c r="BI267" i="5"/>
  <c r="BK267" i="5"/>
  <c r="J268" i="5"/>
  <c r="P268" i="5"/>
  <c r="R268" i="5"/>
  <c r="T268" i="5"/>
  <c r="BE268" i="5"/>
  <c r="BF268" i="5"/>
  <c r="BG268" i="5"/>
  <c r="BH268" i="5"/>
  <c r="BI268" i="5"/>
  <c r="BK268" i="5"/>
  <c r="J269" i="5"/>
  <c r="P269" i="5"/>
  <c r="R269" i="5"/>
  <c r="T269" i="5"/>
  <c r="BE269" i="5"/>
  <c r="BF269" i="5"/>
  <c r="BG269" i="5"/>
  <c r="BH269" i="5"/>
  <c r="BI269" i="5"/>
  <c r="BK269" i="5"/>
  <c r="J270" i="5"/>
  <c r="P270" i="5"/>
  <c r="R270" i="5"/>
  <c r="T270" i="5"/>
  <c r="BE270" i="5"/>
  <c r="BF270" i="5"/>
  <c r="BG270" i="5"/>
  <c r="BH270" i="5"/>
  <c r="BI270" i="5"/>
  <c r="BK270" i="5"/>
  <c r="J271" i="5"/>
  <c r="P271" i="5"/>
  <c r="R271" i="5"/>
  <c r="T271" i="5"/>
  <c r="BE271" i="5"/>
  <c r="BF271" i="5"/>
  <c r="BG271" i="5"/>
  <c r="BH271" i="5"/>
  <c r="BI271" i="5"/>
  <c r="BK271" i="5"/>
  <c r="J273" i="5"/>
  <c r="P273" i="5"/>
  <c r="R273" i="5"/>
  <c r="T273" i="5"/>
  <c r="BE273" i="5"/>
  <c r="BF273" i="5"/>
  <c r="BG273" i="5"/>
  <c r="BH273" i="5"/>
  <c r="BI273" i="5"/>
  <c r="BK273" i="5"/>
  <c r="J274" i="5"/>
  <c r="P274" i="5"/>
  <c r="R274" i="5"/>
  <c r="T274" i="5"/>
  <c r="BE274" i="5"/>
  <c r="BF274" i="5"/>
  <c r="BG274" i="5"/>
  <c r="BH274" i="5"/>
  <c r="BI274" i="5"/>
  <c r="BK274" i="5"/>
  <c r="J275" i="5"/>
  <c r="P275" i="5"/>
  <c r="R275" i="5"/>
  <c r="T275" i="5"/>
  <c r="BE275" i="5"/>
  <c r="BF275" i="5"/>
  <c r="BG275" i="5"/>
  <c r="BH275" i="5"/>
  <c r="BI275" i="5"/>
  <c r="BK275" i="5"/>
  <c r="J276" i="5"/>
  <c r="P276" i="5"/>
  <c r="R276" i="5"/>
  <c r="T276" i="5"/>
  <c r="BE276" i="5"/>
  <c r="BF276" i="5"/>
  <c r="BG276" i="5"/>
  <c r="BH276" i="5"/>
  <c r="BI276" i="5"/>
  <c r="BK276" i="5"/>
  <c r="J277" i="5"/>
  <c r="P277" i="5"/>
  <c r="R277" i="5"/>
  <c r="T277" i="5"/>
  <c r="BE277" i="5"/>
  <c r="BF277" i="5"/>
  <c r="BG277" i="5"/>
  <c r="BH277" i="5"/>
  <c r="BI277" i="5"/>
  <c r="BK277" i="5"/>
  <c r="J278" i="5"/>
  <c r="P278" i="5"/>
  <c r="R278" i="5"/>
  <c r="T278" i="5"/>
  <c r="BE278" i="5"/>
  <c r="BF278" i="5"/>
  <c r="BG278" i="5"/>
  <c r="BH278" i="5"/>
  <c r="BI278" i="5"/>
  <c r="BK278" i="5"/>
  <c r="J279" i="5"/>
  <c r="P279" i="5"/>
  <c r="R279" i="5"/>
  <c r="T279" i="5"/>
  <c r="BE279" i="5"/>
  <c r="BF279" i="5"/>
  <c r="BG279" i="5"/>
  <c r="BH279" i="5"/>
  <c r="BI279" i="5"/>
  <c r="BK279" i="5"/>
  <c r="J280" i="5"/>
  <c r="P280" i="5"/>
  <c r="R280" i="5"/>
  <c r="T280" i="5"/>
  <c r="BE280" i="5"/>
  <c r="BF280" i="5"/>
  <c r="BG280" i="5"/>
  <c r="BH280" i="5"/>
  <c r="BI280" i="5"/>
  <c r="BK280" i="5"/>
  <c r="J281" i="5"/>
  <c r="P281" i="5"/>
  <c r="R281" i="5"/>
  <c r="T281" i="5"/>
  <c r="BE281" i="5"/>
  <c r="BF281" i="5"/>
  <c r="BG281" i="5"/>
  <c r="BH281" i="5"/>
  <c r="BI281" i="5"/>
  <c r="BK281" i="5"/>
  <c r="J282" i="5"/>
  <c r="P282" i="5"/>
  <c r="R282" i="5"/>
  <c r="T282" i="5"/>
  <c r="BE282" i="5"/>
  <c r="BF282" i="5"/>
  <c r="BG282" i="5"/>
  <c r="BH282" i="5"/>
  <c r="BI282" i="5"/>
  <c r="BK282" i="5"/>
  <c r="J283" i="5"/>
  <c r="P283" i="5"/>
  <c r="R283" i="5"/>
  <c r="T283" i="5"/>
  <c r="BE283" i="5"/>
  <c r="BF283" i="5"/>
  <c r="BG283" i="5"/>
  <c r="BH283" i="5"/>
  <c r="BI283" i="5"/>
  <c r="BK283" i="5"/>
  <c r="J284" i="5"/>
  <c r="P284" i="5"/>
  <c r="R284" i="5"/>
  <c r="T284" i="5"/>
  <c r="BE284" i="5"/>
  <c r="BF284" i="5"/>
  <c r="BG284" i="5"/>
  <c r="BH284" i="5"/>
  <c r="BI284" i="5"/>
  <c r="BK284" i="5"/>
  <c r="J285" i="5"/>
  <c r="P285" i="5"/>
  <c r="R285" i="5"/>
  <c r="T285" i="5"/>
  <c r="BE285" i="5"/>
  <c r="BF285" i="5"/>
  <c r="BG285" i="5"/>
  <c r="BH285" i="5"/>
  <c r="BI285" i="5"/>
  <c r="BK285" i="5"/>
  <c r="J286" i="5"/>
  <c r="P286" i="5"/>
  <c r="R286" i="5"/>
  <c r="T286" i="5"/>
  <c r="BE286" i="5"/>
  <c r="BF286" i="5"/>
  <c r="BG286" i="5"/>
  <c r="BH286" i="5"/>
  <c r="BI286" i="5"/>
  <c r="BK286" i="5"/>
  <c r="J287" i="5"/>
  <c r="P287" i="5"/>
  <c r="R287" i="5"/>
  <c r="T287" i="5"/>
  <c r="BE287" i="5"/>
  <c r="BF287" i="5"/>
  <c r="BG287" i="5"/>
  <c r="BH287" i="5"/>
  <c r="BI287" i="5"/>
  <c r="BK287" i="5"/>
  <c r="J288" i="5"/>
  <c r="P288" i="5"/>
  <c r="R288" i="5"/>
  <c r="T288" i="5"/>
  <c r="BE288" i="5"/>
  <c r="BF288" i="5"/>
  <c r="BG288" i="5"/>
  <c r="BH288" i="5"/>
  <c r="BI288" i="5"/>
  <c r="BK288" i="5"/>
  <c r="J289" i="5"/>
  <c r="P289" i="5"/>
  <c r="R289" i="5"/>
  <c r="T289" i="5"/>
  <c r="BE289" i="5"/>
  <c r="BF289" i="5"/>
  <c r="BG289" i="5"/>
  <c r="BH289" i="5"/>
  <c r="BI289" i="5"/>
  <c r="BK289" i="5"/>
  <c r="J290" i="5"/>
  <c r="P290" i="5"/>
  <c r="R290" i="5"/>
  <c r="T290" i="5"/>
  <c r="BE290" i="5"/>
  <c r="BF290" i="5"/>
  <c r="BG290" i="5"/>
  <c r="BH290" i="5"/>
  <c r="BI290" i="5"/>
  <c r="BK290" i="5"/>
  <c r="J291" i="5"/>
  <c r="P291" i="5"/>
  <c r="R291" i="5"/>
  <c r="T291" i="5"/>
  <c r="BE291" i="5"/>
  <c r="BF291" i="5"/>
  <c r="BG291" i="5"/>
  <c r="BH291" i="5"/>
  <c r="BI291" i="5"/>
  <c r="BK291" i="5"/>
  <c r="J292" i="5"/>
  <c r="P292" i="5"/>
  <c r="R292" i="5"/>
  <c r="T292" i="5"/>
  <c r="BE292" i="5"/>
  <c r="BF292" i="5"/>
  <c r="BG292" i="5"/>
  <c r="BH292" i="5"/>
  <c r="BI292" i="5"/>
  <c r="BK292" i="5"/>
  <c r="J293" i="5"/>
  <c r="P293" i="5"/>
  <c r="R293" i="5"/>
  <c r="T293" i="5"/>
  <c r="BE293" i="5"/>
  <c r="BF293" i="5"/>
  <c r="BG293" i="5"/>
  <c r="BH293" i="5"/>
  <c r="BI293" i="5"/>
  <c r="BK293" i="5"/>
  <c r="J294" i="5"/>
  <c r="P294" i="5"/>
  <c r="R294" i="5"/>
  <c r="T294" i="5"/>
  <c r="BE294" i="5"/>
  <c r="BF294" i="5"/>
  <c r="BG294" i="5"/>
  <c r="BH294" i="5"/>
  <c r="BI294" i="5"/>
  <c r="BK294" i="5"/>
  <c r="J295" i="5"/>
  <c r="P295" i="5"/>
  <c r="R295" i="5"/>
  <c r="T295" i="5"/>
  <c r="BE295" i="5"/>
  <c r="BF295" i="5"/>
  <c r="BG295" i="5"/>
  <c r="BH295" i="5"/>
  <c r="BI295" i="5"/>
  <c r="BK295" i="5"/>
  <c r="J296" i="5"/>
  <c r="P296" i="5"/>
  <c r="R296" i="5"/>
  <c r="T296" i="5"/>
  <c r="BE296" i="5"/>
  <c r="BF296" i="5"/>
  <c r="BG296" i="5"/>
  <c r="BH296" i="5"/>
  <c r="BI296" i="5"/>
  <c r="BK296" i="5"/>
  <c r="J297" i="5"/>
  <c r="P297" i="5"/>
  <c r="R297" i="5"/>
  <c r="T297" i="5"/>
  <c r="BE297" i="5"/>
  <c r="BF297" i="5"/>
  <c r="BG297" i="5"/>
  <c r="BH297" i="5"/>
  <c r="BI297" i="5"/>
  <c r="BK297" i="5"/>
  <c r="J298" i="5"/>
  <c r="P298" i="5"/>
  <c r="R298" i="5"/>
  <c r="T298" i="5"/>
  <c r="BE298" i="5"/>
  <c r="BF298" i="5"/>
  <c r="BG298" i="5"/>
  <c r="BH298" i="5"/>
  <c r="BI298" i="5"/>
  <c r="BK298" i="5"/>
  <c r="J299" i="5"/>
  <c r="P299" i="5"/>
  <c r="R299" i="5"/>
  <c r="T299" i="5"/>
  <c r="BE299" i="5"/>
  <c r="BF299" i="5"/>
  <c r="BG299" i="5"/>
  <c r="BH299" i="5"/>
  <c r="BI299" i="5"/>
  <c r="BK299" i="5"/>
  <c r="J301" i="5"/>
  <c r="P301" i="5"/>
  <c r="R301" i="5"/>
  <c r="T301" i="5"/>
  <c r="BE301" i="5"/>
  <c r="BF301" i="5"/>
  <c r="BG301" i="5"/>
  <c r="BH301" i="5"/>
  <c r="BI301" i="5"/>
  <c r="BK301" i="5"/>
  <c r="P302" i="5"/>
  <c r="T302" i="5"/>
  <c r="J303" i="5"/>
  <c r="P303" i="5"/>
  <c r="R303" i="5"/>
  <c r="R302" i="5"/>
  <c r="T303" i="5"/>
  <c r="BE303" i="5"/>
  <c r="BF303" i="5"/>
  <c r="BG303" i="5"/>
  <c r="BH303" i="5"/>
  <c r="BI303" i="5"/>
  <c r="BK303" i="5"/>
  <c r="BK302" i="5"/>
  <c r="J302" i="5"/>
  <c r="J71" i="5"/>
  <c r="J304" i="5"/>
  <c r="P304" i="5"/>
  <c r="R304" i="5"/>
  <c r="T304" i="5"/>
  <c r="BE304" i="5"/>
  <c r="BF304" i="5"/>
  <c r="BG304" i="5"/>
  <c r="BH304" i="5"/>
  <c r="BI304" i="5"/>
  <c r="BK304" i="5"/>
  <c r="J305" i="5"/>
  <c r="P305" i="5"/>
  <c r="R305" i="5"/>
  <c r="T305" i="5"/>
  <c r="BE305" i="5"/>
  <c r="BF305" i="5"/>
  <c r="BG305" i="5"/>
  <c r="BH305" i="5"/>
  <c r="BI305" i="5"/>
  <c r="BK305" i="5"/>
  <c r="J306" i="5"/>
  <c r="P306" i="5"/>
  <c r="R306" i="5"/>
  <c r="T306" i="5"/>
  <c r="BE306" i="5"/>
  <c r="BF306" i="5"/>
  <c r="BG306" i="5"/>
  <c r="BH306" i="5"/>
  <c r="BI306" i="5"/>
  <c r="BK306" i="5"/>
  <c r="R307" i="5"/>
  <c r="J308" i="5"/>
  <c r="P308" i="5"/>
  <c r="P307" i="5"/>
  <c r="R308" i="5"/>
  <c r="T308" i="5"/>
  <c r="T307" i="5"/>
  <c r="BE308" i="5"/>
  <c r="BF308" i="5"/>
  <c r="BG308" i="5"/>
  <c r="BH308" i="5"/>
  <c r="BI308" i="5"/>
  <c r="BK308" i="5"/>
  <c r="BK307" i="5"/>
  <c r="J307" i="5"/>
  <c r="J72" i="5"/>
  <c r="R316" i="5"/>
  <c r="R315" i="5"/>
  <c r="J317" i="5"/>
  <c r="P317" i="5"/>
  <c r="P316" i="5"/>
  <c r="P315" i="5"/>
  <c r="R317" i="5"/>
  <c r="T317" i="5"/>
  <c r="T316" i="5"/>
  <c r="T315" i="5"/>
  <c r="BE317" i="5"/>
  <c r="BF317" i="5"/>
  <c r="BG317" i="5"/>
  <c r="BH317" i="5"/>
  <c r="BI317" i="5"/>
  <c r="BK317" i="5"/>
  <c r="BK316" i="5"/>
  <c r="P318" i="5"/>
  <c r="T318" i="5"/>
  <c r="J319" i="5"/>
  <c r="P319" i="5"/>
  <c r="R319" i="5"/>
  <c r="R318" i="5"/>
  <c r="T319" i="5"/>
  <c r="BE319" i="5"/>
  <c r="BF319" i="5"/>
  <c r="BG319" i="5"/>
  <c r="BH319" i="5"/>
  <c r="BI319" i="5"/>
  <c r="BK319" i="5"/>
  <c r="BK318" i="5"/>
  <c r="J318" i="5"/>
  <c r="J75" i="5"/>
  <c r="R322" i="5"/>
  <c r="J323" i="5"/>
  <c r="P323" i="5"/>
  <c r="P322" i="5"/>
  <c r="R323" i="5"/>
  <c r="T323" i="5"/>
  <c r="T322" i="5"/>
  <c r="BE323" i="5"/>
  <c r="BF323" i="5"/>
  <c r="BG323" i="5"/>
  <c r="BH323" i="5"/>
  <c r="BI323" i="5"/>
  <c r="BK323" i="5"/>
  <c r="BK322" i="5"/>
  <c r="J322" i="5"/>
  <c r="J76" i="5"/>
  <c r="J324" i="5"/>
  <c r="P324" i="5"/>
  <c r="R324" i="5"/>
  <c r="T324" i="5"/>
  <c r="BE324" i="5"/>
  <c r="BF324" i="5"/>
  <c r="BG324" i="5"/>
  <c r="BH324" i="5"/>
  <c r="BI324" i="5"/>
  <c r="BK324" i="5"/>
  <c r="J325" i="5"/>
  <c r="P325" i="5"/>
  <c r="R325" i="5"/>
  <c r="T325" i="5"/>
  <c r="BE325" i="5"/>
  <c r="BF325" i="5"/>
  <c r="BG325" i="5"/>
  <c r="BH325" i="5"/>
  <c r="BI325" i="5"/>
  <c r="BK325" i="5"/>
  <c r="E7" i="4"/>
  <c r="J14" i="4"/>
  <c r="J19" i="4"/>
  <c r="E20" i="4"/>
  <c r="F56" i="4"/>
  <c r="J20" i="4"/>
  <c r="E47" i="4"/>
  <c r="E51" i="4"/>
  <c r="F53" i="4"/>
  <c r="J53" i="4"/>
  <c r="F55" i="4"/>
  <c r="J55" i="4"/>
  <c r="E86" i="4"/>
  <c r="E90" i="4"/>
  <c r="F92" i="4"/>
  <c r="J92" i="4"/>
  <c r="F94" i="4"/>
  <c r="J94" i="4"/>
  <c r="R100" i="4"/>
  <c r="J101" i="4"/>
  <c r="P101" i="4"/>
  <c r="P100" i="4"/>
  <c r="R101" i="4"/>
  <c r="T101" i="4"/>
  <c r="T100" i="4"/>
  <c r="BE101" i="4"/>
  <c r="BF101" i="4"/>
  <c r="BG101" i="4"/>
  <c r="BH101" i="4"/>
  <c r="BI101" i="4"/>
  <c r="BK101" i="4"/>
  <c r="BK100" i="4"/>
  <c r="J102" i="4"/>
  <c r="P102" i="4"/>
  <c r="R102" i="4"/>
  <c r="T102" i="4"/>
  <c r="BE102" i="4"/>
  <c r="BF102" i="4"/>
  <c r="BG102" i="4"/>
  <c r="BH102" i="4"/>
  <c r="BI102" i="4"/>
  <c r="BK102" i="4"/>
  <c r="P103" i="4"/>
  <c r="T103" i="4"/>
  <c r="J104" i="4"/>
  <c r="P104" i="4"/>
  <c r="R104" i="4"/>
  <c r="R103" i="4"/>
  <c r="T104" i="4"/>
  <c r="BE104" i="4"/>
  <c r="BF104" i="4"/>
  <c r="BG104" i="4"/>
  <c r="BH104" i="4"/>
  <c r="BI104" i="4"/>
  <c r="BK104" i="4"/>
  <c r="BK103" i="4"/>
  <c r="J103" i="4"/>
  <c r="J63" i="4"/>
  <c r="J105" i="4"/>
  <c r="P105" i="4"/>
  <c r="R105" i="4"/>
  <c r="T105" i="4"/>
  <c r="BE105" i="4"/>
  <c r="BF105" i="4"/>
  <c r="BG105" i="4"/>
  <c r="BH105" i="4"/>
  <c r="BI105" i="4"/>
  <c r="BK105" i="4"/>
  <c r="J106" i="4"/>
  <c r="P106" i="4"/>
  <c r="R106" i="4"/>
  <c r="T106" i="4"/>
  <c r="BE106" i="4"/>
  <c r="BF106" i="4"/>
  <c r="BG106" i="4"/>
  <c r="BH106" i="4"/>
  <c r="BI106" i="4"/>
  <c r="BK106" i="4"/>
  <c r="J107" i="4"/>
  <c r="P107" i="4"/>
  <c r="R107" i="4"/>
  <c r="T107" i="4"/>
  <c r="BE107" i="4"/>
  <c r="BF107" i="4"/>
  <c r="BG107" i="4"/>
  <c r="BH107" i="4"/>
  <c r="BI107" i="4"/>
  <c r="BK107" i="4"/>
  <c r="R108" i="4"/>
  <c r="J109" i="4"/>
  <c r="P109" i="4"/>
  <c r="P108" i="4"/>
  <c r="R109" i="4"/>
  <c r="T109" i="4"/>
  <c r="T108" i="4"/>
  <c r="BE109" i="4"/>
  <c r="BF109" i="4"/>
  <c r="BG109" i="4"/>
  <c r="BH109" i="4"/>
  <c r="BI109" i="4"/>
  <c r="BK109" i="4"/>
  <c r="BK108" i="4"/>
  <c r="J108" i="4"/>
  <c r="J64" i="4"/>
  <c r="J110" i="4"/>
  <c r="P110" i="4"/>
  <c r="R110" i="4"/>
  <c r="T110" i="4"/>
  <c r="BE110" i="4"/>
  <c r="BF110" i="4"/>
  <c r="BG110" i="4"/>
  <c r="BH110" i="4"/>
  <c r="BI110" i="4"/>
  <c r="BK110" i="4"/>
  <c r="P111" i="4"/>
  <c r="T111" i="4"/>
  <c r="J112" i="4"/>
  <c r="P112" i="4"/>
  <c r="R112" i="4"/>
  <c r="R111" i="4"/>
  <c r="T112" i="4"/>
  <c r="BE112" i="4"/>
  <c r="BF112" i="4"/>
  <c r="BG112" i="4"/>
  <c r="BH112" i="4"/>
  <c r="BI112" i="4"/>
  <c r="BK112" i="4"/>
  <c r="BK111" i="4"/>
  <c r="J111" i="4"/>
  <c r="J65" i="4"/>
  <c r="J113" i="4"/>
  <c r="P113" i="4"/>
  <c r="R113" i="4"/>
  <c r="T113" i="4"/>
  <c r="BE113" i="4"/>
  <c r="BF113" i="4"/>
  <c r="BG113" i="4"/>
  <c r="BH113" i="4"/>
  <c r="BI113" i="4"/>
  <c r="BK113" i="4"/>
  <c r="J114" i="4"/>
  <c r="P114" i="4"/>
  <c r="R114" i="4"/>
  <c r="T114" i="4"/>
  <c r="BE114" i="4"/>
  <c r="BF114" i="4"/>
  <c r="BG114" i="4"/>
  <c r="BH114" i="4"/>
  <c r="BI114" i="4"/>
  <c r="BK114" i="4"/>
  <c r="J115" i="4"/>
  <c r="P115" i="4"/>
  <c r="R115" i="4"/>
  <c r="T115" i="4"/>
  <c r="BE115" i="4"/>
  <c r="BF115" i="4"/>
  <c r="BG115" i="4"/>
  <c r="BH115" i="4"/>
  <c r="BI115" i="4"/>
  <c r="BK115" i="4"/>
  <c r="J116" i="4"/>
  <c r="P116" i="4"/>
  <c r="R116" i="4"/>
  <c r="T116" i="4"/>
  <c r="BE116" i="4"/>
  <c r="BF116" i="4"/>
  <c r="BG116" i="4"/>
  <c r="BH116" i="4"/>
  <c r="BI116" i="4"/>
  <c r="BK116" i="4"/>
  <c r="J117" i="4"/>
  <c r="P117" i="4"/>
  <c r="R117" i="4"/>
  <c r="T117" i="4"/>
  <c r="BE117" i="4"/>
  <c r="BF117" i="4"/>
  <c r="BG117" i="4"/>
  <c r="BH117" i="4"/>
  <c r="BI117" i="4"/>
  <c r="BK117" i="4"/>
  <c r="R118" i="4"/>
  <c r="J119" i="4"/>
  <c r="P119" i="4"/>
  <c r="P118" i="4"/>
  <c r="R119" i="4"/>
  <c r="T119" i="4"/>
  <c r="T118" i="4"/>
  <c r="BE119" i="4"/>
  <c r="BF119" i="4"/>
  <c r="BG119" i="4"/>
  <c r="BH119" i="4"/>
  <c r="BI119" i="4"/>
  <c r="BK119" i="4"/>
  <c r="BK118" i="4"/>
  <c r="J118" i="4"/>
  <c r="J66" i="4"/>
  <c r="J120" i="4"/>
  <c r="P120" i="4"/>
  <c r="R120" i="4"/>
  <c r="T120" i="4"/>
  <c r="BE120" i="4"/>
  <c r="BF120" i="4"/>
  <c r="BG120" i="4"/>
  <c r="BH120" i="4"/>
  <c r="BI120" i="4"/>
  <c r="BK120" i="4"/>
  <c r="J121" i="4"/>
  <c r="P121" i="4"/>
  <c r="R121" i="4"/>
  <c r="T121" i="4"/>
  <c r="BE121" i="4"/>
  <c r="BF121" i="4"/>
  <c r="BG121" i="4"/>
  <c r="BH121" i="4"/>
  <c r="BI121" i="4"/>
  <c r="BK121" i="4"/>
  <c r="J122" i="4"/>
  <c r="P122" i="4"/>
  <c r="R122" i="4"/>
  <c r="T122" i="4"/>
  <c r="BE122" i="4"/>
  <c r="BF122" i="4"/>
  <c r="BG122" i="4"/>
  <c r="BH122" i="4"/>
  <c r="BI122" i="4"/>
  <c r="BK122" i="4"/>
  <c r="P123" i="4"/>
  <c r="T123" i="4"/>
  <c r="J124" i="4"/>
  <c r="P124" i="4"/>
  <c r="R124" i="4"/>
  <c r="R123" i="4"/>
  <c r="T124" i="4"/>
  <c r="BE124" i="4"/>
  <c r="BF124" i="4"/>
  <c r="BG124" i="4"/>
  <c r="BH124" i="4"/>
  <c r="BI124" i="4"/>
  <c r="BK124" i="4"/>
  <c r="BK123" i="4"/>
  <c r="J123" i="4"/>
  <c r="J67" i="4"/>
  <c r="J125" i="4"/>
  <c r="P125" i="4"/>
  <c r="R125" i="4"/>
  <c r="T125" i="4"/>
  <c r="BE125" i="4"/>
  <c r="BF125" i="4"/>
  <c r="BG125" i="4"/>
  <c r="BH125" i="4"/>
  <c r="BI125" i="4"/>
  <c r="BK125" i="4"/>
  <c r="J126" i="4"/>
  <c r="P126" i="4"/>
  <c r="R126" i="4"/>
  <c r="T126" i="4"/>
  <c r="BE126" i="4"/>
  <c r="BF126" i="4"/>
  <c r="BG126" i="4"/>
  <c r="BH126" i="4"/>
  <c r="BI126" i="4"/>
  <c r="BK126" i="4"/>
  <c r="J127" i="4"/>
  <c r="P127" i="4"/>
  <c r="R127" i="4"/>
  <c r="T127" i="4"/>
  <c r="BE127" i="4"/>
  <c r="BF127" i="4"/>
  <c r="BG127" i="4"/>
  <c r="BH127" i="4"/>
  <c r="BI127" i="4"/>
  <c r="BK127" i="4"/>
  <c r="J128" i="4"/>
  <c r="P128" i="4"/>
  <c r="R128" i="4"/>
  <c r="T128" i="4"/>
  <c r="BE128" i="4"/>
  <c r="BF128" i="4"/>
  <c r="BG128" i="4"/>
  <c r="BH128" i="4"/>
  <c r="BI128" i="4"/>
  <c r="BK128" i="4"/>
  <c r="J129" i="4"/>
  <c r="P129" i="4"/>
  <c r="R129" i="4"/>
  <c r="T129" i="4"/>
  <c r="BE129" i="4"/>
  <c r="BF129" i="4"/>
  <c r="BG129" i="4"/>
  <c r="BH129" i="4"/>
  <c r="BI129" i="4"/>
  <c r="BK129" i="4"/>
  <c r="J130" i="4"/>
  <c r="P130" i="4"/>
  <c r="R130" i="4"/>
  <c r="T130" i="4"/>
  <c r="BE130" i="4"/>
  <c r="BF130" i="4"/>
  <c r="BG130" i="4"/>
  <c r="BH130" i="4"/>
  <c r="BI130" i="4"/>
  <c r="BK130" i="4"/>
  <c r="R131" i="4"/>
  <c r="J132" i="4"/>
  <c r="P132" i="4"/>
  <c r="P131" i="4"/>
  <c r="R132" i="4"/>
  <c r="T132" i="4"/>
  <c r="T131" i="4"/>
  <c r="BE132" i="4"/>
  <c r="BF132" i="4"/>
  <c r="BG132" i="4"/>
  <c r="BH132" i="4"/>
  <c r="BI132" i="4"/>
  <c r="BK132" i="4"/>
  <c r="BK131" i="4"/>
  <c r="J131" i="4"/>
  <c r="J68" i="4"/>
  <c r="J133" i="4"/>
  <c r="P133" i="4"/>
  <c r="R133" i="4"/>
  <c r="T133" i="4"/>
  <c r="BE133" i="4"/>
  <c r="BF133" i="4"/>
  <c r="BG133" i="4"/>
  <c r="BH133" i="4"/>
  <c r="BI133" i="4"/>
  <c r="BK133" i="4"/>
  <c r="J134" i="4"/>
  <c r="P134" i="4"/>
  <c r="R134" i="4"/>
  <c r="T134" i="4"/>
  <c r="BE134" i="4"/>
  <c r="BF134" i="4"/>
  <c r="BG134" i="4"/>
  <c r="BH134" i="4"/>
  <c r="BI134" i="4"/>
  <c r="BK134" i="4"/>
  <c r="P135" i="4"/>
  <c r="T135" i="4"/>
  <c r="J136" i="4"/>
  <c r="P136" i="4"/>
  <c r="R136" i="4"/>
  <c r="R135" i="4"/>
  <c r="T136" i="4"/>
  <c r="BE136" i="4"/>
  <c r="BF136" i="4"/>
  <c r="BG136" i="4"/>
  <c r="BH136" i="4"/>
  <c r="BI136" i="4"/>
  <c r="BK136" i="4"/>
  <c r="BK135" i="4"/>
  <c r="J135" i="4"/>
  <c r="J69" i="4"/>
  <c r="J137" i="4"/>
  <c r="P137" i="4"/>
  <c r="R137" i="4"/>
  <c r="T137" i="4"/>
  <c r="BE137" i="4"/>
  <c r="BF137" i="4"/>
  <c r="BG137" i="4"/>
  <c r="BH137" i="4"/>
  <c r="BI137" i="4"/>
  <c r="BK137" i="4"/>
  <c r="J138" i="4"/>
  <c r="P138" i="4"/>
  <c r="R138" i="4"/>
  <c r="T138" i="4"/>
  <c r="BE138" i="4"/>
  <c r="BF138" i="4"/>
  <c r="BG138" i="4"/>
  <c r="BH138" i="4"/>
  <c r="BI138" i="4"/>
  <c r="BK138" i="4"/>
  <c r="R139" i="4"/>
  <c r="J140" i="4"/>
  <c r="P140" i="4"/>
  <c r="P139" i="4"/>
  <c r="R140" i="4"/>
  <c r="T140" i="4"/>
  <c r="T139" i="4"/>
  <c r="BE140" i="4"/>
  <c r="BF140" i="4"/>
  <c r="BG140" i="4"/>
  <c r="BH140" i="4"/>
  <c r="BI140" i="4"/>
  <c r="BK140" i="4"/>
  <c r="BK139" i="4"/>
  <c r="J139" i="4"/>
  <c r="J70" i="4"/>
  <c r="J141" i="4"/>
  <c r="P141" i="4"/>
  <c r="R141" i="4"/>
  <c r="T141" i="4"/>
  <c r="BE141" i="4"/>
  <c r="BF141" i="4"/>
  <c r="BG141" i="4"/>
  <c r="BH141" i="4"/>
  <c r="BI141" i="4"/>
  <c r="BK141" i="4"/>
  <c r="J142" i="4"/>
  <c r="P142" i="4"/>
  <c r="R142" i="4"/>
  <c r="T142" i="4"/>
  <c r="BE142" i="4"/>
  <c r="BF142" i="4"/>
  <c r="BG142" i="4"/>
  <c r="BH142" i="4"/>
  <c r="BI142" i="4"/>
  <c r="BK142" i="4"/>
  <c r="P143" i="4"/>
  <c r="T143" i="4"/>
  <c r="J144" i="4"/>
  <c r="P144" i="4"/>
  <c r="R144" i="4"/>
  <c r="R143" i="4"/>
  <c r="T144" i="4"/>
  <c r="BE144" i="4"/>
  <c r="BF144" i="4"/>
  <c r="BG144" i="4"/>
  <c r="BH144" i="4"/>
  <c r="BI144" i="4"/>
  <c r="BK144" i="4"/>
  <c r="BK143" i="4"/>
  <c r="J143" i="4"/>
  <c r="J71" i="4"/>
  <c r="J145" i="4"/>
  <c r="P145" i="4"/>
  <c r="R145" i="4"/>
  <c r="T145" i="4"/>
  <c r="BE145" i="4"/>
  <c r="BF145" i="4"/>
  <c r="BG145" i="4"/>
  <c r="BH145" i="4"/>
  <c r="BI145" i="4"/>
  <c r="BK145" i="4"/>
  <c r="R146" i="4"/>
  <c r="J147" i="4"/>
  <c r="P147" i="4"/>
  <c r="P146" i="4"/>
  <c r="R147" i="4"/>
  <c r="T147" i="4"/>
  <c r="T146" i="4"/>
  <c r="BE147" i="4"/>
  <c r="BF147" i="4"/>
  <c r="BG147" i="4"/>
  <c r="BH147" i="4"/>
  <c r="BI147" i="4"/>
  <c r="BK147" i="4"/>
  <c r="BK146" i="4"/>
  <c r="J146" i="4"/>
  <c r="J72" i="4"/>
  <c r="J148" i="4"/>
  <c r="P148" i="4"/>
  <c r="R148" i="4"/>
  <c r="T148" i="4"/>
  <c r="BE148" i="4"/>
  <c r="BF148" i="4"/>
  <c r="BG148" i="4"/>
  <c r="BH148" i="4"/>
  <c r="BI148" i="4"/>
  <c r="BK148" i="4"/>
  <c r="R150" i="4"/>
  <c r="J151" i="4"/>
  <c r="P151" i="4"/>
  <c r="P150" i="4"/>
  <c r="R151" i="4"/>
  <c r="T151" i="4"/>
  <c r="T150" i="4"/>
  <c r="BE151" i="4"/>
  <c r="BF151" i="4"/>
  <c r="BG151" i="4"/>
  <c r="BH151" i="4"/>
  <c r="BI151" i="4"/>
  <c r="BK151" i="4"/>
  <c r="BK150" i="4"/>
  <c r="P152" i="4"/>
  <c r="T152" i="4"/>
  <c r="J153" i="4"/>
  <c r="P153" i="4"/>
  <c r="R153" i="4"/>
  <c r="R152" i="4"/>
  <c r="T153" i="4"/>
  <c r="BE153" i="4"/>
  <c r="BF153" i="4"/>
  <c r="BG153" i="4"/>
  <c r="BH153" i="4"/>
  <c r="BI153" i="4"/>
  <c r="BK153" i="4"/>
  <c r="BK152" i="4"/>
  <c r="J152" i="4"/>
  <c r="J75" i="4"/>
  <c r="R156" i="4"/>
  <c r="J157" i="4"/>
  <c r="P157" i="4"/>
  <c r="P156" i="4"/>
  <c r="R157" i="4"/>
  <c r="T157" i="4"/>
  <c r="T156" i="4"/>
  <c r="BE157" i="4"/>
  <c r="BF157" i="4"/>
  <c r="BG157" i="4"/>
  <c r="BH157" i="4"/>
  <c r="BI157" i="4"/>
  <c r="BK157" i="4"/>
  <c r="BK156" i="4"/>
  <c r="J156" i="4"/>
  <c r="J76" i="4"/>
  <c r="E7" i="3"/>
  <c r="J14" i="3"/>
  <c r="J87" i="3"/>
  <c r="J19" i="3"/>
  <c r="E20" i="3"/>
  <c r="F56" i="3"/>
  <c r="J20" i="3"/>
  <c r="E47" i="3"/>
  <c r="E51" i="3"/>
  <c r="F53" i="3"/>
  <c r="J53" i="3"/>
  <c r="F55" i="3"/>
  <c r="J55" i="3"/>
  <c r="E81" i="3"/>
  <c r="E85" i="3"/>
  <c r="F87" i="3"/>
  <c r="F89" i="3"/>
  <c r="J89" i="3"/>
  <c r="F90" i="3"/>
  <c r="J95" i="3"/>
  <c r="J62" i="3"/>
  <c r="P96" i="3"/>
  <c r="T96" i="3"/>
  <c r="J97" i="3"/>
  <c r="P97" i="3"/>
  <c r="R97" i="3"/>
  <c r="R96" i="3"/>
  <c r="T97" i="3"/>
  <c r="BE97" i="3"/>
  <c r="BF97" i="3"/>
  <c r="BG97" i="3"/>
  <c r="BH97" i="3"/>
  <c r="F35" i="3"/>
  <c r="BC54" i="1"/>
  <c r="BI97" i="3"/>
  <c r="BK97" i="3"/>
  <c r="BK96" i="3"/>
  <c r="J98" i="3"/>
  <c r="P98" i="3"/>
  <c r="R98" i="3"/>
  <c r="T98" i="3"/>
  <c r="BE98" i="3"/>
  <c r="BF98" i="3"/>
  <c r="BG98" i="3"/>
  <c r="BH98" i="3"/>
  <c r="BI98" i="3"/>
  <c r="BK98" i="3"/>
  <c r="J99" i="3"/>
  <c r="P99" i="3"/>
  <c r="R99" i="3"/>
  <c r="T99" i="3"/>
  <c r="BE99" i="3"/>
  <c r="BF99" i="3"/>
  <c r="J33" i="3"/>
  <c r="AW54" i="1"/>
  <c r="BG99" i="3"/>
  <c r="BH99" i="3"/>
  <c r="BI99" i="3"/>
  <c r="BK99" i="3"/>
  <c r="J100" i="3"/>
  <c r="P100" i="3"/>
  <c r="R100" i="3"/>
  <c r="T100" i="3"/>
  <c r="BE100" i="3"/>
  <c r="BF100" i="3"/>
  <c r="BG100" i="3"/>
  <c r="BH100" i="3"/>
  <c r="BI100" i="3"/>
  <c r="BK100" i="3"/>
  <c r="R101" i="3"/>
  <c r="J102" i="3"/>
  <c r="P102" i="3"/>
  <c r="P101" i="3"/>
  <c r="R102" i="3"/>
  <c r="T102" i="3"/>
  <c r="T101" i="3"/>
  <c r="BE102" i="3"/>
  <c r="BF102" i="3"/>
  <c r="BG102" i="3"/>
  <c r="BH102" i="3"/>
  <c r="BI102" i="3"/>
  <c r="BK102" i="3"/>
  <c r="BK101" i="3"/>
  <c r="J101" i="3"/>
  <c r="J64" i="3"/>
  <c r="J103" i="3"/>
  <c r="P103" i="3"/>
  <c r="R103" i="3"/>
  <c r="T103" i="3"/>
  <c r="BE103" i="3"/>
  <c r="BF103" i="3"/>
  <c r="BG103" i="3"/>
  <c r="BH103" i="3"/>
  <c r="BI103" i="3"/>
  <c r="BK103" i="3"/>
  <c r="J104" i="3"/>
  <c r="P104" i="3"/>
  <c r="R104" i="3"/>
  <c r="T104" i="3"/>
  <c r="BE104" i="3"/>
  <c r="BF104" i="3"/>
  <c r="BG104" i="3"/>
  <c r="BH104" i="3"/>
  <c r="BI104" i="3"/>
  <c r="BK104" i="3"/>
  <c r="J105" i="3"/>
  <c r="P105" i="3"/>
  <c r="R105" i="3"/>
  <c r="T105" i="3"/>
  <c r="BE105" i="3"/>
  <c r="BF105" i="3"/>
  <c r="BG105" i="3"/>
  <c r="BH105" i="3"/>
  <c r="BI105" i="3"/>
  <c r="BK105" i="3"/>
  <c r="J106" i="3"/>
  <c r="P106" i="3"/>
  <c r="R106" i="3"/>
  <c r="T106" i="3"/>
  <c r="BE106" i="3"/>
  <c r="BF106" i="3"/>
  <c r="BG106" i="3"/>
  <c r="BH106" i="3"/>
  <c r="BI106" i="3"/>
  <c r="BK106" i="3"/>
  <c r="P107" i="3"/>
  <c r="T107" i="3"/>
  <c r="J108" i="3"/>
  <c r="P108" i="3"/>
  <c r="R108" i="3"/>
  <c r="R107" i="3"/>
  <c r="T108" i="3"/>
  <c r="BE108" i="3"/>
  <c r="BF108" i="3"/>
  <c r="BG108" i="3"/>
  <c r="BH108" i="3"/>
  <c r="BI108" i="3"/>
  <c r="BK108" i="3"/>
  <c r="BK107" i="3"/>
  <c r="J107" i="3"/>
  <c r="J65" i="3"/>
  <c r="J109" i="3"/>
  <c r="P109" i="3"/>
  <c r="R109" i="3"/>
  <c r="T109" i="3"/>
  <c r="BE109" i="3"/>
  <c r="BF109" i="3"/>
  <c r="BG109" i="3"/>
  <c r="BH109" i="3"/>
  <c r="BI109" i="3"/>
  <c r="BK109" i="3"/>
  <c r="J111" i="3"/>
  <c r="P111" i="3"/>
  <c r="P110" i="3"/>
  <c r="R111" i="3"/>
  <c r="T111" i="3"/>
  <c r="T110" i="3"/>
  <c r="BE111" i="3"/>
  <c r="BF111" i="3"/>
  <c r="BG111" i="3"/>
  <c r="BH111" i="3"/>
  <c r="BI111" i="3"/>
  <c r="BK111" i="3"/>
  <c r="BK110" i="3"/>
  <c r="J110" i="3"/>
  <c r="J66" i="3"/>
  <c r="J112" i="3"/>
  <c r="P112" i="3"/>
  <c r="R112" i="3"/>
  <c r="T112" i="3"/>
  <c r="BE112" i="3"/>
  <c r="BF112" i="3"/>
  <c r="BG112" i="3"/>
  <c r="BH112" i="3"/>
  <c r="BI112" i="3"/>
  <c r="BK112" i="3"/>
  <c r="J113" i="3"/>
  <c r="P113" i="3"/>
  <c r="R113" i="3"/>
  <c r="T113" i="3"/>
  <c r="BE113" i="3"/>
  <c r="BF113" i="3"/>
  <c r="BG113" i="3"/>
  <c r="BH113" i="3"/>
  <c r="BI113" i="3"/>
  <c r="BK113" i="3"/>
  <c r="J114" i="3"/>
  <c r="P114" i="3"/>
  <c r="R114" i="3"/>
  <c r="T114" i="3"/>
  <c r="BE114" i="3"/>
  <c r="BF114" i="3"/>
  <c r="BG114" i="3"/>
  <c r="BH114" i="3"/>
  <c r="BI114" i="3"/>
  <c r="BK114" i="3"/>
  <c r="J115" i="3"/>
  <c r="P115" i="3"/>
  <c r="R115" i="3"/>
  <c r="R110" i="3"/>
  <c r="T115" i="3"/>
  <c r="BE115" i="3"/>
  <c r="BF115" i="3"/>
  <c r="BG115" i="3"/>
  <c r="BH115" i="3"/>
  <c r="BI115" i="3"/>
  <c r="BK115" i="3"/>
  <c r="J116" i="3"/>
  <c r="P116" i="3"/>
  <c r="R116" i="3"/>
  <c r="T116" i="3"/>
  <c r="BE116" i="3"/>
  <c r="BF116" i="3"/>
  <c r="BG116" i="3"/>
  <c r="BH116" i="3"/>
  <c r="BI116" i="3"/>
  <c r="BK116" i="3"/>
  <c r="J117" i="3"/>
  <c r="P117" i="3"/>
  <c r="R117" i="3"/>
  <c r="T117" i="3"/>
  <c r="BE117" i="3"/>
  <c r="BF117" i="3"/>
  <c r="BG117" i="3"/>
  <c r="BH117" i="3"/>
  <c r="BI117" i="3"/>
  <c r="BK117" i="3"/>
  <c r="J118" i="3"/>
  <c r="P118" i="3"/>
  <c r="R118" i="3"/>
  <c r="T118" i="3"/>
  <c r="BE118" i="3"/>
  <c r="BF118" i="3"/>
  <c r="BG118" i="3"/>
  <c r="BH118" i="3"/>
  <c r="BI118" i="3"/>
  <c r="BK118" i="3"/>
  <c r="J119" i="3"/>
  <c r="P119" i="3"/>
  <c r="R119" i="3"/>
  <c r="T119" i="3"/>
  <c r="BE119" i="3"/>
  <c r="BF119" i="3"/>
  <c r="BG119" i="3"/>
  <c r="BH119" i="3"/>
  <c r="BI119" i="3"/>
  <c r="BK119" i="3"/>
  <c r="J120" i="3"/>
  <c r="P120" i="3"/>
  <c r="R120" i="3"/>
  <c r="T120" i="3"/>
  <c r="BE120" i="3"/>
  <c r="BF120" i="3"/>
  <c r="BG120" i="3"/>
  <c r="BH120" i="3"/>
  <c r="BI120" i="3"/>
  <c r="BK120" i="3"/>
  <c r="J121" i="3"/>
  <c r="P121" i="3"/>
  <c r="R121" i="3"/>
  <c r="T121" i="3"/>
  <c r="BE121" i="3"/>
  <c r="BF121" i="3"/>
  <c r="BG121" i="3"/>
  <c r="BH121" i="3"/>
  <c r="BI121" i="3"/>
  <c r="BK121" i="3"/>
  <c r="J122" i="3"/>
  <c r="P122" i="3"/>
  <c r="R122" i="3"/>
  <c r="T122" i="3"/>
  <c r="BE122" i="3"/>
  <c r="BF122" i="3"/>
  <c r="BG122" i="3"/>
  <c r="BH122" i="3"/>
  <c r="BI122" i="3"/>
  <c r="BK122" i="3"/>
  <c r="J123" i="3"/>
  <c r="P123" i="3"/>
  <c r="R123" i="3"/>
  <c r="T123" i="3"/>
  <c r="BE123" i="3"/>
  <c r="BF123" i="3"/>
  <c r="BG123" i="3"/>
  <c r="BH123" i="3"/>
  <c r="BI123" i="3"/>
  <c r="BK123" i="3"/>
  <c r="J124" i="3"/>
  <c r="P124" i="3"/>
  <c r="R124" i="3"/>
  <c r="T124" i="3"/>
  <c r="BE124" i="3"/>
  <c r="BF124" i="3"/>
  <c r="BG124" i="3"/>
  <c r="BH124" i="3"/>
  <c r="BI124" i="3"/>
  <c r="BK124" i="3"/>
  <c r="J125" i="3"/>
  <c r="P125" i="3"/>
  <c r="R125" i="3"/>
  <c r="T125" i="3"/>
  <c r="BE125" i="3"/>
  <c r="BF125" i="3"/>
  <c r="BG125" i="3"/>
  <c r="BH125" i="3"/>
  <c r="BI125" i="3"/>
  <c r="BK125" i="3"/>
  <c r="J126" i="3"/>
  <c r="P126" i="3"/>
  <c r="R126" i="3"/>
  <c r="T126" i="3"/>
  <c r="BE126" i="3"/>
  <c r="BF126" i="3"/>
  <c r="BG126" i="3"/>
  <c r="BH126" i="3"/>
  <c r="BI126" i="3"/>
  <c r="BK126" i="3"/>
  <c r="J127" i="3"/>
  <c r="P127" i="3"/>
  <c r="R127" i="3"/>
  <c r="T127" i="3"/>
  <c r="BE127" i="3"/>
  <c r="BF127" i="3"/>
  <c r="BG127" i="3"/>
  <c r="BH127" i="3"/>
  <c r="BI127" i="3"/>
  <c r="BK127" i="3"/>
  <c r="J128" i="3"/>
  <c r="P128" i="3"/>
  <c r="R128" i="3"/>
  <c r="T128" i="3"/>
  <c r="BE128" i="3"/>
  <c r="BF128" i="3"/>
  <c r="BG128" i="3"/>
  <c r="BH128" i="3"/>
  <c r="BI128" i="3"/>
  <c r="BK128" i="3"/>
  <c r="J129" i="3"/>
  <c r="P129" i="3"/>
  <c r="R129" i="3"/>
  <c r="T129" i="3"/>
  <c r="BE129" i="3"/>
  <c r="BF129" i="3"/>
  <c r="BG129" i="3"/>
  <c r="BH129" i="3"/>
  <c r="BI129" i="3"/>
  <c r="BK129" i="3"/>
  <c r="J130" i="3"/>
  <c r="P130" i="3"/>
  <c r="R130" i="3"/>
  <c r="T130" i="3"/>
  <c r="BE130" i="3"/>
  <c r="BF130" i="3"/>
  <c r="BG130" i="3"/>
  <c r="BH130" i="3"/>
  <c r="BI130" i="3"/>
  <c r="BK130" i="3"/>
  <c r="J131" i="3"/>
  <c r="P131" i="3"/>
  <c r="R131" i="3"/>
  <c r="T131" i="3"/>
  <c r="BE131" i="3"/>
  <c r="BF131" i="3"/>
  <c r="BG131" i="3"/>
  <c r="BH131" i="3"/>
  <c r="BI131" i="3"/>
  <c r="BK131" i="3"/>
  <c r="J132" i="3"/>
  <c r="P132" i="3"/>
  <c r="R132" i="3"/>
  <c r="T132" i="3"/>
  <c r="BE132" i="3"/>
  <c r="BF132" i="3"/>
  <c r="BG132" i="3"/>
  <c r="BH132" i="3"/>
  <c r="BI132" i="3"/>
  <c r="BK132" i="3"/>
  <c r="J133" i="3"/>
  <c r="P133" i="3"/>
  <c r="R133" i="3"/>
  <c r="T133" i="3"/>
  <c r="BE133" i="3"/>
  <c r="BF133" i="3"/>
  <c r="BG133" i="3"/>
  <c r="BH133" i="3"/>
  <c r="BI133" i="3"/>
  <c r="BK133" i="3"/>
  <c r="J134" i="3"/>
  <c r="P134" i="3"/>
  <c r="R134" i="3"/>
  <c r="T134" i="3"/>
  <c r="BE134" i="3"/>
  <c r="BF134" i="3"/>
  <c r="BG134" i="3"/>
  <c r="BH134" i="3"/>
  <c r="BI134" i="3"/>
  <c r="BK134" i="3"/>
  <c r="J136" i="3"/>
  <c r="P136" i="3"/>
  <c r="P135" i="3"/>
  <c r="R136" i="3"/>
  <c r="T136" i="3"/>
  <c r="T135" i="3"/>
  <c r="BE136" i="3"/>
  <c r="BF136" i="3"/>
  <c r="BG136" i="3"/>
  <c r="BH136" i="3"/>
  <c r="BI136" i="3"/>
  <c r="BK136" i="3"/>
  <c r="BK135" i="3"/>
  <c r="J135" i="3"/>
  <c r="J67" i="3"/>
  <c r="J137" i="3"/>
  <c r="P137" i="3"/>
  <c r="R137" i="3"/>
  <c r="R135" i="3"/>
  <c r="T137" i="3"/>
  <c r="BE137" i="3"/>
  <c r="BF137" i="3"/>
  <c r="BG137" i="3"/>
  <c r="BH137" i="3"/>
  <c r="BI137" i="3"/>
  <c r="BK137" i="3"/>
  <c r="J138" i="3"/>
  <c r="P138" i="3"/>
  <c r="R138" i="3"/>
  <c r="T138" i="3"/>
  <c r="BE138" i="3"/>
  <c r="BF138" i="3"/>
  <c r="BG138" i="3"/>
  <c r="BH138" i="3"/>
  <c r="BI138" i="3"/>
  <c r="BK138" i="3"/>
  <c r="J139" i="3"/>
  <c r="P139" i="3"/>
  <c r="R139" i="3"/>
  <c r="T139" i="3"/>
  <c r="BE139" i="3"/>
  <c r="BF139" i="3"/>
  <c r="BG139" i="3"/>
  <c r="BH139" i="3"/>
  <c r="BI139" i="3"/>
  <c r="BK139" i="3"/>
  <c r="J140" i="3"/>
  <c r="P140" i="3"/>
  <c r="R140" i="3"/>
  <c r="T140" i="3"/>
  <c r="BE140" i="3"/>
  <c r="BF140" i="3"/>
  <c r="BG140" i="3"/>
  <c r="BH140" i="3"/>
  <c r="BI140" i="3"/>
  <c r="BK140" i="3"/>
  <c r="J141" i="3"/>
  <c r="P141" i="3"/>
  <c r="R141" i="3"/>
  <c r="T141" i="3"/>
  <c r="BE141" i="3"/>
  <c r="BF141" i="3"/>
  <c r="BG141" i="3"/>
  <c r="BH141" i="3"/>
  <c r="BI141" i="3"/>
  <c r="BK141" i="3"/>
  <c r="J142" i="3"/>
  <c r="P142" i="3"/>
  <c r="R142" i="3"/>
  <c r="T142" i="3"/>
  <c r="BE142" i="3"/>
  <c r="BF142" i="3"/>
  <c r="BG142" i="3"/>
  <c r="BH142" i="3"/>
  <c r="BI142" i="3"/>
  <c r="BK142" i="3"/>
  <c r="J143" i="3"/>
  <c r="P143" i="3"/>
  <c r="R143" i="3"/>
  <c r="T143" i="3"/>
  <c r="BE143" i="3"/>
  <c r="BF143" i="3"/>
  <c r="BG143" i="3"/>
  <c r="BH143" i="3"/>
  <c r="BI143" i="3"/>
  <c r="BK143" i="3"/>
  <c r="J144" i="3"/>
  <c r="P144" i="3"/>
  <c r="R144" i="3"/>
  <c r="T144" i="3"/>
  <c r="BE144" i="3"/>
  <c r="BF144" i="3"/>
  <c r="BG144" i="3"/>
  <c r="BH144" i="3"/>
  <c r="BI144" i="3"/>
  <c r="BK144" i="3"/>
  <c r="J145" i="3"/>
  <c r="P145" i="3"/>
  <c r="R145" i="3"/>
  <c r="T145" i="3"/>
  <c r="BE145" i="3"/>
  <c r="BF145" i="3"/>
  <c r="BG145" i="3"/>
  <c r="BH145" i="3"/>
  <c r="BI145" i="3"/>
  <c r="BK145" i="3"/>
  <c r="J146" i="3"/>
  <c r="P146" i="3"/>
  <c r="R146" i="3"/>
  <c r="T146" i="3"/>
  <c r="BE146" i="3"/>
  <c r="BF146" i="3"/>
  <c r="BG146" i="3"/>
  <c r="BH146" i="3"/>
  <c r="BI146" i="3"/>
  <c r="BK146" i="3"/>
  <c r="J147" i="3"/>
  <c r="P147" i="3"/>
  <c r="R147" i="3"/>
  <c r="T147" i="3"/>
  <c r="BE147" i="3"/>
  <c r="BF147" i="3"/>
  <c r="BG147" i="3"/>
  <c r="BH147" i="3"/>
  <c r="BI147" i="3"/>
  <c r="BK147" i="3"/>
  <c r="J148" i="3"/>
  <c r="P148" i="3"/>
  <c r="R148" i="3"/>
  <c r="T148" i="3"/>
  <c r="BE148" i="3"/>
  <c r="BF148" i="3"/>
  <c r="BG148" i="3"/>
  <c r="BH148" i="3"/>
  <c r="BI148" i="3"/>
  <c r="BK148" i="3"/>
  <c r="J149" i="3"/>
  <c r="P149" i="3"/>
  <c r="R149" i="3"/>
  <c r="T149" i="3"/>
  <c r="BE149" i="3"/>
  <c r="BF149" i="3"/>
  <c r="BG149" i="3"/>
  <c r="BH149" i="3"/>
  <c r="BI149" i="3"/>
  <c r="BK149" i="3"/>
  <c r="J150" i="3"/>
  <c r="P150" i="3"/>
  <c r="R150" i="3"/>
  <c r="T150" i="3"/>
  <c r="BE150" i="3"/>
  <c r="BF150" i="3"/>
  <c r="BG150" i="3"/>
  <c r="BH150" i="3"/>
  <c r="BI150" i="3"/>
  <c r="BK150" i="3"/>
  <c r="J151" i="3"/>
  <c r="P151" i="3"/>
  <c r="R151" i="3"/>
  <c r="T151" i="3"/>
  <c r="BE151" i="3"/>
  <c r="BF151" i="3"/>
  <c r="BG151" i="3"/>
  <c r="BH151" i="3"/>
  <c r="BI151" i="3"/>
  <c r="BK151" i="3"/>
  <c r="J152" i="3"/>
  <c r="P152" i="3"/>
  <c r="R152" i="3"/>
  <c r="T152" i="3"/>
  <c r="BE152" i="3"/>
  <c r="BF152" i="3"/>
  <c r="BG152" i="3"/>
  <c r="BH152" i="3"/>
  <c r="BI152" i="3"/>
  <c r="BK152" i="3"/>
  <c r="J153" i="3"/>
  <c r="P153" i="3"/>
  <c r="R153" i="3"/>
  <c r="T153" i="3"/>
  <c r="BE153" i="3"/>
  <c r="BF153" i="3"/>
  <c r="BG153" i="3"/>
  <c r="BH153" i="3"/>
  <c r="BI153" i="3"/>
  <c r="BK153" i="3"/>
  <c r="J154" i="3"/>
  <c r="P154" i="3"/>
  <c r="R154" i="3"/>
  <c r="T154" i="3"/>
  <c r="BE154" i="3"/>
  <c r="BF154" i="3"/>
  <c r="BG154" i="3"/>
  <c r="BH154" i="3"/>
  <c r="BI154" i="3"/>
  <c r="BK154" i="3"/>
  <c r="J155" i="3"/>
  <c r="P155" i="3"/>
  <c r="R155" i="3"/>
  <c r="T155" i="3"/>
  <c r="BE155" i="3"/>
  <c r="BF155" i="3"/>
  <c r="BG155" i="3"/>
  <c r="BH155" i="3"/>
  <c r="BI155" i="3"/>
  <c r="BK155" i="3"/>
  <c r="J156" i="3"/>
  <c r="P156" i="3"/>
  <c r="R156" i="3"/>
  <c r="T156" i="3"/>
  <c r="BE156" i="3"/>
  <c r="BF156" i="3"/>
  <c r="BG156" i="3"/>
  <c r="BH156" i="3"/>
  <c r="BI156" i="3"/>
  <c r="BK156" i="3"/>
  <c r="J157" i="3"/>
  <c r="P157" i="3"/>
  <c r="R157" i="3"/>
  <c r="T157" i="3"/>
  <c r="BE157" i="3"/>
  <c r="BF157" i="3"/>
  <c r="BG157" i="3"/>
  <c r="BH157" i="3"/>
  <c r="BI157" i="3"/>
  <c r="BK157" i="3"/>
  <c r="P159" i="3"/>
  <c r="T159" i="3"/>
  <c r="J160" i="3"/>
  <c r="P160" i="3"/>
  <c r="R160" i="3"/>
  <c r="R159" i="3"/>
  <c r="R158" i="3"/>
  <c r="T160" i="3"/>
  <c r="BE160" i="3"/>
  <c r="BF160" i="3"/>
  <c r="BG160" i="3"/>
  <c r="BH160" i="3"/>
  <c r="BI160" i="3"/>
  <c r="BK160" i="3"/>
  <c r="BK159" i="3"/>
  <c r="R161" i="3"/>
  <c r="J162" i="3"/>
  <c r="P162" i="3"/>
  <c r="P161" i="3"/>
  <c r="R162" i="3"/>
  <c r="T162" i="3"/>
  <c r="T161" i="3"/>
  <c r="BE162" i="3"/>
  <c r="BF162" i="3"/>
  <c r="BG162" i="3"/>
  <c r="BH162" i="3"/>
  <c r="BI162" i="3"/>
  <c r="BK162" i="3"/>
  <c r="BK161" i="3"/>
  <c r="J161" i="3"/>
  <c r="J70" i="3"/>
  <c r="P165" i="3"/>
  <c r="T165" i="3"/>
  <c r="J166" i="3"/>
  <c r="P166" i="3"/>
  <c r="R166" i="3"/>
  <c r="R165" i="3"/>
  <c r="T166" i="3"/>
  <c r="BE166" i="3"/>
  <c r="BF166" i="3"/>
  <c r="BG166" i="3"/>
  <c r="BH166" i="3"/>
  <c r="BI166" i="3"/>
  <c r="BK166" i="3"/>
  <c r="BK165" i="3"/>
  <c r="J165" i="3"/>
  <c r="J71" i="3"/>
  <c r="E7" i="2"/>
  <c r="J14" i="2"/>
  <c r="J19" i="2"/>
  <c r="E20" i="2"/>
  <c r="J20" i="2"/>
  <c r="E47" i="2"/>
  <c r="E51" i="2"/>
  <c r="F53" i="2"/>
  <c r="J53" i="2"/>
  <c r="F55" i="2"/>
  <c r="J55" i="2"/>
  <c r="F56" i="2"/>
  <c r="E110" i="2"/>
  <c r="E114" i="2"/>
  <c r="F116" i="2"/>
  <c r="J116" i="2"/>
  <c r="F118" i="2"/>
  <c r="J118" i="2"/>
  <c r="F119" i="2"/>
  <c r="J125" i="2"/>
  <c r="P125" i="2"/>
  <c r="R125" i="2"/>
  <c r="R124" i="2"/>
  <c r="T125" i="2"/>
  <c r="BE125" i="2"/>
  <c r="BF125" i="2"/>
  <c r="BG125" i="2"/>
  <c r="BH125" i="2"/>
  <c r="BI125" i="2"/>
  <c r="BK125" i="2"/>
  <c r="BK124" i="2"/>
  <c r="J134" i="2"/>
  <c r="P134" i="2"/>
  <c r="R134" i="2"/>
  <c r="T134" i="2"/>
  <c r="BE134" i="2"/>
  <c r="BF134" i="2"/>
  <c r="BG134" i="2"/>
  <c r="BH134" i="2"/>
  <c r="BI134" i="2"/>
  <c r="BK134" i="2"/>
  <c r="J139" i="2"/>
  <c r="P139" i="2"/>
  <c r="R139" i="2"/>
  <c r="T139" i="2"/>
  <c r="BE139" i="2"/>
  <c r="BF139" i="2"/>
  <c r="BG139" i="2"/>
  <c r="BH139" i="2"/>
  <c r="BI139" i="2"/>
  <c r="BK139" i="2"/>
  <c r="J146" i="2"/>
  <c r="P146" i="2"/>
  <c r="R146" i="2"/>
  <c r="T146" i="2"/>
  <c r="BE146" i="2"/>
  <c r="BF146" i="2"/>
  <c r="BG146" i="2"/>
  <c r="BH146" i="2"/>
  <c r="BI146" i="2"/>
  <c r="BK146" i="2"/>
  <c r="J156" i="2"/>
  <c r="P156" i="2"/>
  <c r="R156" i="2"/>
  <c r="T156" i="2"/>
  <c r="BE156" i="2"/>
  <c r="BF156" i="2"/>
  <c r="BG156" i="2"/>
  <c r="BH156" i="2"/>
  <c r="BI156" i="2"/>
  <c r="BK156" i="2"/>
  <c r="J160" i="2"/>
  <c r="P160" i="2"/>
  <c r="R160" i="2"/>
  <c r="T160" i="2"/>
  <c r="BE160" i="2"/>
  <c r="BF160" i="2"/>
  <c r="BG160" i="2"/>
  <c r="BH160" i="2"/>
  <c r="BI160" i="2"/>
  <c r="BK160" i="2"/>
  <c r="J163" i="2"/>
  <c r="P163" i="2"/>
  <c r="R163" i="2"/>
  <c r="T163" i="2"/>
  <c r="BE163" i="2"/>
  <c r="BF163" i="2"/>
  <c r="BG163" i="2"/>
  <c r="BH163" i="2"/>
  <c r="BI163" i="2"/>
  <c r="BK163" i="2"/>
  <c r="J166" i="2"/>
  <c r="P166" i="2"/>
  <c r="R166" i="2"/>
  <c r="T166" i="2"/>
  <c r="BE166" i="2"/>
  <c r="BF166" i="2"/>
  <c r="BG166" i="2"/>
  <c r="BH166" i="2"/>
  <c r="BI166" i="2"/>
  <c r="BK166" i="2"/>
  <c r="J168" i="2"/>
  <c r="P168" i="2"/>
  <c r="R168" i="2"/>
  <c r="T168" i="2"/>
  <c r="BE168" i="2"/>
  <c r="BF168" i="2"/>
  <c r="BG168" i="2"/>
  <c r="BH168" i="2"/>
  <c r="BI168" i="2"/>
  <c r="BK168" i="2"/>
  <c r="J170" i="2"/>
  <c r="P170" i="2"/>
  <c r="R170" i="2"/>
  <c r="T170" i="2"/>
  <c r="BE170" i="2"/>
  <c r="BF170" i="2"/>
  <c r="BG170" i="2"/>
  <c r="BH170" i="2"/>
  <c r="BI170" i="2"/>
  <c r="BK170" i="2"/>
  <c r="J173" i="2"/>
  <c r="P173" i="2"/>
  <c r="R173" i="2"/>
  <c r="T173" i="2"/>
  <c r="BE173" i="2"/>
  <c r="BF173" i="2"/>
  <c r="BG173" i="2"/>
  <c r="BH173" i="2"/>
  <c r="BI173" i="2"/>
  <c r="BK173" i="2"/>
  <c r="J174" i="2"/>
  <c r="P174" i="2"/>
  <c r="R174" i="2"/>
  <c r="T174" i="2"/>
  <c r="BE174" i="2"/>
  <c r="BF174" i="2"/>
  <c r="BG174" i="2"/>
  <c r="BH174" i="2"/>
  <c r="BI174" i="2"/>
  <c r="BK174" i="2"/>
  <c r="J176" i="2"/>
  <c r="P176" i="2"/>
  <c r="P124" i="2"/>
  <c r="R176" i="2"/>
  <c r="T176" i="2"/>
  <c r="T124" i="2"/>
  <c r="BE176" i="2"/>
  <c r="BF176" i="2"/>
  <c r="BG176" i="2"/>
  <c r="BH176" i="2"/>
  <c r="BI176" i="2"/>
  <c r="BK176" i="2"/>
  <c r="J177" i="2"/>
  <c r="P177" i="2"/>
  <c r="R177" i="2"/>
  <c r="T177" i="2"/>
  <c r="BE177" i="2"/>
  <c r="BF177" i="2"/>
  <c r="BG177" i="2"/>
  <c r="BH177" i="2"/>
  <c r="BI177" i="2"/>
  <c r="BK177" i="2"/>
  <c r="J179" i="2"/>
  <c r="P179" i="2"/>
  <c r="R179" i="2"/>
  <c r="T179" i="2"/>
  <c r="BE179" i="2"/>
  <c r="BF179" i="2"/>
  <c r="BG179" i="2"/>
  <c r="BH179" i="2"/>
  <c r="BI179" i="2"/>
  <c r="BK179" i="2"/>
  <c r="J181" i="2"/>
  <c r="P181" i="2"/>
  <c r="R181" i="2"/>
  <c r="T181" i="2"/>
  <c r="BE181" i="2"/>
  <c r="BF181" i="2"/>
  <c r="BG181" i="2"/>
  <c r="BH181" i="2"/>
  <c r="BI181" i="2"/>
  <c r="BK181" i="2"/>
  <c r="J183" i="2"/>
  <c r="P183" i="2"/>
  <c r="R183" i="2"/>
  <c r="T183" i="2"/>
  <c r="BE183" i="2"/>
  <c r="BF183" i="2"/>
  <c r="BG183" i="2"/>
  <c r="BH183" i="2"/>
  <c r="BI183" i="2"/>
  <c r="BK183" i="2"/>
  <c r="J185" i="2"/>
  <c r="P185" i="2"/>
  <c r="P184" i="2"/>
  <c r="R185" i="2"/>
  <c r="T185" i="2"/>
  <c r="T184" i="2"/>
  <c r="BE185" i="2"/>
  <c r="BF185" i="2"/>
  <c r="BG185" i="2"/>
  <c r="BH185" i="2"/>
  <c r="BI185" i="2"/>
  <c r="BK185" i="2"/>
  <c r="BK184" i="2"/>
  <c r="J184" i="2"/>
  <c r="J63" i="2"/>
  <c r="J199" i="2"/>
  <c r="P199" i="2"/>
  <c r="R199" i="2"/>
  <c r="T199" i="2"/>
  <c r="BE199" i="2"/>
  <c r="BF199" i="2"/>
  <c r="BG199" i="2"/>
  <c r="BH199" i="2"/>
  <c r="BI199" i="2"/>
  <c r="BK199" i="2"/>
  <c r="J202" i="2"/>
  <c r="P202" i="2"/>
  <c r="R202" i="2"/>
  <c r="T202" i="2"/>
  <c r="BE202" i="2"/>
  <c r="BF202" i="2"/>
  <c r="BG202" i="2"/>
  <c r="BH202" i="2"/>
  <c r="BI202" i="2"/>
  <c r="BK202" i="2"/>
  <c r="J205" i="2"/>
  <c r="P205" i="2"/>
  <c r="R205" i="2"/>
  <c r="T205" i="2"/>
  <c r="BE205" i="2"/>
  <c r="BF205" i="2"/>
  <c r="BG205" i="2"/>
  <c r="BH205" i="2"/>
  <c r="BI205" i="2"/>
  <c r="BK205" i="2"/>
  <c r="J209" i="2"/>
  <c r="P209" i="2"/>
  <c r="R209" i="2"/>
  <c r="T209" i="2"/>
  <c r="BE209" i="2"/>
  <c r="BF209" i="2"/>
  <c r="BG209" i="2"/>
  <c r="BH209" i="2"/>
  <c r="BI209" i="2"/>
  <c r="BK209" i="2"/>
  <c r="J211" i="2"/>
  <c r="P211" i="2"/>
  <c r="R211" i="2"/>
  <c r="T211" i="2"/>
  <c r="BE211" i="2"/>
  <c r="BF211" i="2"/>
  <c r="BG211" i="2"/>
  <c r="BH211" i="2"/>
  <c r="BI211" i="2"/>
  <c r="BK211" i="2"/>
  <c r="J219" i="2"/>
  <c r="P219" i="2"/>
  <c r="R219" i="2"/>
  <c r="T219" i="2"/>
  <c r="BE219" i="2"/>
  <c r="BF219" i="2"/>
  <c r="BG219" i="2"/>
  <c r="BH219" i="2"/>
  <c r="BI219" i="2"/>
  <c r="BK219" i="2"/>
  <c r="J234" i="2"/>
  <c r="P234" i="2"/>
  <c r="R234" i="2"/>
  <c r="T234" i="2"/>
  <c r="BE234" i="2"/>
  <c r="BF234" i="2"/>
  <c r="BG234" i="2"/>
  <c r="BH234" i="2"/>
  <c r="BI234" i="2"/>
  <c r="BK234" i="2"/>
  <c r="J240" i="2"/>
  <c r="P240" i="2"/>
  <c r="R240" i="2"/>
  <c r="T240" i="2"/>
  <c r="BE240" i="2"/>
  <c r="BF240" i="2"/>
  <c r="BG240" i="2"/>
  <c r="BH240" i="2"/>
  <c r="BI240" i="2"/>
  <c r="BK240" i="2"/>
  <c r="J250" i="2"/>
  <c r="P250" i="2"/>
  <c r="R250" i="2"/>
  <c r="T250" i="2"/>
  <c r="BE250" i="2"/>
  <c r="BF250" i="2"/>
  <c r="BG250" i="2"/>
  <c r="BH250" i="2"/>
  <c r="BI250" i="2"/>
  <c r="BK250" i="2"/>
  <c r="J256" i="2"/>
  <c r="P256" i="2"/>
  <c r="R256" i="2"/>
  <c r="T256" i="2"/>
  <c r="BE256" i="2"/>
  <c r="BF256" i="2"/>
  <c r="BG256" i="2"/>
  <c r="BH256" i="2"/>
  <c r="BI256" i="2"/>
  <c r="BK256" i="2"/>
  <c r="J262" i="2"/>
  <c r="P262" i="2"/>
  <c r="R262" i="2"/>
  <c r="T262" i="2"/>
  <c r="BE262" i="2"/>
  <c r="BF262" i="2"/>
  <c r="BG262" i="2"/>
  <c r="BH262" i="2"/>
  <c r="BI262" i="2"/>
  <c r="BK262" i="2"/>
  <c r="J270" i="2"/>
  <c r="P270" i="2"/>
  <c r="R270" i="2"/>
  <c r="T270" i="2"/>
  <c r="BE270" i="2"/>
  <c r="BF270" i="2"/>
  <c r="BG270" i="2"/>
  <c r="BH270" i="2"/>
  <c r="BI270" i="2"/>
  <c r="BK270" i="2"/>
  <c r="J283" i="2"/>
  <c r="P283" i="2"/>
  <c r="R283" i="2"/>
  <c r="T283" i="2"/>
  <c r="BE283" i="2"/>
  <c r="BF283" i="2"/>
  <c r="BG283" i="2"/>
  <c r="BH283" i="2"/>
  <c r="BI283" i="2"/>
  <c r="BK283" i="2"/>
  <c r="J286" i="2"/>
  <c r="P286" i="2"/>
  <c r="R286" i="2"/>
  <c r="R184" i="2"/>
  <c r="T286" i="2"/>
  <c r="BE286" i="2"/>
  <c r="BF286" i="2"/>
  <c r="BG286" i="2"/>
  <c r="BH286" i="2"/>
  <c r="BI286" i="2"/>
  <c r="BK286" i="2"/>
  <c r="J292" i="2"/>
  <c r="P292" i="2"/>
  <c r="R292" i="2"/>
  <c r="T292" i="2"/>
  <c r="BE292" i="2"/>
  <c r="BF292" i="2"/>
  <c r="BG292" i="2"/>
  <c r="BH292" i="2"/>
  <c r="BI292" i="2"/>
  <c r="BK292" i="2"/>
  <c r="J299" i="2"/>
  <c r="P299" i="2"/>
  <c r="R299" i="2"/>
  <c r="T299" i="2"/>
  <c r="BE299" i="2"/>
  <c r="BF299" i="2"/>
  <c r="BG299" i="2"/>
  <c r="BH299" i="2"/>
  <c r="BI299" i="2"/>
  <c r="BK299" i="2"/>
  <c r="P307" i="2"/>
  <c r="T307" i="2"/>
  <c r="J308" i="2"/>
  <c r="P308" i="2"/>
  <c r="R308" i="2"/>
  <c r="R307" i="2"/>
  <c r="T308" i="2"/>
  <c r="BE308" i="2"/>
  <c r="BF308" i="2"/>
  <c r="BG308" i="2"/>
  <c r="BH308" i="2"/>
  <c r="BI308" i="2"/>
  <c r="BK308" i="2"/>
  <c r="BK307" i="2"/>
  <c r="J307" i="2"/>
  <c r="J64" i="2"/>
  <c r="J315" i="2"/>
  <c r="P315" i="2"/>
  <c r="R315" i="2"/>
  <c r="T315" i="2"/>
  <c r="BE315" i="2"/>
  <c r="BF315" i="2"/>
  <c r="BG315" i="2"/>
  <c r="BH315" i="2"/>
  <c r="BI315" i="2"/>
  <c r="BK315" i="2"/>
  <c r="R316" i="2"/>
  <c r="J317" i="2"/>
  <c r="P317" i="2"/>
  <c r="P316" i="2"/>
  <c r="R317" i="2"/>
  <c r="T317" i="2"/>
  <c r="T316" i="2"/>
  <c r="BE317" i="2"/>
  <c r="BF317" i="2"/>
  <c r="BG317" i="2"/>
  <c r="BH317" i="2"/>
  <c r="BI317" i="2"/>
  <c r="BK317" i="2"/>
  <c r="BK316" i="2"/>
  <c r="J316" i="2"/>
  <c r="J65" i="2"/>
  <c r="J321" i="2"/>
  <c r="P321" i="2"/>
  <c r="R321" i="2"/>
  <c r="T321" i="2"/>
  <c r="BE321" i="2"/>
  <c r="BF321" i="2"/>
  <c r="BG321" i="2"/>
  <c r="BH321" i="2"/>
  <c r="BI321" i="2"/>
  <c r="BK321" i="2"/>
  <c r="J323" i="2"/>
  <c r="P323" i="2"/>
  <c r="R323" i="2"/>
  <c r="T323" i="2"/>
  <c r="BE323" i="2"/>
  <c r="BF323" i="2"/>
  <c r="BG323" i="2"/>
  <c r="BH323" i="2"/>
  <c r="BI323" i="2"/>
  <c r="BK323" i="2"/>
  <c r="J324" i="2"/>
  <c r="P324" i="2"/>
  <c r="R324" i="2"/>
  <c r="T324" i="2"/>
  <c r="BE324" i="2"/>
  <c r="BF324" i="2"/>
  <c r="BG324" i="2"/>
  <c r="BH324" i="2"/>
  <c r="BI324" i="2"/>
  <c r="BK324" i="2"/>
  <c r="J328" i="2"/>
  <c r="P328" i="2"/>
  <c r="R328" i="2"/>
  <c r="T328" i="2"/>
  <c r="BE328" i="2"/>
  <c r="BF328" i="2"/>
  <c r="BG328" i="2"/>
  <c r="BH328" i="2"/>
  <c r="BI328" i="2"/>
  <c r="BK328" i="2"/>
  <c r="J331" i="2"/>
  <c r="P331" i="2"/>
  <c r="R331" i="2"/>
  <c r="T331" i="2"/>
  <c r="BE331" i="2"/>
  <c r="BF331" i="2"/>
  <c r="BG331" i="2"/>
  <c r="BH331" i="2"/>
  <c r="BI331" i="2"/>
  <c r="BK331" i="2"/>
  <c r="P335" i="2"/>
  <c r="T335" i="2"/>
  <c r="J336" i="2"/>
  <c r="P336" i="2"/>
  <c r="R336" i="2"/>
  <c r="R335" i="2"/>
  <c r="T336" i="2"/>
  <c r="BE336" i="2"/>
  <c r="BF336" i="2"/>
  <c r="BG336" i="2"/>
  <c r="BH336" i="2"/>
  <c r="BI336" i="2"/>
  <c r="BK336" i="2"/>
  <c r="BK335" i="2"/>
  <c r="J335" i="2"/>
  <c r="J66" i="2"/>
  <c r="J342" i="2"/>
  <c r="P342" i="2"/>
  <c r="R342" i="2"/>
  <c r="T342" i="2"/>
  <c r="BE342" i="2"/>
  <c r="BF342" i="2"/>
  <c r="BG342" i="2"/>
  <c r="BH342" i="2"/>
  <c r="BI342" i="2"/>
  <c r="BK342" i="2"/>
  <c r="J348" i="2"/>
  <c r="P348" i="2"/>
  <c r="P347" i="2"/>
  <c r="R348" i="2"/>
  <c r="T348" i="2"/>
  <c r="T347" i="2"/>
  <c r="BE348" i="2"/>
  <c r="BF348" i="2"/>
  <c r="BG348" i="2"/>
  <c r="BH348" i="2"/>
  <c r="BI348" i="2"/>
  <c r="BK348" i="2"/>
  <c r="BK347" i="2"/>
  <c r="J347" i="2"/>
  <c r="J67" i="2"/>
  <c r="J354" i="2"/>
  <c r="P354" i="2"/>
  <c r="R354" i="2"/>
  <c r="T354" i="2"/>
  <c r="BE354" i="2"/>
  <c r="BF354" i="2"/>
  <c r="BG354" i="2"/>
  <c r="BH354" i="2"/>
  <c r="BI354" i="2"/>
  <c r="BK354" i="2"/>
  <c r="J367" i="2"/>
  <c r="P367" i="2"/>
  <c r="R367" i="2"/>
  <c r="T367" i="2"/>
  <c r="BE367" i="2"/>
  <c r="BF367" i="2"/>
  <c r="BG367" i="2"/>
  <c r="BH367" i="2"/>
  <c r="BI367" i="2"/>
  <c r="BK367" i="2"/>
  <c r="J368" i="2"/>
  <c r="P368" i="2"/>
  <c r="R368" i="2"/>
  <c r="T368" i="2"/>
  <c r="BE368" i="2"/>
  <c r="BF368" i="2"/>
  <c r="BG368" i="2"/>
  <c r="BH368" i="2"/>
  <c r="BI368" i="2"/>
  <c r="BK368" i="2"/>
  <c r="J371" i="2"/>
  <c r="P371" i="2"/>
  <c r="R371" i="2"/>
  <c r="T371" i="2"/>
  <c r="BE371" i="2"/>
  <c r="BF371" i="2"/>
  <c r="BG371" i="2"/>
  <c r="BH371" i="2"/>
  <c r="BI371" i="2"/>
  <c r="BK371" i="2"/>
  <c r="J432" i="2"/>
  <c r="P432" i="2"/>
  <c r="R432" i="2"/>
  <c r="T432" i="2"/>
  <c r="BE432" i="2"/>
  <c r="BF432" i="2"/>
  <c r="BG432" i="2"/>
  <c r="BH432" i="2"/>
  <c r="BI432" i="2"/>
  <c r="BK432" i="2"/>
  <c r="J433" i="2"/>
  <c r="P433" i="2"/>
  <c r="R433" i="2"/>
  <c r="T433" i="2"/>
  <c r="BE433" i="2"/>
  <c r="BF433" i="2"/>
  <c r="BG433" i="2"/>
  <c r="BH433" i="2"/>
  <c r="BI433" i="2"/>
  <c r="BK433" i="2"/>
  <c r="J439" i="2"/>
  <c r="P439" i="2"/>
  <c r="R439" i="2"/>
  <c r="R347" i="2"/>
  <c r="T439" i="2"/>
  <c r="BE439" i="2"/>
  <c r="BF439" i="2"/>
  <c r="BG439" i="2"/>
  <c r="BH439" i="2"/>
  <c r="BI439" i="2"/>
  <c r="BK439" i="2"/>
  <c r="J443" i="2"/>
  <c r="P443" i="2"/>
  <c r="R443" i="2"/>
  <c r="T443" i="2"/>
  <c r="BE443" i="2"/>
  <c r="BF443" i="2"/>
  <c r="BG443" i="2"/>
  <c r="BH443" i="2"/>
  <c r="BI443" i="2"/>
  <c r="BK443" i="2"/>
  <c r="J444" i="2"/>
  <c r="P444" i="2"/>
  <c r="R444" i="2"/>
  <c r="T444" i="2"/>
  <c r="BE444" i="2"/>
  <c r="BF444" i="2"/>
  <c r="BG444" i="2"/>
  <c r="BH444" i="2"/>
  <c r="BI444" i="2"/>
  <c r="BK444" i="2"/>
  <c r="J492" i="2"/>
  <c r="P492" i="2"/>
  <c r="R492" i="2"/>
  <c r="T492" i="2"/>
  <c r="BE492" i="2"/>
  <c r="BF492" i="2"/>
  <c r="BG492" i="2"/>
  <c r="BH492" i="2"/>
  <c r="BI492" i="2"/>
  <c r="BK492" i="2"/>
  <c r="J508" i="2"/>
  <c r="P508" i="2"/>
  <c r="R508" i="2"/>
  <c r="T508" i="2"/>
  <c r="BE508" i="2"/>
  <c r="BF508" i="2"/>
  <c r="BG508" i="2"/>
  <c r="BH508" i="2"/>
  <c r="BI508" i="2"/>
  <c r="BK508" i="2"/>
  <c r="J510" i="2"/>
  <c r="P510" i="2"/>
  <c r="R510" i="2"/>
  <c r="T510" i="2"/>
  <c r="BE510" i="2"/>
  <c r="BF510" i="2"/>
  <c r="BG510" i="2"/>
  <c r="BH510" i="2"/>
  <c r="BI510" i="2"/>
  <c r="BK510" i="2"/>
  <c r="J517" i="2"/>
  <c r="P517" i="2"/>
  <c r="R517" i="2"/>
  <c r="R516" i="2"/>
  <c r="T517" i="2"/>
  <c r="BE517" i="2"/>
  <c r="BF517" i="2"/>
  <c r="BG517" i="2"/>
  <c r="BH517" i="2"/>
  <c r="BI517" i="2"/>
  <c r="BK517" i="2"/>
  <c r="J527" i="2"/>
  <c r="P527" i="2"/>
  <c r="R527" i="2"/>
  <c r="T527" i="2"/>
  <c r="BE527" i="2"/>
  <c r="BF527" i="2"/>
  <c r="BG527" i="2"/>
  <c r="BH527" i="2"/>
  <c r="BI527" i="2"/>
  <c r="BK527" i="2"/>
  <c r="J585" i="2"/>
  <c r="P585" i="2"/>
  <c r="R585" i="2"/>
  <c r="T585" i="2"/>
  <c r="BE585" i="2"/>
  <c r="BF585" i="2"/>
  <c r="BG585" i="2"/>
  <c r="BH585" i="2"/>
  <c r="BI585" i="2"/>
  <c r="BK585" i="2"/>
  <c r="J605" i="2"/>
  <c r="P605" i="2"/>
  <c r="R605" i="2"/>
  <c r="T605" i="2"/>
  <c r="BE605" i="2"/>
  <c r="BF605" i="2"/>
  <c r="BG605" i="2"/>
  <c r="BH605" i="2"/>
  <c r="BI605" i="2"/>
  <c r="BK605" i="2"/>
  <c r="J611" i="2"/>
  <c r="P611" i="2"/>
  <c r="P516" i="2"/>
  <c r="R611" i="2"/>
  <c r="T611" i="2"/>
  <c r="BE611" i="2"/>
  <c r="BF611" i="2"/>
  <c r="BG611" i="2"/>
  <c r="BH611" i="2"/>
  <c r="BI611" i="2"/>
  <c r="BK611" i="2"/>
  <c r="J660" i="2"/>
  <c r="P660" i="2"/>
  <c r="R660" i="2"/>
  <c r="T660" i="2"/>
  <c r="T516" i="2"/>
  <c r="BE660" i="2"/>
  <c r="BF660" i="2"/>
  <c r="BG660" i="2"/>
  <c r="BH660" i="2"/>
  <c r="BI660" i="2"/>
  <c r="BK660" i="2"/>
  <c r="J662" i="2"/>
  <c r="P662" i="2"/>
  <c r="R662" i="2"/>
  <c r="T662" i="2"/>
  <c r="BE662" i="2"/>
  <c r="BF662" i="2"/>
  <c r="BG662" i="2"/>
  <c r="BH662" i="2"/>
  <c r="BI662" i="2"/>
  <c r="BK662" i="2"/>
  <c r="J669" i="2"/>
  <c r="P669" i="2"/>
  <c r="R669" i="2"/>
  <c r="T669" i="2"/>
  <c r="BE669" i="2"/>
  <c r="BF669" i="2"/>
  <c r="BG669" i="2"/>
  <c r="BH669" i="2"/>
  <c r="BI669" i="2"/>
  <c r="BK669" i="2"/>
  <c r="J676" i="2"/>
  <c r="P676" i="2"/>
  <c r="R676" i="2"/>
  <c r="T676" i="2"/>
  <c r="BE676" i="2"/>
  <c r="BF676" i="2"/>
  <c r="BG676" i="2"/>
  <c r="BH676" i="2"/>
  <c r="BI676" i="2"/>
  <c r="BK676" i="2"/>
  <c r="J678" i="2"/>
  <c r="P678" i="2"/>
  <c r="R678" i="2"/>
  <c r="T678" i="2"/>
  <c r="BE678" i="2"/>
  <c r="BF678" i="2"/>
  <c r="BG678" i="2"/>
  <c r="BH678" i="2"/>
  <c r="BI678" i="2"/>
  <c r="BK678" i="2"/>
  <c r="J687" i="2"/>
  <c r="P687" i="2"/>
  <c r="R687" i="2"/>
  <c r="T687" i="2"/>
  <c r="BE687" i="2"/>
  <c r="BF687" i="2"/>
  <c r="BG687" i="2"/>
  <c r="BH687" i="2"/>
  <c r="BI687" i="2"/>
  <c r="BK687" i="2"/>
  <c r="J690" i="2"/>
  <c r="P690" i="2"/>
  <c r="R690" i="2"/>
  <c r="T690" i="2"/>
  <c r="BE690" i="2"/>
  <c r="BF690" i="2"/>
  <c r="BG690" i="2"/>
  <c r="BH690" i="2"/>
  <c r="BI690" i="2"/>
  <c r="BK690" i="2"/>
  <c r="J700" i="2"/>
  <c r="P700" i="2"/>
  <c r="R700" i="2"/>
  <c r="T700" i="2"/>
  <c r="BE700" i="2"/>
  <c r="BF700" i="2"/>
  <c r="BG700" i="2"/>
  <c r="BH700" i="2"/>
  <c r="BI700" i="2"/>
  <c r="BK700" i="2"/>
  <c r="J710" i="2"/>
  <c r="P710" i="2"/>
  <c r="R710" i="2"/>
  <c r="T710" i="2"/>
  <c r="BE710" i="2"/>
  <c r="BF710" i="2"/>
  <c r="BG710" i="2"/>
  <c r="BH710" i="2"/>
  <c r="BI710" i="2"/>
  <c r="BK710" i="2"/>
  <c r="J711" i="2"/>
  <c r="P711" i="2"/>
  <c r="R711" i="2"/>
  <c r="T711" i="2"/>
  <c r="BE711" i="2"/>
  <c r="BF711" i="2"/>
  <c r="BG711" i="2"/>
  <c r="BH711" i="2"/>
  <c r="BI711" i="2"/>
  <c r="BK711" i="2"/>
  <c r="J722" i="2"/>
  <c r="P722" i="2"/>
  <c r="R722" i="2"/>
  <c r="T722" i="2"/>
  <c r="BE722" i="2"/>
  <c r="BF722" i="2"/>
  <c r="BG722" i="2"/>
  <c r="BH722" i="2"/>
  <c r="BI722" i="2"/>
  <c r="BK722" i="2"/>
  <c r="J733" i="2"/>
  <c r="P733" i="2"/>
  <c r="R733" i="2"/>
  <c r="T733" i="2"/>
  <c r="BE733" i="2"/>
  <c r="BF733" i="2"/>
  <c r="BG733" i="2"/>
  <c r="BH733" i="2"/>
  <c r="BI733" i="2"/>
  <c r="BK733" i="2"/>
  <c r="J735" i="2"/>
  <c r="P735" i="2"/>
  <c r="R735" i="2"/>
  <c r="T735" i="2"/>
  <c r="BE735" i="2"/>
  <c r="BF735" i="2"/>
  <c r="BG735" i="2"/>
  <c r="BH735" i="2"/>
  <c r="BI735" i="2"/>
  <c r="BK735" i="2"/>
  <c r="J739" i="2"/>
  <c r="P739" i="2"/>
  <c r="R739" i="2"/>
  <c r="T739" i="2"/>
  <c r="BE739" i="2"/>
  <c r="BF739" i="2"/>
  <c r="BG739" i="2"/>
  <c r="BH739" i="2"/>
  <c r="BI739" i="2"/>
  <c r="BK739" i="2"/>
  <c r="J742" i="2"/>
  <c r="P742" i="2"/>
  <c r="R742" i="2"/>
  <c r="T742" i="2"/>
  <c r="BE742" i="2"/>
  <c r="BF742" i="2"/>
  <c r="BG742" i="2"/>
  <c r="BH742" i="2"/>
  <c r="BI742" i="2"/>
  <c r="BK742" i="2"/>
  <c r="J746" i="2"/>
  <c r="P746" i="2"/>
  <c r="R746" i="2"/>
  <c r="T746" i="2"/>
  <c r="BE746" i="2"/>
  <c r="BF746" i="2"/>
  <c r="BG746" i="2"/>
  <c r="BH746" i="2"/>
  <c r="BI746" i="2"/>
  <c r="BK746" i="2"/>
  <c r="J774" i="2"/>
  <c r="P774" i="2"/>
  <c r="R774" i="2"/>
  <c r="T774" i="2"/>
  <c r="BE774" i="2"/>
  <c r="BF774" i="2"/>
  <c r="BG774" i="2"/>
  <c r="BH774" i="2"/>
  <c r="BI774" i="2"/>
  <c r="BK774" i="2"/>
  <c r="J802" i="2"/>
  <c r="P802" i="2"/>
  <c r="R802" i="2"/>
  <c r="T802" i="2"/>
  <c r="BE802" i="2"/>
  <c r="BF802" i="2"/>
  <c r="BG802" i="2"/>
  <c r="BH802" i="2"/>
  <c r="BI802" i="2"/>
  <c r="BK802" i="2"/>
  <c r="J804" i="2"/>
  <c r="P804" i="2"/>
  <c r="R804" i="2"/>
  <c r="T804" i="2"/>
  <c r="BE804" i="2"/>
  <c r="BF804" i="2"/>
  <c r="BG804" i="2"/>
  <c r="BH804" i="2"/>
  <c r="BI804" i="2"/>
  <c r="BK804" i="2"/>
  <c r="J815" i="2"/>
  <c r="P815" i="2"/>
  <c r="R815" i="2"/>
  <c r="T815" i="2"/>
  <c r="BE815" i="2"/>
  <c r="BF815" i="2"/>
  <c r="BG815" i="2"/>
  <c r="BH815" i="2"/>
  <c r="BI815" i="2"/>
  <c r="BK815" i="2"/>
  <c r="J831" i="2"/>
  <c r="P831" i="2"/>
  <c r="R831" i="2"/>
  <c r="T831" i="2"/>
  <c r="BE831" i="2"/>
  <c r="BF831" i="2"/>
  <c r="BG831" i="2"/>
  <c r="BH831" i="2"/>
  <c r="BI831" i="2"/>
  <c r="BK831" i="2"/>
  <c r="J834" i="2"/>
  <c r="P834" i="2"/>
  <c r="R834" i="2"/>
  <c r="T834" i="2"/>
  <c r="BE834" i="2"/>
  <c r="BF834" i="2"/>
  <c r="BG834" i="2"/>
  <c r="BH834" i="2"/>
  <c r="BI834" i="2"/>
  <c r="BK834" i="2"/>
  <c r="J838" i="2"/>
  <c r="P838" i="2"/>
  <c r="R838" i="2"/>
  <c r="T838" i="2"/>
  <c r="BE838" i="2"/>
  <c r="BF838" i="2"/>
  <c r="BG838" i="2"/>
  <c r="BH838" i="2"/>
  <c r="BI838" i="2"/>
  <c r="BK838" i="2"/>
  <c r="J846" i="2"/>
  <c r="P846" i="2"/>
  <c r="R846" i="2"/>
  <c r="T846" i="2"/>
  <c r="BE846" i="2"/>
  <c r="BF846" i="2"/>
  <c r="BG846" i="2"/>
  <c r="BH846" i="2"/>
  <c r="BI846" i="2"/>
  <c r="BK846" i="2"/>
  <c r="J849" i="2"/>
  <c r="P849" i="2"/>
  <c r="R849" i="2"/>
  <c r="T849" i="2"/>
  <c r="BE849" i="2"/>
  <c r="BF849" i="2"/>
  <c r="BG849" i="2"/>
  <c r="BH849" i="2"/>
  <c r="BI849" i="2"/>
  <c r="BK849" i="2"/>
  <c r="J851" i="2"/>
  <c r="P851" i="2"/>
  <c r="R851" i="2"/>
  <c r="T851" i="2"/>
  <c r="BE851" i="2"/>
  <c r="BF851" i="2"/>
  <c r="BG851" i="2"/>
  <c r="BH851" i="2"/>
  <c r="BI851" i="2"/>
  <c r="BK851" i="2"/>
  <c r="J852" i="2"/>
  <c r="P852" i="2"/>
  <c r="R852" i="2"/>
  <c r="T852" i="2"/>
  <c r="BE852" i="2"/>
  <c r="BF852" i="2"/>
  <c r="BG852" i="2"/>
  <c r="BH852" i="2"/>
  <c r="BI852" i="2"/>
  <c r="BK852" i="2"/>
  <c r="J854" i="2"/>
  <c r="P854" i="2"/>
  <c r="R854" i="2"/>
  <c r="T854" i="2"/>
  <c r="BE854" i="2"/>
  <c r="J32" i="2"/>
  <c r="AV53" i="1"/>
  <c r="BF854" i="2"/>
  <c r="F33" i="2"/>
  <c r="BA53" i="1"/>
  <c r="BG854" i="2"/>
  <c r="F34" i="2"/>
  <c r="BB53" i="1"/>
  <c r="BH854" i="2"/>
  <c r="F35" i="2"/>
  <c r="BC53" i="1"/>
  <c r="BC52" i="1"/>
  <c r="BI854" i="2"/>
  <c r="F36" i="2"/>
  <c r="BD53" i="1"/>
  <c r="BK854" i="2"/>
  <c r="BK516" i="2"/>
  <c r="J855" i="2"/>
  <c r="P855" i="2"/>
  <c r="R855" i="2"/>
  <c r="T855" i="2"/>
  <c r="BE855" i="2"/>
  <c r="BF855" i="2"/>
  <c r="BG855" i="2"/>
  <c r="BH855" i="2"/>
  <c r="BI855" i="2"/>
  <c r="BK855" i="2"/>
  <c r="J862" i="2"/>
  <c r="P862" i="2"/>
  <c r="R862" i="2"/>
  <c r="T862" i="2"/>
  <c r="BE862" i="2"/>
  <c r="BF862" i="2"/>
  <c r="BG862" i="2"/>
  <c r="BH862" i="2"/>
  <c r="BI862" i="2"/>
  <c r="BK862" i="2"/>
  <c r="J863" i="2"/>
  <c r="P863" i="2"/>
  <c r="R863" i="2"/>
  <c r="T863" i="2"/>
  <c r="BE863" i="2"/>
  <c r="BF863" i="2"/>
  <c r="BG863" i="2"/>
  <c r="BH863" i="2"/>
  <c r="BI863" i="2"/>
  <c r="BK863" i="2"/>
  <c r="J866" i="2"/>
  <c r="P866" i="2"/>
  <c r="R866" i="2"/>
  <c r="T866" i="2"/>
  <c r="BE866" i="2"/>
  <c r="BF866" i="2"/>
  <c r="BG866" i="2"/>
  <c r="BH866" i="2"/>
  <c r="BI866" i="2"/>
  <c r="BK866" i="2"/>
  <c r="R869" i="2"/>
  <c r="J870" i="2"/>
  <c r="P870" i="2"/>
  <c r="P869" i="2"/>
  <c r="R870" i="2"/>
  <c r="T870" i="2"/>
  <c r="T869" i="2"/>
  <c r="BE870" i="2"/>
  <c r="BF870" i="2"/>
  <c r="BG870" i="2"/>
  <c r="BH870" i="2"/>
  <c r="BI870" i="2"/>
  <c r="BK870" i="2"/>
  <c r="BK869" i="2"/>
  <c r="J869" i="2"/>
  <c r="J69" i="2"/>
  <c r="J877" i="2"/>
  <c r="P877" i="2"/>
  <c r="R877" i="2"/>
  <c r="T877" i="2"/>
  <c r="BE877" i="2"/>
  <c r="BF877" i="2"/>
  <c r="BG877" i="2"/>
  <c r="BH877" i="2"/>
  <c r="BI877" i="2"/>
  <c r="BK877" i="2"/>
  <c r="J884" i="2"/>
  <c r="P884" i="2"/>
  <c r="R884" i="2"/>
  <c r="T884" i="2"/>
  <c r="BE884" i="2"/>
  <c r="BF884" i="2"/>
  <c r="BG884" i="2"/>
  <c r="BH884" i="2"/>
  <c r="BI884" i="2"/>
  <c r="BK884" i="2"/>
  <c r="J888" i="2"/>
  <c r="P888" i="2"/>
  <c r="R888" i="2"/>
  <c r="T888" i="2"/>
  <c r="BE888" i="2"/>
  <c r="BF888" i="2"/>
  <c r="BG888" i="2"/>
  <c r="BH888" i="2"/>
  <c r="BI888" i="2"/>
  <c r="BK888" i="2"/>
  <c r="P892" i="2"/>
  <c r="T892" i="2"/>
  <c r="J893" i="2"/>
  <c r="P893" i="2"/>
  <c r="R893" i="2"/>
  <c r="R892" i="2"/>
  <c r="T893" i="2"/>
  <c r="BE893" i="2"/>
  <c r="BF893" i="2"/>
  <c r="BG893" i="2"/>
  <c r="BH893" i="2"/>
  <c r="BI893" i="2"/>
  <c r="BK893" i="2"/>
  <c r="BK892" i="2"/>
  <c r="J892" i="2"/>
  <c r="J70" i="2"/>
  <c r="J904" i="2"/>
  <c r="P904" i="2"/>
  <c r="R904" i="2"/>
  <c r="T904" i="2"/>
  <c r="BE904" i="2"/>
  <c r="BF904" i="2"/>
  <c r="BG904" i="2"/>
  <c r="BH904" i="2"/>
  <c r="BI904" i="2"/>
  <c r="BK904" i="2"/>
  <c r="R908" i="2"/>
  <c r="J909" i="2"/>
  <c r="P909" i="2"/>
  <c r="P908" i="2"/>
  <c r="R909" i="2"/>
  <c r="T909" i="2"/>
  <c r="T908" i="2"/>
  <c r="BE909" i="2"/>
  <c r="BF909" i="2"/>
  <c r="BG909" i="2"/>
  <c r="BH909" i="2"/>
  <c r="BI909" i="2"/>
  <c r="BK909" i="2"/>
  <c r="BK908" i="2"/>
  <c r="J908" i="2"/>
  <c r="J71" i="2"/>
  <c r="J913" i="2"/>
  <c r="P913" i="2"/>
  <c r="R913" i="2"/>
  <c r="T913" i="2"/>
  <c r="BE913" i="2"/>
  <c r="BF913" i="2"/>
  <c r="BG913" i="2"/>
  <c r="BH913" i="2"/>
  <c r="BI913" i="2"/>
  <c r="BK913" i="2"/>
  <c r="P914" i="2"/>
  <c r="T914" i="2"/>
  <c r="J915" i="2"/>
  <c r="P915" i="2"/>
  <c r="R915" i="2"/>
  <c r="R914" i="2"/>
  <c r="T915" i="2"/>
  <c r="BE915" i="2"/>
  <c r="BF915" i="2"/>
  <c r="BG915" i="2"/>
  <c r="BH915" i="2"/>
  <c r="BI915" i="2"/>
  <c r="BK915" i="2"/>
  <c r="BK914" i="2"/>
  <c r="J914" i="2"/>
  <c r="J72" i="2"/>
  <c r="J920" i="2"/>
  <c r="P920" i="2"/>
  <c r="R920" i="2"/>
  <c r="T920" i="2"/>
  <c r="BE920" i="2"/>
  <c r="BF920" i="2"/>
  <c r="BG920" i="2"/>
  <c r="BH920" i="2"/>
  <c r="BI920" i="2"/>
  <c r="BK920" i="2"/>
  <c r="J923" i="2"/>
  <c r="P923" i="2"/>
  <c r="R923" i="2"/>
  <c r="T923" i="2"/>
  <c r="BE923" i="2"/>
  <c r="BF923" i="2"/>
  <c r="BG923" i="2"/>
  <c r="BH923" i="2"/>
  <c r="BI923" i="2"/>
  <c r="BK923" i="2"/>
  <c r="J926" i="2"/>
  <c r="P926" i="2"/>
  <c r="R926" i="2"/>
  <c r="T926" i="2"/>
  <c r="BE926" i="2"/>
  <c r="BF926" i="2"/>
  <c r="BG926" i="2"/>
  <c r="BH926" i="2"/>
  <c r="BI926" i="2"/>
  <c r="BK926" i="2"/>
  <c r="J932" i="2"/>
  <c r="P932" i="2"/>
  <c r="R932" i="2"/>
  <c r="T932" i="2"/>
  <c r="BE932" i="2"/>
  <c r="BF932" i="2"/>
  <c r="BG932" i="2"/>
  <c r="BH932" i="2"/>
  <c r="BI932" i="2"/>
  <c r="BK932" i="2"/>
  <c r="J937" i="2"/>
  <c r="P937" i="2"/>
  <c r="R937" i="2"/>
  <c r="T937" i="2"/>
  <c r="BE937" i="2"/>
  <c r="BF937" i="2"/>
  <c r="BG937" i="2"/>
  <c r="BH937" i="2"/>
  <c r="BI937" i="2"/>
  <c r="BK937" i="2"/>
  <c r="J943" i="2"/>
  <c r="P943" i="2"/>
  <c r="R943" i="2"/>
  <c r="T943" i="2"/>
  <c r="BE943" i="2"/>
  <c r="BF943" i="2"/>
  <c r="BG943" i="2"/>
  <c r="BH943" i="2"/>
  <c r="BI943" i="2"/>
  <c r="BK943" i="2"/>
  <c r="J947" i="2"/>
  <c r="P947" i="2"/>
  <c r="R947" i="2"/>
  <c r="T947" i="2"/>
  <c r="BE947" i="2"/>
  <c r="BF947" i="2"/>
  <c r="BG947" i="2"/>
  <c r="BH947" i="2"/>
  <c r="BI947" i="2"/>
  <c r="BK947" i="2"/>
  <c r="J952" i="2"/>
  <c r="P952" i="2"/>
  <c r="R952" i="2"/>
  <c r="T952" i="2"/>
  <c r="BE952" i="2"/>
  <c r="BF952" i="2"/>
  <c r="BG952" i="2"/>
  <c r="BH952" i="2"/>
  <c r="BI952" i="2"/>
  <c r="BK952" i="2"/>
  <c r="J957" i="2"/>
  <c r="P957" i="2"/>
  <c r="R957" i="2"/>
  <c r="T957" i="2"/>
  <c r="BE957" i="2"/>
  <c r="BF957" i="2"/>
  <c r="BG957" i="2"/>
  <c r="BH957" i="2"/>
  <c r="BI957" i="2"/>
  <c r="BK957" i="2"/>
  <c r="J958" i="2"/>
  <c r="P958" i="2"/>
  <c r="R958" i="2"/>
  <c r="T958" i="2"/>
  <c r="BE958" i="2"/>
  <c r="BF958" i="2"/>
  <c r="BG958" i="2"/>
  <c r="BH958" i="2"/>
  <c r="BI958" i="2"/>
  <c r="BK958" i="2"/>
  <c r="J962" i="2"/>
  <c r="P962" i="2"/>
  <c r="R962" i="2"/>
  <c r="T962" i="2"/>
  <c r="BE962" i="2"/>
  <c r="BF962" i="2"/>
  <c r="BG962" i="2"/>
  <c r="BH962" i="2"/>
  <c r="BI962" i="2"/>
  <c r="BK962" i="2"/>
  <c r="J968" i="2"/>
  <c r="P968" i="2"/>
  <c r="R968" i="2"/>
  <c r="T968" i="2"/>
  <c r="BE968" i="2"/>
  <c r="BF968" i="2"/>
  <c r="BG968" i="2"/>
  <c r="BH968" i="2"/>
  <c r="BI968" i="2"/>
  <c r="BK968" i="2"/>
  <c r="J969" i="2"/>
  <c r="P969" i="2"/>
  <c r="R969" i="2"/>
  <c r="T969" i="2"/>
  <c r="BE969" i="2"/>
  <c r="BF969" i="2"/>
  <c r="BG969" i="2"/>
  <c r="BH969" i="2"/>
  <c r="BI969" i="2"/>
  <c r="BK969" i="2"/>
  <c r="R970" i="2"/>
  <c r="J971" i="2"/>
  <c r="P971" i="2"/>
  <c r="P970" i="2"/>
  <c r="R971" i="2"/>
  <c r="T971" i="2"/>
  <c r="T970" i="2"/>
  <c r="BE971" i="2"/>
  <c r="BF971" i="2"/>
  <c r="BG971" i="2"/>
  <c r="BH971" i="2"/>
  <c r="BI971" i="2"/>
  <c r="BK971" i="2"/>
  <c r="BK970" i="2"/>
  <c r="J970" i="2"/>
  <c r="J73" i="2"/>
  <c r="J977" i="2"/>
  <c r="P977" i="2"/>
  <c r="R977" i="2"/>
  <c r="T977" i="2"/>
  <c r="BE977" i="2"/>
  <c r="BF977" i="2"/>
  <c r="BG977" i="2"/>
  <c r="BH977" i="2"/>
  <c r="BI977" i="2"/>
  <c r="BK977" i="2"/>
  <c r="J982" i="2"/>
  <c r="P982" i="2"/>
  <c r="R982" i="2"/>
  <c r="T982" i="2"/>
  <c r="BE982" i="2"/>
  <c r="BF982" i="2"/>
  <c r="BG982" i="2"/>
  <c r="BH982" i="2"/>
  <c r="BI982" i="2"/>
  <c r="BK982" i="2"/>
  <c r="J985" i="2"/>
  <c r="P985" i="2"/>
  <c r="R985" i="2"/>
  <c r="T985" i="2"/>
  <c r="BE985" i="2"/>
  <c r="BF985" i="2"/>
  <c r="BG985" i="2"/>
  <c r="BH985" i="2"/>
  <c r="BI985" i="2"/>
  <c r="BK985" i="2"/>
  <c r="J986" i="2"/>
  <c r="P986" i="2"/>
  <c r="R986" i="2"/>
  <c r="T986" i="2"/>
  <c r="BE986" i="2"/>
  <c r="BF986" i="2"/>
  <c r="BG986" i="2"/>
  <c r="BH986" i="2"/>
  <c r="BI986" i="2"/>
  <c r="BK986" i="2"/>
  <c r="J990" i="2"/>
  <c r="P990" i="2"/>
  <c r="R990" i="2"/>
  <c r="T990" i="2"/>
  <c r="BE990" i="2"/>
  <c r="BF990" i="2"/>
  <c r="BG990" i="2"/>
  <c r="BH990" i="2"/>
  <c r="BI990" i="2"/>
  <c r="BK990" i="2"/>
  <c r="J993" i="2"/>
  <c r="P993" i="2"/>
  <c r="R993" i="2"/>
  <c r="T993" i="2"/>
  <c r="BE993" i="2"/>
  <c r="BF993" i="2"/>
  <c r="BG993" i="2"/>
  <c r="BH993" i="2"/>
  <c r="BI993" i="2"/>
  <c r="BK993" i="2"/>
  <c r="J996" i="2"/>
  <c r="P996" i="2"/>
  <c r="R996" i="2"/>
  <c r="T996" i="2"/>
  <c r="BE996" i="2"/>
  <c r="BF996" i="2"/>
  <c r="BG996" i="2"/>
  <c r="BH996" i="2"/>
  <c r="BI996" i="2"/>
  <c r="BK996" i="2"/>
  <c r="J997" i="2"/>
  <c r="P997" i="2"/>
  <c r="R997" i="2"/>
  <c r="T997" i="2"/>
  <c r="BE997" i="2"/>
  <c r="BF997" i="2"/>
  <c r="BG997" i="2"/>
  <c r="BH997" i="2"/>
  <c r="BI997" i="2"/>
  <c r="BK997" i="2"/>
  <c r="J998" i="2"/>
  <c r="P998" i="2"/>
  <c r="R998" i="2"/>
  <c r="T998" i="2"/>
  <c r="BE998" i="2"/>
  <c r="BF998" i="2"/>
  <c r="BG998" i="2"/>
  <c r="BH998" i="2"/>
  <c r="BI998" i="2"/>
  <c r="BK998" i="2"/>
  <c r="J999" i="2"/>
  <c r="P999" i="2"/>
  <c r="R999" i="2"/>
  <c r="T999" i="2"/>
  <c r="BE999" i="2"/>
  <c r="BF999" i="2"/>
  <c r="BG999" i="2"/>
  <c r="BH999" i="2"/>
  <c r="BI999" i="2"/>
  <c r="BK999" i="2"/>
  <c r="P1000" i="2"/>
  <c r="T1000" i="2"/>
  <c r="J1001" i="2"/>
  <c r="P1001" i="2"/>
  <c r="R1001" i="2"/>
  <c r="R1000" i="2"/>
  <c r="T1001" i="2"/>
  <c r="BE1001" i="2"/>
  <c r="BF1001" i="2"/>
  <c r="BG1001" i="2"/>
  <c r="BH1001" i="2"/>
  <c r="BI1001" i="2"/>
  <c r="BK1001" i="2"/>
  <c r="BK1000" i="2"/>
  <c r="J1000" i="2"/>
  <c r="J74" i="2"/>
  <c r="J1002" i="2"/>
  <c r="P1002" i="2"/>
  <c r="R1002" i="2"/>
  <c r="T1002" i="2"/>
  <c r="BE1002" i="2"/>
  <c r="BF1002" i="2"/>
  <c r="BG1002" i="2"/>
  <c r="BH1002" i="2"/>
  <c r="BI1002" i="2"/>
  <c r="BK1002" i="2"/>
  <c r="J1006" i="2"/>
  <c r="P1006" i="2"/>
  <c r="R1006" i="2"/>
  <c r="T1006" i="2"/>
  <c r="BE1006" i="2"/>
  <c r="BF1006" i="2"/>
  <c r="BG1006" i="2"/>
  <c r="BH1006" i="2"/>
  <c r="BI1006" i="2"/>
  <c r="BK1006" i="2"/>
  <c r="J1007" i="2"/>
  <c r="P1007" i="2"/>
  <c r="R1007" i="2"/>
  <c r="T1007" i="2"/>
  <c r="BE1007" i="2"/>
  <c r="BF1007" i="2"/>
  <c r="BG1007" i="2"/>
  <c r="BH1007" i="2"/>
  <c r="BI1007" i="2"/>
  <c r="BK1007" i="2"/>
  <c r="J1009" i="2"/>
  <c r="P1009" i="2"/>
  <c r="P1008" i="2"/>
  <c r="R1009" i="2"/>
  <c r="T1009" i="2"/>
  <c r="T1008" i="2"/>
  <c r="BE1009" i="2"/>
  <c r="BF1009" i="2"/>
  <c r="BG1009" i="2"/>
  <c r="BH1009" i="2"/>
  <c r="BI1009" i="2"/>
  <c r="BK1009" i="2"/>
  <c r="BK1008" i="2"/>
  <c r="J1008" i="2"/>
  <c r="J75" i="2"/>
  <c r="J1023" i="2"/>
  <c r="P1023" i="2"/>
  <c r="R1023" i="2"/>
  <c r="T1023" i="2"/>
  <c r="BE1023" i="2"/>
  <c r="BF1023" i="2"/>
  <c r="BG1023" i="2"/>
  <c r="BH1023" i="2"/>
  <c r="BI1023" i="2"/>
  <c r="BK1023" i="2"/>
  <c r="J1038" i="2"/>
  <c r="P1038" i="2"/>
  <c r="R1038" i="2"/>
  <c r="T1038" i="2"/>
  <c r="BE1038" i="2"/>
  <c r="BF1038" i="2"/>
  <c r="BG1038" i="2"/>
  <c r="BH1038" i="2"/>
  <c r="BI1038" i="2"/>
  <c r="BK1038" i="2"/>
  <c r="J1041" i="2"/>
  <c r="P1041" i="2"/>
  <c r="R1041" i="2"/>
  <c r="T1041" i="2"/>
  <c r="BE1041" i="2"/>
  <c r="BF1041" i="2"/>
  <c r="BG1041" i="2"/>
  <c r="BH1041" i="2"/>
  <c r="BI1041" i="2"/>
  <c r="BK1041" i="2"/>
  <c r="J1044" i="2"/>
  <c r="P1044" i="2"/>
  <c r="R1044" i="2"/>
  <c r="T1044" i="2"/>
  <c r="BE1044" i="2"/>
  <c r="BF1044" i="2"/>
  <c r="BG1044" i="2"/>
  <c r="BH1044" i="2"/>
  <c r="BI1044" i="2"/>
  <c r="BK1044" i="2"/>
  <c r="J1049" i="2"/>
  <c r="P1049" i="2"/>
  <c r="R1049" i="2"/>
  <c r="T1049" i="2"/>
  <c r="BE1049" i="2"/>
  <c r="BF1049" i="2"/>
  <c r="BG1049" i="2"/>
  <c r="BH1049" i="2"/>
  <c r="BI1049" i="2"/>
  <c r="BK1049" i="2"/>
  <c r="J1058" i="2"/>
  <c r="P1058" i="2"/>
  <c r="R1058" i="2"/>
  <c r="T1058" i="2"/>
  <c r="BE1058" i="2"/>
  <c r="BF1058" i="2"/>
  <c r="BG1058" i="2"/>
  <c r="BH1058" i="2"/>
  <c r="BI1058" i="2"/>
  <c r="BK1058" i="2"/>
  <c r="J1064" i="2"/>
  <c r="P1064" i="2"/>
  <c r="R1064" i="2"/>
  <c r="T1064" i="2"/>
  <c r="BE1064" i="2"/>
  <c r="BF1064" i="2"/>
  <c r="BG1064" i="2"/>
  <c r="BH1064" i="2"/>
  <c r="BI1064" i="2"/>
  <c r="BK1064" i="2"/>
  <c r="J1073" i="2"/>
  <c r="P1073" i="2"/>
  <c r="R1073" i="2"/>
  <c r="T1073" i="2"/>
  <c r="BE1073" i="2"/>
  <c r="BF1073" i="2"/>
  <c r="BG1073" i="2"/>
  <c r="BH1073" i="2"/>
  <c r="BI1073" i="2"/>
  <c r="BK1073" i="2"/>
  <c r="J1085" i="2"/>
  <c r="P1085" i="2"/>
  <c r="R1085" i="2"/>
  <c r="T1085" i="2"/>
  <c r="BE1085" i="2"/>
  <c r="BF1085" i="2"/>
  <c r="BG1085" i="2"/>
  <c r="BH1085" i="2"/>
  <c r="BI1085" i="2"/>
  <c r="BK1085" i="2"/>
  <c r="J1088" i="2"/>
  <c r="P1088" i="2"/>
  <c r="R1088" i="2"/>
  <c r="T1088" i="2"/>
  <c r="BE1088" i="2"/>
  <c r="BF1088" i="2"/>
  <c r="BG1088" i="2"/>
  <c r="BH1088" i="2"/>
  <c r="BI1088" i="2"/>
  <c r="BK1088" i="2"/>
  <c r="J1092" i="2"/>
  <c r="P1092" i="2"/>
  <c r="R1092" i="2"/>
  <c r="T1092" i="2"/>
  <c r="BE1092" i="2"/>
  <c r="BF1092" i="2"/>
  <c r="BG1092" i="2"/>
  <c r="BH1092" i="2"/>
  <c r="BI1092" i="2"/>
  <c r="BK1092" i="2"/>
  <c r="J1108" i="2"/>
  <c r="P1108" i="2"/>
  <c r="R1108" i="2"/>
  <c r="T1108" i="2"/>
  <c r="BE1108" i="2"/>
  <c r="BF1108" i="2"/>
  <c r="BG1108" i="2"/>
  <c r="BH1108" i="2"/>
  <c r="BI1108" i="2"/>
  <c r="BK1108" i="2"/>
  <c r="J1129" i="2"/>
  <c r="P1129" i="2"/>
  <c r="R1129" i="2"/>
  <c r="T1129" i="2"/>
  <c r="BE1129" i="2"/>
  <c r="BF1129" i="2"/>
  <c r="BG1129" i="2"/>
  <c r="BH1129" i="2"/>
  <c r="BI1129" i="2"/>
  <c r="BK1129" i="2"/>
  <c r="J1133" i="2"/>
  <c r="P1133" i="2"/>
  <c r="R1133" i="2"/>
  <c r="T1133" i="2"/>
  <c r="BE1133" i="2"/>
  <c r="BF1133" i="2"/>
  <c r="BG1133" i="2"/>
  <c r="BH1133" i="2"/>
  <c r="BI1133" i="2"/>
  <c r="BK1133" i="2"/>
  <c r="J1144" i="2"/>
  <c r="P1144" i="2"/>
  <c r="R1144" i="2"/>
  <c r="T1144" i="2"/>
  <c r="BE1144" i="2"/>
  <c r="BF1144" i="2"/>
  <c r="BG1144" i="2"/>
  <c r="BH1144" i="2"/>
  <c r="BI1144" i="2"/>
  <c r="BK1144" i="2"/>
  <c r="J1147" i="2"/>
  <c r="P1147" i="2"/>
  <c r="R1147" i="2"/>
  <c r="T1147" i="2"/>
  <c r="BE1147" i="2"/>
  <c r="BF1147" i="2"/>
  <c r="BG1147" i="2"/>
  <c r="BH1147" i="2"/>
  <c r="BI1147" i="2"/>
  <c r="BK1147" i="2"/>
  <c r="J1160" i="2"/>
  <c r="P1160" i="2"/>
  <c r="R1160" i="2"/>
  <c r="T1160" i="2"/>
  <c r="BE1160" i="2"/>
  <c r="BF1160" i="2"/>
  <c r="BG1160" i="2"/>
  <c r="BH1160" i="2"/>
  <c r="BI1160" i="2"/>
  <c r="BK1160" i="2"/>
  <c r="J1221" i="2"/>
  <c r="P1221" i="2"/>
  <c r="R1221" i="2"/>
  <c r="T1221" i="2"/>
  <c r="BE1221" i="2"/>
  <c r="BF1221" i="2"/>
  <c r="BG1221" i="2"/>
  <c r="BH1221" i="2"/>
  <c r="BI1221" i="2"/>
  <c r="BK1221" i="2"/>
  <c r="J1230" i="2"/>
  <c r="P1230" i="2"/>
  <c r="R1230" i="2"/>
  <c r="T1230" i="2"/>
  <c r="BE1230" i="2"/>
  <c r="BF1230" i="2"/>
  <c r="BG1230" i="2"/>
  <c r="BH1230" i="2"/>
  <c r="BI1230" i="2"/>
  <c r="BK1230" i="2"/>
  <c r="J1278" i="2"/>
  <c r="P1278" i="2"/>
  <c r="R1278" i="2"/>
  <c r="R1008" i="2"/>
  <c r="T1278" i="2"/>
  <c r="BE1278" i="2"/>
  <c r="BF1278" i="2"/>
  <c r="BG1278" i="2"/>
  <c r="BH1278" i="2"/>
  <c r="BI1278" i="2"/>
  <c r="BK1278" i="2"/>
  <c r="J1279" i="2"/>
  <c r="P1279" i="2"/>
  <c r="R1279" i="2"/>
  <c r="T1279" i="2"/>
  <c r="BE1279" i="2"/>
  <c r="BF1279" i="2"/>
  <c r="BG1279" i="2"/>
  <c r="BH1279" i="2"/>
  <c r="BI1279" i="2"/>
  <c r="BK1279" i="2"/>
  <c r="J1280" i="2"/>
  <c r="P1280" i="2"/>
  <c r="R1280" i="2"/>
  <c r="T1280" i="2"/>
  <c r="BE1280" i="2"/>
  <c r="BF1280" i="2"/>
  <c r="BG1280" i="2"/>
  <c r="BH1280" i="2"/>
  <c r="BI1280" i="2"/>
  <c r="BK1280" i="2"/>
  <c r="J1282" i="2"/>
  <c r="P1282" i="2"/>
  <c r="R1282" i="2"/>
  <c r="T1282" i="2"/>
  <c r="BE1282" i="2"/>
  <c r="BF1282" i="2"/>
  <c r="BG1282" i="2"/>
  <c r="BH1282" i="2"/>
  <c r="BI1282" i="2"/>
  <c r="BK1282" i="2"/>
  <c r="J1286" i="2"/>
  <c r="P1286" i="2"/>
  <c r="R1286" i="2"/>
  <c r="T1286" i="2"/>
  <c r="BE1286" i="2"/>
  <c r="BF1286" i="2"/>
  <c r="BG1286" i="2"/>
  <c r="BH1286" i="2"/>
  <c r="BI1286" i="2"/>
  <c r="BK1286" i="2"/>
  <c r="P1287" i="2"/>
  <c r="T1287" i="2"/>
  <c r="J1288" i="2"/>
  <c r="P1288" i="2"/>
  <c r="R1288" i="2"/>
  <c r="R1287" i="2"/>
  <c r="T1288" i="2"/>
  <c r="BE1288" i="2"/>
  <c r="BF1288" i="2"/>
  <c r="BG1288" i="2"/>
  <c r="BH1288" i="2"/>
  <c r="BI1288" i="2"/>
  <c r="BK1288" i="2"/>
  <c r="BK1287" i="2"/>
  <c r="J1287" i="2"/>
  <c r="J76" i="2"/>
  <c r="P1290" i="2"/>
  <c r="T1290" i="2"/>
  <c r="J1291" i="2"/>
  <c r="P1291" i="2"/>
  <c r="R1291" i="2"/>
  <c r="R1290" i="2"/>
  <c r="T1291" i="2"/>
  <c r="BE1291" i="2"/>
  <c r="BF1291" i="2"/>
  <c r="BG1291" i="2"/>
  <c r="BH1291" i="2"/>
  <c r="BI1291" i="2"/>
  <c r="BK1291" i="2"/>
  <c r="BK1290" i="2"/>
  <c r="J1297" i="2"/>
  <c r="P1297" i="2"/>
  <c r="R1297" i="2"/>
  <c r="T1297" i="2"/>
  <c r="BE1297" i="2"/>
  <c r="BF1297" i="2"/>
  <c r="BG1297" i="2"/>
  <c r="BH1297" i="2"/>
  <c r="BI1297" i="2"/>
  <c r="BK1297" i="2"/>
  <c r="J1303" i="2"/>
  <c r="P1303" i="2"/>
  <c r="R1303" i="2"/>
  <c r="T1303" i="2"/>
  <c r="BE1303" i="2"/>
  <c r="BF1303" i="2"/>
  <c r="BG1303" i="2"/>
  <c r="BH1303" i="2"/>
  <c r="BI1303" i="2"/>
  <c r="BK1303" i="2"/>
  <c r="J1304" i="2"/>
  <c r="P1304" i="2"/>
  <c r="R1304" i="2"/>
  <c r="T1304" i="2"/>
  <c r="BE1304" i="2"/>
  <c r="BF1304" i="2"/>
  <c r="BG1304" i="2"/>
  <c r="BH1304" i="2"/>
  <c r="BI1304" i="2"/>
  <c r="BK1304" i="2"/>
  <c r="R1305" i="2"/>
  <c r="J1306" i="2"/>
  <c r="P1306" i="2"/>
  <c r="P1305" i="2"/>
  <c r="R1306" i="2"/>
  <c r="T1306" i="2"/>
  <c r="T1305" i="2"/>
  <c r="BE1306" i="2"/>
  <c r="BF1306" i="2"/>
  <c r="BG1306" i="2"/>
  <c r="BH1306" i="2"/>
  <c r="BI1306" i="2"/>
  <c r="BK1306" i="2"/>
  <c r="BK1305" i="2"/>
  <c r="J1305" i="2"/>
  <c r="J79" i="2"/>
  <c r="J1314" i="2"/>
  <c r="P1314" i="2"/>
  <c r="R1314" i="2"/>
  <c r="T1314" i="2"/>
  <c r="BE1314" i="2"/>
  <c r="BF1314" i="2"/>
  <c r="BG1314" i="2"/>
  <c r="BH1314" i="2"/>
  <c r="BI1314" i="2"/>
  <c r="BK1314" i="2"/>
  <c r="J1316" i="2"/>
  <c r="P1316" i="2"/>
  <c r="R1316" i="2"/>
  <c r="T1316" i="2"/>
  <c r="BE1316" i="2"/>
  <c r="BF1316" i="2"/>
  <c r="BG1316" i="2"/>
  <c r="BH1316" i="2"/>
  <c r="BI1316" i="2"/>
  <c r="BK1316" i="2"/>
  <c r="J1319" i="2"/>
  <c r="P1319" i="2"/>
  <c r="R1319" i="2"/>
  <c r="T1319" i="2"/>
  <c r="BE1319" i="2"/>
  <c r="BF1319" i="2"/>
  <c r="BG1319" i="2"/>
  <c r="BH1319" i="2"/>
  <c r="BI1319" i="2"/>
  <c r="BK1319" i="2"/>
  <c r="J1321" i="2"/>
  <c r="P1321" i="2"/>
  <c r="R1321" i="2"/>
  <c r="T1321" i="2"/>
  <c r="BE1321" i="2"/>
  <c r="BF1321" i="2"/>
  <c r="BG1321" i="2"/>
  <c r="BH1321" i="2"/>
  <c r="BI1321" i="2"/>
  <c r="BK1321" i="2"/>
  <c r="J1325" i="2"/>
  <c r="P1325" i="2"/>
  <c r="R1325" i="2"/>
  <c r="T1325" i="2"/>
  <c r="BE1325" i="2"/>
  <c r="BF1325" i="2"/>
  <c r="BG1325" i="2"/>
  <c r="BH1325" i="2"/>
  <c r="BI1325" i="2"/>
  <c r="BK1325" i="2"/>
  <c r="J1328" i="2"/>
  <c r="P1328" i="2"/>
  <c r="R1328" i="2"/>
  <c r="T1328" i="2"/>
  <c r="BE1328" i="2"/>
  <c r="BF1328" i="2"/>
  <c r="BG1328" i="2"/>
  <c r="BH1328" i="2"/>
  <c r="BI1328" i="2"/>
  <c r="BK1328" i="2"/>
  <c r="P1329" i="2"/>
  <c r="T1329" i="2"/>
  <c r="J1330" i="2"/>
  <c r="P1330" i="2"/>
  <c r="R1330" i="2"/>
  <c r="R1329" i="2"/>
  <c r="T1330" i="2"/>
  <c r="BE1330" i="2"/>
  <c r="BF1330" i="2"/>
  <c r="BG1330" i="2"/>
  <c r="BH1330" i="2"/>
  <c r="BI1330" i="2"/>
  <c r="BK1330" i="2"/>
  <c r="BK1329" i="2"/>
  <c r="J1329" i="2"/>
  <c r="J80" i="2"/>
  <c r="J1345" i="2"/>
  <c r="P1345" i="2"/>
  <c r="R1345" i="2"/>
  <c r="T1345" i="2"/>
  <c r="BE1345" i="2"/>
  <c r="BF1345" i="2"/>
  <c r="BG1345" i="2"/>
  <c r="BH1345" i="2"/>
  <c r="BI1345" i="2"/>
  <c r="BK1345" i="2"/>
  <c r="J1357" i="2"/>
  <c r="P1357" i="2"/>
  <c r="R1357" i="2"/>
  <c r="T1357" i="2"/>
  <c r="BE1357" i="2"/>
  <c r="BF1357" i="2"/>
  <c r="BG1357" i="2"/>
  <c r="BH1357" i="2"/>
  <c r="BI1357" i="2"/>
  <c r="BK1357" i="2"/>
  <c r="J1358" i="2"/>
  <c r="P1358" i="2"/>
  <c r="R1358" i="2"/>
  <c r="T1358" i="2"/>
  <c r="BE1358" i="2"/>
  <c r="BF1358" i="2"/>
  <c r="BG1358" i="2"/>
  <c r="BH1358" i="2"/>
  <c r="BI1358" i="2"/>
  <c r="BK1358" i="2"/>
  <c r="J1359" i="2"/>
  <c r="P1359" i="2"/>
  <c r="R1359" i="2"/>
  <c r="T1359" i="2"/>
  <c r="BE1359" i="2"/>
  <c r="BF1359" i="2"/>
  <c r="BG1359" i="2"/>
  <c r="BH1359" i="2"/>
  <c r="BI1359" i="2"/>
  <c r="BK1359" i="2"/>
  <c r="J1361" i="2"/>
  <c r="P1361" i="2"/>
  <c r="R1361" i="2"/>
  <c r="T1361" i="2"/>
  <c r="BE1361" i="2"/>
  <c r="BF1361" i="2"/>
  <c r="BG1361" i="2"/>
  <c r="BH1361" i="2"/>
  <c r="BI1361" i="2"/>
  <c r="BK1361" i="2"/>
  <c r="J1362" i="2"/>
  <c r="P1362" i="2"/>
  <c r="R1362" i="2"/>
  <c r="T1362" i="2"/>
  <c r="BE1362" i="2"/>
  <c r="BF1362" i="2"/>
  <c r="BG1362" i="2"/>
  <c r="BH1362" i="2"/>
  <c r="BI1362" i="2"/>
  <c r="BK1362" i="2"/>
  <c r="J1368" i="2"/>
  <c r="P1368" i="2"/>
  <c r="R1368" i="2"/>
  <c r="T1368" i="2"/>
  <c r="BE1368" i="2"/>
  <c r="BF1368" i="2"/>
  <c r="BG1368" i="2"/>
  <c r="BH1368" i="2"/>
  <c r="BI1368" i="2"/>
  <c r="BK1368" i="2"/>
  <c r="J1374" i="2"/>
  <c r="P1374" i="2"/>
  <c r="R1374" i="2"/>
  <c r="T1374" i="2"/>
  <c r="BE1374" i="2"/>
  <c r="BF1374" i="2"/>
  <c r="BG1374" i="2"/>
  <c r="BH1374" i="2"/>
  <c r="BI1374" i="2"/>
  <c r="BK1374" i="2"/>
  <c r="J1377" i="2"/>
  <c r="P1377" i="2"/>
  <c r="R1377" i="2"/>
  <c r="T1377" i="2"/>
  <c r="BE1377" i="2"/>
  <c r="BF1377" i="2"/>
  <c r="BG1377" i="2"/>
  <c r="BH1377" i="2"/>
  <c r="BI1377" i="2"/>
  <c r="BK1377" i="2"/>
  <c r="J1382" i="2"/>
  <c r="P1382" i="2"/>
  <c r="R1382" i="2"/>
  <c r="T1382" i="2"/>
  <c r="BE1382" i="2"/>
  <c r="BF1382" i="2"/>
  <c r="BG1382" i="2"/>
  <c r="BH1382" i="2"/>
  <c r="BI1382" i="2"/>
  <c r="BK1382" i="2"/>
  <c r="J1385" i="2"/>
  <c r="P1385" i="2"/>
  <c r="R1385" i="2"/>
  <c r="T1385" i="2"/>
  <c r="BE1385" i="2"/>
  <c r="BF1385" i="2"/>
  <c r="BG1385" i="2"/>
  <c r="BH1385" i="2"/>
  <c r="BI1385" i="2"/>
  <c r="BK1385" i="2"/>
  <c r="J1389" i="2"/>
  <c r="P1389" i="2"/>
  <c r="R1389" i="2"/>
  <c r="T1389" i="2"/>
  <c r="BE1389" i="2"/>
  <c r="BF1389" i="2"/>
  <c r="BG1389" i="2"/>
  <c r="BH1389" i="2"/>
  <c r="BI1389" i="2"/>
  <c r="BK1389" i="2"/>
  <c r="J1392" i="2"/>
  <c r="P1392" i="2"/>
  <c r="R1392" i="2"/>
  <c r="T1392" i="2"/>
  <c r="BE1392" i="2"/>
  <c r="BF1392" i="2"/>
  <c r="BG1392" i="2"/>
  <c r="BH1392" i="2"/>
  <c r="BI1392" i="2"/>
  <c r="BK1392" i="2"/>
  <c r="R1393" i="2"/>
  <c r="J1394" i="2"/>
  <c r="P1394" i="2"/>
  <c r="P1393" i="2"/>
  <c r="R1394" i="2"/>
  <c r="T1394" i="2"/>
  <c r="T1393" i="2"/>
  <c r="BE1394" i="2"/>
  <c r="BF1394" i="2"/>
  <c r="BG1394" i="2"/>
  <c r="BH1394" i="2"/>
  <c r="BI1394" i="2"/>
  <c r="BK1394" i="2"/>
  <c r="BK1393" i="2"/>
  <c r="J1393" i="2"/>
  <c r="J81" i="2"/>
  <c r="J1400" i="2"/>
  <c r="P1400" i="2"/>
  <c r="R1400" i="2"/>
  <c r="T1400" i="2"/>
  <c r="BE1400" i="2"/>
  <c r="BF1400" i="2"/>
  <c r="BG1400" i="2"/>
  <c r="BH1400" i="2"/>
  <c r="BI1400" i="2"/>
  <c r="BK1400" i="2"/>
  <c r="J1401" i="2"/>
  <c r="P1401" i="2"/>
  <c r="R1401" i="2"/>
  <c r="T1401" i="2"/>
  <c r="BE1401" i="2"/>
  <c r="BF1401" i="2"/>
  <c r="BG1401" i="2"/>
  <c r="BH1401" i="2"/>
  <c r="BI1401" i="2"/>
  <c r="BK1401" i="2"/>
  <c r="J1403" i="2"/>
  <c r="P1403" i="2"/>
  <c r="R1403" i="2"/>
  <c r="T1403" i="2"/>
  <c r="BE1403" i="2"/>
  <c r="BF1403" i="2"/>
  <c r="BG1403" i="2"/>
  <c r="BH1403" i="2"/>
  <c r="BI1403" i="2"/>
  <c r="BK1403" i="2"/>
  <c r="J1409" i="2"/>
  <c r="P1409" i="2"/>
  <c r="R1409" i="2"/>
  <c r="T1409" i="2"/>
  <c r="BE1409" i="2"/>
  <c r="BF1409" i="2"/>
  <c r="BG1409" i="2"/>
  <c r="BH1409" i="2"/>
  <c r="BI1409" i="2"/>
  <c r="BK1409" i="2"/>
  <c r="J1419" i="2"/>
  <c r="P1419" i="2"/>
  <c r="R1419" i="2"/>
  <c r="T1419" i="2"/>
  <c r="BE1419" i="2"/>
  <c r="BF1419" i="2"/>
  <c r="BG1419" i="2"/>
  <c r="BH1419" i="2"/>
  <c r="BI1419" i="2"/>
  <c r="BK1419" i="2"/>
  <c r="J1421" i="2"/>
  <c r="P1421" i="2"/>
  <c r="R1421" i="2"/>
  <c r="T1421" i="2"/>
  <c r="BE1421" i="2"/>
  <c r="BF1421" i="2"/>
  <c r="BG1421" i="2"/>
  <c r="BH1421" i="2"/>
  <c r="BI1421" i="2"/>
  <c r="BK1421" i="2"/>
  <c r="J1424" i="2"/>
  <c r="P1424" i="2"/>
  <c r="R1424" i="2"/>
  <c r="T1424" i="2"/>
  <c r="BE1424" i="2"/>
  <c r="BF1424" i="2"/>
  <c r="BG1424" i="2"/>
  <c r="BH1424" i="2"/>
  <c r="BI1424" i="2"/>
  <c r="BK1424" i="2"/>
  <c r="J1427" i="2"/>
  <c r="P1427" i="2"/>
  <c r="R1427" i="2"/>
  <c r="T1427" i="2"/>
  <c r="BE1427" i="2"/>
  <c r="BF1427" i="2"/>
  <c r="BG1427" i="2"/>
  <c r="BH1427" i="2"/>
  <c r="BI1427" i="2"/>
  <c r="BK1427" i="2"/>
  <c r="J1430" i="2"/>
  <c r="P1430" i="2"/>
  <c r="R1430" i="2"/>
  <c r="T1430" i="2"/>
  <c r="BE1430" i="2"/>
  <c r="BF1430" i="2"/>
  <c r="BG1430" i="2"/>
  <c r="BH1430" i="2"/>
  <c r="BI1430" i="2"/>
  <c r="BK1430" i="2"/>
  <c r="J1431" i="2"/>
  <c r="P1431" i="2"/>
  <c r="R1431" i="2"/>
  <c r="T1431" i="2"/>
  <c r="BE1431" i="2"/>
  <c r="BF1431" i="2"/>
  <c r="BG1431" i="2"/>
  <c r="BH1431" i="2"/>
  <c r="BI1431" i="2"/>
  <c r="BK1431" i="2"/>
  <c r="J1432" i="2"/>
  <c r="P1432" i="2"/>
  <c r="R1432" i="2"/>
  <c r="T1432" i="2"/>
  <c r="BE1432" i="2"/>
  <c r="BF1432" i="2"/>
  <c r="BG1432" i="2"/>
  <c r="BH1432" i="2"/>
  <c r="BI1432" i="2"/>
  <c r="BK1432" i="2"/>
  <c r="J1433" i="2"/>
  <c r="P1433" i="2"/>
  <c r="R1433" i="2"/>
  <c r="T1433" i="2"/>
  <c r="BE1433" i="2"/>
  <c r="BF1433" i="2"/>
  <c r="BG1433" i="2"/>
  <c r="BH1433" i="2"/>
  <c r="BI1433" i="2"/>
  <c r="BK1433" i="2"/>
  <c r="P1434" i="2"/>
  <c r="T1434" i="2"/>
  <c r="J1435" i="2"/>
  <c r="P1435" i="2"/>
  <c r="R1435" i="2"/>
  <c r="R1434" i="2"/>
  <c r="T1435" i="2"/>
  <c r="BE1435" i="2"/>
  <c r="BF1435" i="2"/>
  <c r="BG1435" i="2"/>
  <c r="BH1435" i="2"/>
  <c r="BI1435" i="2"/>
  <c r="BK1435" i="2"/>
  <c r="BK1434" i="2"/>
  <c r="J1434" i="2"/>
  <c r="J82" i="2"/>
  <c r="J1436" i="2"/>
  <c r="P1436" i="2"/>
  <c r="R1436" i="2"/>
  <c r="T1436" i="2"/>
  <c r="BE1436" i="2"/>
  <c r="BF1436" i="2"/>
  <c r="BG1436" i="2"/>
  <c r="BH1436" i="2"/>
  <c r="BI1436" i="2"/>
  <c r="BK1436" i="2"/>
  <c r="J1441" i="2"/>
  <c r="P1441" i="2"/>
  <c r="R1441" i="2"/>
  <c r="T1441" i="2"/>
  <c r="BE1441" i="2"/>
  <c r="BF1441" i="2"/>
  <c r="BG1441" i="2"/>
  <c r="BH1441" i="2"/>
  <c r="BI1441" i="2"/>
  <c r="BK1441" i="2"/>
  <c r="J1442" i="2"/>
  <c r="P1442" i="2"/>
  <c r="R1442" i="2"/>
  <c r="T1442" i="2"/>
  <c r="BE1442" i="2"/>
  <c r="BF1442" i="2"/>
  <c r="BG1442" i="2"/>
  <c r="BH1442" i="2"/>
  <c r="BI1442" i="2"/>
  <c r="BK1442" i="2"/>
  <c r="J1443" i="2"/>
  <c r="P1443" i="2"/>
  <c r="R1443" i="2"/>
  <c r="T1443" i="2"/>
  <c r="BE1443" i="2"/>
  <c r="BF1443" i="2"/>
  <c r="BG1443" i="2"/>
  <c r="BH1443" i="2"/>
  <c r="BI1443" i="2"/>
  <c r="BK1443" i="2"/>
  <c r="J1450" i="2"/>
  <c r="P1450" i="2"/>
  <c r="R1450" i="2"/>
  <c r="T1450" i="2"/>
  <c r="BE1450" i="2"/>
  <c r="BF1450" i="2"/>
  <c r="BG1450" i="2"/>
  <c r="BH1450" i="2"/>
  <c r="BI1450" i="2"/>
  <c r="BK1450" i="2"/>
  <c r="J1451" i="2"/>
  <c r="P1451" i="2"/>
  <c r="R1451" i="2"/>
  <c r="T1451" i="2"/>
  <c r="BE1451" i="2"/>
  <c r="BF1451" i="2"/>
  <c r="BG1451" i="2"/>
  <c r="BH1451" i="2"/>
  <c r="BI1451" i="2"/>
  <c r="BK1451" i="2"/>
  <c r="J1454" i="2"/>
  <c r="P1454" i="2"/>
  <c r="R1454" i="2"/>
  <c r="T1454" i="2"/>
  <c r="BE1454" i="2"/>
  <c r="BF1454" i="2"/>
  <c r="BG1454" i="2"/>
  <c r="BH1454" i="2"/>
  <c r="BI1454" i="2"/>
  <c r="BK1454" i="2"/>
  <c r="J1455" i="2"/>
  <c r="P1455" i="2"/>
  <c r="R1455" i="2"/>
  <c r="T1455" i="2"/>
  <c r="BE1455" i="2"/>
  <c r="BF1455" i="2"/>
  <c r="BG1455" i="2"/>
  <c r="BH1455" i="2"/>
  <c r="BI1455" i="2"/>
  <c r="BK1455" i="2"/>
  <c r="J1457" i="2"/>
  <c r="P1457" i="2"/>
  <c r="P1456" i="2"/>
  <c r="R1457" i="2"/>
  <c r="T1457" i="2"/>
  <c r="T1456" i="2"/>
  <c r="BE1457" i="2"/>
  <c r="BF1457" i="2"/>
  <c r="BG1457" i="2"/>
  <c r="BH1457" i="2"/>
  <c r="BI1457" i="2"/>
  <c r="BK1457" i="2"/>
  <c r="BK1456" i="2"/>
  <c r="J1456" i="2"/>
  <c r="J83" i="2"/>
  <c r="J1465" i="2"/>
  <c r="P1465" i="2"/>
  <c r="R1465" i="2"/>
  <c r="T1465" i="2"/>
  <c r="BE1465" i="2"/>
  <c r="BF1465" i="2"/>
  <c r="BG1465" i="2"/>
  <c r="BH1465" i="2"/>
  <c r="BI1465" i="2"/>
  <c r="BK1465" i="2"/>
  <c r="J1468" i="2"/>
  <c r="P1468" i="2"/>
  <c r="R1468" i="2"/>
  <c r="T1468" i="2"/>
  <c r="BE1468" i="2"/>
  <c r="BF1468" i="2"/>
  <c r="BG1468" i="2"/>
  <c r="BH1468" i="2"/>
  <c r="BI1468" i="2"/>
  <c r="BK1468" i="2"/>
  <c r="J1477" i="2"/>
  <c r="P1477" i="2"/>
  <c r="R1477" i="2"/>
  <c r="T1477" i="2"/>
  <c r="BE1477" i="2"/>
  <c r="BF1477" i="2"/>
  <c r="BG1477" i="2"/>
  <c r="BH1477" i="2"/>
  <c r="BI1477" i="2"/>
  <c r="BK1477" i="2"/>
  <c r="J1482" i="2"/>
  <c r="P1482" i="2"/>
  <c r="R1482" i="2"/>
  <c r="T1482" i="2"/>
  <c r="BE1482" i="2"/>
  <c r="BF1482" i="2"/>
  <c r="BG1482" i="2"/>
  <c r="BH1482" i="2"/>
  <c r="BI1482" i="2"/>
  <c r="BK1482" i="2"/>
  <c r="J1483" i="2"/>
  <c r="P1483" i="2"/>
  <c r="R1483" i="2"/>
  <c r="T1483" i="2"/>
  <c r="BE1483" i="2"/>
  <c r="BF1483" i="2"/>
  <c r="BG1483" i="2"/>
  <c r="BH1483" i="2"/>
  <c r="BI1483" i="2"/>
  <c r="BK1483" i="2"/>
  <c r="J1491" i="2"/>
  <c r="P1491" i="2"/>
  <c r="R1491" i="2"/>
  <c r="T1491" i="2"/>
  <c r="BE1491" i="2"/>
  <c r="BF1491" i="2"/>
  <c r="BG1491" i="2"/>
  <c r="BH1491" i="2"/>
  <c r="BI1491" i="2"/>
  <c r="BK1491" i="2"/>
  <c r="J1492" i="2"/>
  <c r="P1492" i="2"/>
  <c r="R1492" i="2"/>
  <c r="T1492" i="2"/>
  <c r="BE1492" i="2"/>
  <c r="BF1492" i="2"/>
  <c r="BG1492" i="2"/>
  <c r="BH1492" i="2"/>
  <c r="BI1492" i="2"/>
  <c r="BK1492" i="2"/>
  <c r="J1496" i="2"/>
  <c r="P1496" i="2"/>
  <c r="R1496" i="2"/>
  <c r="T1496" i="2"/>
  <c r="BE1496" i="2"/>
  <c r="BF1496" i="2"/>
  <c r="BG1496" i="2"/>
  <c r="BH1496" i="2"/>
  <c r="BI1496" i="2"/>
  <c r="BK1496" i="2"/>
  <c r="J1497" i="2"/>
  <c r="P1497" i="2"/>
  <c r="R1497" i="2"/>
  <c r="T1497" i="2"/>
  <c r="BE1497" i="2"/>
  <c r="BF1497" i="2"/>
  <c r="BG1497" i="2"/>
  <c r="BH1497" i="2"/>
  <c r="BI1497" i="2"/>
  <c r="BK1497" i="2"/>
  <c r="J1498" i="2"/>
  <c r="P1498" i="2"/>
  <c r="R1498" i="2"/>
  <c r="T1498" i="2"/>
  <c r="BE1498" i="2"/>
  <c r="BF1498" i="2"/>
  <c r="BG1498" i="2"/>
  <c r="BH1498" i="2"/>
  <c r="BI1498" i="2"/>
  <c r="BK1498" i="2"/>
  <c r="J1500" i="2"/>
  <c r="P1500" i="2"/>
  <c r="R1500" i="2"/>
  <c r="T1500" i="2"/>
  <c r="BE1500" i="2"/>
  <c r="BF1500" i="2"/>
  <c r="BG1500" i="2"/>
  <c r="BH1500" i="2"/>
  <c r="BI1500" i="2"/>
  <c r="BK1500" i="2"/>
  <c r="J1501" i="2"/>
  <c r="P1501" i="2"/>
  <c r="R1501" i="2"/>
  <c r="T1501" i="2"/>
  <c r="BE1501" i="2"/>
  <c r="BF1501" i="2"/>
  <c r="BG1501" i="2"/>
  <c r="BH1501" i="2"/>
  <c r="BI1501" i="2"/>
  <c r="BK1501" i="2"/>
  <c r="J1502" i="2"/>
  <c r="P1502" i="2"/>
  <c r="R1502" i="2"/>
  <c r="T1502" i="2"/>
  <c r="BE1502" i="2"/>
  <c r="BF1502" i="2"/>
  <c r="BG1502" i="2"/>
  <c r="BH1502" i="2"/>
  <c r="BI1502" i="2"/>
  <c r="BK1502" i="2"/>
  <c r="J1511" i="2"/>
  <c r="P1511" i="2"/>
  <c r="R1511" i="2"/>
  <c r="T1511" i="2"/>
  <c r="BE1511" i="2"/>
  <c r="BF1511" i="2"/>
  <c r="BG1511" i="2"/>
  <c r="BH1511" i="2"/>
  <c r="BI1511" i="2"/>
  <c r="BK1511" i="2"/>
  <c r="J1512" i="2"/>
  <c r="P1512" i="2"/>
  <c r="R1512" i="2"/>
  <c r="R1456" i="2"/>
  <c r="T1512" i="2"/>
  <c r="BE1512" i="2"/>
  <c r="BF1512" i="2"/>
  <c r="BG1512" i="2"/>
  <c r="BH1512" i="2"/>
  <c r="BI1512" i="2"/>
  <c r="BK1512" i="2"/>
  <c r="J1513" i="2"/>
  <c r="P1513" i="2"/>
  <c r="R1513" i="2"/>
  <c r="T1513" i="2"/>
  <c r="BE1513" i="2"/>
  <c r="BF1513" i="2"/>
  <c r="BG1513" i="2"/>
  <c r="BH1513" i="2"/>
  <c r="BI1513" i="2"/>
  <c r="BK1513" i="2"/>
  <c r="J1516" i="2"/>
  <c r="P1516" i="2"/>
  <c r="R1516" i="2"/>
  <c r="T1516" i="2"/>
  <c r="BE1516" i="2"/>
  <c r="BF1516" i="2"/>
  <c r="BG1516" i="2"/>
  <c r="BH1516" i="2"/>
  <c r="BI1516" i="2"/>
  <c r="BK1516" i="2"/>
  <c r="J1517" i="2"/>
  <c r="P1517" i="2"/>
  <c r="R1517" i="2"/>
  <c r="T1517" i="2"/>
  <c r="BE1517" i="2"/>
  <c r="BF1517" i="2"/>
  <c r="BG1517" i="2"/>
  <c r="BH1517" i="2"/>
  <c r="BI1517" i="2"/>
  <c r="BK1517" i="2"/>
  <c r="J1523" i="2"/>
  <c r="P1523" i="2"/>
  <c r="R1523" i="2"/>
  <c r="T1523" i="2"/>
  <c r="BE1523" i="2"/>
  <c r="BF1523" i="2"/>
  <c r="BG1523" i="2"/>
  <c r="BH1523" i="2"/>
  <c r="BI1523" i="2"/>
  <c r="BK1523" i="2"/>
  <c r="J1524" i="2"/>
  <c r="P1524" i="2"/>
  <c r="R1524" i="2"/>
  <c r="T1524" i="2"/>
  <c r="BE1524" i="2"/>
  <c r="BF1524" i="2"/>
  <c r="BG1524" i="2"/>
  <c r="BH1524" i="2"/>
  <c r="BI1524" i="2"/>
  <c r="BK1524" i="2"/>
  <c r="J1525" i="2"/>
  <c r="P1525" i="2"/>
  <c r="R1525" i="2"/>
  <c r="T1525" i="2"/>
  <c r="BE1525" i="2"/>
  <c r="BF1525" i="2"/>
  <c r="BG1525" i="2"/>
  <c r="BH1525" i="2"/>
  <c r="BI1525" i="2"/>
  <c r="BK1525" i="2"/>
  <c r="J1544" i="2"/>
  <c r="P1544" i="2"/>
  <c r="R1544" i="2"/>
  <c r="T1544" i="2"/>
  <c r="BE1544" i="2"/>
  <c r="BF1544" i="2"/>
  <c r="BG1544" i="2"/>
  <c r="BH1544" i="2"/>
  <c r="BI1544" i="2"/>
  <c r="BK1544" i="2"/>
  <c r="J1552" i="2"/>
  <c r="P1552" i="2"/>
  <c r="R1552" i="2"/>
  <c r="T1552" i="2"/>
  <c r="BE1552" i="2"/>
  <c r="BF1552" i="2"/>
  <c r="BG1552" i="2"/>
  <c r="BH1552" i="2"/>
  <c r="BI1552" i="2"/>
  <c r="BK1552" i="2"/>
  <c r="J1562" i="2"/>
  <c r="P1562" i="2"/>
  <c r="R1562" i="2"/>
  <c r="T1562" i="2"/>
  <c r="BE1562" i="2"/>
  <c r="BF1562" i="2"/>
  <c r="BG1562" i="2"/>
  <c r="BH1562" i="2"/>
  <c r="BI1562" i="2"/>
  <c r="BK1562" i="2"/>
  <c r="J1566" i="2"/>
  <c r="P1566" i="2"/>
  <c r="R1566" i="2"/>
  <c r="T1566" i="2"/>
  <c r="BE1566" i="2"/>
  <c r="BF1566" i="2"/>
  <c r="BG1566" i="2"/>
  <c r="BH1566" i="2"/>
  <c r="BI1566" i="2"/>
  <c r="BK1566" i="2"/>
  <c r="J1567" i="2"/>
  <c r="P1567" i="2"/>
  <c r="R1567" i="2"/>
  <c r="T1567" i="2"/>
  <c r="BE1567" i="2"/>
  <c r="BF1567" i="2"/>
  <c r="BG1567" i="2"/>
  <c r="BH1567" i="2"/>
  <c r="BI1567" i="2"/>
  <c r="BK1567" i="2"/>
  <c r="J1568" i="2"/>
  <c r="P1568" i="2"/>
  <c r="R1568" i="2"/>
  <c r="T1568" i="2"/>
  <c r="BE1568" i="2"/>
  <c r="BF1568" i="2"/>
  <c r="BG1568" i="2"/>
  <c r="BH1568" i="2"/>
  <c r="BI1568" i="2"/>
  <c r="BK1568" i="2"/>
  <c r="J1569" i="2"/>
  <c r="P1569" i="2"/>
  <c r="R1569" i="2"/>
  <c r="T1569" i="2"/>
  <c r="BE1569" i="2"/>
  <c r="BF1569" i="2"/>
  <c r="BG1569" i="2"/>
  <c r="BH1569" i="2"/>
  <c r="BI1569" i="2"/>
  <c r="BK1569" i="2"/>
  <c r="J1571" i="2"/>
  <c r="P1571" i="2"/>
  <c r="R1571" i="2"/>
  <c r="R1570" i="2"/>
  <c r="T1571" i="2"/>
  <c r="BE1571" i="2"/>
  <c r="BF1571" i="2"/>
  <c r="BG1571" i="2"/>
  <c r="BH1571" i="2"/>
  <c r="BI1571" i="2"/>
  <c r="BK1571" i="2"/>
  <c r="BK1570" i="2"/>
  <c r="J1570" i="2"/>
  <c r="J84" i="2"/>
  <c r="J1576" i="2"/>
  <c r="P1576" i="2"/>
  <c r="R1576" i="2"/>
  <c r="T1576" i="2"/>
  <c r="BE1576" i="2"/>
  <c r="BF1576" i="2"/>
  <c r="BG1576" i="2"/>
  <c r="BH1576" i="2"/>
  <c r="BI1576" i="2"/>
  <c r="BK1576" i="2"/>
  <c r="J1585" i="2"/>
  <c r="P1585" i="2"/>
  <c r="R1585" i="2"/>
  <c r="T1585" i="2"/>
  <c r="BE1585" i="2"/>
  <c r="BF1585" i="2"/>
  <c r="BG1585" i="2"/>
  <c r="BH1585" i="2"/>
  <c r="BI1585" i="2"/>
  <c r="BK1585" i="2"/>
  <c r="J1590" i="2"/>
  <c r="P1590" i="2"/>
  <c r="R1590" i="2"/>
  <c r="T1590" i="2"/>
  <c r="BE1590" i="2"/>
  <c r="BF1590" i="2"/>
  <c r="BG1590" i="2"/>
  <c r="BH1590" i="2"/>
  <c r="BI1590" i="2"/>
  <c r="BK1590" i="2"/>
  <c r="J1602" i="2"/>
  <c r="P1602" i="2"/>
  <c r="R1602" i="2"/>
  <c r="T1602" i="2"/>
  <c r="BE1602" i="2"/>
  <c r="BF1602" i="2"/>
  <c r="BG1602" i="2"/>
  <c r="BH1602" i="2"/>
  <c r="BI1602" i="2"/>
  <c r="BK1602" i="2"/>
  <c r="J1611" i="2"/>
  <c r="P1611" i="2"/>
  <c r="R1611" i="2"/>
  <c r="T1611" i="2"/>
  <c r="BE1611" i="2"/>
  <c r="BF1611" i="2"/>
  <c r="BG1611" i="2"/>
  <c r="BH1611" i="2"/>
  <c r="BI1611" i="2"/>
  <c r="BK1611" i="2"/>
  <c r="J1620" i="2"/>
  <c r="P1620" i="2"/>
  <c r="P1570" i="2"/>
  <c r="R1620" i="2"/>
  <c r="T1620" i="2"/>
  <c r="T1570" i="2"/>
  <c r="BE1620" i="2"/>
  <c r="BF1620" i="2"/>
  <c r="BG1620" i="2"/>
  <c r="BH1620" i="2"/>
  <c r="BI1620" i="2"/>
  <c r="BK1620" i="2"/>
  <c r="J1628" i="2"/>
  <c r="P1628" i="2"/>
  <c r="R1628" i="2"/>
  <c r="T1628" i="2"/>
  <c r="BE1628" i="2"/>
  <c r="BF1628" i="2"/>
  <c r="BG1628" i="2"/>
  <c r="BH1628" i="2"/>
  <c r="BI1628" i="2"/>
  <c r="BK1628" i="2"/>
  <c r="J1632" i="2"/>
  <c r="P1632" i="2"/>
  <c r="R1632" i="2"/>
  <c r="T1632" i="2"/>
  <c r="BE1632" i="2"/>
  <c r="BF1632" i="2"/>
  <c r="BG1632" i="2"/>
  <c r="BH1632" i="2"/>
  <c r="BI1632" i="2"/>
  <c r="BK1632" i="2"/>
  <c r="J1633" i="2"/>
  <c r="P1633" i="2"/>
  <c r="R1633" i="2"/>
  <c r="T1633" i="2"/>
  <c r="BE1633" i="2"/>
  <c r="BF1633" i="2"/>
  <c r="BG1633" i="2"/>
  <c r="BH1633" i="2"/>
  <c r="BI1633" i="2"/>
  <c r="BK1633" i="2"/>
  <c r="J1636" i="2"/>
  <c r="P1636" i="2"/>
  <c r="R1636" i="2"/>
  <c r="T1636" i="2"/>
  <c r="BE1636" i="2"/>
  <c r="BF1636" i="2"/>
  <c r="BG1636" i="2"/>
  <c r="BH1636" i="2"/>
  <c r="BI1636" i="2"/>
  <c r="BK1636" i="2"/>
  <c r="J1638" i="2"/>
  <c r="P1638" i="2"/>
  <c r="R1638" i="2"/>
  <c r="T1638" i="2"/>
  <c r="BE1638" i="2"/>
  <c r="BF1638" i="2"/>
  <c r="BG1638" i="2"/>
  <c r="BH1638" i="2"/>
  <c r="BI1638" i="2"/>
  <c r="BK1638" i="2"/>
  <c r="J1639" i="2"/>
  <c r="P1639" i="2"/>
  <c r="R1639" i="2"/>
  <c r="T1639" i="2"/>
  <c r="BE1639" i="2"/>
  <c r="BF1639" i="2"/>
  <c r="BG1639" i="2"/>
  <c r="BH1639" i="2"/>
  <c r="BI1639" i="2"/>
  <c r="BK1639" i="2"/>
  <c r="J1651" i="2"/>
  <c r="P1651" i="2"/>
  <c r="R1651" i="2"/>
  <c r="T1651" i="2"/>
  <c r="BE1651" i="2"/>
  <c r="BF1651" i="2"/>
  <c r="BG1651" i="2"/>
  <c r="BH1651" i="2"/>
  <c r="BI1651" i="2"/>
  <c r="BK1651" i="2"/>
  <c r="J1652" i="2"/>
  <c r="P1652" i="2"/>
  <c r="R1652" i="2"/>
  <c r="T1652" i="2"/>
  <c r="BE1652" i="2"/>
  <c r="BF1652" i="2"/>
  <c r="BG1652" i="2"/>
  <c r="BH1652" i="2"/>
  <c r="BI1652" i="2"/>
  <c r="BK1652" i="2"/>
  <c r="J1664" i="2"/>
  <c r="P1664" i="2"/>
  <c r="R1664" i="2"/>
  <c r="T1664" i="2"/>
  <c r="BE1664" i="2"/>
  <c r="BF1664" i="2"/>
  <c r="BG1664" i="2"/>
  <c r="BH1664" i="2"/>
  <c r="BI1664" i="2"/>
  <c r="BK1664" i="2"/>
  <c r="J1665" i="2"/>
  <c r="P1665" i="2"/>
  <c r="R1665" i="2"/>
  <c r="T1665" i="2"/>
  <c r="BE1665" i="2"/>
  <c r="BF1665" i="2"/>
  <c r="BG1665" i="2"/>
  <c r="BH1665" i="2"/>
  <c r="BI1665" i="2"/>
  <c r="BK1665" i="2"/>
  <c r="J1672" i="2"/>
  <c r="P1672" i="2"/>
  <c r="R1672" i="2"/>
  <c r="T1672" i="2"/>
  <c r="BE1672" i="2"/>
  <c r="BF1672" i="2"/>
  <c r="BG1672" i="2"/>
  <c r="BH1672" i="2"/>
  <c r="BI1672" i="2"/>
  <c r="BK1672" i="2"/>
  <c r="J1673" i="2"/>
  <c r="P1673" i="2"/>
  <c r="R1673" i="2"/>
  <c r="T1673" i="2"/>
  <c r="BE1673" i="2"/>
  <c r="BF1673" i="2"/>
  <c r="BG1673" i="2"/>
  <c r="BH1673" i="2"/>
  <c r="BI1673" i="2"/>
  <c r="BK1673" i="2"/>
  <c r="J1674" i="2"/>
  <c r="P1674" i="2"/>
  <c r="R1674" i="2"/>
  <c r="T1674" i="2"/>
  <c r="BE1674" i="2"/>
  <c r="BF1674" i="2"/>
  <c r="BG1674" i="2"/>
  <c r="BH1674" i="2"/>
  <c r="BI1674" i="2"/>
  <c r="BK1674" i="2"/>
  <c r="J1677" i="2"/>
  <c r="P1677" i="2"/>
  <c r="R1677" i="2"/>
  <c r="T1677" i="2"/>
  <c r="BE1677" i="2"/>
  <c r="BF1677" i="2"/>
  <c r="BG1677" i="2"/>
  <c r="BH1677" i="2"/>
  <c r="BI1677" i="2"/>
  <c r="BK1677" i="2"/>
  <c r="J1678" i="2"/>
  <c r="P1678" i="2"/>
  <c r="R1678" i="2"/>
  <c r="T1678" i="2"/>
  <c r="BE1678" i="2"/>
  <c r="BF1678" i="2"/>
  <c r="BG1678" i="2"/>
  <c r="BH1678" i="2"/>
  <c r="BI1678" i="2"/>
  <c r="BK1678" i="2"/>
  <c r="J1683" i="2"/>
  <c r="P1683" i="2"/>
  <c r="R1683" i="2"/>
  <c r="T1683" i="2"/>
  <c r="BE1683" i="2"/>
  <c r="BF1683" i="2"/>
  <c r="BG1683" i="2"/>
  <c r="BH1683" i="2"/>
  <c r="BI1683" i="2"/>
  <c r="BK1683" i="2"/>
  <c r="J1708" i="2"/>
  <c r="P1708" i="2"/>
  <c r="R1708" i="2"/>
  <c r="T1708" i="2"/>
  <c r="BE1708" i="2"/>
  <c r="BF1708" i="2"/>
  <c r="BG1708" i="2"/>
  <c r="BH1708" i="2"/>
  <c r="BI1708" i="2"/>
  <c r="BK1708" i="2"/>
  <c r="J1724" i="2"/>
  <c r="P1724" i="2"/>
  <c r="R1724" i="2"/>
  <c r="T1724" i="2"/>
  <c r="BE1724" i="2"/>
  <c r="BF1724" i="2"/>
  <c r="BG1724" i="2"/>
  <c r="BH1724" i="2"/>
  <c r="BI1724" i="2"/>
  <c r="BK1724" i="2"/>
  <c r="J1728" i="2"/>
  <c r="P1728" i="2"/>
  <c r="R1728" i="2"/>
  <c r="T1728" i="2"/>
  <c r="BE1728" i="2"/>
  <c r="BF1728" i="2"/>
  <c r="BG1728" i="2"/>
  <c r="BH1728" i="2"/>
  <c r="BI1728" i="2"/>
  <c r="BK1728" i="2"/>
  <c r="J1734" i="2"/>
  <c r="P1734" i="2"/>
  <c r="R1734" i="2"/>
  <c r="T1734" i="2"/>
  <c r="BE1734" i="2"/>
  <c r="BF1734" i="2"/>
  <c r="BG1734" i="2"/>
  <c r="BH1734" i="2"/>
  <c r="BI1734" i="2"/>
  <c r="BK1734" i="2"/>
  <c r="J1735" i="2"/>
  <c r="P1735" i="2"/>
  <c r="R1735" i="2"/>
  <c r="T1735" i="2"/>
  <c r="BE1735" i="2"/>
  <c r="BF1735" i="2"/>
  <c r="BG1735" i="2"/>
  <c r="BH1735" i="2"/>
  <c r="BI1735" i="2"/>
  <c r="BK1735" i="2"/>
  <c r="J1742" i="2"/>
  <c r="P1742" i="2"/>
  <c r="R1742" i="2"/>
  <c r="T1742" i="2"/>
  <c r="BE1742" i="2"/>
  <c r="BF1742" i="2"/>
  <c r="BG1742" i="2"/>
  <c r="BH1742" i="2"/>
  <c r="BI1742" i="2"/>
  <c r="BK1742" i="2"/>
  <c r="J1743" i="2"/>
  <c r="P1743" i="2"/>
  <c r="R1743" i="2"/>
  <c r="T1743" i="2"/>
  <c r="BE1743" i="2"/>
  <c r="BF1743" i="2"/>
  <c r="BG1743" i="2"/>
  <c r="BH1743" i="2"/>
  <c r="BI1743" i="2"/>
  <c r="BK1743" i="2"/>
  <c r="J1747" i="2"/>
  <c r="P1747" i="2"/>
  <c r="R1747" i="2"/>
  <c r="T1747" i="2"/>
  <c r="BE1747" i="2"/>
  <c r="BF1747" i="2"/>
  <c r="BG1747" i="2"/>
  <c r="BH1747" i="2"/>
  <c r="BI1747" i="2"/>
  <c r="BK1747" i="2"/>
  <c r="J1749" i="2"/>
  <c r="P1749" i="2"/>
  <c r="R1749" i="2"/>
  <c r="T1749" i="2"/>
  <c r="BE1749" i="2"/>
  <c r="BF1749" i="2"/>
  <c r="BG1749" i="2"/>
  <c r="BH1749" i="2"/>
  <c r="BI1749" i="2"/>
  <c r="BK1749" i="2"/>
  <c r="J1756" i="2"/>
  <c r="P1756" i="2"/>
  <c r="R1756" i="2"/>
  <c r="T1756" i="2"/>
  <c r="BE1756" i="2"/>
  <c r="BF1756" i="2"/>
  <c r="BG1756" i="2"/>
  <c r="BH1756" i="2"/>
  <c r="BI1756" i="2"/>
  <c r="BK1756" i="2"/>
  <c r="J1768" i="2"/>
  <c r="P1768" i="2"/>
  <c r="R1768" i="2"/>
  <c r="T1768" i="2"/>
  <c r="BE1768" i="2"/>
  <c r="BF1768" i="2"/>
  <c r="BG1768" i="2"/>
  <c r="BH1768" i="2"/>
  <c r="BI1768" i="2"/>
  <c r="BK1768" i="2"/>
  <c r="J1776" i="2"/>
  <c r="P1776" i="2"/>
  <c r="R1776" i="2"/>
  <c r="T1776" i="2"/>
  <c r="BE1776" i="2"/>
  <c r="BF1776" i="2"/>
  <c r="BG1776" i="2"/>
  <c r="BH1776" i="2"/>
  <c r="BI1776" i="2"/>
  <c r="BK1776" i="2"/>
  <c r="J1783" i="2"/>
  <c r="P1783" i="2"/>
  <c r="R1783" i="2"/>
  <c r="T1783" i="2"/>
  <c r="BE1783" i="2"/>
  <c r="BF1783" i="2"/>
  <c r="BG1783" i="2"/>
  <c r="BH1783" i="2"/>
  <c r="BI1783" i="2"/>
  <c r="BK1783" i="2"/>
  <c r="J1784" i="2"/>
  <c r="P1784" i="2"/>
  <c r="R1784" i="2"/>
  <c r="T1784" i="2"/>
  <c r="BE1784" i="2"/>
  <c r="BF1784" i="2"/>
  <c r="BG1784" i="2"/>
  <c r="BH1784" i="2"/>
  <c r="BI1784" i="2"/>
  <c r="BK1784" i="2"/>
  <c r="J1798" i="2"/>
  <c r="P1798" i="2"/>
  <c r="R1798" i="2"/>
  <c r="T1798" i="2"/>
  <c r="BE1798" i="2"/>
  <c r="BF1798" i="2"/>
  <c r="BG1798" i="2"/>
  <c r="BH1798" i="2"/>
  <c r="BI1798" i="2"/>
  <c r="BK1798" i="2"/>
  <c r="J1799" i="2"/>
  <c r="P1799" i="2"/>
  <c r="R1799" i="2"/>
  <c r="T1799" i="2"/>
  <c r="BE1799" i="2"/>
  <c r="BF1799" i="2"/>
  <c r="BG1799" i="2"/>
  <c r="BH1799" i="2"/>
  <c r="BI1799" i="2"/>
  <c r="BK1799" i="2"/>
  <c r="J1805" i="2"/>
  <c r="P1805" i="2"/>
  <c r="R1805" i="2"/>
  <c r="T1805" i="2"/>
  <c r="BE1805" i="2"/>
  <c r="BF1805" i="2"/>
  <c r="BG1805" i="2"/>
  <c r="BH1805" i="2"/>
  <c r="BI1805" i="2"/>
  <c r="BK1805" i="2"/>
  <c r="J1806" i="2"/>
  <c r="P1806" i="2"/>
  <c r="R1806" i="2"/>
  <c r="T1806" i="2"/>
  <c r="BE1806" i="2"/>
  <c r="BF1806" i="2"/>
  <c r="BG1806" i="2"/>
  <c r="BH1806" i="2"/>
  <c r="BI1806" i="2"/>
  <c r="BK1806" i="2"/>
  <c r="J1811" i="2"/>
  <c r="P1811" i="2"/>
  <c r="R1811" i="2"/>
  <c r="T1811" i="2"/>
  <c r="BE1811" i="2"/>
  <c r="BF1811" i="2"/>
  <c r="BG1811" i="2"/>
  <c r="BH1811" i="2"/>
  <c r="BI1811" i="2"/>
  <c r="BK1811" i="2"/>
  <c r="J1812" i="2"/>
  <c r="P1812" i="2"/>
  <c r="R1812" i="2"/>
  <c r="T1812" i="2"/>
  <c r="BE1812" i="2"/>
  <c r="BF1812" i="2"/>
  <c r="BG1812" i="2"/>
  <c r="BH1812" i="2"/>
  <c r="BI1812" i="2"/>
  <c r="BK1812" i="2"/>
  <c r="J1821" i="2"/>
  <c r="P1821" i="2"/>
  <c r="R1821" i="2"/>
  <c r="T1821" i="2"/>
  <c r="BE1821" i="2"/>
  <c r="BF1821" i="2"/>
  <c r="BG1821" i="2"/>
  <c r="BH1821" i="2"/>
  <c r="BI1821" i="2"/>
  <c r="BK1821" i="2"/>
  <c r="J1822" i="2"/>
  <c r="P1822" i="2"/>
  <c r="R1822" i="2"/>
  <c r="T1822" i="2"/>
  <c r="BE1822" i="2"/>
  <c r="BF1822" i="2"/>
  <c r="BG1822" i="2"/>
  <c r="BH1822" i="2"/>
  <c r="BI1822" i="2"/>
  <c r="BK1822" i="2"/>
  <c r="J1840" i="2"/>
  <c r="P1840" i="2"/>
  <c r="R1840" i="2"/>
  <c r="T1840" i="2"/>
  <c r="BE1840" i="2"/>
  <c r="BF1840" i="2"/>
  <c r="BG1840" i="2"/>
  <c r="BH1840" i="2"/>
  <c r="BI1840" i="2"/>
  <c r="BK1840" i="2"/>
  <c r="J1844" i="2"/>
  <c r="P1844" i="2"/>
  <c r="R1844" i="2"/>
  <c r="T1844" i="2"/>
  <c r="BE1844" i="2"/>
  <c r="BF1844" i="2"/>
  <c r="BG1844" i="2"/>
  <c r="BH1844" i="2"/>
  <c r="BI1844" i="2"/>
  <c r="BK1844" i="2"/>
  <c r="J1847" i="2"/>
  <c r="P1847" i="2"/>
  <c r="R1847" i="2"/>
  <c r="T1847" i="2"/>
  <c r="BE1847" i="2"/>
  <c r="BF1847" i="2"/>
  <c r="BG1847" i="2"/>
  <c r="BH1847" i="2"/>
  <c r="BI1847" i="2"/>
  <c r="BK1847" i="2"/>
  <c r="J1848" i="2"/>
  <c r="P1848" i="2"/>
  <c r="R1848" i="2"/>
  <c r="T1848" i="2"/>
  <c r="BE1848" i="2"/>
  <c r="BF1848" i="2"/>
  <c r="BG1848" i="2"/>
  <c r="BH1848" i="2"/>
  <c r="BI1848" i="2"/>
  <c r="BK1848" i="2"/>
  <c r="R1849" i="2"/>
  <c r="J1850" i="2"/>
  <c r="P1850" i="2"/>
  <c r="P1849" i="2"/>
  <c r="R1850" i="2"/>
  <c r="T1850" i="2"/>
  <c r="T1849" i="2"/>
  <c r="BE1850" i="2"/>
  <c r="BF1850" i="2"/>
  <c r="BG1850" i="2"/>
  <c r="BH1850" i="2"/>
  <c r="BI1850" i="2"/>
  <c r="BK1850" i="2"/>
  <c r="BK1849" i="2"/>
  <c r="J1849" i="2"/>
  <c r="J85" i="2"/>
  <c r="J1866" i="2"/>
  <c r="P1866" i="2"/>
  <c r="R1866" i="2"/>
  <c r="T1866" i="2"/>
  <c r="BE1866" i="2"/>
  <c r="BF1866" i="2"/>
  <c r="BG1866" i="2"/>
  <c r="BH1866" i="2"/>
  <c r="BI1866" i="2"/>
  <c r="BK1866" i="2"/>
  <c r="J1868" i="2"/>
  <c r="P1868" i="2"/>
  <c r="R1868" i="2"/>
  <c r="T1868" i="2"/>
  <c r="BE1868" i="2"/>
  <c r="BF1868" i="2"/>
  <c r="BG1868" i="2"/>
  <c r="BH1868" i="2"/>
  <c r="BI1868" i="2"/>
  <c r="BK1868" i="2"/>
  <c r="J1876" i="2"/>
  <c r="P1876" i="2"/>
  <c r="R1876" i="2"/>
  <c r="T1876" i="2"/>
  <c r="BE1876" i="2"/>
  <c r="BF1876" i="2"/>
  <c r="BG1876" i="2"/>
  <c r="BH1876" i="2"/>
  <c r="BI1876" i="2"/>
  <c r="BK1876" i="2"/>
  <c r="J1878" i="2"/>
  <c r="P1878" i="2"/>
  <c r="R1878" i="2"/>
  <c r="T1878" i="2"/>
  <c r="BE1878" i="2"/>
  <c r="BF1878" i="2"/>
  <c r="BG1878" i="2"/>
  <c r="BH1878" i="2"/>
  <c r="BI1878" i="2"/>
  <c r="BK1878" i="2"/>
  <c r="J1880" i="2"/>
  <c r="P1880" i="2"/>
  <c r="R1880" i="2"/>
  <c r="T1880" i="2"/>
  <c r="BE1880" i="2"/>
  <c r="BF1880" i="2"/>
  <c r="BG1880" i="2"/>
  <c r="BH1880" i="2"/>
  <c r="BI1880" i="2"/>
  <c r="BK1880" i="2"/>
  <c r="J1883" i="2"/>
  <c r="P1883" i="2"/>
  <c r="R1883" i="2"/>
  <c r="T1883" i="2"/>
  <c r="BE1883" i="2"/>
  <c r="BF1883" i="2"/>
  <c r="BG1883" i="2"/>
  <c r="BH1883" i="2"/>
  <c r="BI1883" i="2"/>
  <c r="BK1883" i="2"/>
  <c r="J1887" i="2"/>
  <c r="P1887" i="2"/>
  <c r="R1887" i="2"/>
  <c r="T1887" i="2"/>
  <c r="BE1887" i="2"/>
  <c r="BF1887" i="2"/>
  <c r="BG1887" i="2"/>
  <c r="BH1887" i="2"/>
  <c r="BI1887" i="2"/>
  <c r="BK1887" i="2"/>
  <c r="J1888" i="2"/>
  <c r="P1888" i="2"/>
  <c r="R1888" i="2"/>
  <c r="T1888" i="2"/>
  <c r="BE1888" i="2"/>
  <c r="BF1888" i="2"/>
  <c r="BG1888" i="2"/>
  <c r="BH1888" i="2"/>
  <c r="BI1888" i="2"/>
  <c r="BK1888" i="2"/>
  <c r="J1891" i="2"/>
  <c r="P1891" i="2"/>
  <c r="R1891" i="2"/>
  <c r="T1891" i="2"/>
  <c r="BE1891" i="2"/>
  <c r="BF1891" i="2"/>
  <c r="BG1891" i="2"/>
  <c r="BH1891" i="2"/>
  <c r="BI1891" i="2"/>
  <c r="BK1891" i="2"/>
  <c r="J1896" i="2"/>
  <c r="P1896" i="2"/>
  <c r="R1896" i="2"/>
  <c r="T1896" i="2"/>
  <c r="BE1896" i="2"/>
  <c r="BF1896" i="2"/>
  <c r="BG1896" i="2"/>
  <c r="BH1896" i="2"/>
  <c r="BI1896" i="2"/>
  <c r="BK1896" i="2"/>
  <c r="J1897" i="2"/>
  <c r="P1897" i="2"/>
  <c r="R1897" i="2"/>
  <c r="T1897" i="2"/>
  <c r="BE1897" i="2"/>
  <c r="BF1897" i="2"/>
  <c r="BG1897" i="2"/>
  <c r="BH1897" i="2"/>
  <c r="BI1897" i="2"/>
  <c r="BK1897" i="2"/>
  <c r="J1898" i="2"/>
  <c r="P1898" i="2"/>
  <c r="R1898" i="2"/>
  <c r="T1898" i="2"/>
  <c r="BE1898" i="2"/>
  <c r="BF1898" i="2"/>
  <c r="BG1898" i="2"/>
  <c r="BH1898" i="2"/>
  <c r="BI1898" i="2"/>
  <c r="BK1898" i="2"/>
  <c r="J1899" i="2"/>
  <c r="P1899" i="2"/>
  <c r="R1899" i="2"/>
  <c r="T1899" i="2"/>
  <c r="BE1899" i="2"/>
  <c r="BF1899" i="2"/>
  <c r="BG1899" i="2"/>
  <c r="BH1899" i="2"/>
  <c r="BI1899" i="2"/>
  <c r="BK1899" i="2"/>
  <c r="J1905" i="2"/>
  <c r="P1905" i="2"/>
  <c r="R1905" i="2"/>
  <c r="T1905" i="2"/>
  <c r="BE1905" i="2"/>
  <c r="BF1905" i="2"/>
  <c r="BG1905" i="2"/>
  <c r="BH1905" i="2"/>
  <c r="BI1905" i="2"/>
  <c r="BK1905" i="2"/>
  <c r="J1908" i="2"/>
  <c r="P1908" i="2"/>
  <c r="R1908" i="2"/>
  <c r="T1908" i="2"/>
  <c r="BE1908" i="2"/>
  <c r="BF1908" i="2"/>
  <c r="BG1908" i="2"/>
  <c r="BH1908" i="2"/>
  <c r="BI1908" i="2"/>
  <c r="BK1908" i="2"/>
  <c r="J1909" i="2"/>
  <c r="P1909" i="2"/>
  <c r="R1909" i="2"/>
  <c r="T1909" i="2"/>
  <c r="BE1909" i="2"/>
  <c r="BF1909" i="2"/>
  <c r="BG1909" i="2"/>
  <c r="BH1909" i="2"/>
  <c r="BI1909" i="2"/>
  <c r="BK1909" i="2"/>
  <c r="P1910" i="2"/>
  <c r="T1910" i="2"/>
  <c r="J1911" i="2"/>
  <c r="P1911" i="2"/>
  <c r="R1911" i="2"/>
  <c r="R1910" i="2"/>
  <c r="T1911" i="2"/>
  <c r="BE1911" i="2"/>
  <c r="BF1911" i="2"/>
  <c r="BG1911" i="2"/>
  <c r="BH1911" i="2"/>
  <c r="BI1911" i="2"/>
  <c r="BK1911" i="2"/>
  <c r="BK1910" i="2"/>
  <c r="J1910" i="2"/>
  <c r="J86" i="2"/>
  <c r="J1922" i="2"/>
  <c r="P1922" i="2"/>
  <c r="R1922" i="2"/>
  <c r="T1922" i="2"/>
  <c r="BE1922" i="2"/>
  <c r="BF1922" i="2"/>
  <c r="BG1922" i="2"/>
  <c r="BH1922" i="2"/>
  <c r="BI1922" i="2"/>
  <c r="BK1922" i="2"/>
  <c r="J1924" i="2"/>
  <c r="P1924" i="2"/>
  <c r="R1924" i="2"/>
  <c r="T1924" i="2"/>
  <c r="BE1924" i="2"/>
  <c r="BF1924" i="2"/>
  <c r="BG1924" i="2"/>
  <c r="BH1924" i="2"/>
  <c r="BI1924" i="2"/>
  <c r="BK1924" i="2"/>
  <c r="J1925" i="2"/>
  <c r="P1925" i="2"/>
  <c r="R1925" i="2"/>
  <c r="T1925" i="2"/>
  <c r="BE1925" i="2"/>
  <c r="BF1925" i="2"/>
  <c r="BG1925" i="2"/>
  <c r="BH1925" i="2"/>
  <c r="BI1925" i="2"/>
  <c r="BK1925" i="2"/>
  <c r="J1926" i="2"/>
  <c r="P1926" i="2"/>
  <c r="R1926" i="2"/>
  <c r="T1926" i="2"/>
  <c r="BE1926" i="2"/>
  <c r="BF1926" i="2"/>
  <c r="BG1926" i="2"/>
  <c r="BH1926" i="2"/>
  <c r="BI1926" i="2"/>
  <c r="BK1926" i="2"/>
  <c r="J1928" i="2"/>
  <c r="P1928" i="2"/>
  <c r="R1928" i="2"/>
  <c r="T1928" i="2"/>
  <c r="BE1928" i="2"/>
  <c r="BF1928" i="2"/>
  <c r="BG1928" i="2"/>
  <c r="BH1928" i="2"/>
  <c r="BI1928" i="2"/>
  <c r="BK1928" i="2"/>
  <c r="J1929" i="2"/>
  <c r="P1929" i="2"/>
  <c r="R1929" i="2"/>
  <c r="T1929" i="2"/>
  <c r="BE1929" i="2"/>
  <c r="BF1929" i="2"/>
  <c r="BG1929" i="2"/>
  <c r="BH1929" i="2"/>
  <c r="BI1929" i="2"/>
  <c r="BK1929" i="2"/>
  <c r="J1943" i="2"/>
  <c r="P1943" i="2"/>
  <c r="R1943" i="2"/>
  <c r="T1943" i="2"/>
  <c r="BE1943" i="2"/>
  <c r="BF1943" i="2"/>
  <c r="BG1943" i="2"/>
  <c r="BH1943" i="2"/>
  <c r="BI1943" i="2"/>
  <c r="BK1943" i="2"/>
  <c r="J1946" i="2"/>
  <c r="P1946" i="2"/>
  <c r="R1946" i="2"/>
  <c r="T1946" i="2"/>
  <c r="BE1946" i="2"/>
  <c r="BF1946" i="2"/>
  <c r="BG1946" i="2"/>
  <c r="BH1946" i="2"/>
  <c r="BI1946" i="2"/>
  <c r="BK1946" i="2"/>
  <c r="J1949" i="2"/>
  <c r="P1949" i="2"/>
  <c r="R1949" i="2"/>
  <c r="T1949" i="2"/>
  <c r="BE1949" i="2"/>
  <c r="BF1949" i="2"/>
  <c r="BG1949" i="2"/>
  <c r="BH1949" i="2"/>
  <c r="BI1949" i="2"/>
  <c r="BK1949" i="2"/>
  <c r="J1951" i="2"/>
  <c r="P1951" i="2"/>
  <c r="R1951" i="2"/>
  <c r="T1951" i="2"/>
  <c r="BE1951" i="2"/>
  <c r="BF1951" i="2"/>
  <c r="BG1951" i="2"/>
  <c r="BH1951" i="2"/>
  <c r="BI1951" i="2"/>
  <c r="BK1951" i="2"/>
  <c r="J1953" i="2"/>
  <c r="P1953" i="2"/>
  <c r="R1953" i="2"/>
  <c r="T1953" i="2"/>
  <c r="BE1953" i="2"/>
  <c r="BF1953" i="2"/>
  <c r="BG1953" i="2"/>
  <c r="BH1953" i="2"/>
  <c r="BI1953" i="2"/>
  <c r="BK1953" i="2"/>
  <c r="J1954" i="2"/>
  <c r="P1954" i="2"/>
  <c r="R1954" i="2"/>
  <c r="T1954" i="2"/>
  <c r="BE1954" i="2"/>
  <c r="BF1954" i="2"/>
  <c r="BG1954" i="2"/>
  <c r="BH1954" i="2"/>
  <c r="BI1954" i="2"/>
  <c r="BK1954" i="2"/>
  <c r="J1955" i="2"/>
  <c r="P1955" i="2"/>
  <c r="R1955" i="2"/>
  <c r="T1955" i="2"/>
  <c r="BE1955" i="2"/>
  <c r="BF1955" i="2"/>
  <c r="BG1955" i="2"/>
  <c r="BH1955" i="2"/>
  <c r="BI1955" i="2"/>
  <c r="BK1955" i="2"/>
  <c r="J1958" i="2"/>
  <c r="P1958" i="2"/>
  <c r="R1958" i="2"/>
  <c r="T1958" i="2"/>
  <c r="BE1958" i="2"/>
  <c r="BF1958" i="2"/>
  <c r="BG1958" i="2"/>
  <c r="BH1958" i="2"/>
  <c r="BI1958" i="2"/>
  <c r="BK1958" i="2"/>
  <c r="J1961" i="2"/>
  <c r="P1961" i="2"/>
  <c r="R1961" i="2"/>
  <c r="T1961" i="2"/>
  <c r="BE1961" i="2"/>
  <c r="BF1961" i="2"/>
  <c r="BG1961" i="2"/>
  <c r="BH1961" i="2"/>
  <c r="BI1961" i="2"/>
  <c r="BK1961" i="2"/>
  <c r="J1964" i="2"/>
  <c r="P1964" i="2"/>
  <c r="R1964" i="2"/>
  <c r="T1964" i="2"/>
  <c r="BE1964" i="2"/>
  <c r="BF1964" i="2"/>
  <c r="BG1964" i="2"/>
  <c r="BH1964" i="2"/>
  <c r="BI1964" i="2"/>
  <c r="BK1964" i="2"/>
  <c r="J1967" i="2"/>
  <c r="P1967" i="2"/>
  <c r="R1967" i="2"/>
  <c r="T1967" i="2"/>
  <c r="BE1967" i="2"/>
  <c r="BF1967" i="2"/>
  <c r="BG1967" i="2"/>
  <c r="BH1967" i="2"/>
  <c r="BI1967" i="2"/>
  <c r="BK1967" i="2"/>
  <c r="J1968" i="2"/>
  <c r="P1968" i="2"/>
  <c r="R1968" i="2"/>
  <c r="T1968" i="2"/>
  <c r="BE1968" i="2"/>
  <c r="BF1968" i="2"/>
  <c r="BG1968" i="2"/>
  <c r="BH1968" i="2"/>
  <c r="BI1968" i="2"/>
  <c r="BK1968" i="2"/>
  <c r="R1969" i="2"/>
  <c r="J1970" i="2"/>
  <c r="P1970" i="2"/>
  <c r="P1969" i="2"/>
  <c r="R1970" i="2"/>
  <c r="T1970" i="2"/>
  <c r="T1969" i="2"/>
  <c r="BE1970" i="2"/>
  <c r="BF1970" i="2"/>
  <c r="BG1970" i="2"/>
  <c r="BH1970" i="2"/>
  <c r="BI1970" i="2"/>
  <c r="BK1970" i="2"/>
  <c r="BK1969" i="2"/>
  <c r="J1969" i="2"/>
  <c r="J87" i="2"/>
  <c r="J2001" i="2"/>
  <c r="P2001" i="2"/>
  <c r="R2001" i="2"/>
  <c r="T2001" i="2"/>
  <c r="BE2001" i="2"/>
  <c r="BF2001" i="2"/>
  <c r="BG2001" i="2"/>
  <c r="BH2001" i="2"/>
  <c r="BI2001" i="2"/>
  <c r="BK2001" i="2"/>
  <c r="J2004" i="2"/>
  <c r="P2004" i="2"/>
  <c r="R2004" i="2"/>
  <c r="T2004" i="2"/>
  <c r="BE2004" i="2"/>
  <c r="BF2004" i="2"/>
  <c r="BG2004" i="2"/>
  <c r="BH2004" i="2"/>
  <c r="BI2004" i="2"/>
  <c r="BK2004" i="2"/>
  <c r="J2005" i="2"/>
  <c r="P2005" i="2"/>
  <c r="R2005" i="2"/>
  <c r="T2005" i="2"/>
  <c r="BE2005" i="2"/>
  <c r="BF2005" i="2"/>
  <c r="BG2005" i="2"/>
  <c r="BH2005" i="2"/>
  <c r="BI2005" i="2"/>
  <c r="BK2005" i="2"/>
  <c r="J2006" i="2"/>
  <c r="P2006" i="2"/>
  <c r="R2006" i="2"/>
  <c r="T2006" i="2"/>
  <c r="BE2006" i="2"/>
  <c r="BF2006" i="2"/>
  <c r="BG2006" i="2"/>
  <c r="BH2006" i="2"/>
  <c r="BI2006" i="2"/>
  <c r="BK2006" i="2"/>
  <c r="J2007" i="2"/>
  <c r="P2007" i="2"/>
  <c r="R2007" i="2"/>
  <c r="T2007" i="2"/>
  <c r="BE2007" i="2"/>
  <c r="BF2007" i="2"/>
  <c r="BG2007" i="2"/>
  <c r="BH2007" i="2"/>
  <c r="BI2007" i="2"/>
  <c r="BK2007" i="2"/>
  <c r="J2008" i="2"/>
  <c r="P2008" i="2"/>
  <c r="R2008" i="2"/>
  <c r="T2008" i="2"/>
  <c r="BE2008" i="2"/>
  <c r="BF2008" i="2"/>
  <c r="BG2008" i="2"/>
  <c r="BH2008" i="2"/>
  <c r="BI2008" i="2"/>
  <c r="BK2008" i="2"/>
  <c r="J2020" i="2"/>
  <c r="P2020" i="2"/>
  <c r="R2020" i="2"/>
  <c r="T2020" i="2"/>
  <c r="BE2020" i="2"/>
  <c r="BF2020" i="2"/>
  <c r="BG2020" i="2"/>
  <c r="BH2020" i="2"/>
  <c r="BI2020" i="2"/>
  <c r="BK2020" i="2"/>
  <c r="J2022" i="2"/>
  <c r="P2022" i="2"/>
  <c r="R2022" i="2"/>
  <c r="T2022" i="2"/>
  <c r="BE2022" i="2"/>
  <c r="BF2022" i="2"/>
  <c r="BG2022" i="2"/>
  <c r="BH2022" i="2"/>
  <c r="BI2022" i="2"/>
  <c r="BK2022" i="2"/>
  <c r="J2023" i="2"/>
  <c r="P2023" i="2"/>
  <c r="R2023" i="2"/>
  <c r="T2023" i="2"/>
  <c r="BE2023" i="2"/>
  <c r="BF2023" i="2"/>
  <c r="BG2023" i="2"/>
  <c r="BH2023" i="2"/>
  <c r="BI2023" i="2"/>
  <c r="BK2023" i="2"/>
  <c r="J2024" i="2"/>
  <c r="P2024" i="2"/>
  <c r="R2024" i="2"/>
  <c r="T2024" i="2"/>
  <c r="BE2024" i="2"/>
  <c r="BF2024" i="2"/>
  <c r="BG2024" i="2"/>
  <c r="BH2024" i="2"/>
  <c r="BI2024" i="2"/>
  <c r="BK2024" i="2"/>
  <c r="J2025" i="2"/>
  <c r="P2025" i="2"/>
  <c r="R2025" i="2"/>
  <c r="T2025" i="2"/>
  <c r="BE2025" i="2"/>
  <c r="BF2025" i="2"/>
  <c r="BG2025" i="2"/>
  <c r="BH2025" i="2"/>
  <c r="BI2025" i="2"/>
  <c r="BK2025" i="2"/>
  <c r="P2026" i="2"/>
  <c r="T2026" i="2"/>
  <c r="J2027" i="2"/>
  <c r="P2027" i="2"/>
  <c r="R2027" i="2"/>
  <c r="R2026" i="2"/>
  <c r="T2027" i="2"/>
  <c r="BE2027" i="2"/>
  <c r="BF2027" i="2"/>
  <c r="BG2027" i="2"/>
  <c r="BH2027" i="2"/>
  <c r="BI2027" i="2"/>
  <c r="BK2027" i="2"/>
  <c r="BK2026" i="2"/>
  <c r="J2026" i="2"/>
  <c r="J88" i="2"/>
  <c r="J2033" i="2"/>
  <c r="P2033" i="2"/>
  <c r="R2033" i="2"/>
  <c r="T2033" i="2"/>
  <c r="BE2033" i="2"/>
  <c r="BF2033" i="2"/>
  <c r="BG2033" i="2"/>
  <c r="BH2033" i="2"/>
  <c r="BI2033" i="2"/>
  <c r="BK2033" i="2"/>
  <c r="J2035" i="2"/>
  <c r="P2035" i="2"/>
  <c r="R2035" i="2"/>
  <c r="T2035" i="2"/>
  <c r="BE2035" i="2"/>
  <c r="BF2035" i="2"/>
  <c r="BG2035" i="2"/>
  <c r="BH2035" i="2"/>
  <c r="BI2035" i="2"/>
  <c r="BK2035" i="2"/>
  <c r="J2036" i="2"/>
  <c r="P2036" i="2"/>
  <c r="R2036" i="2"/>
  <c r="T2036" i="2"/>
  <c r="BE2036" i="2"/>
  <c r="BF2036" i="2"/>
  <c r="BG2036" i="2"/>
  <c r="BH2036" i="2"/>
  <c r="BI2036" i="2"/>
  <c r="BK2036" i="2"/>
  <c r="J2037" i="2"/>
  <c r="P2037" i="2"/>
  <c r="R2037" i="2"/>
  <c r="T2037" i="2"/>
  <c r="BE2037" i="2"/>
  <c r="BF2037" i="2"/>
  <c r="BG2037" i="2"/>
  <c r="BH2037" i="2"/>
  <c r="BI2037" i="2"/>
  <c r="BK2037" i="2"/>
  <c r="J2038" i="2"/>
  <c r="P2038" i="2"/>
  <c r="R2038" i="2"/>
  <c r="T2038" i="2"/>
  <c r="BE2038" i="2"/>
  <c r="BF2038" i="2"/>
  <c r="BG2038" i="2"/>
  <c r="BH2038" i="2"/>
  <c r="BI2038" i="2"/>
  <c r="BK2038" i="2"/>
  <c r="R2039" i="2"/>
  <c r="J2040" i="2"/>
  <c r="P2040" i="2"/>
  <c r="P2039" i="2"/>
  <c r="R2040" i="2"/>
  <c r="T2040" i="2"/>
  <c r="T2039" i="2"/>
  <c r="BE2040" i="2"/>
  <c r="BF2040" i="2"/>
  <c r="BG2040" i="2"/>
  <c r="BH2040" i="2"/>
  <c r="BI2040" i="2"/>
  <c r="BK2040" i="2"/>
  <c r="BK2039" i="2"/>
  <c r="J2039" i="2"/>
  <c r="J89" i="2"/>
  <c r="J2046" i="2"/>
  <c r="P2046" i="2"/>
  <c r="R2046" i="2"/>
  <c r="T2046" i="2"/>
  <c r="BE2046" i="2"/>
  <c r="BF2046" i="2"/>
  <c r="BG2046" i="2"/>
  <c r="BH2046" i="2"/>
  <c r="BI2046" i="2"/>
  <c r="BK2046" i="2"/>
  <c r="J2047" i="2"/>
  <c r="P2047" i="2"/>
  <c r="R2047" i="2"/>
  <c r="T2047" i="2"/>
  <c r="BE2047" i="2"/>
  <c r="BF2047" i="2"/>
  <c r="BG2047" i="2"/>
  <c r="BH2047" i="2"/>
  <c r="BI2047" i="2"/>
  <c r="BK2047" i="2"/>
  <c r="J2050" i="2"/>
  <c r="P2050" i="2"/>
  <c r="R2050" i="2"/>
  <c r="T2050" i="2"/>
  <c r="BE2050" i="2"/>
  <c r="BF2050" i="2"/>
  <c r="BG2050" i="2"/>
  <c r="BH2050" i="2"/>
  <c r="BI2050" i="2"/>
  <c r="BK2050" i="2"/>
  <c r="J2055" i="2"/>
  <c r="P2055" i="2"/>
  <c r="R2055" i="2"/>
  <c r="T2055" i="2"/>
  <c r="BE2055" i="2"/>
  <c r="BF2055" i="2"/>
  <c r="BG2055" i="2"/>
  <c r="BH2055" i="2"/>
  <c r="BI2055" i="2"/>
  <c r="BK2055" i="2"/>
  <c r="J2056" i="2"/>
  <c r="P2056" i="2"/>
  <c r="R2056" i="2"/>
  <c r="T2056" i="2"/>
  <c r="BE2056" i="2"/>
  <c r="BF2056" i="2"/>
  <c r="BG2056" i="2"/>
  <c r="BH2056" i="2"/>
  <c r="BI2056" i="2"/>
  <c r="BK2056" i="2"/>
  <c r="J2067" i="2"/>
  <c r="P2067" i="2"/>
  <c r="R2067" i="2"/>
  <c r="T2067" i="2"/>
  <c r="BE2067" i="2"/>
  <c r="BF2067" i="2"/>
  <c r="BG2067" i="2"/>
  <c r="BH2067" i="2"/>
  <c r="BI2067" i="2"/>
  <c r="BK2067" i="2"/>
  <c r="J2076" i="2"/>
  <c r="P2076" i="2"/>
  <c r="R2076" i="2"/>
  <c r="T2076" i="2"/>
  <c r="BE2076" i="2"/>
  <c r="BF2076" i="2"/>
  <c r="BG2076" i="2"/>
  <c r="BH2076" i="2"/>
  <c r="BI2076" i="2"/>
  <c r="BK2076" i="2"/>
  <c r="J2077" i="2"/>
  <c r="P2077" i="2"/>
  <c r="R2077" i="2"/>
  <c r="T2077" i="2"/>
  <c r="BE2077" i="2"/>
  <c r="BF2077" i="2"/>
  <c r="BG2077" i="2"/>
  <c r="BH2077" i="2"/>
  <c r="BI2077" i="2"/>
  <c r="BK2077" i="2"/>
  <c r="J2081" i="2"/>
  <c r="P2081" i="2"/>
  <c r="R2081" i="2"/>
  <c r="T2081" i="2"/>
  <c r="BE2081" i="2"/>
  <c r="BF2081" i="2"/>
  <c r="BG2081" i="2"/>
  <c r="BH2081" i="2"/>
  <c r="BI2081" i="2"/>
  <c r="BK2081" i="2"/>
  <c r="J2091" i="2"/>
  <c r="P2091" i="2"/>
  <c r="R2091" i="2"/>
  <c r="T2091" i="2"/>
  <c r="BE2091" i="2"/>
  <c r="BF2091" i="2"/>
  <c r="BG2091" i="2"/>
  <c r="BH2091" i="2"/>
  <c r="BI2091" i="2"/>
  <c r="BK2091" i="2"/>
  <c r="J2092" i="2"/>
  <c r="P2092" i="2"/>
  <c r="R2092" i="2"/>
  <c r="T2092" i="2"/>
  <c r="BE2092" i="2"/>
  <c r="BF2092" i="2"/>
  <c r="BG2092" i="2"/>
  <c r="BH2092" i="2"/>
  <c r="BI2092" i="2"/>
  <c r="BK2092" i="2"/>
  <c r="P2093" i="2"/>
  <c r="T2093" i="2"/>
  <c r="J2094" i="2"/>
  <c r="P2094" i="2"/>
  <c r="R2094" i="2"/>
  <c r="R2093" i="2"/>
  <c r="T2094" i="2"/>
  <c r="BE2094" i="2"/>
  <c r="BF2094" i="2"/>
  <c r="BG2094" i="2"/>
  <c r="BH2094" i="2"/>
  <c r="BI2094" i="2"/>
  <c r="BK2094" i="2"/>
  <c r="BK2093" i="2"/>
  <c r="J2093" i="2"/>
  <c r="J90" i="2"/>
  <c r="J2157" i="2"/>
  <c r="P2157" i="2"/>
  <c r="R2157" i="2"/>
  <c r="T2157" i="2"/>
  <c r="BE2157" i="2"/>
  <c r="BF2157" i="2"/>
  <c r="BG2157" i="2"/>
  <c r="BH2157" i="2"/>
  <c r="BI2157" i="2"/>
  <c r="BK2157" i="2"/>
  <c r="J2161" i="2"/>
  <c r="P2161" i="2"/>
  <c r="R2161" i="2"/>
  <c r="T2161" i="2"/>
  <c r="BE2161" i="2"/>
  <c r="BF2161" i="2"/>
  <c r="BG2161" i="2"/>
  <c r="BH2161" i="2"/>
  <c r="BI2161" i="2"/>
  <c r="BK2161" i="2"/>
  <c r="J2202" i="2"/>
  <c r="P2202" i="2"/>
  <c r="R2202" i="2"/>
  <c r="T2202" i="2"/>
  <c r="BE2202" i="2"/>
  <c r="BF2202" i="2"/>
  <c r="BG2202" i="2"/>
  <c r="BH2202" i="2"/>
  <c r="BI2202" i="2"/>
  <c r="BK2202" i="2"/>
  <c r="J2203" i="2"/>
  <c r="P2203" i="2"/>
  <c r="R2203" i="2"/>
  <c r="T2203" i="2"/>
  <c r="BE2203" i="2"/>
  <c r="BF2203" i="2"/>
  <c r="BG2203" i="2"/>
  <c r="BH2203" i="2"/>
  <c r="BI2203" i="2"/>
  <c r="BK2203" i="2"/>
  <c r="J2204" i="2"/>
  <c r="P2204" i="2"/>
  <c r="R2204" i="2"/>
  <c r="T2204" i="2"/>
  <c r="BE2204" i="2"/>
  <c r="BF2204" i="2"/>
  <c r="BG2204" i="2"/>
  <c r="BH2204" i="2"/>
  <c r="BI2204" i="2"/>
  <c r="BK2204" i="2"/>
  <c r="J2205" i="2"/>
  <c r="P2205" i="2"/>
  <c r="R2205" i="2"/>
  <c r="T2205" i="2"/>
  <c r="BE2205" i="2"/>
  <c r="BF2205" i="2"/>
  <c r="BG2205" i="2"/>
  <c r="BH2205" i="2"/>
  <c r="BI2205" i="2"/>
  <c r="BK2205" i="2"/>
  <c r="J2206" i="2"/>
  <c r="P2206" i="2"/>
  <c r="R2206" i="2"/>
  <c r="T2206" i="2"/>
  <c r="BE2206" i="2"/>
  <c r="BF2206" i="2"/>
  <c r="BG2206" i="2"/>
  <c r="BH2206" i="2"/>
  <c r="BI2206" i="2"/>
  <c r="BK2206" i="2"/>
  <c r="J2207" i="2"/>
  <c r="P2207" i="2"/>
  <c r="R2207" i="2"/>
  <c r="T2207" i="2"/>
  <c r="BE2207" i="2"/>
  <c r="BF2207" i="2"/>
  <c r="BG2207" i="2"/>
  <c r="BH2207" i="2"/>
  <c r="BI2207" i="2"/>
  <c r="BK2207" i="2"/>
  <c r="J2216" i="2"/>
  <c r="P2216" i="2"/>
  <c r="R2216" i="2"/>
  <c r="T2216" i="2"/>
  <c r="BE2216" i="2"/>
  <c r="BF2216" i="2"/>
  <c r="BG2216" i="2"/>
  <c r="BH2216" i="2"/>
  <c r="BI2216" i="2"/>
  <c r="BK2216" i="2"/>
  <c r="R2219" i="2"/>
  <c r="J2220" i="2"/>
  <c r="P2220" i="2"/>
  <c r="P2219" i="2"/>
  <c r="R2220" i="2"/>
  <c r="T2220" i="2"/>
  <c r="T2219" i="2"/>
  <c r="BE2220" i="2"/>
  <c r="BF2220" i="2"/>
  <c r="BG2220" i="2"/>
  <c r="BH2220" i="2"/>
  <c r="BI2220" i="2"/>
  <c r="BK2220" i="2"/>
  <c r="BK2219" i="2"/>
  <c r="J2219" i="2"/>
  <c r="J91" i="2"/>
  <c r="J2225" i="2"/>
  <c r="P2225" i="2"/>
  <c r="R2225" i="2"/>
  <c r="T2225" i="2"/>
  <c r="BE2225" i="2"/>
  <c r="BF2225" i="2"/>
  <c r="BG2225" i="2"/>
  <c r="BH2225" i="2"/>
  <c r="BI2225" i="2"/>
  <c r="BK2225" i="2"/>
  <c r="J2226" i="2"/>
  <c r="P2226" i="2"/>
  <c r="R2226" i="2"/>
  <c r="T2226" i="2"/>
  <c r="BE2226" i="2"/>
  <c r="BF2226" i="2"/>
  <c r="BG2226" i="2"/>
  <c r="BH2226" i="2"/>
  <c r="BI2226" i="2"/>
  <c r="BK2226" i="2"/>
  <c r="R2228" i="2"/>
  <c r="J2229" i="2"/>
  <c r="P2229" i="2"/>
  <c r="P2228" i="2"/>
  <c r="R2229" i="2"/>
  <c r="T2229" i="2"/>
  <c r="T2228" i="2"/>
  <c r="BE2229" i="2"/>
  <c r="BF2229" i="2"/>
  <c r="BG2229" i="2"/>
  <c r="BH2229" i="2"/>
  <c r="BI2229" i="2"/>
  <c r="BK2229" i="2"/>
  <c r="BK2228" i="2"/>
  <c r="J2230" i="2"/>
  <c r="P2230" i="2"/>
  <c r="R2230" i="2"/>
  <c r="T2230" i="2"/>
  <c r="BE2230" i="2"/>
  <c r="BF2230" i="2"/>
  <c r="BG2230" i="2"/>
  <c r="BH2230" i="2"/>
  <c r="BI2230" i="2"/>
  <c r="BK2230" i="2"/>
  <c r="J2231" i="2"/>
  <c r="P2231" i="2"/>
  <c r="R2231" i="2"/>
  <c r="T2231" i="2"/>
  <c r="BE2231" i="2"/>
  <c r="BF2231" i="2"/>
  <c r="BG2231" i="2"/>
  <c r="BH2231" i="2"/>
  <c r="BI2231" i="2"/>
  <c r="BK2231" i="2"/>
  <c r="J2232" i="2"/>
  <c r="P2232" i="2"/>
  <c r="R2232" i="2"/>
  <c r="T2232" i="2"/>
  <c r="BE2232" i="2"/>
  <c r="BF2232" i="2"/>
  <c r="BG2232" i="2"/>
  <c r="BH2232" i="2"/>
  <c r="BI2232" i="2"/>
  <c r="BK2232" i="2"/>
  <c r="J2233" i="2"/>
  <c r="P2233" i="2"/>
  <c r="R2233" i="2"/>
  <c r="T2233" i="2"/>
  <c r="BE2233" i="2"/>
  <c r="BF2233" i="2"/>
  <c r="BG2233" i="2"/>
  <c r="BH2233" i="2"/>
  <c r="BI2233" i="2"/>
  <c r="BK2233" i="2"/>
  <c r="J2234" i="2"/>
  <c r="P2234" i="2"/>
  <c r="R2234" i="2"/>
  <c r="T2234" i="2"/>
  <c r="BE2234" i="2"/>
  <c r="BF2234" i="2"/>
  <c r="BG2234" i="2"/>
  <c r="BH2234" i="2"/>
  <c r="BI2234" i="2"/>
  <c r="BK2234" i="2"/>
  <c r="J2235" i="2"/>
  <c r="P2235" i="2"/>
  <c r="R2235" i="2"/>
  <c r="T2235" i="2"/>
  <c r="BE2235" i="2"/>
  <c r="BF2235" i="2"/>
  <c r="BG2235" i="2"/>
  <c r="BH2235" i="2"/>
  <c r="BI2235" i="2"/>
  <c r="BK2235" i="2"/>
  <c r="P2236" i="2"/>
  <c r="T2236" i="2"/>
  <c r="J2237" i="2"/>
  <c r="P2237" i="2"/>
  <c r="R2237" i="2"/>
  <c r="R2236" i="2"/>
  <c r="T2237" i="2"/>
  <c r="BE2237" i="2"/>
  <c r="BF2237" i="2"/>
  <c r="BG2237" i="2"/>
  <c r="BH2237" i="2"/>
  <c r="BI2237" i="2"/>
  <c r="BK2237" i="2"/>
  <c r="BK2236" i="2"/>
  <c r="J2236" i="2"/>
  <c r="J94" i="2"/>
  <c r="J2238" i="2"/>
  <c r="P2238" i="2"/>
  <c r="R2238" i="2"/>
  <c r="T2238" i="2"/>
  <c r="BE2238" i="2"/>
  <c r="BF2238" i="2"/>
  <c r="BG2238" i="2"/>
  <c r="BH2238" i="2"/>
  <c r="BI2238" i="2"/>
  <c r="BK2238" i="2"/>
  <c r="J2239" i="2"/>
  <c r="P2239" i="2"/>
  <c r="R2239" i="2"/>
  <c r="T2239" i="2"/>
  <c r="BE2239" i="2"/>
  <c r="BF2239" i="2"/>
  <c r="BG2239" i="2"/>
  <c r="BH2239" i="2"/>
  <c r="BI2239" i="2"/>
  <c r="BK2239" i="2"/>
  <c r="J2240" i="2"/>
  <c r="P2240" i="2"/>
  <c r="R2240" i="2"/>
  <c r="T2240" i="2"/>
  <c r="BE2240" i="2"/>
  <c r="BF2240" i="2"/>
  <c r="BG2240" i="2"/>
  <c r="BH2240" i="2"/>
  <c r="BI2240" i="2"/>
  <c r="BK2240" i="2"/>
  <c r="J2241" i="2"/>
  <c r="P2241" i="2"/>
  <c r="R2241" i="2"/>
  <c r="T2241" i="2"/>
  <c r="BE2241" i="2"/>
  <c r="BF2241" i="2"/>
  <c r="BG2241" i="2"/>
  <c r="BH2241" i="2"/>
  <c r="BI2241" i="2"/>
  <c r="BK2241" i="2"/>
  <c r="J2242" i="2"/>
  <c r="P2242" i="2"/>
  <c r="R2242" i="2"/>
  <c r="T2242" i="2"/>
  <c r="BE2242" i="2"/>
  <c r="BF2242" i="2"/>
  <c r="BG2242" i="2"/>
  <c r="BH2242" i="2"/>
  <c r="BI2242" i="2"/>
  <c r="BK2242" i="2"/>
  <c r="J2243" i="2"/>
  <c r="P2243" i="2"/>
  <c r="R2243" i="2"/>
  <c r="T2243" i="2"/>
  <c r="BE2243" i="2"/>
  <c r="BF2243" i="2"/>
  <c r="BG2243" i="2"/>
  <c r="BH2243" i="2"/>
  <c r="BI2243" i="2"/>
  <c r="BK2243" i="2"/>
  <c r="J2244" i="2"/>
  <c r="P2244" i="2"/>
  <c r="R2244" i="2"/>
  <c r="T2244" i="2"/>
  <c r="BE2244" i="2"/>
  <c r="BF2244" i="2"/>
  <c r="BG2244" i="2"/>
  <c r="BH2244" i="2"/>
  <c r="BI2244" i="2"/>
  <c r="BK2244" i="2"/>
  <c r="J2245" i="2"/>
  <c r="P2245" i="2"/>
  <c r="R2245" i="2"/>
  <c r="T2245" i="2"/>
  <c r="BE2245" i="2"/>
  <c r="BF2245" i="2"/>
  <c r="BG2245" i="2"/>
  <c r="BH2245" i="2"/>
  <c r="BI2245" i="2"/>
  <c r="BK2245" i="2"/>
  <c r="J2246" i="2"/>
  <c r="P2246" i="2"/>
  <c r="R2246" i="2"/>
  <c r="T2246" i="2"/>
  <c r="BE2246" i="2"/>
  <c r="BF2246" i="2"/>
  <c r="BG2246" i="2"/>
  <c r="BH2246" i="2"/>
  <c r="BI2246" i="2"/>
  <c r="BK2246" i="2"/>
  <c r="J2247" i="2"/>
  <c r="P2247" i="2"/>
  <c r="R2247" i="2"/>
  <c r="T2247" i="2"/>
  <c r="BE2247" i="2"/>
  <c r="BF2247" i="2"/>
  <c r="BG2247" i="2"/>
  <c r="BH2247" i="2"/>
  <c r="BI2247" i="2"/>
  <c r="BK2247" i="2"/>
  <c r="J2248" i="2"/>
  <c r="P2248" i="2"/>
  <c r="R2248" i="2"/>
  <c r="T2248" i="2"/>
  <c r="BE2248" i="2"/>
  <c r="BF2248" i="2"/>
  <c r="BG2248" i="2"/>
  <c r="BH2248" i="2"/>
  <c r="BI2248" i="2"/>
  <c r="BK2248" i="2"/>
  <c r="J2249" i="2"/>
  <c r="P2249" i="2"/>
  <c r="R2249" i="2"/>
  <c r="T2249" i="2"/>
  <c r="BE2249" i="2"/>
  <c r="BF2249" i="2"/>
  <c r="BG2249" i="2"/>
  <c r="BH2249" i="2"/>
  <c r="BI2249" i="2"/>
  <c r="BK2249" i="2"/>
  <c r="J2250" i="2"/>
  <c r="P2250" i="2"/>
  <c r="R2250" i="2"/>
  <c r="T2250" i="2"/>
  <c r="BE2250" i="2"/>
  <c r="BF2250" i="2"/>
  <c r="BG2250" i="2"/>
  <c r="BH2250" i="2"/>
  <c r="BI2250" i="2"/>
  <c r="BK2250" i="2"/>
  <c r="J2251" i="2"/>
  <c r="P2251" i="2"/>
  <c r="R2251" i="2"/>
  <c r="T2251" i="2"/>
  <c r="BE2251" i="2"/>
  <c r="BF2251" i="2"/>
  <c r="BG2251" i="2"/>
  <c r="BH2251" i="2"/>
  <c r="BI2251" i="2"/>
  <c r="BK2251" i="2"/>
  <c r="J2252" i="2"/>
  <c r="P2252" i="2"/>
  <c r="R2252" i="2"/>
  <c r="T2252" i="2"/>
  <c r="BE2252" i="2"/>
  <c r="BF2252" i="2"/>
  <c r="BG2252" i="2"/>
  <c r="BH2252" i="2"/>
  <c r="BI2252" i="2"/>
  <c r="BK2252" i="2"/>
  <c r="J2253" i="2"/>
  <c r="P2253" i="2"/>
  <c r="R2253" i="2"/>
  <c r="T2253" i="2"/>
  <c r="BE2253" i="2"/>
  <c r="BF2253" i="2"/>
  <c r="BG2253" i="2"/>
  <c r="BH2253" i="2"/>
  <c r="BI2253" i="2"/>
  <c r="BK2253" i="2"/>
  <c r="R2254" i="2"/>
  <c r="J2255" i="2"/>
  <c r="P2255" i="2"/>
  <c r="P2254" i="2"/>
  <c r="R2255" i="2"/>
  <c r="T2255" i="2"/>
  <c r="T2254" i="2"/>
  <c r="BE2255" i="2"/>
  <c r="BF2255" i="2"/>
  <c r="BG2255" i="2"/>
  <c r="BH2255" i="2"/>
  <c r="BI2255" i="2"/>
  <c r="BK2255" i="2"/>
  <c r="BK2254" i="2"/>
  <c r="J2254" i="2"/>
  <c r="J95" i="2"/>
  <c r="J2256" i="2"/>
  <c r="P2256" i="2"/>
  <c r="R2256" i="2"/>
  <c r="T2256" i="2"/>
  <c r="BE2256" i="2"/>
  <c r="BF2256" i="2"/>
  <c r="BG2256" i="2"/>
  <c r="BH2256" i="2"/>
  <c r="BI2256" i="2"/>
  <c r="BK2256" i="2"/>
  <c r="J2257" i="2"/>
  <c r="P2257" i="2"/>
  <c r="R2257" i="2"/>
  <c r="T2257" i="2"/>
  <c r="BE2257" i="2"/>
  <c r="BF2257" i="2"/>
  <c r="BG2257" i="2"/>
  <c r="BH2257" i="2"/>
  <c r="BI2257" i="2"/>
  <c r="BK2257" i="2"/>
  <c r="J2258" i="2"/>
  <c r="P2258" i="2"/>
  <c r="R2258" i="2"/>
  <c r="T2258" i="2"/>
  <c r="BE2258" i="2"/>
  <c r="BF2258" i="2"/>
  <c r="BG2258" i="2"/>
  <c r="BH2258" i="2"/>
  <c r="BI2258" i="2"/>
  <c r="BK2258" i="2"/>
  <c r="J2259" i="2"/>
  <c r="P2259" i="2"/>
  <c r="R2259" i="2"/>
  <c r="T2259" i="2"/>
  <c r="BE2259" i="2"/>
  <c r="BF2259" i="2"/>
  <c r="BG2259" i="2"/>
  <c r="BH2259" i="2"/>
  <c r="BI2259" i="2"/>
  <c r="BK2259" i="2"/>
  <c r="P2260" i="2"/>
  <c r="T2260" i="2"/>
  <c r="J2261" i="2"/>
  <c r="P2261" i="2"/>
  <c r="R2261" i="2"/>
  <c r="R2260" i="2"/>
  <c r="T2261" i="2"/>
  <c r="BE2261" i="2"/>
  <c r="BF2261" i="2"/>
  <c r="BG2261" i="2"/>
  <c r="BH2261" i="2"/>
  <c r="BI2261" i="2"/>
  <c r="BK2261" i="2"/>
  <c r="BK2260" i="2"/>
  <c r="J2260" i="2"/>
  <c r="J96" i="2"/>
  <c r="J2262" i="2"/>
  <c r="P2262" i="2"/>
  <c r="R2262" i="2"/>
  <c r="T2262" i="2"/>
  <c r="BE2262" i="2"/>
  <c r="BF2262" i="2"/>
  <c r="BG2262" i="2"/>
  <c r="BH2262" i="2"/>
  <c r="BI2262" i="2"/>
  <c r="BK2262" i="2"/>
  <c r="P2264" i="2"/>
  <c r="T2264" i="2"/>
  <c r="T2263" i="2"/>
  <c r="J2265" i="2"/>
  <c r="P2265" i="2"/>
  <c r="R2265" i="2"/>
  <c r="R2264" i="2"/>
  <c r="T2265" i="2"/>
  <c r="BE2265" i="2"/>
  <c r="BF2265" i="2"/>
  <c r="BG2265" i="2"/>
  <c r="BH2265" i="2"/>
  <c r="BI2265" i="2"/>
  <c r="BK2265" i="2"/>
  <c r="BK2264" i="2"/>
  <c r="J2266" i="2"/>
  <c r="P2266" i="2"/>
  <c r="R2266" i="2"/>
  <c r="T2266" i="2"/>
  <c r="BE2266" i="2"/>
  <c r="BF2266" i="2"/>
  <c r="BG2266" i="2"/>
  <c r="BH2266" i="2"/>
  <c r="BI2266" i="2"/>
  <c r="BK2266" i="2"/>
  <c r="R2267" i="2"/>
  <c r="J2268" i="2"/>
  <c r="P2268" i="2"/>
  <c r="P2267" i="2"/>
  <c r="R2268" i="2"/>
  <c r="T2268" i="2"/>
  <c r="T2267" i="2"/>
  <c r="BE2268" i="2"/>
  <c r="BF2268" i="2"/>
  <c r="BG2268" i="2"/>
  <c r="BH2268" i="2"/>
  <c r="BI2268" i="2"/>
  <c r="BK2268" i="2"/>
  <c r="BK2267" i="2"/>
  <c r="J2267" i="2"/>
  <c r="J99" i="2"/>
  <c r="J2271" i="2"/>
  <c r="P2271" i="2"/>
  <c r="R2271" i="2"/>
  <c r="T2271" i="2"/>
  <c r="BE2271" i="2"/>
  <c r="BF2271" i="2"/>
  <c r="BG2271" i="2"/>
  <c r="BH2271" i="2"/>
  <c r="BI2271" i="2"/>
  <c r="BK2271" i="2"/>
  <c r="J2272" i="2"/>
  <c r="P2272" i="2"/>
  <c r="R2272" i="2"/>
  <c r="T2272" i="2"/>
  <c r="BE2272" i="2"/>
  <c r="BF2272" i="2"/>
  <c r="BG2272" i="2"/>
  <c r="BH2272" i="2"/>
  <c r="BI2272" i="2"/>
  <c r="BK2272" i="2"/>
  <c r="P2273" i="2"/>
  <c r="T2273" i="2"/>
  <c r="J2274" i="2"/>
  <c r="P2274" i="2"/>
  <c r="R2274" i="2"/>
  <c r="R2273" i="2"/>
  <c r="T2274" i="2"/>
  <c r="BE2274" i="2"/>
  <c r="BF2274" i="2"/>
  <c r="BG2274" i="2"/>
  <c r="BH2274" i="2"/>
  <c r="BI2274" i="2"/>
  <c r="BK2274" i="2"/>
  <c r="BK2273" i="2"/>
  <c r="J2273" i="2"/>
  <c r="J100" i="2"/>
  <c r="J2275" i="2"/>
  <c r="P2275" i="2"/>
  <c r="R2275" i="2"/>
  <c r="T2275" i="2"/>
  <c r="BE2275" i="2"/>
  <c r="BF2275" i="2"/>
  <c r="BG2275" i="2"/>
  <c r="BH2275" i="2"/>
  <c r="BI2275" i="2"/>
  <c r="BK2275" i="2"/>
  <c r="L41" i="1"/>
  <c r="L42" i="1"/>
  <c r="L44" i="1"/>
  <c r="AM44" i="1"/>
  <c r="L46" i="1"/>
  <c r="AM46" i="1"/>
  <c r="L47" i="1"/>
  <c r="AS52" i="1"/>
  <c r="AS51" i="1"/>
  <c r="AX53" i="1"/>
  <c r="AY53" i="1"/>
  <c r="AX54" i="1"/>
  <c r="AY54" i="1"/>
  <c r="AX55" i="1"/>
  <c r="AY55" i="1"/>
  <c r="AX56" i="1"/>
  <c r="AY56" i="1"/>
  <c r="AX57" i="1"/>
  <c r="AY57" i="1"/>
  <c r="AX58" i="1"/>
  <c r="AY58" i="1"/>
  <c r="AV59" i="1"/>
  <c r="AX59" i="1"/>
  <c r="AY59" i="1"/>
  <c r="AZ59" i="1"/>
  <c r="BA59" i="1"/>
  <c r="BB59" i="1"/>
  <c r="BD59" i="1"/>
  <c r="AX60" i="1"/>
  <c r="AY60" i="1"/>
  <c r="BA60" i="1"/>
  <c r="BB60" i="1"/>
  <c r="BD60" i="1"/>
  <c r="J33" i="6"/>
  <c r="AW57" i="1"/>
  <c r="BK170" i="5"/>
  <c r="J253" i="5"/>
  <c r="J70" i="5"/>
  <c r="J33" i="5"/>
  <c r="AW56" i="1"/>
  <c r="AT56" i="1"/>
  <c r="J170" i="5"/>
  <c r="J67" i="5"/>
  <c r="F35" i="6"/>
  <c r="BC57" i="1"/>
  <c r="BK95" i="6"/>
  <c r="J95" i="6"/>
  <c r="J61" i="6"/>
  <c r="J96" i="6"/>
  <c r="J62" i="6"/>
  <c r="R2263" i="2"/>
  <c r="P2263" i="2"/>
  <c r="BK2227" i="2"/>
  <c r="J2227" i="2"/>
  <c r="J92" i="2"/>
  <c r="J2228" i="2"/>
  <c r="J93" i="2"/>
  <c r="T2227" i="2"/>
  <c r="P2227" i="2"/>
  <c r="R2227" i="2"/>
  <c r="R1289" i="2"/>
  <c r="P1289" i="2"/>
  <c r="R123" i="2"/>
  <c r="R122" i="2"/>
  <c r="P158" i="3"/>
  <c r="BK94" i="3"/>
  <c r="J96" i="3"/>
  <c r="J63" i="3"/>
  <c r="T94" i="3"/>
  <c r="J2264" i="2"/>
  <c r="J98" i="2"/>
  <c r="BK2263" i="2"/>
  <c r="J2263" i="2"/>
  <c r="J97" i="2"/>
  <c r="J1290" i="2"/>
  <c r="J78" i="2"/>
  <c r="BK1289" i="2"/>
  <c r="J1289" i="2"/>
  <c r="J77" i="2"/>
  <c r="T1289" i="2"/>
  <c r="T123" i="2"/>
  <c r="T122" i="2"/>
  <c r="P123" i="2"/>
  <c r="P122" i="2"/>
  <c r="AU53" i="1"/>
  <c r="J124" i="2"/>
  <c r="J62" i="2"/>
  <c r="J159" i="3"/>
  <c r="J69" i="3"/>
  <c r="BK158" i="3"/>
  <c r="J158" i="3"/>
  <c r="J68" i="3"/>
  <c r="T158" i="3"/>
  <c r="R94" i="3"/>
  <c r="R93" i="3"/>
  <c r="P94" i="3"/>
  <c r="P93" i="3"/>
  <c r="AU54" i="1"/>
  <c r="F32" i="2"/>
  <c r="AZ53" i="1"/>
  <c r="F36" i="3"/>
  <c r="BD54" i="1"/>
  <c r="F34" i="3"/>
  <c r="BB54" i="1"/>
  <c r="F32" i="3"/>
  <c r="AZ54" i="1"/>
  <c r="J32" i="4"/>
  <c r="AV55" i="1"/>
  <c r="F36" i="4"/>
  <c r="BD55" i="1"/>
  <c r="F34" i="4"/>
  <c r="BB55" i="1"/>
  <c r="F32" i="4"/>
  <c r="AZ55" i="1"/>
  <c r="BK315" i="5"/>
  <c r="J315" i="5"/>
  <c r="J73" i="5"/>
  <c r="J316" i="5"/>
  <c r="J74" i="5"/>
  <c r="T170" i="5"/>
  <c r="J100" i="5"/>
  <c r="J62" i="5"/>
  <c r="BK99" i="5"/>
  <c r="T99" i="5"/>
  <c r="P224" i="6"/>
  <c r="T95" i="6"/>
  <c r="P95" i="6"/>
  <c r="P94" i="6"/>
  <c r="AU57" i="1"/>
  <c r="F33" i="3"/>
  <c r="BA54" i="1"/>
  <c r="J32" i="3"/>
  <c r="AV54" i="1"/>
  <c r="AT54" i="1"/>
  <c r="BK149" i="4"/>
  <c r="J149" i="4"/>
  <c r="J73" i="4"/>
  <c r="J150" i="4"/>
  <c r="J74" i="4"/>
  <c r="T149" i="4"/>
  <c r="P149" i="4"/>
  <c r="R149" i="4"/>
  <c r="BK99" i="4"/>
  <c r="J100" i="4"/>
  <c r="J62" i="4"/>
  <c r="F35" i="4"/>
  <c r="BC55" i="1"/>
  <c r="F33" i="4"/>
  <c r="BA55" i="1"/>
  <c r="T99" i="4"/>
  <c r="P99" i="4"/>
  <c r="P98" i="4"/>
  <c r="AU55" i="1"/>
  <c r="R99" i="4"/>
  <c r="R170" i="5"/>
  <c r="P170" i="5"/>
  <c r="R99" i="5"/>
  <c r="R98" i="5"/>
  <c r="P99" i="5"/>
  <c r="P98" i="5"/>
  <c r="AU56" i="1"/>
  <c r="J225" i="6"/>
  <c r="J70" i="6"/>
  <c r="T224" i="6"/>
  <c r="R95" i="6"/>
  <c r="R94" i="6"/>
  <c r="J33" i="4"/>
  <c r="AW55" i="1"/>
  <c r="P168" i="7"/>
  <c r="R147" i="7"/>
  <c r="R94" i="7"/>
  <c r="R93" i="7"/>
  <c r="F36" i="7"/>
  <c r="BD58" i="1"/>
  <c r="F34" i="7"/>
  <c r="BB58" i="1"/>
  <c r="F32" i="7"/>
  <c r="AZ58" i="1"/>
  <c r="J32" i="7"/>
  <c r="AV58" i="1"/>
  <c r="BK94" i="8"/>
  <c r="J94" i="8"/>
  <c r="J62" i="8"/>
  <c r="J95" i="8"/>
  <c r="J63" i="8"/>
  <c r="BK378" i="9"/>
  <c r="J378" i="9"/>
  <c r="J68" i="9"/>
  <c r="J379" i="9"/>
  <c r="J69" i="9"/>
  <c r="F95" i="4"/>
  <c r="F32" i="5"/>
  <c r="AZ56" i="1"/>
  <c r="T168" i="7"/>
  <c r="BK168" i="7"/>
  <c r="J168" i="7"/>
  <c r="J68" i="7"/>
  <c r="BK94" i="7"/>
  <c r="J95" i="7"/>
  <c r="J62" i="7"/>
  <c r="F35" i="7"/>
  <c r="BC58" i="1"/>
  <c r="J33" i="7"/>
  <c r="AW58" i="1"/>
  <c r="T94" i="7"/>
  <c r="T93" i="7"/>
  <c r="P94" i="7"/>
  <c r="P93" i="7"/>
  <c r="AU58" i="1"/>
  <c r="BK86" i="8"/>
  <c r="J86" i="8"/>
  <c r="J87" i="8"/>
  <c r="J61" i="8"/>
  <c r="F33" i="7"/>
  <c r="BA58" i="1"/>
  <c r="BK412" i="9"/>
  <c r="J412" i="9"/>
  <c r="J71" i="9"/>
  <c r="R406" i="9"/>
  <c r="R355" i="9"/>
  <c r="T310" i="9"/>
  <c r="P310" i="9"/>
  <c r="R287" i="9"/>
  <c r="T198" i="9"/>
  <c r="P198" i="9"/>
  <c r="J30" i="9"/>
  <c r="AV60" i="1"/>
  <c r="R96" i="9"/>
  <c r="F30" i="9"/>
  <c r="AZ60" i="1"/>
  <c r="R94" i="8"/>
  <c r="R86" i="8"/>
  <c r="F35" i="8"/>
  <c r="BC59" i="1"/>
  <c r="J33" i="8"/>
  <c r="AW59" i="1"/>
  <c r="AT59" i="1"/>
  <c r="T87" i="8"/>
  <c r="T86" i="8"/>
  <c r="P87" i="8"/>
  <c r="P86" i="8"/>
  <c r="AU59" i="1"/>
  <c r="T416" i="9"/>
  <c r="T412" i="9"/>
  <c r="P416" i="9"/>
  <c r="R413" i="9"/>
  <c r="R412" i="9"/>
  <c r="P412" i="9"/>
  <c r="T379" i="9"/>
  <c r="T378" i="9"/>
  <c r="P379" i="9"/>
  <c r="P378" i="9"/>
  <c r="T264" i="9"/>
  <c r="T95" i="9"/>
  <c r="T94" i="9"/>
  <c r="P264" i="9"/>
  <c r="P95" i="9"/>
  <c r="P94" i="9"/>
  <c r="AU60" i="1"/>
  <c r="R230" i="9"/>
  <c r="F33" i="9"/>
  <c r="BC60" i="1"/>
  <c r="J31" i="9"/>
  <c r="AW60" i="1"/>
  <c r="BK95" i="9"/>
  <c r="BK94" i="9"/>
  <c r="J94" i="9"/>
  <c r="J95" i="9"/>
  <c r="J57" i="9"/>
  <c r="AT60" i="1"/>
  <c r="AT58" i="1"/>
  <c r="R98" i="4"/>
  <c r="T98" i="4"/>
  <c r="J99" i="4"/>
  <c r="J61" i="4"/>
  <c r="BK98" i="4"/>
  <c r="J98" i="4"/>
  <c r="T94" i="6"/>
  <c r="T98" i="5"/>
  <c r="T93" i="3"/>
  <c r="J94" i="3"/>
  <c r="J61" i="3"/>
  <c r="BK93" i="3"/>
  <c r="J93" i="3"/>
  <c r="R95" i="9"/>
  <c r="R94" i="9"/>
  <c r="J29" i="8"/>
  <c r="J60" i="8"/>
  <c r="J94" i="7"/>
  <c r="J61" i="7"/>
  <c r="BK93" i="7"/>
  <c r="J93" i="7"/>
  <c r="J99" i="5"/>
  <c r="J61" i="5"/>
  <c r="BK98" i="5"/>
  <c r="J98" i="5"/>
  <c r="AT55" i="1"/>
  <c r="AU52" i="1"/>
  <c r="AU51" i="1"/>
  <c r="J38" i="8"/>
  <c r="AG59" i="1"/>
  <c r="AN59" i="1"/>
  <c r="J60" i="3"/>
  <c r="J29" i="3"/>
  <c r="J29" i="4"/>
  <c r="J60" i="4"/>
  <c r="J29" i="5"/>
  <c r="J60" i="5"/>
  <c r="J29" i="7"/>
  <c r="J60" i="7"/>
  <c r="J27" i="9"/>
  <c r="J56" i="9"/>
  <c r="J38" i="3"/>
  <c r="AG54" i="1"/>
  <c r="AN54" i="1"/>
  <c r="J36" i="9"/>
  <c r="AG60" i="1"/>
  <c r="AN60" i="1"/>
  <c r="J38" i="7"/>
  <c r="AG58" i="1"/>
  <c r="AN58" i="1"/>
  <c r="AG56" i="1"/>
  <c r="AN56" i="1"/>
  <c r="J38" i="5"/>
  <c r="J38" i="4"/>
  <c r="AG55" i="1"/>
  <c r="AN55" i="1"/>
  <c r="J516" i="2"/>
  <c r="J68" i="2"/>
  <c r="BK123" i="2"/>
  <c r="AY52" i="1"/>
  <c r="BC51" i="1"/>
  <c r="J33" i="2"/>
  <c r="AW53" i="1"/>
  <c r="AT53" i="1"/>
  <c r="BD52" i="1"/>
  <c r="BD51" i="1"/>
  <c r="W30" i="1"/>
  <c r="BB52" i="1"/>
  <c r="AX52" i="1"/>
  <c r="BA52" i="1"/>
  <c r="BB51" i="1"/>
  <c r="AW52" i="1"/>
  <c r="BA51" i="1"/>
  <c r="BK224" i="6"/>
  <c r="F32" i="6"/>
  <c r="AZ57" i="1"/>
  <c r="AZ52" i="1"/>
  <c r="W29" i="1"/>
  <c r="AY51" i="1"/>
  <c r="BK122" i="2"/>
  <c r="J122" i="2"/>
  <c r="J123" i="2"/>
  <c r="J61" i="2"/>
  <c r="J224" i="6"/>
  <c r="J69" i="6"/>
  <c r="BK94" i="6"/>
  <c r="J94" i="6"/>
  <c r="W28" i="1"/>
  <c r="AX51" i="1"/>
  <c r="AV52" i="1"/>
  <c r="AT52" i="1"/>
  <c r="AZ51" i="1"/>
  <c r="AW51" i="1"/>
  <c r="AK27" i="1"/>
  <c r="W27" i="1"/>
  <c r="J60" i="2"/>
  <c r="J29" i="2"/>
  <c r="W26" i="1"/>
  <c r="AV51" i="1"/>
  <c r="J29" i="6"/>
  <c r="J60" i="6"/>
  <c r="AG53" i="1"/>
  <c r="AN53" i="1"/>
  <c r="J38" i="2"/>
  <c r="AG57" i="1"/>
  <c r="J38" i="6"/>
  <c r="AK26" i="1"/>
  <c r="AT51" i="1"/>
  <c r="AG52" i="1"/>
  <c r="AN57" i="1"/>
  <c r="AG51" i="1"/>
  <c r="AN52" i="1"/>
  <c r="AK23" i="1"/>
  <c r="AK32" i="1"/>
  <c r="AN51" i="1"/>
</calcChain>
</file>

<file path=xl/sharedStrings.xml><?xml version="1.0" encoding="utf-8"?>
<sst xmlns="http://schemas.openxmlformats.org/spreadsheetml/2006/main" count="35333" uniqueCount="4469">
  <si>
    <t>Export VZ</t>
  </si>
  <si>
    <t>List obsahuje:</t>
  </si>
  <si>
    <t>1) Rekapitulace stavby</t>
  </si>
  <si>
    <t>2) Rekapitulace objektů stavby a soupisů prací</t>
  </si>
  <si>
    <t>3.0</t>
  </si>
  <si>
    <t/>
  </si>
  <si>
    <t>False</t>
  </si>
  <si>
    <t>{5043e566-340e-4bbe-b431-6fdd1d866755}</t>
  </si>
  <si>
    <t>&gt;&gt;  skryté sloupce  &lt;&lt;</t>
  </si>
  <si>
    <t>0,01</t>
  </si>
  <si>
    <t>21</t>
  </si>
  <si>
    <t>15</t>
  </si>
  <si>
    <t>REKAPITULACE STAVBY</t>
  </si>
  <si>
    <t>v ---  níže se nacházejí doplnkové a pomocné údaje k sestavám  --- v</t>
  </si>
  <si>
    <t>Návod na vyplnění</t>
  </si>
  <si>
    <t>0,001</t>
  </si>
  <si>
    <t>Kód:</t>
  </si>
  <si>
    <t>3567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</si>
  <si>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</si>
  <si>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</si>
  <si>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ÚSTÍ NAD LABEM, NEŠTĚMICKÁ 795/37 - STAVEBNÍ ÚPR.OBJ.PRO PEČOVATELSOU SLUŽBU</t>
  </si>
  <si>
    <t>KSO:</t>
  </si>
  <si>
    <t>CC-CZ:</t>
  </si>
  <si>
    <t>Místo:</t>
  </si>
  <si>
    <t>ÚSTÍ N.L., KRÁSNÉ BŘEZNO</t>
  </si>
  <si>
    <t>Datum:</t>
  </si>
  <si>
    <t>Zadavatel:</t>
  </si>
  <si>
    <t>IČ:</t>
  </si>
  <si>
    <t>STATUTÁRNÍ MĚSTO ÚSTÍ NAD LABEM</t>
  </si>
  <si>
    <t>DIČ:</t>
  </si>
  <si>
    <t>Uchazeč:</t>
  </si>
  <si>
    <t>Vyplň údaj</t>
  </si>
  <si>
    <t>Projektant:</t>
  </si>
  <si>
    <t>G DESIGN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</si>
  <si>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</si>
  <si>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</si>
  <si>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</si>
  <si>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</si>
  <si>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</si>
  <si>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</si>
  <si>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</si>
  <si>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</si>
  <si>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</si>
  <si>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</si>
  <si>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</si>
  <si>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</si>
  <si>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</si>
  <si>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</si>
  <si>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</si>
  <si>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</si>
  <si>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</si>
  <si>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</si>
  <si>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</si>
  <si>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</si>
  <si>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</si>
  <si>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</si>
  <si>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</si>
  <si>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</si>
  <si>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</si>
  <si>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</si>
  <si>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</si>
  <si>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</si>
  <si>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</si>
  <si>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</si>
  <si>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</si>
  <si>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</si>
  <si>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</si>
  <si>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</si>
  <si>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</si>
  <si>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</si>
  <si>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</si>
  <si>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</si>
  <si>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</si>
  <si>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</si>
  <si>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</si>
  <si>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</si>
  <si>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OBJEKT PEČOVATELSKÉ SLUŽBY</t>
  </si>
  <si>
    <t>STA</t>
  </si>
  <si>
    <t>1</t>
  </si>
  <si>
    <t>{087bbd0c-4645-4833-8457-c1fb9fc6927e}</t>
  </si>
  <si>
    <t>801 9</t>
  </si>
  <si>
    <t>2</t>
  </si>
  <si>
    <t>/</t>
  </si>
  <si>
    <t>D.1.01.1,2</t>
  </si>
  <si>
    <t>ARCHITEKTONICKÉ A STAVEBNĚ TECHNICKÉ A KONSTRUKČNÍ ŘEŠENÍ</t>
  </si>
  <si>
    <t>Soupis</t>
  </si>
  <si>
    <t>{a4a55bec-d1fc-4435-832a-e191e07dccdc}</t>
  </si>
  <si>
    <t>D.1.01.4.1</t>
  </si>
  <si>
    <t>ZAŘÍZENÍ PRO VYTÁPĚNÍ STAVEB</t>
  </si>
  <si>
    <t>{a9d3e8d3-82ff-4ae6-b34c-3991e56e6313}</t>
  </si>
  <si>
    <t>D.1.01.4.3</t>
  </si>
  <si>
    <t>ZAŘÍZENÍ VZDUCHOTECHNIKY</t>
  </si>
  <si>
    <t>{af399d88-8f35-4a6b-bf31-d3da89a22a45}</t>
  </si>
  <si>
    <t>D.1.01.4.5</t>
  </si>
  <si>
    <t>ZAŘÍZENÍ ZDRAVOTNĚ TECHNICKÝCH INSTALACÍ</t>
  </si>
  <si>
    <t>{3e69e6c7-b563-4d5f-91b1-f446d806a1b2}</t>
  </si>
  <si>
    <t>D.1.01.4.7.1</t>
  </si>
  <si>
    <t>ZAŘÍZENÍ  SILNOPROUDÉ ELEKTRO VČ.HROMOSVODU</t>
  </si>
  <si>
    <t>{bfa47c82-9f94-4a52-9dc1-1890bdf84ea3}</t>
  </si>
  <si>
    <t>D.1.01.4.7.2</t>
  </si>
  <si>
    <t>ZAŘÍZENÍ SLABOPROUDÉ ELEKTRO</t>
  </si>
  <si>
    <t>{4e21e5f5-e1da-47c5-8fcc-b0ad694f2a57}</t>
  </si>
  <si>
    <t>D.1.01.4.11</t>
  </si>
  <si>
    <t>SYSTÉM ZACHYCENÍ PÁDU</t>
  </si>
  <si>
    <t>{f4daca56-6031-4ffb-b53d-1d067a812267}</t>
  </si>
  <si>
    <t>D.1.2.1</t>
  </si>
  <si>
    <t>ÚPRAVA ZPEVNĚNÝCH PLOCH</t>
  </si>
  <si>
    <t>{cc92cb70-9513-4ed8-9cb0-0d6a09714da1}</t>
  </si>
  <si>
    <t>822 5</t>
  </si>
  <si>
    <t>1) Krycí list soupisu</t>
  </si>
  <si>
    <t>2) Rekapitulace</t>
  </si>
  <si>
    <t>3) Soupis prací</t>
  </si>
  <si>
    <t>Zpět na list:</t>
  </si>
  <si>
    <t>Rekapitulace stavby</t>
  </si>
  <si>
    <t>KRYCÍ LIST SOUPISU</t>
  </si>
  <si>
    <t>Objekt:</t>
  </si>
  <si>
    <t>D.1.01 - OBJEKT PEČOVATELSKÉ SLUŽBY</t>
  </si>
  <si>
    <t>Soupis:</t>
  </si>
  <si>
    <t>D.1.01.1,2 - ARCHITEKTONICKÉ A STAVEBNĚ TECHNICKÉ A KONSTRUKČNÍ ŘEŠENÍ</t>
  </si>
  <si>
    <t>REKAPITULACE ČLENĚNÍ SOUPISU PRACÍ</t>
  </si>
  <si>
    <t>Kód dílu - Popis</t>
  </si>
  <si>
    <t>Cena celkem [CZK]</t>
  </si>
  <si>
    <t>Náklady soupisu celkem</t>
  </si>
  <si>
    <t>-1</t>
  </si>
  <si>
    <t>HSV - Práce a dodávky HSV</t>
  </si>
  <si>
    <t xml:space="preserve">    10 - Přípravné a bourací práce</t>
  </si>
  <si>
    <t xml:space="preserve">    3 - Svislé a kompletní konstrukce</t>
  </si>
  <si>
    <t xml:space="preserve">    38 - Různé kompletní konstrukce</t>
  </si>
  <si>
    <t xml:space="preserve">    4 - Vodorovné konstrukce</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</si>
  <si>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</si>
  <si>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</si>
  <si>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</si>
  <si>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</si>
  <si>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</si>
  <si>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89 - Ostatní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</si>
  <si>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</si>
  <si>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</si>
  <si>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</si>
  <si>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</si>
  <si>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</si>
  <si>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</si>
  <si>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</si>
  <si>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</si>
  <si>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</si>
  <si>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</si>
  <si>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</si>
  <si>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</si>
  <si>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</si>
  <si>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</si>
  <si>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</si>
  <si>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</si>
  <si>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</si>
  <si>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</si>
  <si>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</si>
  <si>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HZS - Hodinové zúčtovací sazby</t>
  </si>
  <si>
    <t>OST - Ostatní - Vybavení interiéru</t>
  </si>
  <si>
    <t xml:space="preserve">    OST 1 - Drobné vybavení</t>
  </si>
  <si>
    <t xml:space="preserve">    OST 2 - Nábytek</t>
  </si>
  <si>
    <t xml:space="preserve">    OST 3 - Zabudované vybavení</t>
  </si>
  <si>
    <t xml:space="preserve">    OST 4 - Zdravotní vybavení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</si>
  <si>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</si>
  <si>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</si>
  <si>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</si>
  <si>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</si>
  <si>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</si>
  <si>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</si>
  <si>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</si>
  <si>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</si>
  <si>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</si>
  <si>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</si>
  <si>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</si>
  <si>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</si>
  <si>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</si>
  <si>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</si>
  <si>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</si>
  <si>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</si>
  <si>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</si>
  <si>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</si>
  <si>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</si>
  <si>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</si>
  <si>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</si>
  <si>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10</t>
  </si>
  <si>
    <t>Přípravné a bourací práce</t>
  </si>
  <si>
    <t>K</t>
  </si>
  <si>
    <t>919735111</t>
  </si>
  <si>
    <t>Řezání stávajícího živičného krytu nebo podkladu hloubky do 50 mm</t>
  </si>
  <si>
    <t>m</t>
  </si>
  <si>
    <t>CS ÚRS 2018 01</t>
  </si>
  <si>
    <t>4</t>
  </si>
  <si>
    <t>-1639846738</t>
  </si>
  <si>
    <t>VV</t>
  </si>
  <si>
    <t>STAVAJICI CHODNIK</t>
  </si>
  <si>
    <t>PRO ROZSIRENI SCHODISTE</t>
  </si>
  <si>
    <t>Viz vykr.c.02</t>
  </si>
  <si>
    <t>15,90+0,30*2</t>
  </si>
  <si>
    <t>PRO RAMPU NR1</t>
  </si>
  <si>
    <t>Viz vykr.c.03</t>
  </si>
  <si>
    <t>5,00+1,90</t>
  </si>
  <si>
    <t>Součet</t>
  </si>
  <si>
    <t>919735122</t>
  </si>
  <si>
    <t>Řezání stávajícího betonového krytu nebo podkladu hloubky přes 50 do 100 mm</t>
  </si>
  <si>
    <t>393446977</t>
  </si>
  <si>
    <t>23,20</t>
  </si>
  <si>
    <t>STAV.OKAPOVY CHODNICEK</t>
  </si>
  <si>
    <t>0,50*4</t>
  </si>
  <si>
    <t>3</t>
  </si>
  <si>
    <t>113107141</t>
  </si>
  <si>
    <t>Odstranění podkladů nebo krytů ručně s přemístěním hmot na skládku na vzdálenost do 3 m nebo s naložením na dopravní prostředek živičných, o tl. vrstvy do 50 mm</t>
  </si>
  <si>
    <t>m2</t>
  </si>
  <si>
    <t>1261045744</t>
  </si>
  <si>
    <t>15,90*0,30</t>
  </si>
  <si>
    <t>5,00*1,90</t>
  </si>
  <si>
    <t>113107130</t>
  </si>
  <si>
    <t>Odstranění podkladů nebo krytů ručně s přemístěním hmot na skládku na vzdálenost do 3 m nebo s naložením na dopravní prostředek z betonu prostého, o tl. vrstvy do 100 mm</t>
  </si>
  <si>
    <t>-1011292217</t>
  </si>
  <si>
    <t>OKAPOVE CHODNICKY V MISTE RAMP</t>
  </si>
  <si>
    <t>0,50*7,60*2</t>
  </si>
  <si>
    <t>PRED SCHODISTEM</t>
  </si>
  <si>
    <t>1,50*0,30</t>
  </si>
  <si>
    <t>5</t>
  </si>
  <si>
    <t>113107132</t>
  </si>
  <si>
    <t>Odstranění podkladů nebo krytů ručně s přemístěním hmot na skládku na vzdálenost do 3 m nebo s naložením na dopravní prostředek z betonu prostého, o tl. vrstvy přes 150 do 300 mm</t>
  </si>
  <si>
    <t>-1288118171</t>
  </si>
  <si>
    <t>STAVAJICI PREDLOZENE SCHODISTE</t>
  </si>
  <si>
    <t>/viz vykres c.01/</t>
  </si>
  <si>
    <t>1,50*1,60</t>
  </si>
  <si>
    <t>6</t>
  </si>
  <si>
    <t>113107122</t>
  </si>
  <si>
    <t>Odstranění podkladů nebo krytů ručně s přemístěním hmot na skládku na vzdálenost do 3 m nebo s naložením na dopravní prostředek z kameniva hrubého drceného, o tl. vrstvy přes 100 do 200 mm</t>
  </si>
  <si>
    <t>438771096</t>
  </si>
  <si>
    <t>7</t>
  </si>
  <si>
    <t>113107121</t>
  </si>
  <si>
    <t>Odstranění podkladů nebo krytů ručně s přemístěním hmot na skládku na vzdálenost do 3 m nebo s naložením na dopravní prostředek z kameniva hrubého drceného, o tl. vrstvy do 100 mm</t>
  </si>
  <si>
    <t>1507304004</t>
  </si>
  <si>
    <t>8</t>
  </si>
  <si>
    <t>997221141</t>
  </si>
  <si>
    <t>Vodorovná doprava suti stavebním kolečkem s naložením a se složením ze sypkých materiálů, na vzdálenost do 50 m</t>
  </si>
  <si>
    <t>t</t>
  </si>
  <si>
    <t>778488636</t>
  </si>
  <si>
    <t>1,383+1,615</t>
  </si>
  <si>
    <t>9</t>
  </si>
  <si>
    <t>997221151</t>
  </si>
  <si>
    <t>Vodorovná doprava suti stavebním kolečkem s naložením a se složením z kusových materiálů, na vzdálenost do 50 m</t>
  </si>
  <si>
    <t>23661663</t>
  </si>
  <si>
    <t>1,398+5,357+1,500</t>
  </si>
  <si>
    <t>997221611</t>
  </si>
  <si>
    <t>Nakládání na dopravní prostředky pro vodorovnou dopravu suti</t>
  </si>
  <si>
    <t>-407537402</t>
  </si>
  <si>
    <t>PREKLADANI</t>
  </si>
  <si>
    <t>11,254</t>
  </si>
  <si>
    <t>11</t>
  </si>
  <si>
    <t>997221551</t>
  </si>
  <si>
    <t>Vodorovná doprava suti bez naložení, ale se složením a s hrubým urovnáním ze sypkých materiálů, na vzdálenost do 1 km</t>
  </si>
  <si>
    <t>-2037476380</t>
  </si>
  <si>
    <t>12</t>
  </si>
  <si>
    <t>997221559</t>
  </si>
  <si>
    <t>Vodorovná doprava suti bez naložení, ale se složením a s hrubým urovnáním Příplatek k ceně za každý další i započatý 1 km přes 1 km</t>
  </si>
  <si>
    <t>181614759</t>
  </si>
  <si>
    <t>2,998*14</t>
  </si>
  <si>
    <t>13</t>
  </si>
  <si>
    <t>997221855</t>
  </si>
  <si>
    <t>Poplatek za uložení stavebního odpadu na skládce (skládkovné) zeminy a kameniva zatříděného do Katalogu odpadů pod kódem 170 504</t>
  </si>
  <si>
    <t>-1283381933</t>
  </si>
  <si>
    <t>14</t>
  </si>
  <si>
    <t>997221561</t>
  </si>
  <si>
    <t>Vodorovná doprava suti bez naložení, ale se složením a s hrubým urovnáním z kusových materiálů, na vzdálenost do 1 km</t>
  </si>
  <si>
    <t>363920533</t>
  </si>
  <si>
    <t>8,255</t>
  </si>
  <si>
    <t>997221569</t>
  </si>
  <si>
    <t>98237003</t>
  </si>
  <si>
    <t>8,255*14</t>
  </si>
  <si>
    <t>16</t>
  </si>
  <si>
    <t>997221815</t>
  </si>
  <si>
    <t>Poplatek za uložení stavebního odpadu na skládce (skládkovné) z prostého betonu zatříděného do Katalogu odpadů pod kódem 170 101</t>
  </si>
  <si>
    <t>-593240300</t>
  </si>
  <si>
    <t>5,357+1,500</t>
  </si>
  <si>
    <t>17</t>
  </si>
  <si>
    <t>997221845</t>
  </si>
  <si>
    <t>Poplatek za uložení stavebního odpadu na skládce (skládkovné) asfaltového bez obsahu dehtu zatříděného do Katalogu odpadů pod kódem 170 302</t>
  </si>
  <si>
    <t>-466563537</t>
  </si>
  <si>
    <t>Svislé a kompletní konstrukce</t>
  </si>
  <si>
    <t>18</t>
  </si>
  <si>
    <t>317941121</t>
  </si>
  <si>
    <t>Osazování ocelových válcovaných nosníků na zdivu I nebo IE nebo U nebo UE nebo L do č. 12 nebo výšky do 120 mm</t>
  </si>
  <si>
    <t>-360938663</t>
  </si>
  <si>
    <t>PREKLADY NAD OVORY</t>
  </si>
  <si>
    <t>/viz vykres c.02+04/</t>
  </si>
  <si>
    <t>R12</t>
  </si>
  <si>
    <t>1.NP</t>
  </si>
  <si>
    <t>0,888*(1,00*5+2,90)*0,001</t>
  </si>
  <si>
    <t>2.NP</t>
  </si>
  <si>
    <t>0,888*(1,20+1,40+1,50*3)*0,001</t>
  </si>
  <si>
    <t>Mezisoučet</t>
  </si>
  <si>
    <t>I c.100</t>
  </si>
  <si>
    <t>11,10*2,10*0,001</t>
  </si>
  <si>
    <t>19</t>
  </si>
  <si>
    <t>M</t>
  </si>
  <si>
    <t>13010012</t>
  </si>
  <si>
    <t>tyč ocelová kruhová jakost 11 375 D 12mm</t>
  </si>
  <si>
    <t>-1882591211</t>
  </si>
  <si>
    <t>0,013</t>
  </si>
  <si>
    <t>0,013*1,08 "Přepočtené koeficientem množství</t>
  </si>
  <si>
    <t>20</t>
  </si>
  <si>
    <t>13010742</t>
  </si>
  <si>
    <t>ocel profilová IPE 100 jakost 11 375</t>
  </si>
  <si>
    <t>-929263121</t>
  </si>
  <si>
    <t>0,023</t>
  </si>
  <si>
    <t>0,023*1,08 "Přepočtené koeficientem množství</t>
  </si>
  <si>
    <t>346244381</t>
  </si>
  <si>
    <t>Plentování ocelových válcovaných nosníků jednostranné cihlami na maltu, výška stojiny do 200 mm</t>
  </si>
  <si>
    <t>1497552538</t>
  </si>
  <si>
    <t>2,10*0,10*2</t>
  </si>
  <si>
    <t>22</t>
  </si>
  <si>
    <t>615142012</t>
  </si>
  <si>
    <t>Potažení vnitřních ploch pletivem v ploše nebo pruzích, na plném podkladu rabicovým provizorním přichycením nosníků</t>
  </si>
  <si>
    <t>-447430274</t>
  </si>
  <si>
    <t>2,10*0,10*3</t>
  </si>
  <si>
    <t>23</t>
  </si>
  <si>
    <t>346244352</t>
  </si>
  <si>
    <t>Obezdívka koupelnových van ploch rovných z přesných pórobetonových tvárnic, na tenké maltové lože, tl. 50 mm</t>
  </si>
  <si>
    <t>1537137453</t>
  </si>
  <si>
    <t>OBEZDIVKA STOUPACEK</t>
  </si>
  <si>
    <t>(0,55*2+0,47)*3,30</t>
  </si>
  <si>
    <t>(0,45*2+0,34)*3,30</t>
  </si>
  <si>
    <t>24</t>
  </si>
  <si>
    <t>340271011</t>
  </si>
  <si>
    <t>Zazdívka otvorů v příčkách nebo stěnách pórobetonovými tvárnicemi plochy přes 0,025 m2 do 1 m2, objemová hmotnost 500 kg/m3, tloušťka příčky 75 mm</t>
  </si>
  <si>
    <t>-806885488</t>
  </si>
  <si>
    <t>ZAZDIVKY A NADEZDIVKY</t>
  </si>
  <si>
    <t>0,30*3,30</t>
  </si>
  <si>
    <t>(0,50+0,83*2+0,52)*3,30</t>
  </si>
  <si>
    <t>0,70*2,00</t>
  </si>
  <si>
    <t>1,00*2,10</t>
  </si>
  <si>
    <t>0,70*2,00*4</t>
  </si>
  <si>
    <t>0,60*3,30</t>
  </si>
  <si>
    <t>0,90*2,00</t>
  </si>
  <si>
    <t>OSTATNI DOZDIVKY - REKONSTRUKCE</t>
  </si>
  <si>
    <t>6,00</t>
  </si>
  <si>
    <t>25</t>
  </si>
  <si>
    <t>340271015</t>
  </si>
  <si>
    <t>Zazdívka otvorů v příčkách nebo stěnách pórobetonovými tvárnicemi plochy přes 1 m2 do 4 m2, objemová hmotnost 500 kg/m3, tloušťka příčky 75 mm</t>
  </si>
  <si>
    <t>-1182349690</t>
  </si>
  <si>
    <t>1,80*3,30</t>
  </si>
  <si>
    <t>Odpocet otvoru</t>
  </si>
  <si>
    <t>-1,00*1,97</t>
  </si>
  <si>
    <t>26</t>
  </si>
  <si>
    <t>310278842</t>
  </si>
  <si>
    <t>Zazdívka otvorů ve zdivu nadzákladovém nepálenými tvárnicemi plochy přes 0,25 m2 do 1 m2 , ve zdi tl. do 300 mm</t>
  </si>
  <si>
    <t>m3</t>
  </si>
  <si>
    <t>686688015</t>
  </si>
  <si>
    <t>ZAZDIVKY POROBETON.TVARNICEMI</t>
  </si>
  <si>
    <t>/viz vykres 01+03/</t>
  </si>
  <si>
    <t>0,30*3,30*0,30*4</t>
  </si>
  <si>
    <t>0,30*3,30*0,60</t>
  </si>
  <si>
    <t>OSTATNI - REKONSTRUKCE</t>
  </si>
  <si>
    <t>0,60</t>
  </si>
  <si>
    <t>27</t>
  </si>
  <si>
    <t>310279842</t>
  </si>
  <si>
    <t>Zazdívka otvorů ve zdivu nadzákladovém nepálenými tvárnicemi plochy přes 1 m2 do 4 m2 , ve zdi tl. do 300 mm</t>
  </si>
  <si>
    <t>-1372034091</t>
  </si>
  <si>
    <t>0,30*1,20*3,30</t>
  </si>
  <si>
    <t>0,30*1,50*3,30</t>
  </si>
  <si>
    <t>28</t>
  </si>
  <si>
    <t>311272231</t>
  </si>
  <si>
    <t>Zdivo z pórobetonových tvárnic na tenké maltové lože, tl. zdiva 300 mm pevnost tvárnic přes P2 do P4, objemová hmotnost přes 450 do 600 kg/m3 hladkých</t>
  </si>
  <si>
    <t>-553224776</t>
  </si>
  <si>
    <t>NOVE ZDIVO</t>
  </si>
  <si>
    <t>(4,80+2,40)*2,40</t>
  </si>
  <si>
    <t>29</t>
  </si>
  <si>
    <t>342272205</t>
  </si>
  <si>
    <t>Příčky z pórobetonových tvárnic hladkých na tenké maltové lože objemová hmotnost do 500 kg/m3, tloušťka příčky 50 mm</t>
  </si>
  <si>
    <t>1096378310</t>
  </si>
  <si>
    <t>NOVE PRICKY</t>
  </si>
  <si>
    <t>/viz vykres c.04/</t>
  </si>
  <si>
    <t>(1,30+1,20)*3,30</t>
  </si>
  <si>
    <t>-0,70*1,97</t>
  </si>
  <si>
    <t>30</t>
  </si>
  <si>
    <t>342272215</t>
  </si>
  <si>
    <t>Příčky z pórobetonových tvárnic hladkých na tenké maltové lože objemová hmotnost do 500 kg/m3, tloušťka příčky 75 mm</t>
  </si>
  <si>
    <t>1964189273</t>
  </si>
  <si>
    <t>(3,20+4,30+3,24)*3,30</t>
  </si>
  <si>
    <t>-0,80*1,97</t>
  </si>
  <si>
    <t>(5,11+2,315+2,60+2,80)*3,30</t>
  </si>
  <si>
    <t>-0,70*1,97*5</t>
  </si>
  <si>
    <t>31</t>
  </si>
  <si>
    <t>342272225</t>
  </si>
  <si>
    <t>Příčky z pórobetonových tvárnic hladkých na tenké maltové lože objemová hmotnost do 500 kg/m3, tloušťka příčky 100 mm</t>
  </si>
  <si>
    <t>1222913910</t>
  </si>
  <si>
    <t>2,14*3,30</t>
  </si>
  <si>
    <t>32</t>
  </si>
  <si>
    <t>342272245</t>
  </si>
  <si>
    <t>Příčky z pórobetonových tvárnic hladkých na tenké maltové lože objemová hmotnost do 500 kg/m3, tloušťka příčky 150 mm</t>
  </si>
  <si>
    <t>2094482742</t>
  </si>
  <si>
    <t>7,50*3,30</t>
  </si>
  <si>
    <t>-1,00*1,97*3</t>
  </si>
  <si>
    <t>33</t>
  </si>
  <si>
    <t>342291131</t>
  </si>
  <si>
    <t>Ukotvení příček plochými kotvami, do konstrukce betonové</t>
  </si>
  <si>
    <t>1999876912</t>
  </si>
  <si>
    <t>KOTVENI PRICEK A ZAZDIVEK</t>
  </si>
  <si>
    <t>3,30*23+2,40*2</t>
  </si>
  <si>
    <t>3,30*11+2,00*8+2,40*2</t>
  </si>
  <si>
    <t>34</t>
  </si>
  <si>
    <t>342291111</t>
  </si>
  <si>
    <t>Ukotvení příček polyuretanovou pěnou, tl. příčky do 100 mm</t>
  </si>
  <si>
    <t>1778494235</t>
  </si>
  <si>
    <t>1.NP+2.NP</t>
  </si>
  <si>
    <t>1,30+1,20</t>
  </si>
  <si>
    <t>0,50+0,83*2+0,52</t>
  </si>
  <si>
    <t>5,11+2,315+2,60+2,80</t>
  </si>
  <si>
    <t>2,14+7,50</t>
  </si>
  <si>
    <t>38</t>
  </si>
  <si>
    <t>Různé kompletní konstrukce</t>
  </si>
  <si>
    <t>35</t>
  </si>
  <si>
    <t>R POL 1</t>
  </si>
  <si>
    <t>Práce související s likvidací azbestu</t>
  </si>
  <si>
    <t>kpl</t>
  </si>
  <si>
    <t>80531540</t>
  </si>
  <si>
    <t>RESENI AZBESTOVEHO ODPADU</t>
  </si>
  <si>
    <t xml:space="preserve">- Vytvoření kontrolního pásma </t>
  </si>
  <si>
    <t xml:space="preserve">- Vytvoření podtlaku odsáv.zařízení </t>
  </si>
  <si>
    <t xml:space="preserve">- Monitoring podtlaku </t>
  </si>
  <si>
    <t xml:space="preserve">- DMTŽ tech opatření a odvoz technolog </t>
  </si>
  <si>
    <t>36</t>
  </si>
  <si>
    <t>R POL 2</t>
  </si>
  <si>
    <t>Závěrečný monitoring</t>
  </si>
  <si>
    <t>ks</t>
  </si>
  <si>
    <t>-1508377497</t>
  </si>
  <si>
    <t>Vodorovné konstrukce</t>
  </si>
  <si>
    <t>37</t>
  </si>
  <si>
    <t>417321414</t>
  </si>
  <si>
    <t>Ztužující pásy a věnce z betonu železového (bez výztuže) tř. C 20/25</t>
  </si>
  <si>
    <t>801017677</t>
  </si>
  <si>
    <t>NABETONOVANI ATIKY</t>
  </si>
  <si>
    <t>/viz vykres c.09+15/</t>
  </si>
  <si>
    <t>0,30*(24,67+16,27)*2*0,26</t>
  </si>
  <si>
    <t>417351115</t>
  </si>
  <si>
    <t>Bednění bočnic ztužujících pásů a věnců včetně vzpěr zřízení</t>
  </si>
  <si>
    <t>-416108178</t>
  </si>
  <si>
    <t>(24,67+16,27)*2*0,30*2</t>
  </si>
  <si>
    <t>39</t>
  </si>
  <si>
    <t>417351116</t>
  </si>
  <si>
    <t>Bednění bočnic ztužujících pásů a věnců včetně vzpěr odstranění</t>
  </si>
  <si>
    <t>-1119807422</t>
  </si>
  <si>
    <t>40</t>
  </si>
  <si>
    <t>417361821</t>
  </si>
  <si>
    <t>Výztuž ztužujících pásů a věnců z betonářské oceli 10 505 (R) nebo BSt 500</t>
  </si>
  <si>
    <t>-485096378</t>
  </si>
  <si>
    <t>VENCOVA VYZTUZ</t>
  </si>
  <si>
    <t>/predb.odhad 70 kg/m3/</t>
  </si>
  <si>
    <t>6,387*70,00*0,001</t>
  </si>
  <si>
    <t>41</t>
  </si>
  <si>
    <t>15381211R</t>
  </si>
  <si>
    <t>Trn z betonářské oceli včetně zainjektování při průměru oceli 12 mm, délky 0,40 m</t>
  </si>
  <si>
    <t>kus</t>
  </si>
  <si>
    <t>-322486805</t>
  </si>
  <si>
    <t>SPOJENI VENCE SE STAV.ZDIVEM</t>
  </si>
  <si>
    <t>166</t>
  </si>
  <si>
    <t>42</t>
  </si>
  <si>
    <t>953312122</t>
  </si>
  <si>
    <t>Vložky svislé do dilatačních spár z polystyrenových desek extrudovaných včetně dodání a osazení, v jakémkoliv zdivu přes 10 do 20 mm</t>
  </si>
  <si>
    <t>-1546186253</t>
  </si>
  <si>
    <t>DILATACE VENCE</t>
  </si>
  <si>
    <t>/viz statika - odhad /</t>
  </si>
  <si>
    <t>0,30*0,26*17</t>
  </si>
  <si>
    <t>Komunikace pozemní</t>
  </si>
  <si>
    <t>43</t>
  </si>
  <si>
    <t>919731121</t>
  </si>
  <si>
    <t>Zarovnání styčné plochy podkladu nebo krytu podél vybourané části komunikace nebo zpevněné plochy živičné tl. do 50 mm</t>
  </si>
  <si>
    <t>1003559193</t>
  </si>
  <si>
    <t>KOLEM ROZSIRENEHO SCHODISTE</t>
  </si>
  <si>
    <t>0,30+15,90</t>
  </si>
  <si>
    <t>U RAMPY NR1</t>
  </si>
  <si>
    <t>44</t>
  </si>
  <si>
    <t>919731112</t>
  </si>
  <si>
    <t>Zarovnání styčné plochy podkladu nebo krytu podél vybourané části komunikace nebo zpevněné plochy z betonu prostého tl. do 150 mm</t>
  </si>
  <si>
    <t>-250672657</t>
  </si>
  <si>
    <t>23,10</t>
  </si>
  <si>
    <t>CHODNICKY</t>
  </si>
  <si>
    <t>61</t>
  </si>
  <si>
    <t>Úprava povrchů vnitřních</t>
  </si>
  <si>
    <t>45</t>
  </si>
  <si>
    <t>632451021</t>
  </si>
  <si>
    <t>Potěr cementový vyrovnávací z malty (MC-15) v pásu o průměrné (střední) tl. od 10 do 20 mm</t>
  </si>
  <si>
    <t>196153082</t>
  </si>
  <si>
    <t>POD VNITRNI PARAPETY</t>
  </si>
  <si>
    <t>0,15*(1,20*2+2,40*7+3,60*1+3,60*1)</t>
  </si>
  <si>
    <t>0,15*(2,40*2*2+9,60*1+2,40*1+0,90*3)</t>
  </si>
  <si>
    <t>0,15*(2,40*1+2,40*1)</t>
  </si>
  <si>
    <t>46</t>
  </si>
  <si>
    <t>611325411</t>
  </si>
  <si>
    <t>Oprava vápenocementové omítky vnitřních ploch hladké, tloušťky do 20 mm stropů, v rozsahu opravované plochy do 10%</t>
  </si>
  <si>
    <t>-365734348</t>
  </si>
  <si>
    <t>STAVAJICI STROPY BEZ PODHLEDU</t>
  </si>
  <si>
    <t>/viz vykres c.02+04-legenda/</t>
  </si>
  <si>
    <t>301,00</t>
  </si>
  <si>
    <t>-4,19*8,21</t>
  </si>
  <si>
    <t>-(30,20+10,60+4,10+4,80)</t>
  </si>
  <si>
    <t>296,40</t>
  </si>
  <si>
    <t>-(13,00+4,80+4,30+2,60)</t>
  </si>
  <si>
    <t>47</t>
  </si>
  <si>
    <t>611131121</t>
  </si>
  <si>
    <t>Podkladní a spojovací vrstva vnitřních omítaných ploch penetrace akrylát-silikonová nanášená ručně stropů</t>
  </si>
  <si>
    <t>-367909392</t>
  </si>
  <si>
    <t>48</t>
  </si>
  <si>
    <t>611311131</t>
  </si>
  <si>
    <t>Potažení vnitřních ploch štukem tloušťky do 3 mm vodorovných konstrukcí stropů rovných</t>
  </si>
  <si>
    <t>-1850430106</t>
  </si>
  <si>
    <t>PRESTUKOVANI STROPU</t>
  </si>
  <si>
    <t>488,60</t>
  </si>
  <si>
    <t>49</t>
  </si>
  <si>
    <t>612325411</t>
  </si>
  <si>
    <t>Oprava vápenocementové omítky vnitřních ploch hladké, tloušťky do 20 mm stěn, v rozsahu opravované plochy do 10%</t>
  </si>
  <si>
    <t>-1211939690</t>
  </si>
  <si>
    <t>STAVAJICI STENY</t>
  </si>
  <si>
    <t>(0,45+0,45)*2*3,30*18</t>
  </si>
  <si>
    <t>(4,19+13,45)*2*3,30</t>
  </si>
  <si>
    <t>4,23*0,90</t>
  </si>
  <si>
    <t>(0,60+0,30+0,781*2+6,429*2)*3,30</t>
  </si>
  <si>
    <t>2,40*0,90</t>
  </si>
  <si>
    <t>(3,32+5,695*2)*3,30</t>
  </si>
  <si>
    <t>(3,32+1,86)*3,30</t>
  </si>
  <si>
    <t>1,30*0,90</t>
  </si>
  <si>
    <t>(3,40+7,635*2)*3,30</t>
  </si>
  <si>
    <t>7,50*0,90+3,805*2*3,30</t>
  </si>
  <si>
    <t>(2,91+3,70*2)*3,30</t>
  </si>
  <si>
    <t>(1,90+1,31)*3,30</t>
  </si>
  <si>
    <t>(2,32+2,10)*3,30</t>
  </si>
  <si>
    <t>(18,60+7,30)*2*3,30</t>
  </si>
  <si>
    <t>58,00</t>
  </si>
  <si>
    <t>-1,80*3,30</t>
  </si>
  <si>
    <t>-1,10*3,30*2</t>
  </si>
  <si>
    <t>-1,00*1,97*4</t>
  </si>
  <si>
    <t>-1,80*3,30*4</t>
  </si>
  <si>
    <t>(3,25*2+5,11)*3,30</t>
  </si>
  <si>
    <t>(2,315+2,60)*3,30</t>
  </si>
  <si>
    <t>(1,235+2,40)*3,30</t>
  </si>
  <si>
    <t>(2,80+1,20*2)*3,30</t>
  </si>
  <si>
    <t>(0,87+0,90*2+1,20*4)*3,30</t>
  </si>
  <si>
    <t>(0,87+0,90*2+2,40*4+1,202+0,90)*3,30</t>
  </si>
  <si>
    <t>(7,40+7,12*2+2,50+1,00)*3,30</t>
  </si>
  <si>
    <t>(3,68+4,81)*2*3,30</t>
  </si>
  <si>
    <t>(4,285+5,22)*2*3,30</t>
  </si>
  <si>
    <t>(5,40+2,32)*2*3,30</t>
  </si>
  <si>
    <t>(2,60+1,82)*2*3,30</t>
  </si>
  <si>
    <t>(10,835+8,30)*2*3,30</t>
  </si>
  <si>
    <t>(1,60+1,80)*2*3,30</t>
  </si>
  <si>
    <t>(2,105+1,80)*2*3,30</t>
  </si>
  <si>
    <t>(3,705+4,205)*2*3,30</t>
  </si>
  <si>
    <t>(2,50+6,42*2+7,13+1,00)*3,30</t>
  </si>
  <si>
    <t>(8,045+6,42)*2*3,30</t>
  </si>
  <si>
    <t>84,00</t>
  </si>
  <si>
    <t>-1,00*3,30*2</t>
  </si>
  <si>
    <t>-1,20*2,40</t>
  </si>
  <si>
    <t>-0,90*2,40*3</t>
  </si>
  <si>
    <t>-2,40*2,40*4</t>
  </si>
  <si>
    <t>-3,60*2,40</t>
  </si>
  <si>
    <t>-2,40*2,40*5</t>
  </si>
  <si>
    <t>-1,80*3,30*2</t>
  </si>
  <si>
    <t>-1,80*2,10*2</t>
  </si>
  <si>
    <t>-0,90*2,00*2</t>
  </si>
  <si>
    <t>-1,00*2,10*2</t>
  </si>
  <si>
    <t>-0,90*3,30*2</t>
  </si>
  <si>
    <t>-0,80*1,97*8</t>
  </si>
  <si>
    <t>-0,70*1,97*8</t>
  </si>
  <si>
    <t>50</t>
  </si>
  <si>
    <t>612131121</t>
  </si>
  <si>
    <t>Podkladní a spojovací vrstva vnitřních omítaných ploch penetrace akrylát-silikonová nanášená ručně stěn</t>
  </si>
  <si>
    <t>124929897</t>
  </si>
  <si>
    <t>51</t>
  </si>
  <si>
    <t>612311131</t>
  </si>
  <si>
    <t>Potažení vnitřních ploch štukem tloušťky do 3 mm svislých konstrukcí stěn</t>
  </si>
  <si>
    <t>454892084</t>
  </si>
  <si>
    <t>PRESTUKOVANI STAV.STEN</t>
  </si>
  <si>
    <t>1578,361</t>
  </si>
  <si>
    <t>Odpocet cca 2/3 plochy obkladu</t>
  </si>
  <si>
    <t>-(199,72/3*2)</t>
  </si>
  <si>
    <t>52</t>
  </si>
  <si>
    <t>612321121</t>
  </si>
  <si>
    <t>Omítka vápenocementová vnitřních ploch nanášená ručně jednovrstvá, tloušťky do 10 mm hladká svislých konstrukcí stěn</t>
  </si>
  <si>
    <t>2041966213</t>
  </si>
  <si>
    <t>POD OBKLADY NA NOVEM ZDIVU</t>
  </si>
  <si>
    <t>/cca 1/3 plochy obkladu/</t>
  </si>
  <si>
    <t>199,72/3</t>
  </si>
  <si>
    <t>53</t>
  </si>
  <si>
    <t>-166750770</t>
  </si>
  <si>
    <t>54</t>
  </si>
  <si>
    <t>612321141</t>
  </si>
  <si>
    <t>Omítka vápenocementová vnitřních ploch nanášená ručně dvouvrstvá, tloušťky jádrové omítky do 10 mm a tloušťky štuku do 3 mm štuková svislých konstrukcí stěn</t>
  </si>
  <si>
    <t>-263227248</t>
  </si>
  <si>
    <t>OMITKA NA ZAZDIVKACH</t>
  </si>
  <si>
    <t>0,30*3,30*2</t>
  </si>
  <si>
    <t>(0,50+0,83*2+0,52)*3,30*2</t>
  </si>
  <si>
    <t>0,70*2,00*2</t>
  </si>
  <si>
    <t>1,00*2,10*2</t>
  </si>
  <si>
    <t>12,00</t>
  </si>
  <si>
    <t>1,80*3,30*2</t>
  </si>
  <si>
    <t>3,30*0,30*4</t>
  </si>
  <si>
    <t>1,20*3,30</t>
  </si>
  <si>
    <t>-1,00*1,97*2</t>
  </si>
  <si>
    <t>0,70*2,00*4*2</t>
  </si>
  <si>
    <t>0,60*3,30*2</t>
  </si>
  <si>
    <t>0,90*2,00*2</t>
  </si>
  <si>
    <t>3,30*0,60</t>
  </si>
  <si>
    <t>1,50*3,30</t>
  </si>
  <si>
    <t>NA NOVEM ZDIVU A PRICKACH</t>
  </si>
  <si>
    <t>(3,20+4,30+3,24)*3,30*2</t>
  </si>
  <si>
    <t>2,14*3,30*2</t>
  </si>
  <si>
    <t>7,50*3,30*2</t>
  </si>
  <si>
    <t>-1,00*1,97*3*2</t>
  </si>
  <si>
    <t>-0,80*1,97*2</t>
  </si>
  <si>
    <t>(1,30+1,20)*3,30*2</t>
  </si>
  <si>
    <t>(5,11+2,315+2,60+2,80)*3,30*2</t>
  </si>
  <si>
    <t>9,00</t>
  </si>
  <si>
    <t>-0,70*1,97*2</t>
  </si>
  <si>
    <t>-0,70*1,97*5*2</t>
  </si>
  <si>
    <t>Odpocet omitky hladké</t>
  </si>
  <si>
    <t>-66,573</t>
  </si>
  <si>
    <t>55</t>
  </si>
  <si>
    <t>612325302</t>
  </si>
  <si>
    <t>Vápenocementová nebo vápenná omítka ostění nebo nadpraží štuková</t>
  </si>
  <si>
    <t>-185530783</t>
  </si>
  <si>
    <t>OSTENI NOVYCH OTVORU</t>
  </si>
  <si>
    <t>OKNA</t>
  </si>
  <si>
    <t>0,15*(1,20+2,30)*2*2</t>
  </si>
  <si>
    <t>0,15*(2,40+2,30)*2*7</t>
  </si>
  <si>
    <t>0,15*(3,60+2,30)*2*(1+1)</t>
  </si>
  <si>
    <t>0,15*(6,00+3,20)*2*2</t>
  </si>
  <si>
    <t>0,15*(9,60+1,10)*2*1</t>
  </si>
  <si>
    <t>0,15*(2,40+1,10)*2*1</t>
  </si>
  <si>
    <t>0,15*(0,90+2,40)*2*3</t>
  </si>
  <si>
    <t>0,15*(3,60+3,20)*2*1</t>
  </si>
  <si>
    <t>DVERE</t>
  </si>
  <si>
    <t>0,15*(1,80+3,30*2)*2</t>
  </si>
  <si>
    <t>0,15*(1,10+3,30*2)*(1+1)</t>
  </si>
  <si>
    <t>0,15*(1,20+3,30*2)*2</t>
  </si>
  <si>
    <t>56</t>
  </si>
  <si>
    <t>-2081432792</t>
  </si>
  <si>
    <t>66,573+295,019+37,47</t>
  </si>
  <si>
    <t>57</t>
  </si>
  <si>
    <t>612142001</t>
  </si>
  <si>
    <t>Potažení vnitřních ploch pletivem v ploše nebo pruzích, na plném podkladu sklovláknitým vtlačením do tmelu stěn</t>
  </si>
  <si>
    <t>1280400764</t>
  </si>
  <si>
    <t>NOVE ZDIVO A PRICKY</t>
  </si>
  <si>
    <t>399,062</t>
  </si>
  <si>
    <t>ROHY, SPOJE ATD.</t>
  </si>
  <si>
    <t>80,00</t>
  </si>
  <si>
    <t>62</t>
  </si>
  <si>
    <t>Úprava povrchů vnějších</t>
  </si>
  <si>
    <t>58</t>
  </si>
  <si>
    <t>629135101</t>
  </si>
  <si>
    <t>Vyrovnávací vrstva z cementové malty pod klempířskými prvky šířky do 150 mm</t>
  </si>
  <si>
    <t>2057331149</t>
  </si>
  <si>
    <t>POD VNEJSI PARAPETY</t>
  </si>
  <si>
    <t>1,20*2+2,40*7+3,60*1+3,60*1</t>
  </si>
  <si>
    <t>2,40*2*2+9,60*1+2,40*1+0,90*3</t>
  </si>
  <si>
    <t>2,40*1+2,40*1</t>
  </si>
  <si>
    <t>POD OKAPNICI BALKONU</t>
  </si>
  <si>
    <t>49,00</t>
  </si>
  <si>
    <t>59</t>
  </si>
  <si>
    <t>629995101</t>
  </si>
  <si>
    <t>Očištění vnějších ploch tlakovou vodou omytím</t>
  </si>
  <si>
    <t>-86533551</t>
  </si>
  <si>
    <t>SOKL NAD UROVNI TERENU</t>
  </si>
  <si>
    <t>/viz TZ a vykres c.01+11+12/</t>
  </si>
  <si>
    <t>(23,82+14,22)*2*0,30</t>
  </si>
  <si>
    <t>2,16*0,30</t>
  </si>
  <si>
    <t>OBJEKT</t>
  </si>
  <si>
    <t>(23,82+14,22)*2*3,14</t>
  </si>
  <si>
    <t>/viz TZ a vykres c.03+11+12/</t>
  </si>
  <si>
    <t>(24,67+16,27+1,025*2)*2*5,12</t>
  </si>
  <si>
    <t>-1,20*2,30*2</t>
  </si>
  <si>
    <t>-2,40*2,30*7</t>
  </si>
  <si>
    <t>-3,60*2,30*1</t>
  </si>
  <si>
    <t>-2,40*2,30*2</t>
  </si>
  <si>
    <t>-1,20*3,20*1</t>
  </si>
  <si>
    <t>-9,60*1,10*1</t>
  </si>
  <si>
    <t>-2,40*1,06*1</t>
  </si>
  <si>
    <t>-0,90*2,30*3</t>
  </si>
  <si>
    <t>-2,40*2,40*1</t>
  </si>
  <si>
    <t>-2,40*2,30*1</t>
  </si>
  <si>
    <t>-1,80*3,20*2</t>
  </si>
  <si>
    <t>-1,10*3,20*1</t>
  </si>
  <si>
    <t>-1,20*2,185*2</t>
  </si>
  <si>
    <t>Pripocet osteni</t>
  </si>
  <si>
    <t>0,15*(3,60+2,30)*2*1</t>
  </si>
  <si>
    <t>0,15*(6,00+3,20*2+2,40*2)*2</t>
  </si>
  <si>
    <t>0,15*(2,40+1,06)*2*1</t>
  </si>
  <si>
    <t>0,15*(0,90+2,3)*2*3</t>
  </si>
  <si>
    <t>0,15*(2,40+2,40)*2*1</t>
  </si>
  <si>
    <t>0,15*(3,60+3,20*2+2,40)*1</t>
  </si>
  <si>
    <t>0,15*(1,80+3,20*2)*2</t>
  </si>
  <si>
    <t>0,15*(1,10+3,20*2)*1</t>
  </si>
  <si>
    <t>0,15*(1,20+2,185*2)*2</t>
  </si>
  <si>
    <t>Odpocet noveho zdiva</t>
  </si>
  <si>
    <t>-3,30*0,30*4</t>
  </si>
  <si>
    <t>-1,20*3,30</t>
  </si>
  <si>
    <t>-(4,80+2,40)*2,40</t>
  </si>
  <si>
    <t>-1,50*3,30</t>
  </si>
  <si>
    <t>-3,30*0,60</t>
  </si>
  <si>
    <t>PODHLEDY</t>
  </si>
  <si>
    <t>24,14*1,10*2*2</t>
  </si>
  <si>
    <t>16,59*0,50*2</t>
  </si>
  <si>
    <t>60</t>
  </si>
  <si>
    <t>629991011</t>
  </si>
  <si>
    <t>Zakrytí vnějších ploch před znečištěním včetně pozdějšího odkrytí výplní otvorů a svislých ploch fólií přilepenou lepící páskou</t>
  </si>
  <si>
    <t>-1099431172</t>
  </si>
  <si>
    <t>OTVORY V OBVODOVEM ZDIVU</t>
  </si>
  <si>
    <t>1,20*2,30*2</t>
  </si>
  <si>
    <t>2,40*2,30*7</t>
  </si>
  <si>
    <t>3,60*2,30*1</t>
  </si>
  <si>
    <t>2,40*2,30*2</t>
  </si>
  <si>
    <t>1,20*3,20*1</t>
  </si>
  <si>
    <t>9,60*1,10*1</t>
  </si>
  <si>
    <t>2,40*1,06*1</t>
  </si>
  <si>
    <t>0,90*2,30*3</t>
  </si>
  <si>
    <t>2,40*2,40*1</t>
  </si>
  <si>
    <t>2,40*2,30*1</t>
  </si>
  <si>
    <t>1,80*3,20*2</t>
  </si>
  <si>
    <t>1,10*3,20*1</t>
  </si>
  <si>
    <t>1,20*2,185*2</t>
  </si>
  <si>
    <t>622335101</t>
  </si>
  <si>
    <t>Oprava cementové omítky vnějších ploch hladké stěn, v rozsahu opravované plochy do 10%</t>
  </si>
  <si>
    <t>-1738856449</t>
  </si>
  <si>
    <t>622385201</t>
  </si>
  <si>
    <t>Oprava tenkovrstvé minerální omítky vnějších ploch stěn, v rozsahu opravované plochy do 10%</t>
  </si>
  <si>
    <t>937656094</t>
  </si>
  <si>
    <t xml:space="preserve">NASTRIK </t>
  </si>
  <si>
    <t>/viz TZ a vykres c.01+11+12+6/</t>
  </si>
  <si>
    <t>/viz TZ a vykres c.03+11+12+6/</t>
  </si>
  <si>
    <t>63</t>
  </si>
  <si>
    <t>622131111</t>
  </si>
  <si>
    <t>Podkladní a spojovací vrstva vnějších omítaných ploch polymercementový spojovací můstek nanášený ručně stěn</t>
  </si>
  <si>
    <t>745501750</t>
  </si>
  <si>
    <t>572,322*0,10</t>
  </si>
  <si>
    <t>64</t>
  </si>
  <si>
    <t>622131121</t>
  </si>
  <si>
    <t>Podkladní a spojovací vrstva vnějších omítaných ploch penetrace akrylát-silikonová nanášená ručně stěn</t>
  </si>
  <si>
    <t>863115735</t>
  </si>
  <si>
    <t>ZATEPLENI SOKLU NAD UR.TERENU</t>
  </si>
  <si>
    <t>SOKL</t>
  </si>
  <si>
    <t>22,824</t>
  </si>
  <si>
    <t>TERENNI NEROVNOST</t>
  </si>
  <si>
    <t>2,00</t>
  </si>
  <si>
    <t>65</t>
  </si>
  <si>
    <t>622211031</t>
  </si>
  <si>
    <t>Montáž kontaktního zateplení z polystyrenových desek nebo z kombinovaných desek na vnější stěny, tloušťky desek přes 120 do 160 mm</t>
  </si>
  <si>
    <t>-829028117</t>
  </si>
  <si>
    <t>/viz vykres c.02+08+12+14/</t>
  </si>
  <si>
    <t>(24,14+14,54)*2*0,30</t>
  </si>
  <si>
    <t>66</t>
  </si>
  <si>
    <t>28376425</t>
  </si>
  <si>
    <t>deska z polystyrénu XPS, hrana polodrážková a hladký povrch tl 160mm</t>
  </si>
  <si>
    <t>700715644</t>
  </si>
  <si>
    <t>25,208*1,05 'Přepočtené koeficientem množství</t>
  </si>
  <si>
    <t>67</t>
  </si>
  <si>
    <t>622142001</t>
  </si>
  <si>
    <t>Potažení vnějších ploch pletivem v ploše nebo pruzích, na plném podkladu sklovláknitým vtlačením do tmelu stěn</t>
  </si>
  <si>
    <t>-1738214486</t>
  </si>
  <si>
    <t>POTAZENI PERLINKOU</t>
  </si>
  <si>
    <t>25,208</t>
  </si>
  <si>
    <t>BOK SCHODISTE A RAMP</t>
  </si>
  <si>
    <t>/viz vykres c.02+12/</t>
  </si>
  <si>
    <t>1,70*2*0,30</t>
  </si>
  <si>
    <t>68</t>
  </si>
  <si>
    <t>622511111</t>
  </si>
  <si>
    <t>Omítka tenkovrstvá akrylátová vnějších ploch probarvená, včetně penetrace podkladu mozaiková střednězrnná stěn</t>
  </si>
  <si>
    <t>-1434203017</t>
  </si>
  <si>
    <t>MARMOLIT</t>
  </si>
  <si>
    <t>26,876</t>
  </si>
  <si>
    <t>69</t>
  </si>
  <si>
    <t>-10439375</t>
  </si>
  <si>
    <t>NOVE ZDIVO A ZAZDIVKY</t>
  </si>
  <si>
    <t>70</t>
  </si>
  <si>
    <t>622135011</t>
  </si>
  <si>
    <t>Vyrovnání nerovností podkladu vnějších omítaných ploch tmelem, tloušťky do 2 mm stěn</t>
  </si>
  <si>
    <t>312719576</t>
  </si>
  <si>
    <t>71</t>
  </si>
  <si>
    <t>622135095</t>
  </si>
  <si>
    <t>Vyrovnání nerovností podkladu vnějších omítaných ploch tmelem, tloušťky do 2 mm Příplatek k ceně za každý další 1 mm tloušťky podkladní vrstvy přes 2 mm tmelem stěn</t>
  </si>
  <si>
    <t>1545447468</t>
  </si>
  <si>
    <t>72</t>
  </si>
  <si>
    <t>-1907238759</t>
  </si>
  <si>
    <t>ZATEPLENI OBJEKTU</t>
  </si>
  <si>
    <t>1 M VYSKY NAD SOKLEM</t>
  </si>
  <si>
    <t>(23,82+14,22)*2*1,00</t>
  </si>
  <si>
    <t>-1,80*1,00*2</t>
  </si>
  <si>
    <t>-1,10*1,00*2</t>
  </si>
  <si>
    <t>NEROVNOSTI</t>
  </si>
  <si>
    <t>1,50</t>
  </si>
  <si>
    <t>73</t>
  </si>
  <si>
    <t>622221031</t>
  </si>
  <si>
    <t>Montáž kontaktního zateplení z desek z minerální vlny s podélnou orientací vláken na vnější stěny, tloušťky desek přes 120 do 160 mm</t>
  </si>
  <si>
    <t>-1061545904</t>
  </si>
  <si>
    <t>(24,14+14,54)*2*1,00</t>
  </si>
  <si>
    <t>74</t>
  </si>
  <si>
    <t>63151538</t>
  </si>
  <si>
    <t>deska izolační minerální kontaktních fasád podélné vlákno λ=0,036 tl 160mm</t>
  </si>
  <si>
    <t>-2015926318</t>
  </si>
  <si>
    <t>73,06*1,05 'Přepočtené koeficientem množství</t>
  </si>
  <si>
    <t>75</t>
  </si>
  <si>
    <t>622222051</t>
  </si>
  <si>
    <t>Montáž kontaktního zateplení vnějšího ostění, nadpraží nebo parapetu z desek z minerální vlny s podélnou nebo kolmou orientací vláken hloubky špalet přes 200 do 400 mm, tloušťky desek do 40 mm</t>
  </si>
  <si>
    <t>-2106767781</t>
  </si>
  <si>
    <t>OSTENI OTVORU V MINERALNI CASTI</t>
  </si>
  <si>
    <t>1,00*2*(2+2)</t>
  </si>
  <si>
    <t>76</t>
  </si>
  <si>
    <t>63151518</t>
  </si>
  <si>
    <t>deska izolační minerální kontaktních fasád podélné vlákno λ=0,036 tl 40mm</t>
  </si>
  <si>
    <t>-403850088</t>
  </si>
  <si>
    <t>8,00*0,31</t>
  </si>
  <si>
    <t>2,48*1,1 'Přepočtené koeficientem množství</t>
  </si>
  <si>
    <t>77</t>
  </si>
  <si>
    <t>622251105</t>
  </si>
  <si>
    <t>Montáž kontaktního zateplení Příplatek k cenám za zápustnou montáž kotev s použitím tepelněizolačních zátek na vnější stěny z minerální vlny</t>
  </si>
  <si>
    <t>1755661605</t>
  </si>
  <si>
    <t>73,06</t>
  </si>
  <si>
    <t>78</t>
  </si>
  <si>
    <t>551609290</t>
  </si>
  <si>
    <t>NAD 1 M VYSKY NAD SOKLEM</t>
  </si>
  <si>
    <t>(23,82+14,22)*2*2,14</t>
  </si>
  <si>
    <t>-1,20*2,20*1</t>
  </si>
  <si>
    <t>-1,80*2,20*2</t>
  </si>
  <si>
    <t>-1,10*2,20*1</t>
  </si>
  <si>
    <t>16,00</t>
  </si>
  <si>
    <t>79</t>
  </si>
  <si>
    <t>-1065687225</t>
  </si>
  <si>
    <t>(24,14+14,54)*2*2,14</t>
  </si>
  <si>
    <t>(24,99+16,59+1,041*2)*2*5,12</t>
  </si>
  <si>
    <t>80</t>
  </si>
  <si>
    <t>28375952</t>
  </si>
  <si>
    <t>deska EPS 70 fasádní λ=0,039 tl 160mm</t>
  </si>
  <si>
    <t>-1186354080</t>
  </si>
  <si>
    <t>503,011*1,05 'Přepočtené koeficientem množství</t>
  </si>
  <si>
    <t>81</t>
  </si>
  <si>
    <t>622251001</t>
  </si>
  <si>
    <t>Montáž kontaktního zateplení Příplatek k cenám za montáž pod keramický obklad na vnější stěny</t>
  </si>
  <si>
    <t>1177886028</t>
  </si>
  <si>
    <t>(3,60+2,40+1,20)*0,90</t>
  </si>
  <si>
    <t>9,60*2,10</t>
  </si>
  <si>
    <t>2,40*2,00</t>
  </si>
  <si>
    <t>(2,40*4+0,90*3+1,20)*0,90</t>
  </si>
  <si>
    <t>(2,40*5+3,60)*0,90</t>
  </si>
  <si>
    <t>2,40*1,40</t>
  </si>
  <si>
    <t>82</t>
  </si>
  <si>
    <t>622212051</t>
  </si>
  <si>
    <t>Montáž kontaktního zateplení vnějšího ostění, nadpraží nebo parapetu z polystyrenových desek hloubky špalet přes 200 do 400 mm, tloušťky desek do 40 mm</t>
  </si>
  <si>
    <t>-537545329</t>
  </si>
  <si>
    <t>OSTENI OTVORU V POLYSTYRENU</t>
  </si>
  <si>
    <t>(1,20+2,30)*2*2</t>
  </si>
  <si>
    <t>(2,40+2,30)*2*7</t>
  </si>
  <si>
    <t>(3,60+2,30)*2*1</t>
  </si>
  <si>
    <t>(6,00+2,20*2+2,40*2)*2</t>
  </si>
  <si>
    <t>(9,60+1,10)*2*1</t>
  </si>
  <si>
    <t>(2,40+1,06)*2*1</t>
  </si>
  <si>
    <t>(0,90+2,30)*2*3</t>
  </si>
  <si>
    <t>(2,40+2,40)*2*1</t>
  </si>
  <si>
    <t>(3,60+3,20*2+2,40)*1</t>
  </si>
  <si>
    <t>(1,80+2,20*2)*2</t>
  </si>
  <si>
    <t>(1,10+2,20*2)*(1+1)</t>
  </si>
  <si>
    <t>(1,20+2,185*2)*2</t>
  </si>
  <si>
    <t>83</t>
  </si>
  <si>
    <t>28375932</t>
  </si>
  <si>
    <t>deska EPS 70 fasádní λ=0,039 tl 40mm</t>
  </si>
  <si>
    <t>205453320</t>
  </si>
  <si>
    <t>237,86*0,31</t>
  </si>
  <si>
    <t>73,737*1,1 'Přepočtené koeficientem množství</t>
  </si>
  <si>
    <t>84</t>
  </si>
  <si>
    <t>622251101</t>
  </si>
  <si>
    <t>Montáž kontaktního zateplení Příplatek k cenám za zápustnou montáž kotev s použitím tepelněizolačních zátek na vnější stěny z polystyrenu</t>
  </si>
  <si>
    <t>1237884278</t>
  </si>
  <si>
    <t>503,011</t>
  </si>
  <si>
    <t>85</t>
  </si>
  <si>
    <t>1603594932</t>
  </si>
  <si>
    <t>VENKOVNI PODHLEDY</t>
  </si>
  <si>
    <t>/viz vykres c.02+04+08+12/</t>
  </si>
  <si>
    <t>86</t>
  </si>
  <si>
    <t>621211011</t>
  </si>
  <si>
    <t>Montáž kontaktního zateplení z polystyrenových desek nebo z kombinovaných desek na vnější podhledy, tloušťky desek přes 40 do 80 mm</t>
  </si>
  <si>
    <t>2087750728</t>
  </si>
  <si>
    <t>128,806</t>
  </si>
  <si>
    <t>87</t>
  </si>
  <si>
    <t>28376075</t>
  </si>
  <si>
    <t>deska EPS grafitová fasadní  λ=0,031  tl 80mm</t>
  </si>
  <si>
    <t>1006504860</t>
  </si>
  <si>
    <t>128,806*1,05 'Přepočtené koeficientem množství</t>
  </si>
  <si>
    <t>88</t>
  </si>
  <si>
    <t>622211201</t>
  </si>
  <si>
    <t>1191338942</t>
  </si>
  <si>
    <t>89</t>
  </si>
  <si>
    <t>-1743562147</t>
  </si>
  <si>
    <t>90</t>
  </si>
  <si>
    <t>621251101</t>
  </si>
  <si>
    <t>Montáž kontaktního zateplení Příplatek k cenám za zápustnou montáž kotev s použitím tepelněizolačních zátek na vnější podhledy z polystyrenu</t>
  </si>
  <si>
    <t>-1826096269</t>
  </si>
  <si>
    <t>91</t>
  </si>
  <si>
    <t>622541011</t>
  </si>
  <si>
    <t>Omítka tenkovrstvá silikonsilikátová vnějších ploch hydrofobní, se samočistícím účinkem probarvená, včetně penetrace podkladu zrnitá, tloušťky 1,5 mm stěn</t>
  </si>
  <si>
    <t>111199484</t>
  </si>
  <si>
    <t>PROBARVENA TENKOVRSTVA OMITKA</t>
  </si>
  <si>
    <t>92</t>
  </si>
  <si>
    <t>621541011</t>
  </si>
  <si>
    <t>Omítka tenkovrstvá silikonsilikátová vnějších ploch hydrofobní, se samočistícím účinkem probarvená, včetně penetrace podkladu zrnitá, tloušťky 1,5 mm podhledů</t>
  </si>
  <si>
    <t>-24778156</t>
  </si>
  <si>
    <t>93</t>
  </si>
  <si>
    <t>619995001</t>
  </si>
  <si>
    <t>Začištění omítek (s dodáním hmot) kolem oken, dveří, podlah, obkladů apod.</t>
  </si>
  <si>
    <t>-1730058044</t>
  </si>
  <si>
    <t>VENKOVNI SPARA OKEN</t>
  </si>
  <si>
    <t>4,00+237,86</t>
  </si>
  <si>
    <t>94</t>
  </si>
  <si>
    <t>R POL 3</t>
  </si>
  <si>
    <t>Lišty kontaktního zateplení (určí zhotovitel dle své technologie)</t>
  </si>
  <si>
    <t>512</t>
  </si>
  <si>
    <t>342016556</t>
  </si>
  <si>
    <t>ZAKLADACI, OKENNI, ROHOVE ATD.</t>
  </si>
  <si>
    <t>Podlahy a podlahové konstrukce</t>
  </si>
  <si>
    <t>95</t>
  </si>
  <si>
    <t>952902141</t>
  </si>
  <si>
    <t>Čištění budov při provádění oprav a udržovacích prací podlah drsných nebo chodníků drhnutím s chemickými prostředky</t>
  </si>
  <si>
    <t>-1425105517</t>
  </si>
  <si>
    <t>STAVAJICI PODLAHY POD NOVE POVRCHY</t>
  </si>
  <si>
    <t>96</t>
  </si>
  <si>
    <t>628195001</t>
  </si>
  <si>
    <t>Očištění zdiva nebo betonu zdí a valů před započetím oprav ručně</t>
  </si>
  <si>
    <t>-1586469017</t>
  </si>
  <si>
    <t>STAVAJICI OKAPOVY CHODNICEK PRO OPRAVU</t>
  </si>
  <si>
    <t>/viz TZ/</t>
  </si>
  <si>
    <t>0,50*(11,50+14,22*2)</t>
  </si>
  <si>
    <t>PODLAHA BALKONU</t>
  </si>
  <si>
    <t>1,025*24,10*2</t>
  </si>
  <si>
    <t>97</t>
  </si>
  <si>
    <t>631312131</t>
  </si>
  <si>
    <t>Doplnění dosavadních mazanin prostým betonem s dodáním hmot, bez potěru, plochy jednotlivě přes 1 m2 do 4 m2 a tl. přes 80 mm</t>
  </si>
  <si>
    <t>345168314</t>
  </si>
  <si>
    <t>OPRAVA CCA 50% OKAP.CHODNICKU</t>
  </si>
  <si>
    <t>19,97*0,10*0,50</t>
  </si>
  <si>
    <t>98</t>
  </si>
  <si>
    <t>632902211</t>
  </si>
  <si>
    <t>Příprava zatvrdlého povrchu betonových mazanin pro cementový potěr cementovým mlékem s přísadou</t>
  </si>
  <si>
    <t>1508070854</t>
  </si>
  <si>
    <t xml:space="preserve">STAVAJICI OKAPOVY CHODNICEK </t>
  </si>
  <si>
    <t>Osazování výplní otvorů</t>
  </si>
  <si>
    <t>99</t>
  </si>
  <si>
    <t>64294511R</t>
  </si>
  <si>
    <t>Osazování a dodávka protipožárních zárubní dveří jednokřídlových do 2,5 m2</t>
  </si>
  <si>
    <t>-465646197</t>
  </si>
  <si>
    <t>SYSTEMOVE PROTIPOZARNI ZARUBNE</t>
  </si>
  <si>
    <t>PRO POZARNI DVERE</t>
  </si>
  <si>
    <t>/viz tabulka dveri - vykres c.17/</t>
  </si>
  <si>
    <t xml:space="preserve">8/L </t>
  </si>
  <si>
    <t>800/1970 MM</t>
  </si>
  <si>
    <t>9/L</t>
  </si>
  <si>
    <t>700/1970 MM</t>
  </si>
  <si>
    <t>100</t>
  </si>
  <si>
    <t>64294510R</t>
  </si>
  <si>
    <t>Osazování a dodávka protipožárních zárubní dveří dvoukřídlových do 6,5 m2</t>
  </si>
  <si>
    <t>597629921</t>
  </si>
  <si>
    <t>12/P</t>
  </si>
  <si>
    <t>1800/2100 MM</t>
  </si>
  <si>
    <t>Ostatní konstrukce</t>
  </si>
  <si>
    <t>101</t>
  </si>
  <si>
    <t>899623171</t>
  </si>
  <si>
    <t>Obetonování potrubí nebo zdiva stok betonem prostým v otevřeném výkopu, beton tř. C 25/30</t>
  </si>
  <si>
    <t>703992082</t>
  </si>
  <si>
    <t>PROSTUPY LEZATE KANALIZACE</t>
  </si>
  <si>
    <t>/predb.odhad/</t>
  </si>
  <si>
    <t>0,20</t>
  </si>
  <si>
    <t>102</t>
  </si>
  <si>
    <t>899643111</t>
  </si>
  <si>
    <t>Bednění pro obetonování potrubí v otevřeném výkopu</t>
  </si>
  <si>
    <t>-241319024</t>
  </si>
  <si>
    <t>Ostatní konstrukce a práce, bourání</t>
  </si>
  <si>
    <t>103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</si>
  <si>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</si>
  <si>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</si>
  <si>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-396921888</t>
  </si>
  <si>
    <t>PO UKONCENI STAVEBNICH PRACI</t>
  </si>
  <si>
    <t>24,67*14,22</t>
  </si>
  <si>
    <t>24,67*16,27</t>
  </si>
  <si>
    <t>104</t>
  </si>
  <si>
    <t>95290141R</t>
  </si>
  <si>
    <t>Vyčištění venkovních prostor</t>
  </si>
  <si>
    <t>-716423755</t>
  </si>
  <si>
    <t>1,50*(24,67+14,22)*2</t>
  </si>
  <si>
    <t>105</t>
  </si>
  <si>
    <t>619991011</t>
  </si>
  <si>
    <t>Zakrytí vnitřních ploch před znečištěním včetně pozdějšího odkrytí konstrukcí a prvků obalením fólií a přelepením páskou</t>
  </si>
  <si>
    <t>503495212</t>
  </si>
  <si>
    <t>OCHRANA STAVAJICICH KONSTRUKCI</t>
  </si>
  <si>
    <t>160,00</t>
  </si>
  <si>
    <t>106</t>
  </si>
  <si>
    <t>95394111R</t>
  </si>
  <si>
    <t>Osazení drobných kovových výrobků s jejich dodáním s vysekáním kapes pro upevňovací prvky se zazděním, zabetonováním nebo zalitím schodišťového, balkónového nebo jiného zábradlí</t>
  </si>
  <si>
    <t>1292216936</t>
  </si>
  <si>
    <t>ZEDNICKE OSAZENI ZABRADLI VENK.RAMP</t>
  </si>
  <si>
    <t>/kotvy atd. vc. dodani - viz vykr.c.20+21+22/</t>
  </si>
  <si>
    <t>Z1+Z2+Z3</t>
  </si>
  <si>
    <t>5,00+9,30+9,30</t>
  </si>
  <si>
    <t>107</t>
  </si>
  <si>
    <t>95394121R</t>
  </si>
  <si>
    <t>Osazování a dodávka drobných kovových předmětů se zalitím maltou cementovou, do vysekaných kapes nebo připravených otvorů konzol nebo kotev, např. pro schodišťová madla do zdí, radiátorové konzoly apod.</t>
  </si>
  <si>
    <t>1260913484</t>
  </si>
  <si>
    <t>ZEDNICKE OSAZENI MADLA VENK.RAMP</t>
  </si>
  <si>
    <t>/kotvy atd. vc. dodani - viz vykres c.20+21+22/</t>
  </si>
  <si>
    <t>16*3</t>
  </si>
  <si>
    <t>108</t>
  </si>
  <si>
    <t>952902501</t>
  </si>
  <si>
    <t>Čištění budov při provádění oprav a udržovacích prací střešních nebo nadstřešních konstrukcí, střech plochých</t>
  </si>
  <si>
    <t>54241570</t>
  </si>
  <si>
    <t>STAVAJICI STRECHA VC.ATIKY POD</t>
  </si>
  <si>
    <t>NOVOU SKLADBU KRYTINY</t>
  </si>
  <si>
    <t>(24,67+16,27)*2*0,50</t>
  </si>
  <si>
    <t>109</t>
  </si>
  <si>
    <t>765192001</t>
  </si>
  <si>
    <t>Nouzové zakrytí střechy plachtou</t>
  </si>
  <si>
    <t>-612523155</t>
  </si>
  <si>
    <t>V PRIPADE NEPRIZNIVYCH</t>
  </si>
  <si>
    <t>KLIMATICKYCH PODMINEK</t>
  </si>
  <si>
    <t>442,321</t>
  </si>
  <si>
    <t>110</t>
  </si>
  <si>
    <t>953951312</t>
  </si>
  <si>
    <t>Dodání a osazení jednotlivých dřevěných výrobků latí do zdiva, betonu, mazanin nebo potěrů, o průřezu do 90 mm2</t>
  </si>
  <si>
    <t>-1774574074</t>
  </si>
  <si>
    <t>LATE V ATICE PRO KOTVENI OPLECH.</t>
  </si>
  <si>
    <t>4/6 CM</t>
  </si>
  <si>
    <t>/viz vykres c.15/</t>
  </si>
  <si>
    <t>0,56*(24,99+16,59)*2*2</t>
  </si>
  <si>
    <t>111</t>
  </si>
  <si>
    <t>953941331</t>
  </si>
  <si>
    <t>Osazení drobných kovových výrobků bez jejich dodání s vysekáním kapes pro upevňovací prvky se zazděním, zabetonováním nebo zalitím železných rohoží s rámy, plochy přes 1 m2</t>
  </si>
  <si>
    <t>-1200378830</t>
  </si>
  <si>
    <t>NOVY CISTICI ROST</t>
  </si>
  <si>
    <t>/viz vykres c.02-legenda, odhad rozmeru/</t>
  </si>
  <si>
    <t>112</t>
  </si>
  <si>
    <t>69752035</t>
  </si>
  <si>
    <t>rohož vstupní samonosná kovová - škrabák</t>
  </si>
  <si>
    <t>1817148974</t>
  </si>
  <si>
    <t>113</t>
  </si>
  <si>
    <t>952902321</t>
  </si>
  <si>
    <t>Čištění budov při provádění oprav a udržovacích prací stěn stíráním, výšky přes 2m</t>
  </si>
  <si>
    <t>1473618260</t>
  </si>
  <si>
    <t>STAV.KAMENINOVY OBKLAD STEN</t>
  </si>
  <si>
    <t>/stav.mistn.c.101+105 - odhad nereseno/</t>
  </si>
  <si>
    <t>114</t>
  </si>
  <si>
    <t>985622311</t>
  </si>
  <si>
    <t>Spínání objektů táhly vložení a dodání táhla ze závitových tyčí spojovaných spojníky, průměru do 20 mm</t>
  </si>
  <si>
    <t>1052246437</t>
  </si>
  <si>
    <t xml:space="preserve">NAROZNI STITOVA ZED </t>
  </si>
  <si>
    <t>PRO ZPEVNENI TRHLINY</t>
  </si>
  <si>
    <t>/viz statika/</t>
  </si>
  <si>
    <t xml:space="preserve">ZAVITOVA TYC M10 </t>
  </si>
  <si>
    <t>0,25*3</t>
  </si>
  <si>
    <t>115</t>
  </si>
  <si>
    <t>985622491</t>
  </si>
  <si>
    <t>Spínání objektů táhly Příplatek k cenám za délku táhla do 2 m jednotlivě</t>
  </si>
  <si>
    <t>2035131060</t>
  </si>
  <si>
    <t>116</t>
  </si>
  <si>
    <t>985422133</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</si>
  <si>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</si>
  <si>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371598159</t>
  </si>
  <si>
    <t>Lešení a stavební výtahy</t>
  </si>
  <si>
    <t>117</t>
  </si>
  <si>
    <t>949101112</t>
  </si>
  <si>
    <t>Lešení pomocné pracovní pro objekty pozemních staveb pro zatížení do 150 kg/m2, o výšce lešeňové podlahy přes 1,9 do 3,5 m</t>
  </si>
  <si>
    <t>-1290984706</t>
  </si>
  <si>
    <t>PRO STAVEBNI PRACE A VNITR.PODHLEDY</t>
  </si>
  <si>
    <t>752,188</t>
  </si>
  <si>
    <t>PRO VENKOVNI PODHLEDY</t>
  </si>
  <si>
    <t>1,10*24,00*3</t>
  </si>
  <si>
    <t>118</t>
  </si>
  <si>
    <t>949111122</t>
  </si>
  <si>
    <t>Montáž lešení lehkého kozového trubkového ve schodišti o výšce lešeňové podlahy přes 1,5 do 3,5 m</t>
  </si>
  <si>
    <t>sada</t>
  </si>
  <si>
    <t>-789694935</t>
  </si>
  <si>
    <t>PRO STROP NAD SCHODISTEM</t>
  </si>
  <si>
    <t>A PODHLED SCHODISTE</t>
  </si>
  <si>
    <t>/viz vykr.c.04/</t>
  </si>
  <si>
    <t>119</t>
  </si>
  <si>
    <t>949111222</t>
  </si>
  <si>
    <t>Montáž lešení lehkého kozového trubkového Příplatek za první a každý další den použití lešení k ceně -1122</t>
  </si>
  <si>
    <t>-972924199</t>
  </si>
  <si>
    <t>NAJEM 5 DNI</t>
  </si>
  <si>
    <t>8*5</t>
  </si>
  <si>
    <t>120</t>
  </si>
  <si>
    <t>949111822</t>
  </si>
  <si>
    <t>Demontáž lešení lehkého kozového trubkového ve schodišti o výšce lešeňové podlahy přes 1,5 do 3,5 m</t>
  </si>
  <si>
    <t>-1421541973</t>
  </si>
  <si>
    <t>121</t>
  </si>
  <si>
    <t>945231112</t>
  </si>
  <si>
    <t>Závěsná klec (pohyblivá pracovní plošina - lávka) se zdvihem elektrickým výšky do 50 m délky přes 1,20 do 6 m</t>
  </si>
  <si>
    <t>den</t>
  </si>
  <si>
    <t>-272491121</t>
  </si>
  <si>
    <t>PRO DOPRAVU NOVEHO MATERIALU STRECHY</t>
  </si>
  <si>
    <t>TECHNOLOGII A DOBU URCI ZHOTOVITEL</t>
  </si>
  <si>
    <t>122</t>
  </si>
  <si>
    <t>941111111</t>
  </si>
  <si>
    <t>Montáž lešení řadového trubkového lehkého pracovního s podlahami s provozním zatížením tř. 3 do 200 kg/m2 šířky tř. W06 od 0,6 do 0,9 m, výšky do 10 m</t>
  </si>
  <si>
    <t>546826671</t>
  </si>
  <si>
    <t>PRO FASADU</t>
  </si>
  <si>
    <t>(0,90+24,67+0,90+0,90+16,27+0,90)*2*8,60</t>
  </si>
  <si>
    <t>123</t>
  </si>
  <si>
    <t>941111211</t>
  </si>
  <si>
    <t>Montáž lešení řadového trubkového lehkého pracovního s podlahami s provozním zatížením tř. 3 do 200 kg/m2 Příplatek za první a každý další den použití lešení k ceně -1111</t>
  </si>
  <si>
    <t>1119435997</t>
  </si>
  <si>
    <t>NAJEM 60 DNI</t>
  </si>
  <si>
    <t>766,088*60</t>
  </si>
  <si>
    <t>124</t>
  </si>
  <si>
    <t>941111811</t>
  </si>
  <si>
    <t>Demontáž lešení řadového trubkového lehkého pracovního s podlahami s provozním zatížením tř. 3 do 200 kg/m2 šířky tř. W06 od 0,6 do 0,9 m, výšky do 10 m</t>
  </si>
  <si>
    <t>1476476465</t>
  </si>
  <si>
    <t>125</t>
  </si>
  <si>
    <t>944511111</t>
  </si>
  <si>
    <t>Montáž ochranné sítě zavěšené na konstrukci lešení z textilie z umělých vláken</t>
  </si>
  <si>
    <t>-1236310453</t>
  </si>
  <si>
    <t>126</t>
  </si>
  <si>
    <t>944511211</t>
  </si>
  <si>
    <t>Montáž ochranné sítě Příplatek za první a každý další den použití sítě k ceně -1111</t>
  </si>
  <si>
    <t>-528874015</t>
  </si>
  <si>
    <t>127</t>
  </si>
  <si>
    <t>944511811</t>
  </si>
  <si>
    <t>Demontáž ochranné sítě zavěšené na konstrukci lešení z textilie z umělých vláken</t>
  </si>
  <si>
    <t>1649116212</t>
  </si>
  <si>
    <t>Různé dokončovací konstrukce a práce pozemních staveb</t>
  </si>
  <si>
    <t>128</t>
  </si>
  <si>
    <t>R POL 4</t>
  </si>
  <si>
    <t>Požární klapky a ucpávky kompl.D+M ( požární manžety rozvodů ZTI a elektro - viz požadavek požárního specialisty)</t>
  </si>
  <si>
    <t>-1097035494</t>
  </si>
  <si>
    <t>129</t>
  </si>
  <si>
    <t>953943113</t>
  </si>
  <si>
    <t>Osazování drobných kovových předmětů výrobků ostatních jinde neuvedených do vynechaných či vysekaných kapes zdiva, se zajištěním polohy se zalitím maltou cementovou, hmotnosti přes 5 do 15 kg/kus</t>
  </si>
  <si>
    <t>864007859</t>
  </si>
  <si>
    <t>HASICI PRISTROJE</t>
  </si>
  <si>
    <t>/viz pozadavek pozarniho specialisty/</t>
  </si>
  <si>
    <t>130</t>
  </si>
  <si>
    <t>4493211R</t>
  </si>
  <si>
    <t>přístroj hasicí ruční práškový HS 21A, 113B</t>
  </si>
  <si>
    <t>-875421497</t>
  </si>
  <si>
    <t>131</t>
  </si>
  <si>
    <t>R POL 5</t>
  </si>
  <si>
    <t>Pořární tabulky a značení (viz požadavek požárního specialisty)</t>
  </si>
  <si>
    <t>-918769769</t>
  </si>
  <si>
    <t>Bourání konstrukcí</t>
  </si>
  <si>
    <t>132</t>
  </si>
  <si>
    <t>968072355</t>
  </si>
  <si>
    <t>Vybourání kovových rámů oken s křídly, dveřních zárubní, vrat, stěn, ostění nebo obkladů okenních rámů s křídly zdvojených, plochy do 2 m2</t>
  </si>
  <si>
    <t>528603335</t>
  </si>
  <si>
    <t>STAVAJICI OKENNI RAMY</t>
  </si>
  <si>
    <t>/vi vykres c.01+03/</t>
  </si>
  <si>
    <t>1,20*1,20*8</t>
  </si>
  <si>
    <t>1,20*2,40*3</t>
  </si>
  <si>
    <t>1,20*2,40*7</t>
  </si>
  <si>
    <t>1,20*2,40</t>
  </si>
  <si>
    <t>1,20*2,40*2</t>
  </si>
  <si>
    <t>1,20*2,40*3*2</t>
  </si>
  <si>
    <t>1,20*2,40*2*10</t>
  </si>
  <si>
    <t>133</t>
  </si>
  <si>
    <t>968072455</t>
  </si>
  <si>
    <t>Vybourání kovových rámů oken s křídly, dveřních zárubní, vrat, stěn, ostění nebo obkladů dveřních zárubní, plochy do 2 m2</t>
  </si>
  <si>
    <t>1537169495</t>
  </si>
  <si>
    <t>STAVAJICI ZARUBNE</t>
  </si>
  <si>
    <t>/viz vykres c.01+03/</t>
  </si>
  <si>
    <t>0,60*1,97*6</t>
  </si>
  <si>
    <t>0,70*1,97</t>
  </si>
  <si>
    <t>0,80*1,97*9</t>
  </si>
  <si>
    <t>0,80*3,30</t>
  </si>
  <si>
    <t>0,90*2,30</t>
  </si>
  <si>
    <t>0,90*3,30</t>
  </si>
  <si>
    <t>0,60*1,97*12</t>
  </si>
  <si>
    <t>0,80*1,97*7</t>
  </si>
  <si>
    <t>1,00*3,30*2</t>
  </si>
  <si>
    <t>134</t>
  </si>
  <si>
    <t>968062456</t>
  </si>
  <si>
    <t>Vybourání dřevěných rámů oken s křídly, dveřních zárubní, vrat, stěn, ostění nebo obkladů dveřních zárubní, plochy přes 2 m2</t>
  </si>
  <si>
    <t>-1282929984</t>
  </si>
  <si>
    <t>135</t>
  </si>
  <si>
    <t>977131115</t>
  </si>
  <si>
    <t>Vrty příklepovými vrtáky do cihelného zdiva nebo prostého betonu průměru 16 mm</t>
  </si>
  <si>
    <t>1688401917</t>
  </si>
  <si>
    <t>PRO SPOJENI VENCE ATIKY S OBVOD.PANELEM</t>
  </si>
  <si>
    <t>166*0,20</t>
  </si>
  <si>
    <t>136</t>
  </si>
  <si>
    <t>977131113</t>
  </si>
  <si>
    <t>Vrty příklepovými vrtáky do cihelného zdiva nebo prostého betonu průměru 12 mm</t>
  </si>
  <si>
    <t>-226543881</t>
  </si>
  <si>
    <t>STITOVY PANEL V MISTE TRHLINY</t>
  </si>
  <si>
    <t>137</t>
  </si>
  <si>
    <t>977211111</t>
  </si>
  <si>
    <t>Řezání železobetonových konstrukcí stěnovou pilou do průměru řezané výztuže 16 mm hloubka řezu do 200 mm</t>
  </si>
  <si>
    <t>1593983464</t>
  </si>
  <si>
    <t>OTVORY VE STAV.PRICKACH</t>
  </si>
  <si>
    <t>1,00+2,00*2</t>
  </si>
  <si>
    <t>(0,80+2,00*2)*2</t>
  </si>
  <si>
    <t>0,90+3,00*2</t>
  </si>
  <si>
    <t>138</t>
  </si>
  <si>
    <t>977211112</t>
  </si>
  <si>
    <t>Řezání železobetonových konstrukcí stěnovou pilou do průměru řezané výztuže 16 mm hloubka řezu od 200 do 350 mm</t>
  </si>
  <si>
    <t>-1327774441</t>
  </si>
  <si>
    <t>OTVORY VE STAV.ZDIVU - PARAPET</t>
  </si>
  <si>
    <t>0,90*2</t>
  </si>
  <si>
    <t>139</t>
  </si>
  <si>
    <t>985622115</t>
  </si>
  <si>
    <t>Spínání objektů táhly drážka pro táhlo včetně vysekání, vyčištění a vyplnění ve stěně včetně vyklínování</t>
  </si>
  <si>
    <t>2021912760</t>
  </si>
  <si>
    <t>DRAZKA</t>
  </si>
  <si>
    <t>PRO PREKLADY NAD NOVYMI OTVORY - R12</t>
  </si>
  <si>
    <t>1,00*5+2,90</t>
  </si>
  <si>
    <t>1,20+1,40+1,50*3</t>
  </si>
  <si>
    <t>140</t>
  </si>
  <si>
    <t>962081141</t>
  </si>
  <si>
    <t>Bourání zdiva příček nebo vybourání otvorů ze skleněných tvárnic, tl. do 150 mm</t>
  </si>
  <si>
    <t>-1203750542</t>
  </si>
  <si>
    <t>ROZEBRANI BOLETICKYCH PANELU</t>
  </si>
  <si>
    <t>2,40*3,30</t>
  </si>
  <si>
    <t>Odpocet dveri</t>
  </si>
  <si>
    <t>-0,90*2,30</t>
  </si>
  <si>
    <t>Odpocet oken</t>
  </si>
  <si>
    <t>-2,40*2,40</t>
  </si>
  <si>
    <t>141</t>
  </si>
  <si>
    <t>962084121</t>
  </si>
  <si>
    <t>Bourání zdiva příček nebo vybourání otvorů deskových a sádrových potažených rabicovým pletivem nebo bez pletiva sádrokartonových bez kovové konstrukce, umakartových, sololitových, tl. do 50 mm</t>
  </si>
  <si>
    <t>-153297615</t>
  </si>
  <si>
    <t>OSINKOCEMENTOVE DESKY</t>
  </si>
  <si>
    <t>8,01</t>
  </si>
  <si>
    <t>142</t>
  </si>
  <si>
    <t>967042714</t>
  </si>
  <si>
    <t>Odsekání zdiva z kamene nebo betonu plošné, tl. do 300 mm</t>
  </si>
  <si>
    <t>740141402</t>
  </si>
  <si>
    <t>OKRAJ BALKONU</t>
  </si>
  <si>
    <t>/viz vykres c.03/</t>
  </si>
  <si>
    <t>24,10*0,20*2</t>
  </si>
  <si>
    <t>143</t>
  </si>
  <si>
    <t>971052621</t>
  </si>
  <si>
    <t>Vybourání a prorážení otvorů v železobetonových příčkách a zdech základových nebo nadzákladových, plochy do 4 m2, tl. do 100 mm</t>
  </si>
  <si>
    <t>46664811</t>
  </si>
  <si>
    <t>PREDPOKLAD - VYJMUTI CELEHO PANELU BEZ REZANI</t>
  </si>
  <si>
    <t>1,00*2,00</t>
  </si>
  <si>
    <t>1,00*3,30</t>
  </si>
  <si>
    <t>0,80*2,00*2</t>
  </si>
  <si>
    <t>0,90*3,00</t>
  </si>
  <si>
    <t>OSTATNI</t>
  </si>
  <si>
    <t>144</t>
  </si>
  <si>
    <t>962051115</t>
  </si>
  <si>
    <t>Bourání příček železobetonových tloušťky do 100 mm</t>
  </si>
  <si>
    <t>38771521</t>
  </si>
  <si>
    <t>STAVAJICI PRICKY</t>
  </si>
  <si>
    <t>(4,31*2+2,62+1,70)*3,30</t>
  </si>
  <si>
    <t>(0,80+1,31+3,00+1,20*2)*3,30</t>
  </si>
  <si>
    <t>(3,72+1,61+5,82+2,30)*3,30</t>
  </si>
  <si>
    <t>(5,30+6,00*2+4,40)*3,30</t>
  </si>
  <si>
    <t>(2,91+1,34+1,31+4,705)*3,30</t>
  </si>
  <si>
    <t>-0,60*1,97*5</t>
  </si>
  <si>
    <t>-1,60*3,30</t>
  </si>
  <si>
    <t>-1,02*3,30</t>
  </si>
  <si>
    <t>(5,11+2,80+2,26*2+1,58+1,39)*3,30</t>
  </si>
  <si>
    <t>(3,68*2+1,42)*3,00</t>
  </si>
  <si>
    <t>-0,60*1,97*7</t>
  </si>
  <si>
    <t>145</t>
  </si>
  <si>
    <t>978059511</t>
  </si>
  <si>
    <t>Odsekání obkladů stěn včetně otlučení podkladní omítky až na zdivo z obkládaček vnitřních, z jakýchkoliv materiálů, plochy do 1 m2</t>
  </si>
  <si>
    <t>-177673888</t>
  </si>
  <si>
    <t>KERAMICKY OBKLAD NA NEBOURANYCH STENACH</t>
  </si>
  <si>
    <t>/odhad-nereseno/</t>
  </si>
  <si>
    <t>42,00</t>
  </si>
  <si>
    <t>146</t>
  </si>
  <si>
    <t>965081213</t>
  </si>
  <si>
    <t>Bourání podlah z dlaždic bez podkladního lože nebo mazaniny, s jakoukoliv výplní spár keramických nebo xylolitových tl. do 10 mm, plochy přes 1 m2</t>
  </si>
  <si>
    <t>-1607515732</t>
  </si>
  <si>
    <t xml:space="preserve">STAVAJICI DLAZBA </t>
  </si>
  <si>
    <t>/viz legenda mistn./</t>
  </si>
  <si>
    <t>14,60+5,00+18,80+25,80</t>
  </si>
  <si>
    <t>17,20+17,50+5,70+5,70</t>
  </si>
  <si>
    <t>17,80+13,80+8,10+3,00</t>
  </si>
  <si>
    <t>25,00+10,50+9,20+40,80</t>
  </si>
  <si>
    <t>10,50+11,10</t>
  </si>
  <si>
    <t>147</t>
  </si>
  <si>
    <t>965042141</t>
  </si>
  <si>
    <t>Bourání mazanin betonových nebo z litého asfaltu tl. do 100 mm, plochy přes 4 m2</t>
  </si>
  <si>
    <t>733264829</t>
  </si>
  <si>
    <t>PODKLAD DLAZBY</t>
  </si>
  <si>
    <t>260,10*0,01</t>
  </si>
  <si>
    <t>148</t>
  </si>
  <si>
    <t>978011121</t>
  </si>
  <si>
    <t>Otlučení vápenných nebo vápenocementových omítek vnitřních ploch stropů, v rozsahu přes 5 do 10 %</t>
  </si>
  <si>
    <t>717565532</t>
  </si>
  <si>
    <t>STAVAJICI STROPY BEZ PODHLEDU PRO OPRAVU</t>
  </si>
  <si>
    <t>149</t>
  </si>
  <si>
    <t>978013121</t>
  </si>
  <si>
    <t>Otlučení vápenných nebo vápenocementových omítek vnitřních ploch stěn s vyškrabáním spar, s očištěním zdiva, v rozsahu přes 5 do 10 %</t>
  </si>
  <si>
    <t>360709033</t>
  </si>
  <si>
    <t>150</t>
  </si>
  <si>
    <t>978036121</t>
  </si>
  <si>
    <t>Otlučení cementových omítek vnějších ploch s vyškrabáním spar zdiva a s očištěním povrchu, v rozsahu do 10 %</t>
  </si>
  <si>
    <t>-1515702114</t>
  </si>
  <si>
    <t>STAV STENY PRO OPRAVU</t>
  </si>
  <si>
    <t>-(15,90+1,00)*0,30</t>
  </si>
  <si>
    <t>-(4,40+2,60)*0,30</t>
  </si>
  <si>
    <t>151</t>
  </si>
  <si>
    <t>978015321</t>
  </si>
  <si>
    <t>Otlučení vápenných nebo vápenocementových omítek vnějších ploch s vyškrabáním spar a s očištěním zdiva stupně členitosti 1 a 2, v rozsahu do 10 %</t>
  </si>
  <si>
    <t>1598219074</t>
  </si>
  <si>
    <t>0,15*(6,00+3,20*2)*2</t>
  </si>
  <si>
    <t>0,15*(3,60+3,20*2)*1</t>
  </si>
  <si>
    <t>152</t>
  </si>
  <si>
    <t>997013213</t>
  </si>
  <si>
    <t>Vnitrostaveništní doprava suti a vybouraných hmot vodorovně do 50 m svisle ručně (nošením po schodech) pro budovy a haly výšky přes 9 do 12 m</t>
  </si>
  <si>
    <t>-1994014960</t>
  </si>
  <si>
    <t>153</t>
  </si>
  <si>
    <t>997013511</t>
  </si>
  <si>
    <t>Odvoz suti a vybouraných hmot z meziskládky na skládku s naložením a se složením, na vzdálenost do 1 km</t>
  </si>
  <si>
    <t>-993746037</t>
  </si>
  <si>
    <t>154</t>
  </si>
  <si>
    <t>997013509</t>
  </si>
  <si>
    <t>Odvoz suti a vybouraných hmot na skládku nebo meziskládku se složením, na vzdálenost Příplatek k ceně za každý další i započatý 1 km přes 1 km</t>
  </si>
  <si>
    <t>1983771257</t>
  </si>
  <si>
    <t>101,607*14</t>
  </si>
  <si>
    <t>155</t>
  </si>
  <si>
    <t>997013831</t>
  </si>
  <si>
    <t>Poplatek za uložení stavebního odpadu na skládce (skládkovné) směsného</t>
  </si>
  <si>
    <t>-111894321</t>
  </si>
  <si>
    <t>101,670</t>
  </si>
  <si>
    <t>-0,801</t>
  </si>
  <si>
    <t>156</t>
  </si>
  <si>
    <t>997013821</t>
  </si>
  <si>
    <t>Poplatek za uložení stavebního odpadu na skládce (skládkovné) ze stavebních materiálů obsahujících azbest zatříděných do Katalogu odpadů pod kódem 170 605</t>
  </si>
  <si>
    <t>482605092</t>
  </si>
  <si>
    <t>998</t>
  </si>
  <si>
    <t>Přesun hmot</t>
  </si>
  <si>
    <t>157</t>
  </si>
  <si>
    <t>998018002</t>
  </si>
  <si>
    <t>Přesun hmot pro budovy občanské výstavby, bydlení, výrobu a služby ruční - bez užití mechanizace vodorovná dopravní vzdálenost do 100 m pro budovy s jakoukoliv nosnou konstrukcí výšky přes 6 do 12 m</t>
  </si>
  <si>
    <t>-1076429463</t>
  </si>
  <si>
    <t>PSV</t>
  </si>
  <si>
    <t>Práce a dodávky PSV</t>
  </si>
  <si>
    <t>711</t>
  </si>
  <si>
    <t>Izolace proti vodě, vlhkosti a plynům</t>
  </si>
  <si>
    <t>158</t>
  </si>
  <si>
    <t>711193121</t>
  </si>
  <si>
    <t>Izolace proti zemní vlhkosti ostatní těsnicí kaší flexibilní minerální na ploše vodorovné V</t>
  </si>
  <si>
    <t>-599582001</t>
  </si>
  <si>
    <t>HYDROIZOLACE PODLAHY KOUPELNY</t>
  </si>
  <si>
    <t>/viz vykres c.02/</t>
  </si>
  <si>
    <t>Mistn.c.107</t>
  </si>
  <si>
    <t>10,60</t>
  </si>
  <si>
    <t>159</t>
  </si>
  <si>
    <t>711193131</t>
  </si>
  <si>
    <t>Izolace proti zemní vlhkosti ostatní těsnicí kaší flexibilní minerální na ploše svislé S</t>
  </si>
  <si>
    <t>-1575842487</t>
  </si>
  <si>
    <t>HYDROIZOLACE STEN KOUPELNY U SPRCH.KOUTU</t>
  </si>
  <si>
    <t>(1,50+1,50)*2,00</t>
  </si>
  <si>
    <t>160</t>
  </si>
  <si>
    <t>998711102</t>
  </si>
  <si>
    <t>Přesun hmot pro izolace proti vodě, vlhkosti a plynům stanovený z hmotnosti přesunovaného materiálu vodorovná dopravní vzdálenost do 50 m v objektech výšky přes 6 do 12 m</t>
  </si>
  <si>
    <t>-673006584</t>
  </si>
  <si>
    <t>161</t>
  </si>
  <si>
    <t>998711181</t>
  </si>
  <si>
    <t>Přesun hmot pro izolace proti vodě, vlhkosti a plynům stanovený z hmotnosti přesunovaného materiálu Příplatek k cenám za přesun prováděný bez použití mechanizace pro jakoukoliv výšku objektu</t>
  </si>
  <si>
    <t>1054471650</t>
  </si>
  <si>
    <t>712</t>
  </si>
  <si>
    <t>Povlakové krytiny</t>
  </si>
  <si>
    <t>162</t>
  </si>
  <si>
    <t>712361705</t>
  </si>
  <si>
    <t>Provedení povlakové krytiny střech plochých do 10 st. fólií lepená se svařovanými spoji</t>
  </si>
  <si>
    <t>1707962914</t>
  </si>
  <si>
    <t>HYDROIZOLACNI FOLIE STRECHY</t>
  </si>
  <si>
    <t>S PRETAZENIM  NA ATIKU</t>
  </si>
  <si>
    <t>/viz vykres 10+15/</t>
  </si>
  <si>
    <t>24,99*16,59</t>
  </si>
  <si>
    <t>(23,87+15,47)*2*0,30</t>
  </si>
  <si>
    <t>21,00</t>
  </si>
  <si>
    <t>163</t>
  </si>
  <si>
    <t>28322012R</t>
  </si>
  <si>
    <t>fólie hydroizolační střešní PVC-P vyztužená tl.1,8 mm</t>
  </si>
  <si>
    <t>2088143</t>
  </si>
  <si>
    <t>459,188*1,15 "Přepočtené koeficientem množství</t>
  </si>
  <si>
    <t>164</t>
  </si>
  <si>
    <t>712391172</t>
  </si>
  <si>
    <t>Provedení povlakové krytiny střech plochých do 10 st. -ostatní práce provedení vrstvy textilní ochranné</t>
  </si>
  <si>
    <t>241826751</t>
  </si>
  <si>
    <t>SEPARACNI TEXTILIE</t>
  </si>
  <si>
    <t>459,188</t>
  </si>
  <si>
    <t>165</t>
  </si>
  <si>
    <t>693110050</t>
  </si>
  <si>
    <t>geotextilie tkaná polypropylenová 380 g/m2</t>
  </si>
  <si>
    <t>1355371174</t>
  </si>
  <si>
    <t>712491176</t>
  </si>
  <si>
    <t>Provedení povlakové krytiny střech šikmých přes 10 st. do 30 st.- ostatní práce připevnění izolace kotvicími terči</t>
  </si>
  <si>
    <t>1688630085</t>
  </si>
  <si>
    <t>MECHANICKE KOTVENI FOLIE</t>
  </si>
  <si>
    <t>/pocet ks upresni zhotovitel dle sve technologie/</t>
  </si>
  <si>
    <t>1836</t>
  </si>
  <si>
    <t>167</t>
  </si>
  <si>
    <t>R POL 8AA</t>
  </si>
  <si>
    <t>Prostupy a ostatní detaily střechy</t>
  </si>
  <si>
    <t>-622823644</t>
  </si>
  <si>
    <t>PROSTUPY,ROHY,KOUTY ATD.</t>
  </si>
  <si>
    <t>168</t>
  </si>
  <si>
    <t>998712102</t>
  </si>
  <si>
    <t>Přesun hmot pro povlakové krytiny stanovený z hmotnosti přesunovaného materiálu vodorovná dopravní vzdálenost do 50 m v objektech výšky přes 6 do 12 m</t>
  </si>
  <si>
    <t>-1691133590</t>
  </si>
  <si>
    <t>713</t>
  </si>
  <si>
    <t>Izolace tepelné</t>
  </si>
  <si>
    <t>169</t>
  </si>
  <si>
    <t>713110841</t>
  </si>
  <si>
    <t>Odstranění tepelné izolace běžných stavebních konstrukcí z rohoží, pásů, dílců, desek, bloků stropů nebo podhledů připevněných lepením z vláknitých materiálů, tloušťka izolace do 100 mm</t>
  </si>
  <si>
    <t>546986958</t>
  </si>
  <si>
    <t>STAVAJICI OBLOZENI VENKOVNICH PODHLEDU</t>
  </si>
  <si>
    <t>/viz foto/</t>
  </si>
  <si>
    <t>(0,315+1,025)*24,07*2</t>
  </si>
  <si>
    <t>0,30*16,27*2</t>
  </si>
  <si>
    <t>1,025*24,07*2</t>
  </si>
  <si>
    <t>STAVAJICI VNITRNI OBLOZENI STROPU</t>
  </si>
  <si>
    <t>4,19*5,30</t>
  </si>
  <si>
    <t>170</t>
  </si>
  <si>
    <t>713130841</t>
  </si>
  <si>
    <t>Odstranění tepelné izolace běžných stavebních konstrukcí z rohoží, pásů, dílců, desek, bloků stěn a příček připevněných lepením do 100 mm z vláknitých materiálů, tloušťka izolace</t>
  </si>
  <si>
    <t>-567187489</t>
  </si>
  <si>
    <t>171</t>
  </si>
  <si>
    <t>997013153</t>
  </si>
  <si>
    <t>Vnitrostaveništní doprava suti a vybouraných hmot vodorovně do 50 m svisle s omezením mechanizace pro budovy a haly výšky přes 9 do 12 m</t>
  </si>
  <si>
    <t>-623656447</t>
  </si>
  <si>
    <t>172</t>
  </si>
  <si>
    <t>702092904</t>
  </si>
  <si>
    <t>173</t>
  </si>
  <si>
    <t>-457473520</t>
  </si>
  <si>
    <t>0,227*14</t>
  </si>
  <si>
    <t>174</t>
  </si>
  <si>
    <t>997013814</t>
  </si>
  <si>
    <t>Poplatek za uložení stavebního odpadu na skládce (skládkovné) z izolačních materiálů zatříděného do Katalogu odpadů pod kódem 170 604</t>
  </si>
  <si>
    <t>-583634386</t>
  </si>
  <si>
    <t>175</t>
  </si>
  <si>
    <t>713133111</t>
  </si>
  <si>
    <t>Tepelná izolace lehkou stříkanou PUR pěnou s otevřenou buněčnou strukturou, objemové hmotnosti 10 kg/m3 stěn</t>
  </si>
  <si>
    <t>-223941384</t>
  </si>
  <si>
    <t xml:space="preserve">ZRUSENI A UZAVRENI STAV. PROVETRAVACICH </t>
  </si>
  <si>
    <t>OTVORU STRECHY</t>
  </si>
  <si>
    <t>/viz vykres c.10+15 - odhad/</t>
  </si>
  <si>
    <t>0,70</t>
  </si>
  <si>
    <t>176</t>
  </si>
  <si>
    <t>713111127</t>
  </si>
  <si>
    <t>Montáž tepelné izolace stropů rohožemi, pásy, dílci, deskami, bloky (izolační materiál ve specifikaci) rovných vrchem lepením celoplošně</t>
  </si>
  <si>
    <t>1153015693</t>
  </si>
  <si>
    <t xml:space="preserve">IZOLACE STRECHY </t>
  </si>
  <si>
    <t>1. VRSTVA</t>
  </si>
  <si>
    <t>24,07*15,67</t>
  </si>
  <si>
    <t>177</t>
  </si>
  <si>
    <t>63151470</t>
  </si>
  <si>
    <t>deska izolační minerální plochých střech nepochozích λ=0,038 tl 100mm</t>
  </si>
  <si>
    <t>1740609034</t>
  </si>
  <si>
    <t>377,177</t>
  </si>
  <si>
    <t>377,177*1,05 "Přepočtené koeficientem množství</t>
  </si>
  <si>
    <t>178</t>
  </si>
  <si>
    <t>713111124</t>
  </si>
  <si>
    <t>Montáž tepelné izolace stropů rohožemi, pásy, dílci, deskami, bloky (izolační materiál ve specifikaci) rovných vrchem nastřelením</t>
  </si>
  <si>
    <t>243712002</t>
  </si>
  <si>
    <t>2.VRSTVA</t>
  </si>
  <si>
    <t>(24,67+16,27)*2*0,30</t>
  </si>
  <si>
    <t>179</t>
  </si>
  <si>
    <t>-764937327</t>
  </si>
  <si>
    <t>401,741</t>
  </si>
  <si>
    <t>401,741*1,05 "Přepočtené koeficientem množství</t>
  </si>
  <si>
    <t>180</t>
  </si>
  <si>
    <t>713131141</t>
  </si>
  <si>
    <t>Montáž tepelné izolace stěn rohožemi, pásy, deskami, dílci, bloky (izolační materiál ve specifikaci) lepením celoplošně</t>
  </si>
  <si>
    <t>371073371</t>
  </si>
  <si>
    <t>IZOLACE VRCHU ATIKY</t>
  </si>
  <si>
    <t>/viz vykres c.10+15/</t>
  </si>
  <si>
    <t>0,30*(24,99+16,59)*2</t>
  </si>
  <si>
    <t>181</t>
  </si>
  <si>
    <t>6315146R</t>
  </si>
  <si>
    <t>deska izolační minerální plochých střech nepochozích λ=0,038 tl 40mm</t>
  </si>
  <si>
    <t>47583240</t>
  </si>
  <si>
    <t>24,948</t>
  </si>
  <si>
    <t>24,948*1,05 "Přepočtené koeficientem množství</t>
  </si>
  <si>
    <t>182</t>
  </si>
  <si>
    <t>998713102</t>
  </si>
  <si>
    <t>Přesun hmot pro izolace tepelné stanovený z hmotnosti přesunovaného materiálu vodorovná dopravní vzdálenost do 50 m v objektech výšky přes 6 m do 12 m</t>
  </si>
  <si>
    <t>836603500</t>
  </si>
  <si>
    <t>763</t>
  </si>
  <si>
    <t>Konstrukce suché výstavby</t>
  </si>
  <si>
    <t>183</t>
  </si>
  <si>
    <t>763131512</t>
  </si>
  <si>
    <t>Podhled ze sádrokartonových desek jednovrstvá zavěšená spodní konstrukce z ocelových profilů CD, UD jednoduše opláštěná deskou standardní A, tl. 12,5 mm, TI tl. 100 mm</t>
  </si>
  <si>
    <t>1678926078</t>
  </si>
  <si>
    <t>SDK PODHLED VC.TEPELNE IZOLACE TL.100 MM</t>
  </si>
  <si>
    <t>Mistn.c.101</t>
  </si>
  <si>
    <t>4,19*8,21</t>
  </si>
  <si>
    <t>184</t>
  </si>
  <si>
    <t>763131751</t>
  </si>
  <si>
    <t>Podhled ze sádrokartonových desek ostatní práce a konstrukce na podhledech ze sádrokartonových desek montáž parotěsné zábrany</t>
  </si>
  <si>
    <t>1552532339</t>
  </si>
  <si>
    <t>185</t>
  </si>
  <si>
    <t>28329274</t>
  </si>
  <si>
    <t>folie nehořlavá parotěsná pro interiér (reakce na oheň - třída E) 110 g/m2</t>
  </si>
  <si>
    <t>-2142102799</t>
  </si>
  <si>
    <t>34,4*1,1 "Přepočtené koeficientem množství</t>
  </si>
  <si>
    <t>186</t>
  </si>
  <si>
    <t>763131551</t>
  </si>
  <si>
    <t>Podhled ze sádrokartonových desek jednovrstvá zavěšená spodní konstrukce z ocelových profilů CD, UD jednoduše opláštěná deskou impregnovanou H2, tl. 12,5 mm, bez TI</t>
  </si>
  <si>
    <t>-2071886272</t>
  </si>
  <si>
    <t>SDK PODHLEDY IMPREGNOVANE</t>
  </si>
  <si>
    <t>187</t>
  </si>
  <si>
    <t>763131511</t>
  </si>
  <si>
    <t>Podhled ze sádrokartonových desek jednovrstvá zavěšená spodní konstrukce z ocelových profilů CD, UD jednoduše opláštěná deskou standardní A, tl. 12,5 mm, bez TI</t>
  </si>
  <si>
    <t>2105808321</t>
  </si>
  <si>
    <t xml:space="preserve">SDK PODHLEDY </t>
  </si>
  <si>
    <t>Mistn.c.108+109</t>
  </si>
  <si>
    <t>4,10+4,80</t>
  </si>
  <si>
    <t>Mistn.c.203+204+210+215+216</t>
  </si>
  <si>
    <t>13,00+7,30+4,80+4,30+2,60</t>
  </si>
  <si>
    <t>188</t>
  </si>
  <si>
    <t>763131712</t>
  </si>
  <si>
    <t>Podhled ze sádrokartonových desek ostatní práce a konstrukce na podhledech ze sádrokartonových desek napojení na jiný druh podhledu</t>
  </si>
  <si>
    <t>-1665428295</t>
  </si>
  <si>
    <t>(4,19+8,21)*2</t>
  </si>
  <si>
    <t>189</t>
  </si>
  <si>
    <t>763131714</t>
  </si>
  <si>
    <t>Podhled ze sádrokartonových desek ostatní práce a konstrukce na podhledech ze sádrokartonových desek základní penetrační nátěr</t>
  </si>
  <si>
    <t>-1638466993</t>
  </si>
  <si>
    <t>34,40+10,60+40,90</t>
  </si>
  <si>
    <t>190</t>
  </si>
  <si>
    <t>763131715</t>
  </si>
  <si>
    <t>Podhled ze sádrokartonových desek ostatní práce a konstrukce na podhledech ze sádrokartonových desek stínová spára</t>
  </si>
  <si>
    <t>-1213082697</t>
  </si>
  <si>
    <t>(10,60+40,90)*0,80</t>
  </si>
  <si>
    <t>191</t>
  </si>
  <si>
    <t>763131721</t>
  </si>
  <si>
    <t>Podhled ze sádrokartonových desek ostatní práce a konstrukce na podhledech ze sádrokartonových desek skokové změny výšky podhledu do 0,5 m</t>
  </si>
  <si>
    <t>-869881547</t>
  </si>
  <si>
    <t>Mistn.c.203</t>
  </si>
  <si>
    <t>2,135</t>
  </si>
  <si>
    <t>192</t>
  </si>
  <si>
    <t>763111722</t>
  </si>
  <si>
    <t>Příčka ze sádrokartonových desek ostatní konstrukce a práce na příčkách ze sádrokartonových desek ochrana rohů úhelníky pozinkované</t>
  </si>
  <si>
    <t>-673101721</t>
  </si>
  <si>
    <t>193</t>
  </si>
  <si>
    <t>763131771</t>
  </si>
  <si>
    <t>Podhled ze sádrokartonových desek Příplatek k cenám za rovinnost kvality speciální tmelení kvality Q3</t>
  </si>
  <si>
    <t>1642794102</t>
  </si>
  <si>
    <t>194</t>
  </si>
  <si>
    <t>998763101</t>
  </si>
  <si>
    <t>Přesun hmot pro dřevostavby stanovený z hmotnosti přesunovaného materiálu vodorovná dopravní vzdálenost do 50 m v objektech výšky přes 6 do 12 m</t>
  </si>
  <si>
    <t>-1265247341</t>
  </si>
  <si>
    <t>195</t>
  </si>
  <si>
    <t>998763181</t>
  </si>
  <si>
    <t>Přesun hmot pro dřevostavby stanovený z hmotnosti přesunovaného materiálu Příplatek k ceně za přesun prováděný bez použití mechanizace pro jakoukoliv výšku objektu</t>
  </si>
  <si>
    <t>598429006</t>
  </si>
  <si>
    <t>764</t>
  </si>
  <si>
    <t>Konstrukce klempířské</t>
  </si>
  <si>
    <t>196</t>
  </si>
  <si>
    <t>R POL 6</t>
  </si>
  <si>
    <t xml:space="preserve">DMTŽ a likvidace stávajících klempířských prvků fasády a střechy </t>
  </si>
  <si>
    <t>178337598</t>
  </si>
  <si>
    <t>197</t>
  </si>
  <si>
    <t>764214408</t>
  </si>
  <si>
    <t>Oplechování horních ploch zdí a nadezdívek (atik) z pozinkovaného plechu mechanicky kotvené rš 750 mm</t>
  </si>
  <si>
    <t>573344841</t>
  </si>
  <si>
    <t>NOVE KLEMPIRSKE PRVKY</t>
  </si>
  <si>
    <t>/viz vypis klempir. vyrobku - vykr.c.18/</t>
  </si>
  <si>
    <t>KP/1 - RS 720 MM</t>
  </si>
  <si>
    <t>198</t>
  </si>
  <si>
    <t>764011401</t>
  </si>
  <si>
    <t>Podkladní plech z pozinkovaného plechu tloušťky 0,55 mm rš 150 mm</t>
  </si>
  <si>
    <t>-318299650</t>
  </si>
  <si>
    <t>199</t>
  </si>
  <si>
    <t>764215446</t>
  </si>
  <si>
    <t>Oplechování horních ploch zdí a nadezdívek (atik) z pozinkovaného plechu Příplatek k cenám za zvýšenou pracnost při provedení rohu nebo koutu přes rš 400 mm</t>
  </si>
  <si>
    <t>-2064479973</t>
  </si>
  <si>
    <t>200</t>
  </si>
  <si>
    <t>764216446</t>
  </si>
  <si>
    <t>Oplechování parapetů z pozinkovaného plechu rovných celoplošně lepené, bez rohů rš 500 mm</t>
  </si>
  <si>
    <t>380931308</t>
  </si>
  <si>
    <t>KP/2 - RS 415 MM</t>
  </si>
  <si>
    <t>1,25*2+2,45*7+3,65*1</t>
  </si>
  <si>
    <t>3,65*1+2,45*2*2</t>
  </si>
  <si>
    <t>9,65*1+2,45*1+1,25*3</t>
  </si>
  <si>
    <t>2,45*1+2,45*1</t>
  </si>
  <si>
    <t>201</t>
  </si>
  <si>
    <t>764216467</t>
  </si>
  <si>
    <t>Oplechování parapetů z pozinkovaného plechu rovných celoplošně lepené, bez rohů Příplatek k cenám za zvýšenou pracnost při provedení rohu nebo koutu přes rš 400 mm</t>
  </si>
  <si>
    <t>-2032454177</t>
  </si>
  <si>
    <t>202</t>
  </si>
  <si>
    <t>764212436</t>
  </si>
  <si>
    <t>Oplechování střešních prvků z pozinkovaného plechu okapu okapovým plechem střechy rovné rš 500 mm</t>
  </si>
  <si>
    <t>1126023524</t>
  </si>
  <si>
    <t>KP/3 - RS 425 MM</t>
  </si>
  <si>
    <t>203</t>
  </si>
  <si>
    <t>998764102</t>
  </si>
  <si>
    <t>Přesun hmot pro konstrukce klempířské stanovený z hmotnosti přesunovaného materiálu vodorovná dopravní vzdálenost do 50 m v objektech výšky přes 6 do 12 m</t>
  </si>
  <si>
    <t>789177359</t>
  </si>
  <si>
    <t>204</t>
  </si>
  <si>
    <t>998764181</t>
  </si>
  <si>
    <t>Přesun hmot pro konstrukce klempířské stanovený z hmotnosti přesunovaného materiálu Příplatek k cenám za přesun prováděný bez použití mechanizace pro jakoukoliv výšku objektu</t>
  </si>
  <si>
    <t>-1853780722</t>
  </si>
  <si>
    <t>766</t>
  </si>
  <si>
    <t>Konstrukce truhlářské</t>
  </si>
  <si>
    <t>205</t>
  </si>
  <si>
    <t>766691914</t>
  </si>
  <si>
    <t>Ostatní práce vyvěšení nebo zavěšení křídel s případným uložením a opětovným zavěšením po provedení stavebních změn dřevěných dveřních, plochy do 2 m2</t>
  </si>
  <si>
    <t>-920200697</t>
  </si>
  <si>
    <t>STAVAJICI VNITRNI DVERE</t>
  </si>
  <si>
    <t>/viz TZ A VYKRES C.01+03/</t>
  </si>
  <si>
    <t>206</t>
  </si>
  <si>
    <t>766691915</t>
  </si>
  <si>
    <t>Ostatní práce vyvěšení nebo zavěšení křídel s případným uložením a opětovným zavěšením po provedení stavebních změn dřevěných dveřních, plochy přes 2 m2</t>
  </si>
  <si>
    <t>-2122796153</t>
  </si>
  <si>
    <t>207</t>
  </si>
  <si>
    <t>766421821</t>
  </si>
  <si>
    <t>Demontáž obložení podhledů palubkami</t>
  </si>
  <si>
    <t>-1008557448</t>
  </si>
  <si>
    <t>208</t>
  </si>
  <si>
    <t>766421812</t>
  </si>
  <si>
    <t>Demontáž obložení podhledů panely, plochy přes 1,5 m2</t>
  </si>
  <si>
    <t>1243891227</t>
  </si>
  <si>
    <t>STAV.PODHLED Z EZALITOVYCH DESEK</t>
  </si>
  <si>
    <t>6,19*5,30</t>
  </si>
  <si>
    <t>209</t>
  </si>
  <si>
    <t>766421822</t>
  </si>
  <si>
    <t>Demontáž obložení podhledů podkladových roštů</t>
  </si>
  <si>
    <t>395853635</t>
  </si>
  <si>
    <t>210</t>
  </si>
  <si>
    <t>766431821</t>
  </si>
  <si>
    <t>Demontáž obložení sloupů nebo pilířů palubkami</t>
  </si>
  <si>
    <t>-526491006</t>
  </si>
  <si>
    <t>STAVAJICI OBLOZENI VNITRNI</t>
  </si>
  <si>
    <t>/viz vykres c.03 - odhad materialu/</t>
  </si>
  <si>
    <t>(0,50*2+0,35)*3,30*2</t>
  </si>
  <si>
    <t>5,00</t>
  </si>
  <si>
    <t>211</t>
  </si>
  <si>
    <t>766431822</t>
  </si>
  <si>
    <t>Demontáž obložení sloupů nebo pilířů podkladových roštů</t>
  </si>
  <si>
    <t>-2093326092</t>
  </si>
  <si>
    <t>212</t>
  </si>
  <si>
    <t>766812820</t>
  </si>
  <si>
    <t>Demontáž kuchyňských linek dřevěných nebo kovových včetně skříněk uchycených na stěně, délky do 1500 mm</t>
  </si>
  <si>
    <t>1671127864</t>
  </si>
  <si>
    <t>213</t>
  </si>
  <si>
    <t>760583994</t>
  </si>
  <si>
    <t>214</t>
  </si>
  <si>
    <t>561374388</t>
  </si>
  <si>
    <t>215</t>
  </si>
  <si>
    <t>1276485142</t>
  </si>
  <si>
    <t>4,605*14</t>
  </si>
  <si>
    <t>216</t>
  </si>
  <si>
    <t>997013811</t>
  </si>
  <si>
    <t>Poplatek za uložení stavebního odpadu na skládce (skládkovné) dřevěného zatříděného do Katalogu odpadů pod kódem 170 201</t>
  </si>
  <si>
    <t>-1038909973</t>
  </si>
  <si>
    <t>217</t>
  </si>
  <si>
    <t>2094396796</t>
  </si>
  <si>
    <t>218</t>
  </si>
  <si>
    <t>766660021</t>
  </si>
  <si>
    <t>Montáž dveřních křídel dřevěných nebo plastových otevíravých do ocelové zárubně protipožárních jednokřídlových, šířky do 800 mm</t>
  </si>
  <si>
    <t>158784639</t>
  </si>
  <si>
    <t>DVERE VITRNI PROTIPOZARNI</t>
  </si>
  <si>
    <t>DODAVKA VC. ZAKLAD.KOVANI</t>
  </si>
  <si>
    <t>/viz vypis dveri - vykres c.17/</t>
  </si>
  <si>
    <t>8/L</t>
  </si>
  <si>
    <t>219</t>
  </si>
  <si>
    <t>611653R1</t>
  </si>
  <si>
    <t>8/L - dveře vnitřní plné protipožární EW 30 DP3  1křídlé barva bílá  80x197cm + zákl.kování</t>
  </si>
  <si>
    <t>-688586049</t>
  </si>
  <si>
    <t>220</t>
  </si>
  <si>
    <t>611653R2</t>
  </si>
  <si>
    <t>9/L - dveře vnitřní plné protipožární EW 30 DP3 1křídlé barva bílá  70x197cm + zákl.kování</t>
  </si>
  <si>
    <t>-329509136</t>
  </si>
  <si>
    <t>221</t>
  </si>
  <si>
    <t>766660031</t>
  </si>
  <si>
    <t>Montáž dveřních křídel dřevěných nebo plastových otevíravých do ocelové zárubně protipožárních dvoukřídlových jakékoliv šířky</t>
  </si>
  <si>
    <t>-579606238</t>
  </si>
  <si>
    <t>222</t>
  </si>
  <si>
    <t>6116519R</t>
  </si>
  <si>
    <t>12/P - dveře vnitřní požárně odolné EW 30 DP3, 2křídlové barva bílá 180 x 210 cm + zákl.kování</t>
  </si>
  <si>
    <t>-1162682316</t>
  </si>
  <si>
    <t>223</t>
  </si>
  <si>
    <t>766660717</t>
  </si>
  <si>
    <t>Montáž dveřních doplňků samozavírače na zárubeň ocelovou</t>
  </si>
  <si>
    <t>-1903474597</t>
  </si>
  <si>
    <t>SAMOZAVIRACE</t>
  </si>
  <si>
    <t>1+2+1</t>
  </si>
  <si>
    <t>KOORDINATOR ZAVIRANI</t>
  </si>
  <si>
    <t>224</t>
  </si>
  <si>
    <t>549172650</t>
  </si>
  <si>
    <t>samozavírač dveří hydraulický K214 č.14 zlatá bronz</t>
  </si>
  <si>
    <t>-1236219193</t>
  </si>
  <si>
    <t>225</t>
  </si>
  <si>
    <t>5491463R1</t>
  </si>
  <si>
    <t>kování vrchní dveřní kování bezpečnostní - koordinátor zavírání dveří</t>
  </si>
  <si>
    <t>1217856793</t>
  </si>
  <si>
    <t>226</t>
  </si>
  <si>
    <t>766660172</t>
  </si>
  <si>
    <t>Montáž dveřních křídel dřevěných nebo plastových otevíravých do obložkové zárubně povrchově upravených jednokřídlových, šířky přes 800 mm</t>
  </si>
  <si>
    <t>1502702883</t>
  </si>
  <si>
    <t>VNITRNI DREVENE DVERE</t>
  </si>
  <si>
    <t>KOMPL.DODAVKA VC.ZAKL.KOVANI, MRIZEK ATD.</t>
  </si>
  <si>
    <t>4/L</t>
  </si>
  <si>
    <t>6/L</t>
  </si>
  <si>
    <t>7/P</t>
  </si>
  <si>
    <t>10/L</t>
  </si>
  <si>
    <t>11/L</t>
  </si>
  <si>
    <t>13/L</t>
  </si>
  <si>
    <t>13/P</t>
  </si>
  <si>
    <t>227</t>
  </si>
  <si>
    <t>61160326R</t>
  </si>
  <si>
    <t>dveře dřevěné vnitřní hladké plné 1křídlové ,vč.oboustranné mřížky 70,80,100x197 cm+ kování</t>
  </si>
  <si>
    <t>-583945894</t>
  </si>
  <si>
    <t>228</t>
  </si>
  <si>
    <t>6116032R1</t>
  </si>
  <si>
    <t>dveře dřevěné vnitřní hladké plné 1křídlové 70,80,100x197 cm</t>
  </si>
  <si>
    <t>1575713596</t>
  </si>
  <si>
    <t>229</t>
  </si>
  <si>
    <t>766682111</t>
  </si>
  <si>
    <t>Montáž zárubní dřevěných, plastových nebo z lamina obložkových, pro dveře jednokřídlové, tloušťky stěny do 170 mm</t>
  </si>
  <si>
    <t>-280533804</t>
  </si>
  <si>
    <t>ZARUBNE PRO VNITRNI DVERE</t>
  </si>
  <si>
    <t>700/800/1000 x 1970 MM</t>
  </si>
  <si>
    <t>230</t>
  </si>
  <si>
    <t>61182258</t>
  </si>
  <si>
    <t>zárubeň obložková pro dveře 1křídlové 60,70,80,90,100 x197cm tl 6-17cm,dub,buk</t>
  </si>
  <si>
    <t>604787086</t>
  </si>
  <si>
    <t>231</t>
  </si>
  <si>
    <t>R POL 7</t>
  </si>
  <si>
    <t>Prahy a ostatní doplňky dveří</t>
  </si>
  <si>
    <t>-1674759193</t>
  </si>
  <si>
    <t>232</t>
  </si>
  <si>
    <t>998766102</t>
  </si>
  <si>
    <t>Přesun hmot pro konstrukce truhlářské stanovený z hmotnosti přesunovaného materiálu vodorovná dopravní vzdálenost do 50 m v objektech výšky přes 6 do 12 m</t>
  </si>
  <si>
    <t>-1219614109</t>
  </si>
  <si>
    <t>233</t>
  </si>
  <si>
    <t>998766181</t>
  </si>
  <si>
    <t>Přesun hmot pro konstrukce truhlářské stanovený z hmotnosti přesunovaného materiálu Příplatek k ceně za přesun prováděný bez použití mechanizace pro jakoukoliv výšku objektu</t>
  </si>
  <si>
    <t>-604486141</t>
  </si>
  <si>
    <t>767</t>
  </si>
  <si>
    <t>Konstrukce zámečnické</t>
  </si>
  <si>
    <t>234</t>
  </si>
  <si>
    <t>767832801</t>
  </si>
  <si>
    <t>Demontáž venkovních požárních žebříků s ochranným košem</t>
  </si>
  <si>
    <t>-1049126383</t>
  </si>
  <si>
    <t>STAVVAJICI ZEBRIK K LIKVIDACI</t>
  </si>
  <si>
    <t>/viz vykr.c.01/</t>
  </si>
  <si>
    <t>PZ1</t>
  </si>
  <si>
    <t>7,20</t>
  </si>
  <si>
    <t>235</t>
  </si>
  <si>
    <t>767691813</t>
  </si>
  <si>
    <t>Vyvěšení nebo zavěšení kovových křídel – ostatní práce s případným uložením a opětovným zavěšením po provedení stavebních změn oken, plochy přes 1,50 m2</t>
  </si>
  <si>
    <t>-1855823908</t>
  </si>
  <si>
    <t>STAVAJICI OKNA K LIKVIDACI</t>
  </si>
  <si>
    <t>8+3+7+1+2+1</t>
  </si>
  <si>
    <t>3*2+2*10</t>
  </si>
  <si>
    <t>236</t>
  </si>
  <si>
    <t>767691822</t>
  </si>
  <si>
    <t>Vyvěšení nebo zavěšení kovových křídel – ostatní práce s případným uložením a opětovným zavěšením po provedení stavebních změn dveří, plochy do 2 m2</t>
  </si>
  <si>
    <t>-2014867281</t>
  </si>
  <si>
    <t>STAVAJICI VNITRNI DVERE VE STENACH</t>
  </si>
  <si>
    <t>237</t>
  </si>
  <si>
    <t>767691823</t>
  </si>
  <si>
    <t>Vyvěšení nebo zavěšení kovových křídel – ostatní práce s případným uložením a opětovným zavěšením po provedení stavebních změn dveří, plochy přes 2 m2</t>
  </si>
  <si>
    <t>623359294</t>
  </si>
  <si>
    <t>STAVAJICI DVERE V OBVOD.ZDIVU</t>
  </si>
  <si>
    <t>3+2</t>
  </si>
  <si>
    <t>238</t>
  </si>
  <si>
    <t>767661811</t>
  </si>
  <si>
    <t>Demontáž mříží pevných nebo otevíravých</t>
  </si>
  <si>
    <t>-777785474</t>
  </si>
  <si>
    <t>STAV.MRIZE NA OKNECH A DVERICH</t>
  </si>
  <si>
    <t>/viz foto - odhad m2/</t>
  </si>
  <si>
    <t>0,80*3,30*2</t>
  </si>
  <si>
    <t>9,60*1,20</t>
  </si>
  <si>
    <t>8,61*2,30</t>
  </si>
  <si>
    <t>1,80*2,30</t>
  </si>
  <si>
    <t>3,60*2,40</t>
  </si>
  <si>
    <t>239</t>
  </si>
  <si>
    <t>767112812</t>
  </si>
  <si>
    <t>Demontáž stěn a příček pro zasklení svařovaných</t>
  </si>
  <si>
    <t>-628541607</t>
  </si>
  <si>
    <t>VNITRNI PROSKLENE HLINIKOVE STENY S DVERMI</t>
  </si>
  <si>
    <t>1,80*3,30*3</t>
  </si>
  <si>
    <t>2,978*3,30</t>
  </si>
  <si>
    <t>240</t>
  </si>
  <si>
    <t>767996702</t>
  </si>
  <si>
    <t>Demontáž ostatních zámečnických konstrukcí o hmotnosti jednotlivých dílů řezáním přes 50 do 100 kg</t>
  </si>
  <si>
    <t>kg</t>
  </si>
  <si>
    <t>-1358594719</t>
  </si>
  <si>
    <t>/nosna OK - odhad vahy/</t>
  </si>
  <si>
    <t>2,40*3,30*17,00</t>
  </si>
  <si>
    <t>241</t>
  </si>
  <si>
    <t>767996701</t>
  </si>
  <si>
    <t>Demontáž ostatních zámečnických konstrukcí o hmotnosti jednotlivých dílů řezáním do 50 kg</t>
  </si>
  <si>
    <t>-1195204563</t>
  </si>
  <si>
    <t>OCELOVE PRVKY - SPOJE BOURANYCH PANELU</t>
  </si>
  <si>
    <t>/odhad/</t>
  </si>
  <si>
    <t>180,00</t>
  </si>
  <si>
    <t>242</t>
  </si>
  <si>
    <t>-592478728</t>
  </si>
  <si>
    <t>243</t>
  </si>
  <si>
    <t>106256581</t>
  </si>
  <si>
    <t>ODVOZ NA SKLADKU A DO SBERNY (BEZ SKLADKOVNEHO)</t>
  </si>
  <si>
    <t>2,905</t>
  </si>
  <si>
    <t>244</t>
  </si>
  <si>
    <t>171124579</t>
  </si>
  <si>
    <t>2,905*14</t>
  </si>
  <si>
    <t>245</t>
  </si>
  <si>
    <t>997013804</t>
  </si>
  <si>
    <t>Poplatek za uložení stavebního odpadu na skládce (skládkovné) ze skla zatříděného do Katalogu odpadů pod kódem 170 202</t>
  </si>
  <si>
    <t>1227101154</t>
  </si>
  <si>
    <t>246</t>
  </si>
  <si>
    <t>767161117</t>
  </si>
  <si>
    <t>Montáž zábradlí rovného z trubek nebo tenkostěnných profilů do zdiva, hmotnosti 1 m zábradlí přes 30 do 45 kg</t>
  </si>
  <si>
    <t>-27422800</t>
  </si>
  <si>
    <t>ZABRADLI VENKOVNICH  RAMP - MONTAZ</t>
  </si>
  <si>
    <t>Z1</t>
  </si>
  <si>
    <t>/viz vykres c.20/</t>
  </si>
  <si>
    <t>Z2</t>
  </si>
  <si>
    <t>/viz vykres c.21/</t>
  </si>
  <si>
    <t>5,00+2,60+1,70</t>
  </si>
  <si>
    <t>Z3</t>
  </si>
  <si>
    <t>/viz vykres c.22/</t>
  </si>
  <si>
    <t>1,70+2,60+5,00</t>
  </si>
  <si>
    <t>247</t>
  </si>
  <si>
    <t>R POL 8</t>
  </si>
  <si>
    <t>Venkovní zábradlí vč. povrchové úpravy a  kotevních desek                 ( kompl.výroba a materiál)</t>
  </si>
  <si>
    <t>1766761425</t>
  </si>
  <si>
    <t>248</t>
  </si>
  <si>
    <t>767165114</t>
  </si>
  <si>
    <t>Montáž zábradlí rovného madel z trubek nebo tenkostěnných profilů svařováním</t>
  </si>
  <si>
    <t>-1582317535</t>
  </si>
  <si>
    <t>MADLA VENKOVNICH RAMP</t>
  </si>
  <si>
    <t>5,00*3</t>
  </si>
  <si>
    <t>249</t>
  </si>
  <si>
    <t>14011054R</t>
  </si>
  <si>
    <t>Venkovní madlo - trubka ocelová bezešvá hladká vč.povrchové úpravy a kotev.destiček (kompl.výroba a materiál)</t>
  </si>
  <si>
    <t>1347896161</t>
  </si>
  <si>
    <t>250</t>
  </si>
  <si>
    <t>767832101</t>
  </si>
  <si>
    <t>Montáž venkovních požárních žebříků do zdiva se suchovodem</t>
  </si>
  <si>
    <t>-356664452</t>
  </si>
  <si>
    <t>NOVY POZARNI ZEBRIK - MONTAZ</t>
  </si>
  <si>
    <t>355 KG</t>
  </si>
  <si>
    <t>/viz vykres c.23/</t>
  </si>
  <si>
    <t>PZ-1</t>
  </si>
  <si>
    <t>7,185</t>
  </si>
  <si>
    <t>251</t>
  </si>
  <si>
    <t>R POL 9</t>
  </si>
  <si>
    <t>PŽ1 - žebřík požární výstupní s ochran.košem a suchovodem (kompl.výroba a materiál)</t>
  </si>
  <si>
    <t>1970487282</t>
  </si>
  <si>
    <t>252</t>
  </si>
  <si>
    <t>767834111</t>
  </si>
  <si>
    <t>Montáž venkovních požárních žebříků Příplatek k cenám za montáž ochranného koše, připevněného šroubováním</t>
  </si>
  <si>
    <t>1156198369</t>
  </si>
  <si>
    <t>253</t>
  </si>
  <si>
    <t>953961213</t>
  </si>
  <si>
    <t>Kotvy chemické s vyvrtáním otvoru do betonu, železobetonu nebo tvrdého kamene chemická patrona, velikost M 12, hloubka 110 mm</t>
  </si>
  <si>
    <t>1604334813</t>
  </si>
  <si>
    <t>KOTVENI ZEBRIKU</t>
  </si>
  <si>
    <t>254</t>
  </si>
  <si>
    <t>953965123</t>
  </si>
  <si>
    <t>Kotvy chemické s vyvrtáním otvoru kotevní šrouby pro chemické kotvy, velikost M 12, délka 260 mm</t>
  </si>
  <si>
    <t>1515682087</t>
  </si>
  <si>
    <t>255</t>
  </si>
  <si>
    <t>78942123R</t>
  </si>
  <si>
    <t>Žárové stříkání ocelových konstrukcí tř I Zn 120um + mater</t>
  </si>
  <si>
    <t>-2098175211</t>
  </si>
  <si>
    <t>ZAROVE ZINKOVANI</t>
  </si>
  <si>
    <t>VC.MATERIALU</t>
  </si>
  <si>
    <t>355,00*32,00*0,001</t>
  </si>
  <si>
    <t>256</t>
  </si>
  <si>
    <t>767620127</t>
  </si>
  <si>
    <t>Montáž oken zdvojených z hliníkových nebo ocelových profilů otevíravých nebo výklopných do zdiva, plochy přes 1,5 do 2,5 m2</t>
  </si>
  <si>
    <t>1398550782</t>
  </si>
  <si>
    <t>NOVA OCELOHLINIKOVA OKNA</t>
  </si>
  <si>
    <t>KOMPL.DODAVKA VC.KOVANI A POVRCH.UPRAVY</t>
  </si>
  <si>
    <t>/viz vypis oken -vykres c.16/</t>
  </si>
  <si>
    <t>O1</t>
  </si>
  <si>
    <t>O2</t>
  </si>
  <si>
    <t>2,40*2,40*7</t>
  </si>
  <si>
    <t>O3</t>
  </si>
  <si>
    <t>O3a</t>
  </si>
  <si>
    <t>O4</t>
  </si>
  <si>
    <t>2,40*2,40*2*2</t>
  </si>
  <si>
    <t>O5</t>
  </si>
  <si>
    <t>O6</t>
  </si>
  <si>
    <t>2,40*1,30</t>
  </si>
  <si>
    <t>O7</t>
  </si>
  <si>
    <t>0,90*2,40*3</t>
  </si>
  <si>
    <t>O8</t>
  </si>
  <si>
    <t>2,40*2,40</t>
  </si>
  <si>
    <t>O9</t>
  </si>
  <si>
    <t>257</t>
  </si>
  <si>
    <t>553417R1</t>
  </si>
  <si>
    <t>O1+O2+O3+O3a+O4+O8+O9 - okno ocelohliníkové kyvné a sklopné zasklené termoizol.dvojsklem dvoukřídlové 1200x2400mm barva hnědá + kování</t>
  </si>
  <si>
    <t>388878338</t>
  </si>
  <si>
    <t>2*7</t>
  </si>
  <si>
    <t>1*1</t>
  </si>
  <si>
    <t>3*1</t>
  </si>
  <si>
    <t>4*2</t>
  </si>
  <si>
    <t>2*1</t>
  </si>
  <si>
    <t>258</t>
  </si>
  <si>
    <t>553417R2</t>
  </si>
  <si>
    <t>O3a - okno ocelohliníkové pevné zasklené termoizol.dvojsklem dvoukřídlové 1200x2400mm barva hnědá + kování</t>
  </si>
  <si>
    <t>220747082</t>
  </si>
  <si>
    <t>259</t>
  </si>
  <si>
    <t>553417R3</t>
  </si>
  <si>
    <t>O5+O6 - okno ocelohliníkové pevné a sklopné zasklené termoizol.dvojsklem jednokřídlové 1200x1200 mm, 1200x1300 mm  barva hnědá + kování</t>
  </si>
  <si>
    <t>1007115065</t>
  </si>
  <si>
    <t>8*1</t>
  </si>
  <si>
    <t>260</t>
  </si>
  <si>
    <t>553417R4</t>
  </si>
  <si>
    <t>O7 - okno ocelohliníkové kyvné a sklopné zasklené termoizol.dvojsklem dvoukřídlové 900x2400mm barva hnědá + kování</t>
  </si>
  <si>
    <t>840573723</t>
  </si>
  <si>
    <t>261</t>
  </si>
  <si>
    <t>767620718</t>
  </si>
  <si>
    <t>Montáž oken zdvojených ostatní práce montáž kování pákového uzávěru</t>
  </si>
  <si>
    <t>-729210359</t>
  </si>
  <si>
    <t>PAKOVE MECHANIZMY OKEN</t>
  </si>
  <si>
    <t>262</t>
  </si>
  <si>
    <t>5491311R</t>
  </si>
  <si>
    <t xml:space="preserve">kování - uzávěr ventilační okenní pákový </t>
  </si>
  <si>
    <t>-1761665766</t>
  </si>
  <si>
    <t>263</t>
  </si>
  <si>
    <t>787911115</t>
  </si>
  <si>
    <t>Zasklívání – ostatní práce montáž fólie na sklo neprůhledné</t>
  </si>
  <si>
    <t>-794736331</t>
  </si>
  <si>
    <t>MLECNA FOLIE NA SKLO</t>
  </si>
  <si>
    <t>264</t>
  </si>
  <si>
    <t>6347901R</t>
  </si>
  <si>
    <t>fólie na sklo nereflexní mléčná</t>
  </si>
  <si>
    <t>1280903692</t>
  </si>
  <si>
    <t>8,64*1,03 "Přepočtené koeficientem množství</t>
  </si>
  <si>
    <t>265</t>
  </si>
  <si>
    <t>766694122</t>
  </si>
  <si>
    <t>Montáž ostatních truhlářských konstrukcí parapetních desek dřevěných nebo plastových šířky přes 300 mm, délky přes 1000 do 1600 mm</t>
  </si>
  <si>
    <t>391892796</t>
  </si>
  <si>
    <t>VNITRNI PARAPETY</t>
  </si>
  <si>
    <t>266</t>
  </si>
  <si>
    <t>766694123</t>
  </si>
  <si>
    <t>Montáž ostatních truhlářských konstrukcí parapetních desek dřevěných nebo plastových šířky přes 300 mm, délky přes 1600 do 2600 mm</t>
  </si>
  <si>
    <t>-264374369</t>
  </si>
  <si>
    <t>2*2</t>
  </si>
  <si>
    <t>267</t>
  </si>
  <si>
    <t>766694124</t>
  </si>
  <si>
    <t>Montáž ostatních truhlářských konstrukcí parapetních desek dřevěných nebo plastových šířky přes 300 mm, délky přes 2600 mm</t>
  </si>
  <si>
    <t>1624927515</t>
  </si>
  <si>
    <t>268</t>
  </si>
  <si>
    <t>61144401</t>
  </si>
  <si>
    <t>parapet plastový vnitřní - komůrkový 25 x 2 x 100 cm</t>
  </si>
  <si>
    <t>275634766</t>
  </si>
  <si>
    <t>57,5*1,05 "Přepočtené koeficientem množství</t>
  </si>
  <si>
    <t>269</t>
  </si>
  <si>
    <t>61144019</t>
  </si>
  <si>
    <t>koncovka k parapetu plastovému vnitřnímu 1 pár</t>
  </si>
  <si>
    <t>1765101940</t>
  </si>
  <si>
    <t>270</t>
  </si>
  <si>
    <t>767640112</t>
  </si>
  <si>
    <t>Montáž dveří ocelových vchodových jednokřídlových s nadsvětlíkem</t>
  </si>
  <si>
    <t>-1407213865</t>
  </si>
  <si>
    <t>DVERE VCHODOVE A TERASOVE</t>
  </si>
  <si>
    <t>DODAVKA VC.RAMU A ZAKLAD.KOVANI</t>
  </si>
  <si>
    <t>/viz vypis oken - vykres c.16/</t>
  </si>
  <si>
    <t>2/P</t>
  </si>
  <si>
    <t>2/L</t>
  </si>
  <si>
    <t>3/L</t>
  </si>
  <si>
    <t>271</t>
  </si>
  <si>
    <t>5534120R</t>
  </si>
  <si>
    <t>O9+2/P+2/L+3/L - dveře ocelohliníkové vchodové jednokřídlové prosklené s nadsvětlíkem 1200(1100)x2400+900 mm barva hnědá + základní kování + rám</t>
  </si>
  <si>
    <t>945348566</t>
  </si>
  <si>
    <t>272</t>
  </si>
  <si>
    <t>767640222</t>
  </si>
  <si>
    <t>Montáž dveří ocelových vchodových dvoukřídlové s nadsvětlíkem</t>
  </si>
  <si>
    <t>1900043937</t>
  </si>
  <si>
    <t>1/P</t>
  </si>
  <si>
    <t>273</t>
  </si>
  <si>
    <t>5534131R</t>
  </si>
  <si>
    <t>1/P - dveře ocelohliníkové vchodové dvoukřídlové prosklené s nadsvětlíkem 1800x2400+900 mm barva hnědá + základní kování + rám</t>
  </si>
  <si>
    <t>-531152386</t>
  </si>
  <si>
    <t>274</t>
  </si>
  <si>
    <t>767640322</t>
  </si>
  <si>
    <t>Montáž dveří ocelových vnitřních dvoukřídlových</t>
  </si>
  <si>
    <t>1347379496</t>
  </si>
  <si>
    <t>VNITRNI OCELOHLINIKOVE DVERE</t>
  </si>
  <si>
    <t>DODAVKA VC.RAMU A ZAKL.KOVANI</t>
  </si>
  <si>
    <t>5/P</t>
  </si>
  <si>
    <t>275</t>
  </si>
  <si>
    <t>5534091R</t>
  </si>
  <si>
    <t>5/p - dveře ocelohliníkové interiérové prosklené dvoukřídlé s nadsvětlíkem 1800x2100+1200 mm barva stříbrošedá + rám + zákl.kování</t>
  </si>
  <si>
    <t>1027333419</t>
  </si>
  <si>
    <t>276</t>
  </si>
  <si>
    <t>766660741</t>
  </si>
  <si>
    <t>Montáž dveřních doplňků držadla kyvných dveří</t>
  </si>
  <si>
    <t>-1473127198</t>
  </si>
  <si>
    <t>PANIKOVA KLIKA DVERI</t>
  </si>
  <si>
    <t>277</t>
  </si>
  <si>
    <t>54914630R</t>
  </si>
  <si>
    <t>kování vrchní dveřní kování bezpečnostní -  paniková klika</t>
  </si>
  <si>
    <t>-241420749</t>
  </si>
  <si>
    <t>278</t>
  </si>
  <si>
    <t>766629513</t>
  </si>
  <si>
    <t>Montáž oken dřevěných Příplatek k cenám za tepelnou izolaci mezi ostěním a rámem okna při rovném ostění, s perlinkou, připojovací spára tl. do 20 mm</t>
  </si>
  <si>
    <t>-895761882</t>
  </si>
  <si>
    <t>OSTENI OKEN A DVERI V OBVODOVEM ZDIVU</t>
  </si>
  <si>
    <t>(3,60+2,30)*2*(1+1)</t>
  </si>
  <si>
    <t>(6,00+3,20)*2*2</t>
  </si>
  <si>
    <t>(2,40+1,10)*2*1</t>
  </si>
  <si>
    <t>(0,90+2,40)*2*3</t>
  </si>
  <si>
    <t>(3,60+3,20)*2*1</t>
  </si>
  <si>
    <t>(1,80+3,30*2)*2</t>
  </si>
  <si>
    <t>(1,10+3,30*2)*(1+1)</t>
  </si>
  <si>
    <t>(1,20+3,30*2)*2</t>
  </si>
  <si>
    <t>279</t>
  </si>
  <si>
    <t>767995114</t>
  </si>
  <si>
    <t>Montáž ostatních atypických zámečnických konstrukcí hmotnosti přes 20 do 50 kg</t>
  </si>
  <si>
    <t>1713662128</t>
  </si>
  <si>
    <t>DOPLNENI OCEL.PRVKU STAV.PANELU</t>
  </si>
  <si>
    <t>/viz statika - odhad/</t>
  </si>
  <si>
    <t>120,00</t>
  </si>
  <si>
    <t>280</t>
  </si>
  <si>
    <t>5530000R1</t>
  </si>
  <si>
    <t>kilogramová cena</t>
  </si>
  <si>
    <t>1909274403</t>
  </si>
  <si>
    <t>120*1,05 'Přepočtené koeficientem množství</t>
  </si>
  <si>
    <t>281</t>
  </si>
  <si>
    <t>998767102</t>
  </si>
  <si>
    <t>Přesun hmot pro zámečnické konstrukce stanovený z hmotnosti přesunovaného materiálu vodorovná dopravní vzdálenost do 50 m v objektech výšky přes 6 do 12 m</t>
  </si>
  <si>
    <t>-1099863045</t>
  </si>
  <si>
    <t>282</t>
  </si>
  <si>
    <t>998767181</t>
  </si>
  <si>
    <t>Přesun hmot pro zámečnické konstrukce stanovený z hmotnosti přesunovaného materiálu Příplatek k cenám za přesun prováděný bez použití mechanizace pro jakoukoliv výšku objektu</t>
  </si>
  <si>
    <t>1675359728</t>
  </si>
  <si>
    <t>771</t>
  </si>
  <si>
    <t>Podlahy z dlaždic</t>
  </si>
  <si>
    <t>283</t>
  </si>
  <si>
    <t>771574114</t>
  </si>
  <si>
    <t>Montáž podlah z dlaždic keramických lepených flexibilním lepidlem režných nebo glazovaných hladkých přes 12 do 19 ks/ m2</t>
  </si>
  <si>
    <t>-1025847157</t>
  </si>
  <si>
    <t>PODLAHY Z KERAMICKE DLAZBY</t>
  </si>
  <si>
    <t>/viz TZ a vykr.c.02+04-legenda/</t>
  </si>
  <si>
    <t>P1</t>
  </si>
  <si>
    <t>57,20+30,20+6,00+25,90</t>
  </si>
  <si>
    <t>28,40+10,60+4,10+4,80</t>
  </si>
  <si>
    <t>Odpocet plochy schodiste a koupelny</t>
  </si>
  <si>
    <t>-3,20*3,60</t>
  </si>
  <si>
    <t>-10,60</t>
  </si>
  <si>
    <t>P3</t>
  </si>
  <si>
    <t>53,10+13,00+7,30+1,90</t>
  </si>
  <si>
    <t>284</t>
  </si>
  <si>
    <t>5976113R1</t>
  </si>
  <si>
    <t xml:space="preserve">dlaždice keramické </t>
  </si>
  <si>
    <t>-1599777379</t>
  </si>
  <si>
    <t>220,38*1,1 "Přepočtené koeficientem množství</t>
  </si>
  <si>
    <t>285</t>
  </si>
  <si>
    <t>771574131</t>
  </si>
  <si>
    <t>Montáž podlah z dlaždic keramických lepených flexibilním lepidlem režných nebo glazovaných protiskluzných nebo reliefovaných do 50 ks/ m2</t>
  </si>
  <si>
    <t>898778916</t>
  </si>
  <si>
    <t>PROTISKLUZNOST DLE POZADAVKU PD</t>
  </si>
  <si>
    <t>P1 - PREDPOKLAD KOUPELNA</t>
  </si>
  <si>
    <t>286</t>
  </si>
  <si>
    <t>5976113R2</t>
  </si>
  <si>
    <t>dlaždice keramické protiskluzné</t>
  </si>
  <si>
    <t>2005019451</t>
  </si>
  <si>
    <t>10,60*1,1 "Přepočtené koeficientem množství</t>
  </si>
  <si>
    <t>287</t>
  </si>
  <si>
    <t>771474112</t>
  </si>
  <si>
    <t>Montáž soklíků z dlaždic keramických lepených flexibilním lepidlem rovných výšky přes 65 do 90 mm</t>
  </si>
  <si>
    <t>-637377689</t>
  </si>
  <si>
    <t>(220,38+10,60)*0,80</t>
  </si>
  <si>
    <t>288</t>
  </si>
  <si>
    <t>1886123511</t>
  </si>
  <si>
    <t>184,784*0,09</t>
  </si>
  <si>
    <t>16,631*1,2 "Přepočtené koeficientem množství</t>
  </si>
  <si>
    <t>289</t>
  </si>
  <si>
    <t>771274124</t>
  </si>
  <si>
    <t>Montáž obkladů schodišť z dlaždic keramických lepených flexibilním lepidlem stupnic protiskluzných nebo reliefovaných šířky přes 300 do 350 mm</t>
  </si>
  <si>
    <t>567918380</t>
  </si>
  <si>
    <t>SCHODISTE DO 2.NP</t>
  </si>
  <si>
    <t>1,35*24</t>
  </si>
  <si>
    <t>290</t>
  </si>
  <si>
    <t>771274232</t>
  </si>
  <si>
    <t>Montáž obkladů schodišť z dlaždic keramických lepených flexibilním lepidlem podstupnic hladkých výšky přes 150 do 200 mm</t>
  </si>
  <si>
    <t>1311664203</t>
  </si>
  <si>
    <t>291</t>
  </si>
  <si>
    <t>-353228070</t>
  </si>
  <si>
    <t>32,40*(0,35+0,15)</t>
  </si>
  <si>
    <t>16,20*1,2 "Přepočtené koeficientem množství</t>
  </si>
  <si>
    <t>292</t>
  </si>
  <si>
    <t>771579197</t>
  </si>
  <si>
    <t>Montáž podlah z dlaždic keramických Příplatek k cenám za dvousložkové lepidlo</t>
  </si>
  <si>
    <t>-29963344</t>
  </si>
  <si>
    <t>220,38+10,60</t>
  </si>
  <si>
    <t>293</t>
  </si>
  <si>
    <t>771579196</t>
  </si>
  <si>
    <t>Příplatek k montáž podlah keramických za spárování tmelem dvousložkovým</t>
  </si>
  <si>
    <t>794008867</t>
  </si>
  <si>
    <t>294</t>
  </si>
  <si>
    <t>771591111</t>
  </si>
  <si>
    <t>Podlahy penetrace podkladu</t>
  </si>
  <si>
    <t>-1744867859</t>
  </si>
  <si>
    <t>295</t>
  </si>
  <si>
    <t>771591185</t>
  </si>
  <si>
    <t>Podlahy - ostatní práce řezání dlaždic keramických rovné</t>
  </si>
  <si>
    <t>-1606135502</t>
  </si>
  <si>
    <t>296</t>
  </si>
  <si>
    <t>771990112</t>
  </si>
  <si>
    <t>Vyrovnání podkladní vrstvy samonivelační stěrkou tl. 4 mm, min. pevnosti 30 MPa</t>
  </si>
  <si>
    <t>-1666860580</t>
  </si>
  <si>
    <t>P1+P3</t>
  </si>
  <si>
    <t>297</t>
  </si>
  <si>
    <t>771990192</t>
  </si>
  <si>
    <t>Vyrovnání podkladní vrstvy samonivelační stěrkou tl. 4 mm, min. pevnosti Příplatek k cenám za každý další 1 mm tloušťky, min. pevnosti 30 MPa</t>
  </si>
  <si>
    <t>1702544873</t>
  </si>
  <si>
    <t>298</t>
  </si>
  <si>
    <t>998771102</t>
  </si>
  <si>
    <t>Přesun hmot pro podlahy z dlaždic stanovený z hmotnosti přesunovaného materiálu vodorovná dopravní vzdálenost do 50 m v objektech výšky přes 6 do 12 m</t>
  </si>
  <si>
    <t>1341998925</t>
  </si>
  <si>
    <t>299</t>
  </si>
  <si>
    <t>998771181</t>
  </si>
  <si>
    <t>Přesun hmot pro podlahy z dlaždic stanovený z hmotnosti přesunovaného materiálu Příplatek k ceně za přesun prováděný bez použití mechanizace pro jakoukoliv výšku objektu</t>
  </si>
  <si>
    <t>1378003509</t>
  </si>
  <si>
    <t>776</t>
  </si>
  <si>
    <t>Podlahy povlakové</t>
  </si>
  <si>
    <t>300</t>
  </si>
  <si>
    <t>776201812</t>
  </si>
  <si>
    <t>Demontáž povlakových podlahovin lepených ručně s podložkou</t>
  </si>
  <si>
    <t>1135335678</t>
  </si>
  <si>
    <t>STAVAJICI PODLAHY</t>
  </si>
  <si>
    <t>32,00+5,50+4,20+3,70</t>
  </si>
  <si>
    <t>26,00+12,70+2,80+23,90+10,40</t>
  </si>
  <si>
    <t>25,60+12,00+16,00+6,70</t>
  </si>
  <si>
    <t>22,00+4,80+50,80+45,00</t>
  </si>
  <si>
    <t>4,30+2,60+15,40</t>
  </si>
  <si>
    <t>301</t>
  </si>
  <si>
    <t>776410811</t>
  </si>
  <si>
    <t>Demontáž soklíků nebo lišt pryžových nebo plastových</t>
  </si>
  <si>
    <t>789118747</t>
  </si>
  <si>
    <t>326,40*0,80</t>
  </si>
  <si>
    <t>302</t>
  </si>
  <si>
    <t>-1866664053</t>
  </si>
  <si>
    <t>303</t>
  </si>
  <si>
    <t>-756589352</t>
  </si>
  <si>
    <t>304</t>
  </si>
  <si>
    <t>-809843922</t>
  </si>
  <si>
    <t>1,058*14</t>
  </si>
  <si>
    <t>305</t>
  </si>
  <si>
    <t>-432761854</t>
  </si>
  <si>
    <t>306</t>
  </si>
  <si>
    <t>776221111</t>
  </si>
  <si>
    <t>Montáž podlahovin z PVC lepením standardním lepidlem z pásů standardních</t>
  </si>
  <si>
    <t>-104908333</t>
  </si>
  <si>
    <t>NOVE PODLAHY Z PVC</t>
  </si>
  <si>
    <t>P2</t>
  </si>
  <si>
    <t>18,90+5,70+109,20</t>
  </si>
  <si>
    <t>P4</t>
  </si>
  <si>
    <t>16,60+47,60+17,60+4,10</t>
  </si>
  <si>
    <t>11,20+4,80+24,10+27,50</t>
  </si>
  <si>
    <t>45,00+15,70+4,30+2,60</t>
  </si>
  <si>
    <t>307</t>
  </si>
  <si>
    <t>2841228R</t>
  </si>
  <si>
    <t>krytina podlahová PVC tl. 3,2 mm</t>
  </si>
  <si>
    <t>1691898258</t>
  </si>
  <si>
    <t>354,90</t>
  </si>
  <si>
    <t>354,9*1,1 "Přepočtené koeficientem množství</t>
  </si>
  <si>
    <t>308</t>
  </si>
  <si>
    <t>776223111</t>
  </si>
  <si>
    <t>Montáž podlahovin z PVC spoj podlah svařováním za tepla (včetně frézování)</t>
  </si>
  <si>
    <t>912796030</t>
  </si>
  <si>
    <t>SVAROVANI VC.SVAROVACI SNURY</t>
  </si>
  <si>
    <t>354,90*1,40</t>
  </si>
  <si>
    <t>309</t>
  </si>
  <si>
    <t>776411111</t>
  </si>
  <si>
    <t>Montáž soklíků lepením obvodových, výšky do 80 mm</t>
  </si>
  <si>
    <t>424909719</t>
  </si>
  <si>
    <t>354,90*0,80</t>
  </si>
  <si>
    <t>310</t>
  </si>
  <si>
    <t>28411009</t>
  </si>
  <si>
    <t>lišta soklová PVC 18 x 80 mm</t>
  </si>
  <si>
    <t>-1751316257</t>
  </si>
  <si>
    <t>283,92*1,1 "Přepočtené koeficientem množství</t>
  </si>
  <si>
    <t>311</t>
  </si>
  <si>
    <t>776111311</t>
  </si>
  <si>
    <t>Příprava podkladu vysátí podlah</t>
  </si>
  <si>
    <t>1594462031</t>
  </si>
  <si>
    <t>312</t>
  </si>
  <si>
    <t>776121321</t>
  </si>
  <si>
    <t>Příprava podkladu penetrace neředěná podlah</t>
  </si>
  <si>
    <t>1791136305</t>
  </si>
  <si>
    <t>313</t>
  </si>
  <si>
    <t>776141121</t>
  </si>
  <si>
    <t>Příprava podkladu vyrovnání samonivelační stěrkou podlah min.pevnosti 30 MPa, tloušťky do 3 mm</t>
  </si>
  <si>
    <t>-979185604</t>
  </si>
  <si>
    <t>133,80</t>
  </si>
  <si>
    <t>314</t>
  </si>
  <si>
    <t>776141122</t>
  </si>
  <si>
    <t>Příprava podkladu vyrovnání samonivelační stěrkou podlah min.pevnosti 30 MPa, tloušťky přes 3 do 5 mm</t>
  </si>
  <si>
    <t>-925999654</t>
  </si>
  <si>
    <t>221,10</t>
  </si>
  <si>
    <t>315</t>
  </si>
  <si>
    <t>776421312</t>
  </si>
  <si>
    <t>Montáž lišt přechodových šroubovaných</t>
  </si>
  <si>
    <t>1437974862</t>
  </si>
  <si>
    <t>PRIPADNE PRECHODOVE LISTY</t>
  </si>
  <si>
    <t>14,00</t>
  </si>
  <si>
    <t>316</t>
  </si>
  <si>
    <t>553431190</t>
  </si>
  <si>
    <t>hliníkový přechodový profil  40 mm dub, buk, javor, třešeň</t>
  </si>
  <si>
    <t>-1426878469</t>
  </si>
  <si>
    <t>14*1,1 "Přepočtené koeficientem množství</t>
  </si>
  <si>
    <t>317</t>
  </si>
  <si>
    <t>998776102</t>
  </si>
  <si>
    <t>Přesun hmot pro podlahy povlakové stanovený z hmotnosti přesunovaného materiálu vodorovná dopravní vzdálenost do 50 m v objektech výšky přes 6 do 12 m</t>
  </si>
  <si>
    <t>796533723</t>
  </si>
  <si>
    <t>318</t>
  </si>
  <si>
    <t>998776181</t>
  </si>
  <si>
    <t>Přesun hmot pro podlahy povlakové stanovený z hmotnosti přesunovaného materiálu Příplatek k cenám za přesun prováděný bez použití mechanizace pro jakoukoliv výšku objektu</t>
  </si>
  <si>
    <t>49209721</t>
  </si>
  <si>
    <t>781</t>
  </si>
  <si>
    <t>Dokončovací práce - obklady</t>
  </si>
  <si>
    <t>319</t>
  </si>
  <si>
    <t>781474113</t>
  </si>
  <si>
    <t>Montáž obkladů vnitřních stěn z dlaždic keramických lepených flexibilním lepidlem režných nebo glazovaných hladkých přes 12 do 19 ks/m2</t>
  </si>
  <si>
    <t>1254420383</t>
  </si>
  <si>
    <t>KERAMICKE OBKLADY</t>
  </si>
  <si>
    <t>Mistn.c.104+107+108+109+110</t>
  </si>
  <si>
    <t>(3,32+1,86)*2*2,00</t>
  </si>
  <si>
    <t>(2,91+3,70+0,15)*2*2,00</t>
  </si>
  <si>
    <t>(1,90+2,14)*2*2,00</t>
  </si>
  <si>
    <t>(3,32+0,45+2,14)*2*2,00</t>
  </si>
  <si>
    <t>(0,55+0,97+4,32+0,90)*2,00</t>
  </si>
  <si>
    <t>-0,80*2,00</t>
  </si>
  <si>
    <t>-1,00*2,00*3</t>
  </si>
  <si>
    <t>Mistn.c.203+204+205+215</t>
  </si>
  <si>
    <t>(1,00+2,40)*2*2,00</t>
  </si>
  <si>
    <t>(1,235+2,40)*2*2,00</t>
  </si>
  <si>
    <t>(2,315+2,70)*2*2,00</t>
  </si>
  <si>
    <t>(2,70+1,20)*2*2,00</t>
  </si>
  <si>
    <t>(0,87+1,20)*2*2,00</t>
  </si>
  <si>
    <t>(0,90+1,20)*2*2,00*2</t>
  </si>
  <si>
    <t>(1,80+2,40)*2*2,00</t>
  </si>
  <si>
    <t>(0,90+1,15)*2*2,00</t>
  </si>
  <si>
    <t>(0,90+2,00)*2*2,00</t>
  </si>
  <si>
    <t>(0,90*2+2,10)*2,00</t>
  </si>
  <si>
    <t>-0,90*2,00</t>
  </si>
  <si>
    <t>-0,70*2,00*18</t>
  </si>
  <si>
    <t>320</t>
  </si>
  <si>
    <t>59761020R</t>
  </si>
  <si>
    <t>obkládačky keramické</t>
  </si>
  <si>
    <t>-44526804</t>
  </si>
  <si>
    <t>199,72</t>
  </si>
  <si>
    <t>199,72*1,1 "Přepočtené koeficientem množství</t>
  </si>
  <si>
    <t>321</t>
  </si>
  <si>
    <t>781479196</t>
  </si>
  <si>
    <t>Montáž obkladů vnitřních stěn z dlaždic keramických Příplatek k cenám za dvousložkový spárovací tmel</t>
  </si>
  <si>
    <t>800016701</t>
  </si>
  <si>
    <t>322</t>
  </si>
  <si>
    <t>781479197</t>
  </si>
  <si>
    <t>Montáž obkladů vnitřních stěn z dlaždic keramických Příplatek k cenám za dvousložkové lepidlo</t>
  </si>
  <si>
    <t>601798166</t>
  </si>
  <si>
    <t>323</t>
  </si>
  <si>
    <t>781495111</t>
  </si>
  <si>
    <t>Ostatní prvky ostatní práce penetrace podkladu</t>
  </si>
  <si>
    <t>-2144204432</t>
  </si>
  <si>
    <t>324</t>
  </si>
  <si>
    <t>781494111</t>
  </si>
  <si>
    <t>Ostatní prvky plastové profily ukončovací a dilatační lepené flexibilním lepidlem rohové</t>
  </si>
  <si>
    <t>-753347948</t>
  </si>
  <si>
    <t>325</t>
  </si>
  <si>
    <t>781744126</t>
  </si>
  <si>
    <t>Montáž obkladů vnějších stěn z obkladaček hutných nebo polohutných lepených flexibilním lepidlem přes 45 do 50 ks/m2</t>
  </si>
  <si>
    <t>171819193</t>
  </si>
  <si>
    <t>VENKOVNI OBKLAD FASADY</t>
  </si>
  <si>
    <t>326</t>
  </si>
  <si>
    <t>5976102R1</t>
  </si>
  <si>
    <t>obkládačky keramické glazované hutné</t>
  </si>
  <si>
    <t>-978480253</t>
  </si>
  <si>
    <t>63,15*1,1 "Přepočtené koeficientem množství</t>
  </si>
  <si>
    <t>327</t>
  </si>
  <si>
    <t>-1314545006</t>
  </si>
  <si>
    <t>328</t>
  </si>
  <si>
    <t>1533848848</t>
  </si>
  <si>
    <t>329</t>
  </si>
  <si>
    <t>998781102</t>
  </si>
  <si>
    <t>Přesun hmot pro obklady keramické stanovený z hmotnosti přesunovaného materiálu vodorovná dopravní vzdálenost do 50 m v objektech výšky přes 6 do 12 m</t>
  </si>
  <si>
    <t>1242575995</t>
  </si>
  <si>
    <t>330</t>
  </si>
  <si>
    <t>998781181</t>
  </si>
  <si>
    <t>Přesun hmot pro obklady keramické stanovený z hmotnosti přesunovaného materiálu Příplatek k cenám za přesun prováděný bez použití mechanizace pro jakoukoliv výšku objektu</t>
  </si>
  <si>
    <t>-906129629</t>
  </si>
  <si>
    <t>782</t>
  </si>
  <si>
    <t>Dokončovací práce - obklady z kamene</t>
  </si>
  <si>
    <t>331</t>
  </si>
  <si>
    <t>782132111</t>
  </si>
  <si>
    <t>Montáž obkladů stěn z tvrdých kamenů kladených do lepidla z nejvýše dvou rozdílných druhů pravoúhlých desek ve skladbě se pravidelně opakujících tl. do 25 mm</t>
  </si>
  <si>
    <t>-239470695</t>
  </si>
  <si>
    <t>VNITRNI OBKLAD VC.LEPIDLA A SPAROVANI</t>
  </si>
  <si>
    <t>PO  VYBOURANI HYDRANTU</t>
  </si>
  <si>
    <t>/viz vykres c.02 - odhad rozmeru</t>
  </si>
  <si>
    <t>0,60*2,00</t>
  </si>
  <si>
    <t>332</t>
  </si>
  <si>
    <t>5838216R</t>
  </si>
  <si>
    <t>deska obkladová kamenná</t>
  </si>
  <si>
    <t>109660563</t>
  </si>
  <si>
    <t>1,2*1,05 'Přepočtené koeficientem množství</t>
  </si>
  <si>
    <t>333</t>
  </si>
  <si>
    <t>782191111</t>
  </si>
  <si>
    <t>Příplatek k cenám obkladů stěn z kamene za plochu do 10 m2 jednotlivě</t>
  </si>
  <si>
    <t>-1137663619</t>
  </si>
  <si>
    <t>334</t>
  </si>
  <si>
    <t>782191131</t>
  </si>
  <si>
    <t>Příplatek k cenám obkladů stěn z kamene za vyrovnání nerovného povrchu</t>
  </si>
  <si>
    <t>2139121441</t>
  </si>
  <si>
    <t>335</t>
  </si>
  <si>
    <t>998782102</t>
  </si>
  <si>
    <t>Přesun hmot pro obklady kamenné stanovený z hmotnosti přesunovaného materiálu vodorovná dopravní vzdálenost do 50 m v objektech výšky přes 6 do 12 m</t>
  </si>
  <si>
    <t>-42753572</t>
  </si>
  <si>
    <t>336</t>
  </si>
  <si>
    <t>998782181</t>
  </si>
  <si>
    <t>Přesun hmot pro obklady kamenné stanovený z hmotnosti přesunovaného materiálu Příplatek k ceně za přesun prováděný bez použití mechanizace pro jakoukoliv výšku objektu</t>
  </si>
  <si>
    <t>2126553536</t>
  </si>
  <si>
    <t>783</t>
  </si>
  <si>
    <t>Dokončovací práce - nátěry</t>
  </si>
  <si>
    <t>337</t>
  </si>
  <si>
    <t>783414203</t>
  </si>
  <si>
    <t>Základní antikorozní nátěr klempířských konstrukcí jednonásobný syntetický samozákladující</t>
  </si>
  <si>
    <t>2146487392</t>
  </si>
  <si>
    <t>0,72*84,00</t>
  </si>
  <si>
    <t>0,415*57,5</t>
  </si>
  <si>
    <t>0,425*49,00</t>
  </si>
  <si>
    <t>338</t>
  </si>
  <si>
    <t>783415101</t>
  </si>
  <si>
    <t>Mezinátěr klempířských konstrukcí jednonásobný syntetický standardní</t>
  </si>
  <si>
    <t>1101309018</t>
  </si>
  <si>
    <t>339</t>
  </si>
  <si>
    <t>783417101</t>
  </si>
  <si>
    <t>Krycí nátěr (email) klempířských konstrukcí jednonásobný syntetický standardní</t>
  </si>
  <si>
    <t>-406146420</t>
  </si>
  <si>
    <t>105,168</t>
  </si>
  <si>
    <t>340</t>
  </si>
  <si>
    <t>783306807</t>
  </si>
  <si>
    <t>Odstranění nátěrů ze zámečnických konstrukcí odstraňovačem nátěrů s obroušením</t>
  </si>
  <si>
    <t>-2028683586</t>
  </si>
  <si>
    <t xml:space="preserve">STAVAJICI ZABRADLI </t>
  </si>
  <si>
    <t>24,07*1,20*2*2</t>
  </si>
  <si>
    <t>341</t>
  </si>
  <si>
    <t>783301313</t>
  </si>
  <si>
    <t>Příprava podkladu zámečnických konstrukcí před provedením nátěru odmaštění odmašťovačem ředidlovým</t>
  </si>
  <si>
    <t>871325491</t>
  </si>
  <si>
    <t>342</t>
  </si>
  <si>
    <t>783314203</t>
  </si>
  <si>
    <t>Základní antikorozní nátěr zámečnických konstrukcí jednonásobný syntetický samozákladující</t>
  </si>
  <si>
    <t>-1424281736</t>
  </si>
  <si>
    <t>ZABRADLI</t>
  </si>
  <si>
    <t>115,536</t>
  </si>
  <si>
    <t>POZARNI ZARUBNE</t>
  </si>
  <si>
    <t>1,40*3+2,20</t>
  </si>
  <si>
    <t>OK PANELU</t>
  </si>
  <si>
    <t>120,00*32,00*0,001</t>
  </si>
  <si>
    <t>OSTATNI ATAV.KONSTR.(POKLOPY ATD)</t>
  </si>
  <si>
    <t>343</t>
  </si>
  <si>
    <t>783315101</t>
  </si>
  <si>
    <t>Mezinátěr zámečnických konstrukcí jednonásobný syntetický standardní</t>
  </si>
  <si>
    <t>-1616021365</t>
  </si>
  <si>
    <t>344</t>
  </si>
  <si>
    <t>783317101</t>
  </si>
  <si>
    <t>Krycí nátěr (email) zámečnických konstrukcí jednonásobný syntetický standardní</t>
  </si>
  <si>
    <t>1808223346</t>
  </si>
  <si>
    <t>345</t>
  </si>
  <si>
    <t>783806805</t>
  </si>
  <si>
    <t>Odstranění nátěrů z omítek opálením s obroušením</t>
  </si>
  <si>
    <t>-1957295748</t>
  </si>
  <si>
    <t>STAVAJICI OLEJOVY NATER STEN</t>
  </si>
  <si>
    <t>/mistn.c.111 - odhad/</t>
  </si>
  <si>
    <t>346</t>
  </si>
  <si>
    <t>78316310R</t>
  </si>
  <si>
    <t>Olejový nátěr stěn napouštěcí+dvojnásobný vrchní</t>
  </si>
  <si>
    <t>912353397</t>
  </si>
  <si>
    <t>OMYVATELNY NATER STEN</t>
  </si>
  <si>
    <t>/viz vykres c.02-legenda/</t>
  </si>
  <si>
    <t>(18,60+0,55+7,30+0,45*3)*2*1,60</t>
  </si>
  <si>
    <t>-(1,10*2+1,80)*1,60</t>
  </si>
  <si>
    <t>Odpocet obkladu</t>
  </si>
  <si>
    <t>-(0,55+0,97+4,32+0,90)*1,60</t>
  </si>
  <si>
    <t>347</t>
  </si>
  <si>
    <t>783822211</t>
  </si>
  <si>
    <t>Vyrovnání omítek před provedením nátěru celoplošné, tloušťky do 3 mm, stěrkou vápennou</t>
  </si>
  <si>
    <t>158891141</t>
  </si>
  <si>
    <t>348</t>
  </si>
  <si>
    <t>783823137</t>
  </si>
  <si>
    <t>Penetrační nátěr omítek hladkých omítek hladkých, zrnitých tenkovrstvých nebo štukových stupně členitosti 1 a 2 vápenný</t>
  </si>
  <si>
    <t>1826139963</t>
  </si>
  <si>
    <t>784</t>
  </si>
  <si>
    <t>Dokončovací práce - malby a tapety</t>
  </si>
  <si>
    <t>349</t>
  </si>
  <si>
    <t>784121001</t>
  </si>
  <si>
    <t>Oškrabání malby v místnostech výšky do 3,80 m</t>
  </si>
  <si>
    <t>1308882293</t>
  </si>
  <si>
    <t>Odpocet schodiste</t>
  </si>
  <si>
    <t>-4,73*5,41*2</t>
  </si>
  <si>
    <t>Odpocet otvoru nad 4 m2</t>
  </si>
  <si>
    <t>Odpocet otvoru nad 4m2</t>
  </si>
  <si>
    <t>-(4,73+5,41*2)*3,30*2</t>
  </si>
  <si>
    <t>- 199,92/3*2</t>
  </si>
  <si>
    <t>350</t>
  </si>
  <si>
    <t>784121007</t>
  </si>
  <si>
    <t>Oškrabání malby na schodišti o výšce podlaží do 3,80 m</t>
  </si>
  <si>
    <t>-1220064947</t>
  </si>
  <si>
    <t>4,73*5,41*2</t>
  </si>
  <si>
    <t>(4,73+5,41*2)*3,30*2</t>
  </si>
  <si>
    <t>351</t>
  </si>
  <si>
    <t>784211111</t>
  </si>
  <si>
    <t>Malby z malířských směsí otěruvzdorných za mokra dvojnásobné, bílé za mokra otěruvzdorné velmi dobře v místnostech výšky do 3,80 m</t>
  </si>
  <si>
    <t>1619055531</t>
  </si>
  <si>
    <t>NOVA MALBA</t>
  </si>
  <si>
    <t>NA STAV.STROPECH A STENACH</t>
  </si>
  <si>
    <t>1855,912</t>
  </si>
  <si>
    <t>NA ZAZDIVKACH</t>
  </si>
  <si>
    <t>NA NOVYCH STENACH</t>
  </si>
  <si>
    <t>Odpocet obkladu a nateru soklu</t>
  </si>
  <si>
    <t>-199,72/3</t>
  </si>
  <si>
    <t>-71,776</t>
  </si>
  <si>
    <t>352</t>
  </si>
  <si>
    <t>784211117</t>
  </si>
  <si>
    <t>Malby z malířských směsí otěruvzdorných za mokra dvojnásobné, bílé za mokra otěruvzdorné velmi dobře na schodišti o výšce podlaží do 3,80 m</t>
  </si>
  <si>
    <t>-1258323437</t>
  </si>
  <si>
    <t>353</t>
  </si>
  <si>
    <t>784181001</t>
  </si>
  <si>
    <t>Pačokování jednonásobné v místnostech výšky do 3,80 m</t>
  </si>
  <si>
    <t>-1199269442</t>
  </si>
  <si>
    <t>354</t>
  </si>
  <si>
    <t>784181007</t>
  </si>
  <si>
    <t>Pačokování jednonásobné na schodišti o výšce podlaží do 3,80 m</t>
  </si>
  <si>
    <t>-2139643695</t>
  </si>
  <si>
    <t>355</t>
  </si>
  <si>
    <t>784181101</t>
  </si>
  <si>
    <t>Penetrace podkladu jednonásobná základní akrylátová v místnostech výšky do 3,80 m</t>
  </si>
  <si>
    <t>975639148</t>
  </si>
  <si>
    <t>356</t>
  </si>
  <si>
    <t>784181107</t>
  </si>
  <si>
    <t>Penetrace podkladu jednonásobná základní akrylátová na schodišti o výšce podlaží do 3,80 m</t>
  </si>
  <si>
    <t>-18343835</t>
  </si>
  <si>
    <t>357</t>
  </si>
  <si>
    <t>784171101</t>
  </si>
  <si>
    <t>Zakrytí nemalovaných ploch (materiál ve specifikaci) včetně pozdějšího odkrytí podlah</t>
  </si>
  <si>
    <t>848526322</t>
  </si>
  <si>
    <t>358</t>
  </si>
  <si>
    <t>581248440</t>
  </si>
  <si>
    <t>fólie pro malířské potřeby zakrývací,  25µ,  4 x 5 m</t>
  </si>
  <si>
    <t>51621555</t>
  </si>
  <si>
    <t>488,6*1,03 'Přepočtené koeficientem množství</t>
  </si>
  <si>
    <t>HZS</t>
  </si>
  <si>
    <t>Hodinové zúčtovací sazby</t>
  </si>
  <si>
    <t>359</t>
  </si>
  <si>
    <t>HZS 1</t>
  </si>
  <si>
    <t>Ostatní pomocné a nezměřitelné práce</t>
  </si>
  <si>
    <t>hod</t>
  </si>
  <si>
    <t>-234372665</t>
  </si>
  <si>
    <t>REKONSTRUKCE</t>
  </si>
  <si>
    <t>/prace a detaily neresene v tomto stupni PD,</t>
  </si>
  <si>
    <t>napr.dalsi bourani a stavebni upravy konstr.skrytych ve stenach, podlaze atd./</t>
  </si>
  <si>
    <t>240,00</t>
  </si>
  <si>
    <t>360</t>
  </si>
  <si>
    <t>HZS 2</t>
  </si>
  <si>
    <t>DMTŽ, úprava a zpětná MTŽ konstrukcí na fasádě a střeše</t>
  </si>
  <si>
    <t>-159019846</t>
  </si>
  <si>
    <t>361</t>
  </si>
  <si>
    <t>HZS 3</t>
  </si>
  <si>
    <t>DMTŽ a likvidace vnitř.konstrukcí - hydranty, rozvodné skříně, pojezd rolety atd.</t>
  </si>
  <si>
    <t>581653742</t>
  </si>
  <si>
    <t>OST</t>
  </si>
  <si>
    <t>Ostatní - Vybavení interiéru</t>
  </si>
  <si>
    <t>OST 1</t>
  </si>
  <si>
    <t>Drobné vybavení</t>
  </si>
  <si>
    <t>362</t>
  </si>
  <si>
    <t>Pol84</t>
  </si>
  <si>
    <t>-345902508</t>
  </si>
  <si>
    <t>363</t>
  </si>
  <si>
    <t>Pol85</t>
  </si>
  <si>
    <t>-943443836</t>
  </si>
  <si>
    <t>364</t>
  </si>
  <si>
    <t>Pol86</t>
  </si>
  <si>
    <t>-1411806548</t>
  </si>
  <si>
    <t>365</t>
  </si>
  <si>
    <t>Pol87</t>
  </si>
  <si>
    <t>211085869</t>
  </si>
  <si>
    <t>366</t>
  </si>
  <si>
    <t>Pol88</t>
  </si>
  <si>
    <t>-1518157162</t>
  </si>
  <si>
    <t>367</t>
  </si>
  <si>
    <t>Pol89</t>
  </si>
  <si>
    <t>209152289</t>
  </si>
  <si>
    <t>368</t>
  </si>
  <si>
    <t>Pol90</t>
  </si>
  <si>
    <t>-847145154</t>
  </si>
  <si>
    <t>OST 2</t>
  </si>
  <si>
    <t>Nábytek</t>
  </si>
  <si>
    <t>369</t>
  </si>
  <si>
    <t>Pol66</t>
  </si>
  <si>
    <t>-689389917</t>
  </si>
  <si>
    <t>370</t>
  </si>
  <si>
    <t>Pol67</t>
  </si>
  <si>
    <t>-932056307</t>
  </si>
  <si>
    <t>371</t>
  </si>
  <si>
    <t>Pol68</t>
  </si>
  <si>
    <t>-1093180179</t>
  </si>
  <si>
    <t>372</t>
  </si>
  <si>
    <t>Pol69</t>
  </si>
  <si>
    <t>217880119</t>
  </si>
  <si>
    <t>373</t>
  </si>
  <si>
    <t>Pol70</t>
  </si>
  <si>
    <t>-1035676728</t>
  </si>
  <si>
    <t>374</t>
  </si>
  <si>
    <t>Pol71</t>
  </si>
  <si>
    <t>ses</t>
  </si>
  <si>
    <t>-885687737</t>
  </si>
  <si>
    <t>375</t>
  </si>
  <si>
    <t>Pol72</t>
  </si>
  <si>
    <t>-1492761317</t>
  </si>
  <si>
    <t>376</t>
  </si>
  <si>
    <t>Pol73</t>
  </si>
  <si>
    <t>716486953</t>
  </si>
  <si>
    <t>377</t>
  </si>
  <si>
    <t>Pol74</t>
  </si>
  <si>
    <t>2055668601</t>
  </si>
  <si>
    <t>378</t>
  </si>
  <si>
    <t>Pol75</t>
  </si>
  <si>
    <t>-70608686</t>
  </si>
  <si>
    <t>379</t>
  </si>
  <si>
    <t>Pol76</t>
  </si>
  <si>
    <t>1307376838</t>
  </si>
  <si>
    <t>380</t>
  </si>
  <si>
    <t>Pol77</t>
  </si>
  <si>
    <t>46714293</t>
  </si>
  <si>
    <t>381</t>
  </si>
  <si>
    <t>Pol78</t>
  </si>
  <si>
    <t>-1185566846</t>
  </si>
  <si>
    <t>382</t>
  </si>
  <si>
    <t>Pol79</t>
  </si>
  <si>
    <t>-1738642407</t>
  </si>
  <si>
    <t>384</t>
  </si>
  <si>
    <t>Pol81</t>
  </si>
  <si>
    <t>1779698104</t>
  </si>
  <si>
    <t>385</t>
  </si>
  <si>
    <t>Pol82</t>
  </si>
  <si>
    <t>doprava a přesun hmot</t>
  </si>
  <si>
    <t>2008525349</t>
  </si>
  <si>
    <t>386</t>
  </si>
  <si>
    <t>Pol83</t>
  </si>
  <si>
    <t>montáže cca dle skutečnosti</t>
  </si>
  <si>
    <t>%</t>
  </si>
  <si>
    <t>-747537372</t>
  </si>
  <si>
    <t>OST 3</t>
  </si>
  <si>
    <t>Zabudované vybavení</t>
  </si>
  <si>
    <t>387</t>
  </si>
  <si>
    <t>Pol91</t>
  </si>
  <si>
    <t>-1120386090</t>
  </si>
  <si>
    <t>388</t>
  </si>
  <si>
    <t>Pol92</t>
  </si>
  <si>
    <t>-1228082313</t>
  </si>
  <si>
    <t>389</t>
  </si>
  <si>
    <t>Pol93</t>
  </si>
  <si>
    <t>-554855816</t>
  </si>
  <si>
    <t>390</t>
  </si>
  <si>
    <t>Pol94</t>
  </si>
  <si>
    <t>-10718497</t>
  </si>
  <si>
    <t>391</t>
  </si>
  <si>
    <t>Pol95</t>
  </si>
  <si>
    <t>-666475895</t>
  </si>
  <si>
    <t>OST 4</t>
  </si>
  <si>
    <t>Zdravotní vybavení</t>
  </si>
  <si>
    <t>392</t>
  </si>
  <si>
    <t>Pol96</t>
  </si>
  <si>
    <t>963697919</t>
  </si>
  <si>
    <t>393</t>
  </si>
  <si>
    <t>Pol97</t>
  </si>
  <si>
    <t>-375664926</t>
  </si>
  <si>
    <t>VRN</t>
  </si>
  <si>
    <t>Vedlejší rozpočtové náklady</t>
  </si>
  <si>
    <t>VRN1</t>
  </si>
  <si>
    <t>Průzkumné, geodetické a projektové práce</t>
  </si>
  <si>
    <t>394</t>
  </si>
  <si>
    <t>012002000</t>
  </si>
  <si>
    <t>Geodetické práce</t>
  </si>
  <si>
    <t>1024</t>
  </si>
  <si>
    <t>-1515589845</t>
  </si>
  <si>
    <t>395</t>
  </si>
  <si>
    <t>013254000</t>
  </si>
  <si>
    <t>Dokumentace skutečného provedení stavby</t>
  </si>
  <si>
    <t>-1392504206</t>
  </si>
  <si>
    <t>VRN3</t>
  </si>
  <si>
    <t>Zařízení staveniště</t>
  </si>
  <si>
    <t>396</t>
  </si>
  <si>
    <t>030001000</t>
  </si>
  <si>
    <t>-1074608959</t>
  </si>
  <si>
    <t>ZRIZENI, PROVOZ A VYBAVENI, ZRUSENI</t>
  </si>
  <si>
    <t>397</t>
  </si>
  <si>
    <t>034002000</t>
  </si>
  <si>
    <t>Zabezpečení staveniště</t>
  </si>
  <si>
    <t>1664294102</t>
  </si>
  <si>
    <t>398</t>
  </si>
  <si>
    <t>035002000</t>
  </si>
  <si>
    <t>Pronájmy ploch, objektů - zábor veřejného prostranství</t>
  </si>
  <si>
    <t>1282245489</t>
  </si>
  <si>
    <t>VRN4</t>
  </si>
  <si>
    <t>Inženýrská činnost</t>
  </si>
  <si>
    <t>399</t>
  </si>
  <si>
    <t>045002000</t>
  </si>
  <si>
    <t>Kompletační a koordinační činnost</t>
  </si>
  <si>
    <t>-1628967844</t>
  </si>
  <si>
    <t>400</t>
  </si>
  <si>
    <t>043002000</t>
  </si>
  <si>
    <t>Zkoušky a ostatní měření</t>
  </si>
  <si>
    <t>1221960042</t>
  </si>
  <si>
    <t>D.1.01.4.1 - ZAŘÍZENÍ PRO VYTÁPĚNÍ STAVEB</t>
  </si>
  <si>
    <t>ÚSTÍ NAD LABEM, KRÁSNÉ BŘEZNO</t>
  </si>
  <si>
    <t>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t>
  </si>
  <si>
    <t xml:space="preserve">    73 - Ústřední vytápění</t>
  </si>
  <si>
    <t xml:space="preserve">    N.C.RE.PSZ - Montážní a demontážní práce, doprava</t>
  </si>
  <si>
    <t xml:space="preserve">    N.C.RE.RRE - Kontrolní činnost (revize a zkoušky)</t>
  </si>
  <si>
    <t xml:space="preserve">    N.C.RE.SP - Stavební přípomoce</t>
  </si>
  <si>
    <t xml:space="preserve">    N.V.ND.KOT - Kotle, čerpadla, armatury, topný tělesa</t>
  </si>
  <si>
    <t xml:space="preserve">    N.V.PM.STP - Potrubní díly + ostatní materiál</t>
  </si>
  <si>
    <t>Ústřední vytápění</t>
  </si>
  <si>
    <t>N.C.RE.PSZ</t>
  </si>
  <si>
    <t>Montážní a demontážní práce, doprava</t>
  </si>
  <si>
    <t>444-001</t>
  </si>
  <si>
    <t>Montážní práce zařízení pro vytápění</t>
  </si>
  <si>
    <t>-105607787</t>
  </si>
  <si>
    <t>444-002</t>
  </si>
  <si>
    <t>Doprava zařízení pro vytápění na místo stavby</t>
  </si>
  <si>
    <t>-2099978968</t>
  </si>
  <si>
    <t>444-003</t>
  </si>
  <si>
    <t>Demontáž 26 stávajících článkových litinových topných těles výšky 500 (394 článků), 2 stávajících trubkových topných těles (2x 2 m) a 1 stávající větrací jednotky SND 400, pak i demontáž všech viditelných stávajících potrubních rozvodů nad úrovní podlahy 1.NP DN 15 až DN 40, které nebudou napojeny na nový topný systém – odhad demontovaného materiálu cca 3850 kg</t>
  </si>
  <si>
    <t>189540872</t>
  </si>
  <si>
    <t>444-004</t>
  </si>
  <si>
    <t>Montáž měřiče tepla + měřící vsuvky do potrubí, potřebné komponenty pro měření dodá na vyžádání dodavatel tepla (THMÚ), je nutné si ověřit dodací lhůty !!!</t>
  </si>
  <si>
    <t>-2039835347</t>
  </si>
  <si>
    <t>N.C.RE.RRE</t>
  </si>
  <si>
    <t>Kontrolní činnost (revize a zkoušky)</t>
  </si>
  <si>
    <t>555-001</t>
  </si>
  <si>
    <t>Zkoušky, uvedení do provozu a vyregulování</t>
  </si>
  <si>
    <t>-1852522087</t>
  </si>
  <si>
    <t>555-002</t>
  </si>
  <si>
    <t>Zajištění chodu zařízení ve zkušebním provozu</t>
  </si>
  <si>
    <t>-550027922</t>
  </si>
  <si>
    <t>555-003</t>
  </si>
  <si>
    <t>Vypuštění a opětovné napuštění topné soustavy objektu</t>
  </si>
  <si>
    <t>-536585845</t>
  </si>
  <si>
    <t>555-004</t>
  </si>
  <si>
    <t>Zaškolení obsluhy</t>
  </si>
  <si>
    <t>-109176698</t>
  </si>
  <si>
    <t>555-005</t>
  </si>
  <si>
    <t>Návrh provozního řádu</t>
  </si>
  <si>
    <t>541305454</t>
  </si>
  <si>
    <t>N.C.RE.SP</t>
  </si>
  <si>
    <t>Stavební přípomoce</t>
  </si>
  <si>
    <t>333-001</t>
  </si>
  <si>
    <t>Stavební přípomoce - spolupráce se stavbou na vyznačení míst, kde budou provedeny stavební otvory pro vedení potrubních rozvodů topné vody</t>
  </si>
  <si>
    <t>1634526405</t>
  </si>
  <si>
    <t>333-002</t>
  </si>
  <si>
    <t>Lešení pomocné jednořadové lehké s podlahami do výšky 2,0 m</t>
  </si>
  <si>
    <t>-13930783</t>
  </si>
  <si>
    <t>N.V.ND.KOT</t>
  </si>
  <si>
    <t>Kotle, čerpadla, armatury, topný tělesa</t>
  </si>
  <si>
    <t>777-001</t>
  </si>
  <si>
    <t>Otopné těleso připojení ventil kompakt 10-600x1000</t>
  </si>
  <si>
    <t>-63935209</t>
  </si>
  <si>
    <t>777-002</t>
  </si>
  <si>
    <t>Otopné těleso připojení ventil kompakt 21-600x400</t>
  </si>
  <si>
    <t>-1664961749</t>
  </si>
  <si>
    <t>777-003</t>
  </si>
  <si>
    <t>Otopné těleso připojení ventil kompakt 21-600x800</t>
  </si>
  <si>
    <t>1386365813</t>
  </si>
  <si>
    <t>777-004</t>
  </si>
  <si>
    <t>Otopné těleso připojení ventil kompakt 21-600x1000</t>
  </si>
  <si>
    <t>1814547593</t>
  </si>
  <si>
    <t>777-005</t>
  </si>
  <si>
    <t>Otopné těleso připojení ventil kompakt 21-600x1400</t>
  </si>
  <si>
    <t>335743227</t>
  </si>
  <si>
    <t>777-006</t>
  </si>
  <si>
    <t>Otopné těleso připojení ventil kompakt 21-600x1600</t>
  </si>
  <si>
    <t>-290015770</t>
  </si>
  <si>
    <t>777-007</t>
  </si>
  <si>
    <t>Otopné těleso připojení ventil kompakt 21-600x1800</t>
  </si>
  <si>
    <t>-480288714</t>
  </si>
  <si>
    <t>777-008</t>
  </si>
  <si>
    <t>Otopné těleso připojení ventil kompakt 21-600x2300</t>
  </si>
  <si>
    <t>-1637956775</t>
  </si>
  <si>
    <t>777-009</t>
  </si>
  <si>
    <t>Otopné těleso připojení ventil kompakt 22-600x400</t>
  </si>
  <si>
    <t>-1918768862</t>
  </si>
  <si>
    <t>777-010</t>
  </si>
  <si>
    <t>Otopné těleso připojení ventil kompakt 22-600x800</t>
  </si>
  <si>
    <t>1526913163</t>
  </si>
  <si>
    <t>777-011</t>
  </si>
  <si>
    <t>Otopné těleso připojení ventil kompakt 22-600x1800</t>
  </si>
  <si>
    <t>-332580149</t>
  </si>
  <si>
    <t>777-012</t>
  </si>
  <si>
    <t>Otopné těleso připojení ventil kompakt 22-600x2000</t>
  </si>
  <si>
    <t>311333065</t>
  </si>
  <si>
    <t>777-013</t>
  </si>
  <si>
    <t>Otopné těleso připojení ventil kompakt 22-900x400</t>
  </si>
  <si>
    <t>-136081346</t>
  </si>
  <si>
    <t>777-014</t>
  </si>
  <si>
    <t>Otopné těleso připojení ventil kompakt 22-900x900</t>
  </si>
  <si>
    <t>-867449920</t>
  </si>
  <si>
    <t>777-015</t>
  </si>
  <si>
    <t>Šroubení pro tělesa Ventil kompakt, 1/2"</t>
  </si>
  <si>
    <t>429741807</t>
  </si>
  <si>
    <t>777-016</t>
  </si>
  <si>
    <t>Termostatická hlavice standardní s vestavěným teplotním čidlem</t>
  </si>
  <si>
    <t>-1942489167</t>
  </si>
  <si>
    <t>777-017</t>
  </si>
  <si>
    <t>Vypouštěcí kohout závitový 1/2“</t>
  </si>
  <si>
    <t>726790285</t>
  </si>
  <si>
    <t>777-018</t>
  </si>
  <si>
    <t>Automatický odvzdušňovací ventil závitový 3/8“</t>
  </si>
  <si>
    <t>-1197400274</t>
  </si>
  <si>
    <t>777-019</t>
  </si>
  <si>
    <t>Kulový kohout závitový 5/4“</t>
  </si>
  <si>
    <t>-156603451</t>
  </si>
  <si>
    <t>777-020</t>
  </si>
  <si>
    <t>Manometr D100, 0-600 kPa, včetně jímky, konden. smyčky a manometr. ventilu</t>
  </si>
  <si>
    <t>2012001143</t>
  </si>
  <si>
    <t>777-021</t>
  </si>
  <si>
    <t>Teploměr, L = 60 mm, D100 mm, 0-120 oC, včetně teploměrné jímky M20x1,5 a návarku</t>
  </si>
  <si>
    <t>2140872031</t>
  </si>
  <si>
    <t>777-022</t>
  </si>
  <si>
    <t>Filtr 5/4“</t>
  </si>
  <si>
    <t>554891373</t>
  </si>
  <si>
    <t>777-023</t>
  </si>
  <si>
    <t>Vyvažovací ventil závitový 1" s vypouštěním 1/2", 1420 l/h, 3 kPa</t>
  </si>
  <si>
    <t>-1689995966</t>
  </si>
  <si>
    <t>777-024</t>
  </si>
  <si>
    <t>Regulátor diferenčního tlaku, závitový 1" s vypouštěním 1/2", 1420 l/h, regulační rozsah 10-60 kPa</t>
  </si>
  <si>
    <t>-152873328</t>
  </si>
  <si>
    <t>N.V.PM.STP</t>
  </si>
  <si>
    <t>Potrubní díly + ostatní materiál</t>
  </si>
  <si>
    <t>111-001</t>
  </si>
  <si>
    <t>Měděné potrubí 35x1,5</t>
  </si>
  <si>
    <t>-2096388364</t>
  </si>
  <si>
    <t>111-002</t>
  </si>
  <si>
    <t>Měděné potrubí 28x1,0</t>
  </si>
  <si>
    <t>428589610</t>
  </si>
  <si>
    <t>111-003</t>
  </si>
  <si>
    <t>Měděné potrubí 22x1,0</t>
  </si>
  <si>
    <t>272581488</t>
  </si>
  <si>
    <t>111-004</t>
  </si>
  <si>
    <t>Měděné potrubí 18x1,0</t>
  </si>
  <si>
    <t>1496832300</t>
  </si>
  <si>
    <t>111-005</t>
  </si>
  <si>
    <t>Měděné potrubí 15x1,0</t>
  </si>
  <si>
    <t>-1524690832</t>
  </si>
  <si>
    <t>111-006</t>
  </si>
  <si>
    <t>Potrubí DN 40, ocelové hladké, ČSN 42 57 15, materiál tř. 11</t>
  </si>
  <si>
    <t>352190067</t>
  </si>
  <si>
    <t>111-007</t>
  </si>
  <si>
    <t>Potrubí DN 32, ocelové hladké, ČSN 42 57 15, materiál tř. 11</t>
  </si>
  <si>
    <t>-152186825</t>
  </si>
  <si>
    <t>111-008</t>
  </si>
  <si>
    <t>Potrubí DN 25, ocelové hladké, ČSN 42 57 15, materiál tř. 11</t>
  </si>
  <si>
    <t>-1072858154</t>
  </si>
  <si>
    <t>111-009</t>
  </si>
  <si>
    <t>Axiální kompenzátor pro měděné potrubí 35 mm</t>
  </si>
  <si>
    <t>1280788006</t>
  </si>
  <si>
    <t>111-010</t>
  </si>
  <si>
    <t>Axiální kompenzátor pro měděné potrubí 28 mm</t>
  </si>
  <si>
    <t>1040105442</t>
  </si>
  <si>
    <t>111-011</t>
  </si>
  <si>
    <t>Axiální kompenzátor pro měděné potrubí 22 mm</t>
  </si>
  <si>
    <t>-169793811</t>
  </si>
  <si>
    <t>111-012</t>
  </si>
  <si>
    <t>Tepelná izolace na potrubí Cu 35x1,5, tl. izolace 40 mm - minerální vlna + Al polep</t>
  </si>
  <si>
    <t>-1137985369</t>
  </si>
  <si>
    <t>111-013</t>
  </si>
  <si>
    <t>Tepelná izolace na potrubí Cu 28x1,0, tl. izolace 30 mm - minerální vlna + Al polep</t>
  </si>
  <si>
    <t>1147632514</t>
  </si>
  <si>
    <t>111-014</t>
  </si>
  <si>
    <t>Tepelná izolace na potrubí Cu 22x1,0, tl. izolace 30 mm - minerální vlna + Al polep</t>
  </si>
  <si>
    <t>1946944937</t>
  </si>
  <si>
    <t>111-015</t>
  </si>
  <si>
    <t>Tepelná izolace na potrubí Cu 18x1,0, tl. izolace 20 mm - pěnová navlékací</t>
  </si>
  <si>
    <t>1274526375</t>
  </si>
  <si>
    <t>111-016</t>
  </si>
  <si>
    <t>Tepelná izolace na potrubí Cu 15x1,0, tl. izolace 20 mm - pěnová navlékací</t>
  </si>
  <si>
    <t>392012323</t>
  </si>
  <si>
    <t>111-017</t>
  </si>
  <si>
    <t>Tepelná izolace na potrubí DN 40, tl. izolace 40 mm - minerální vlna + Al polep</t>
  </si>
  <si>
    <t>1043636184</t>
  </si>
  <si>
    <t>111-018</t>
  </si>
  <si>
    <t>Tepelná izolace na potrubí DN 32, tl. izolace 40 mm - minerální vlna + Al polep</t>
  </si>
  <si>
    <t>1850366831</t>
  </si>
  <si>
    <t>111-019</t>
  </si>
  <si>
    <t>Tepelná izolace na potrubí DN 25, tl. izolace 30 mm - minerální vlna + Al polep</t>
  </si>
  <si>
    <t>1157498185</t>
  </si>
  <si>
    <t>111-020</t>
  </si>
  <si>
    <t>Ocelová a Cu - kolena, redukce, T-kusy a další tvarovky příslušných dimenzí - přesný počet bude stanoven při montáži, odborný odhad tvarovek cca 40%</t>
  </si>
  <si>
    <t>-105734611</t>
  </si>
  <si>
    <t>111-021</t>
  </si>
  <si>
    <t>Pomocný ocelový materiál pro uchycení potrubí – konzole, třmeny, objímky, nastřelovací šrouby, matice, hmoždinky, ostatní spojovací materiál atd. - přesný počet bude stanoven na stavbě při montáži – cca 150 kg</t>
  </si>
  <si>
    <t>46275833</t>
  </si>
  <si>
    <t>111-022</t>
  </si>
  <si>
    <t>Popisné štítky na zařízení včetně šipek proudění</t>
  </si>
  <si>
    <t>-204215268</t>
  </si>
  <si>
    <t>1375468840</t>
  </si>
  <si>
    <t>-524563794</t>
  </si>
  <si>
    <t>ZRIZENI, PROVOZ, ZRUSENI</t>
  </si>
  <si>
    <t>1938673938</t>
  </si>
  <si>
    <t>D.1.01.4.3 - ZAŘÍZENÍ VZDUCHOTECHNIKY</t>
  </si>
  <si>
    <t>24-M - Montáže vzduchotechnických zařízení</t>
  </si>
  <si>
    <t xml:space="preserve">    N.V.ND.VEN - Zařízení poz. 1.1</t>
  </si>
  <si>
    <t xml:space="preserve">    D1 - Zařízení poz. 2.1</t>
  </si>
  <si>
    <t xml:space="preserve">    D2 - Zařízení poz. 3.1</t>
  </si>
  <si>
    <t xml:space="preserve">    D3 - Zařízení poz. 4.1</t>
  </si>
  <si>
    <t xml:space="preserve">    D4 - Zařízení poz. 5.1</t>
  </si>
  <si>
    <t xml:space="preserve">    D5 - Zařízení poz. 6.1</t>
  </si>
  <si>
    <t xml:space="preserve">    D6 - Zařízení poz. 7.1</t>
  </si>
  <si>
    <t xml:space="preserve">    N.V.PM.VZTP - Ostatní materiál</t>
  </si>
  <si>
    <t>24-M</t>
  </si>
  <si>
    <t>Montáže vzduchotechnických zařízení</t>
  </si>
  <si>
    <t>Montážní práce zařízení vzduchotechniky</t>
  </si>
  <si>
    <t>1724044103</t>
  </si>
  <si>
    <t>Doprava zařízení vzduchotechniky na místo stavby</t>
  </si>
  <si>
    <t>-1651017592</t>
  </si>
  <si>
    <t>Zkoušky, uvedení do provozu, vyregulování</t>
  </si>
  <si>
    <t>-1764472382</t>
  </si>
  <si>
    <t>Zajištění chodu VZT zařízení ve zkušebním provozu</t>
  </si>
  <si>
    <t>138363915</t>
  </si>
  <si>
    <t>2020863300</t>
  </si>
  <si>
    <t>502066248</t>
  </si>
  <si>
    <t>Stavební přípomoce - spolupráce se stavbou na vyznačení míst, kde budou provedeny stavební otvory pro vedení vzduchotechnických potrubních rozvodů</t>
  </si>
  <si>
    <t>-2134540255</t>
  </si>
  <si>
    <t>Lešení pomocné jednořadové lehké s podlahami do výšky 2 m</t>
  </si>
  <si>
    <t>-1381187013</t>
  </si>
  <si>
    <t>N.V.ND.VEN</t>
  </si>
  <si>
    <t>Zařízení poz. 1.1</t>
  </si>
  <si>
    <t>101-001</t>
  </si>
  <si>
    <t>1.1 - Potrubní odtahový ventilátor diagonální A 160, Vod = 400 m3/h, pod = 150 Pa, elektrický příkon 50 W, 230 V, váha - 3 kg</t>
  </si>
  <si>
    <t>-1834052677</t>
  </si>
  <si>
    <t>101-002</t>
  </si>
  <si>
    <t>Odvodní talířový plastový ventil A 160, průtok - V = 60 až 180 m3/h</t>
  </si>
  <si>
    <t>-1977831733</t>
  </si>
  <si>
    <t>101-003</t>
  </si>
  <si>
    <t>Spiro potrubí A 160, L = 1000 mm</t>
  </si>
  <si>
    <t>-522335168</t>
  </si>
  <si>
    <t>101-004</t>
  </si>
  <si>
    <t>Odbočka jednoduchá 90o A 160-A 160</t>
  </si>
  <si>
    <t>313052973</t>
  </si>
  <si>
    <t>101-005</t>
  </si>
  <si>
    <t>Oblouk 90o A 160</t>
  </si>
  <si>
    <t>617686471</t>
  </si>
  <si>
    <t>101-006</t>
  </si>
  <si>
    <t>Výfuková hlavice A 160</t>
  </si>
  <si>
    <t>2127187480</t>
  </si>
  <si>
    <t>D1</t>
  </si>
  <si>
    <t>Zařízení poz. 2.1</t>
  </si>
  <si>
    <t>102-001</t>
  </si>
  <si>
    <t>2.1 - Nástěnný odtahový ventilátor radiální A 100, Vod = 50 m3/h, pod = 80 Pa, elektrický příkon 53 W, 230 V, váha - 3 kg</t>
  </si>
  <si>
    <t>1346582285</t>
  </si>
  <si>
    <t>102-002</t>
  </si>
  <si>
    <t>Spiro potrubí A 100, L = 1000 mm</t>
  </si>
  <si>
    <t>-1042855973</t>
  </si>
  <si>
    <t>102-003</t>
  </si>
  <si>
    <t>Oblouk 90o A 100</t>
  </si>
  <si>
    <t>1169603834</t>
  </si>
  <si>
    <t>102-004</t>
  </si>
  <si>
    <t>Výfuková hlavice A 100</t>
  </si>
  <si>
    <t>2076374133</t>
  </si>
  <si>
    <t>D2</t>
  </si>
  <si>
    <t>Zařízení poz. 3.1</t>
  </si>
  <si>
    <t>103-001</t>
  </si>
  <si>
    <t>3.1 - Potrubní odtahový ventilátor diagonální A 160, Vod = 350 m3/h, pod = 170 Pa, elektrický příkon 50 W, 230 V, váha - 3 kg</t>
  </si>
  <si>
    <t>-969678208</t>
  </si>
  <si>
    <t>103-002</t>
  </si>
  <si>
    <t>Odvodní talířový plastový ventil A 160, průtok - V = 30 až 60 m3/h</t>
  </si>
  <si>
    <t>1097741125</t>
  </si>
  <si>
    <t>103-003</t>
  </si>
  <si>
    <t>-984059129</t>
  </si>
  <si>
    <t>103-004</t>
  </si>
  <si>
    <t>-1632540141</t>
  </si>
  <si>
    <t>103-005</t>
  </si>
  <si>
    <t>Odbočka dvojitá 90o A 160-A 160</t>
  </si>
  <si>
    <t>860462452</t>
  </si>
  <si>
    <t>103-006</t>
  </si>
  <si>
    <t>955552840</t>
  </si>
  <si>
    <t>103-007</t>
  </si>
  <si>
    <t>1704340646</t>
  </si>
  <si>
    <t>D3</t>
  </si>
  <si>
    <t>Zařízení poz. 4.1</t>
  </si>
  <si>
    <t>104-001</t>
  </si>
  <si>
    <t>4.1 - Stropní odtahový ventilátor axiální A 150, Vod = 50 m3/h, pod = 80 Pa, elektrický příkon 29 W, 230 V, váha - 3 kg</t>
  </si>
  <si>
    <t>-1597129146</t>
  </si>
  <si>
    <t>104-002</t>
  </si>
  <si>
    <t>Spiro potrubí A 150, L = 1000 mm</t>
  </si>
  <si>
    <t>1861055382</t>
  </si>
  <si>
    <t>104-003</t>
  </si>
  <si>
    <t>Výfuková hlavice A 150</t>
  </si>
  <si>
    <t>-1660077494</t>
  </si>
  <si>
    <t>D4</t>
  </si>
  <si>
    <t>Zařízení poz. 5.1</t>
  </si>
  <si>
    <t>105-001</t>
  </si>
  <si>
    <t>5.1 - Stropní odtahový ventilátor axiální A 150, Vod = 50 m3/h, pod = 80 Pa, elektrický příkon 29 W, 230 V, váha - 3 kg</t>
  </si>
  <si>
    <t>1108200412</t>
  </si>
  <si>
    <t>105-002</t>
  </si>
  <si>
    <t>-622212972</t>
  </si>
  <si>
    <t>105-003</t>
  </si>
  <si>
    <t>1951239006</t>
  </si>
  <si>
    <t>D5</t>
  </si>
  <si>
    <t>Zařízení poz. 6.1</t>
  </si>
  <si>
    <t>106-001</t>
  </si>
  <si>
    <t>6.1 - Stropní odtahový ventilátor axiální A 150, Vod = 50 m3/h, pod = 80 Pa, elektrický příkon 29 W, 230 V, váha - 3 kg</t>
  </si>
  <si>
    <t>-978306915</t>
  </si>
  <si>
    <t>106-002</t>
  </si>
  <si>
    <t>-1111147631</t>
  </si>
  <si>
    <t>106-003</t>
  </si>
  <si>
    <t>940475757</t>
  </si>
  <si>
    <t>D6</t>
  </si>
  <si>
    <t>Zařízení poz. 7.1</t>
  </si>
  <si>
    <t>107-001</t>
  </si>
  <si>
    <t>Protipožární spékací výústková větrací tvarovka s odolností EI 30 pro zakrytí otvoru 400x100 (celkem 4 kusy 100x100)</t>
  </si>
  <si>
    <t>-1506125312</t>
  </si>
  <si>
    <t>107-002</t>
  </si>
  <si>
    <t>Stěnová mřížka 400x100</t>
  </si>
  <si>
    <t>-39639072</t>
  </si>
  <si>
    <t>N.V.PM.VZTP</t>
  </si>
  <si>
    <t>Ostatní materiál</t>
  </si>
  <si>
    <t>222-001</t>
  </si>
  <si>
    <t>Pomocný ocelový materiál pro uchycení potrubí, materiál ocel tř.11 – konzole, třmeny, objímky, včetně nátěru</t>
  </si>
  <si>
    <t>-2082127306</t>
  </si>
  <si>
    <t>222-002</t>
  </si>
  <si>
    <t>-59368777</t>
  </si>
  <si>
    <t>-1109977084</t>
  </si>
  <si>
    <t>-1216645498</t>
  </si>
  <si>
    <t>821585161</t>
  </si>
  <si>
    <t>D.1.01.4.5 - ZAŘÍZENÍ ZDRAVOTNĚ TECHNICKÝCH INSTALACÍ</t>
  </si>
  <si>
    <t xml:space="preserve">    1 - Zemní práce</t>
  </si>
  <si>
    <t xml:space="preserve">    721 - Zdravotechnika - vnitřní kanalizace</t>
  </si>
  <si>
    <t xml:space="preserve">    722 - Zdravotechnika - vnitřní vodovod</t>
  </si>
  <si>
    <t xml:space="preserve">    725 - Zdravotechnika - zařizovací předměty</t>
  </si>
  <si>
    <t xml:space="preserve">    732 - Ústřední vytápění - strojovny</t>
  </si>
  <si>
    <t>Zemní práce</t>
  </si>
  <si>
    <t>139711101</t>
  </si>
  <si>
    <t>Vykopávka v uzavřených prostorách s naložením výkopku na dopravní prostředek v hornině tř. 1 až 4</t>
  </si>
  <si>
    <t>-1960161564</t>
  </si>
  <si>
    <t>0,60*(0,40+0,43)/2*2,00</t>
  </si>
  <si>
    <t>0,60*(0,40+0,47)/2*2,0</t>
  </si>
  <si>
    <t>0,60*(0,40+0,46)/2*2,50</t>
  </si>
  <si>
    <t>0,70*(0,45+0,60)/2*4,50</t>
  </si>
  <si>
    <t>0,80*(0,60+0,70)/2*3,50</t>
  </si>
  <si>
    <t>174101101</t>
  </si>
  <si>
    <t>Zásyp sypaninou z jakékoliv horniny s uložením výkopku ve vrstvách se zhutněním jam, šachet, rýh nebo kolem objektů v těchto vykopávkách</t>
  </si>
  <si>
    <t>1657552715</t>
  </si>
  <si>
    <t>0,70*(0,05+0,20)/2*4,50</t>
  </si>
  <si>
    <t>0,80*(0,20+0,30)/2*3,50</t>
  </si>
  <si>
    <t>166101101</t>
  </si>
  <si>
    <t>Přehození neulehlého výkopku z horniny tř. 1 až 4</t>
  </si>
  <si>
    <t>-1400063677</t>
  </si>
  <si>
    <t>162201211</t>
  </si>
  <si>
    <t>Vodorovné přemístění výkopku nebo sypaniny stavebním kolečkem s naložením a vyprázdněním kolečka na hromady nebo do dopravního prostředku na vzdálenost do 10 m z horniny tř. 1 až 4</t>
  </si>
  <si>
    <t>-1578362135</t>
  </si>
  <si>
    <t>5,637-1,094</t>
  </si>
  <si>
    <t>162201219</t>
  </si>
  <si>
    <t>Vodorovné přemístění výkopku nebo sypaniny stavebním kolečkem s naložením a vyprázdněním kolečka na hromady nebo do dopravního prostředku na vzdálenost do 10 m z horniny Příplatek k ceně za každých dalších 10 m</t>
  </si>
  <si>
    <t>1112207638</t>
  </si>
  <si>
    <t>162701105</t>
  </si>
  <si>
    <t>Vodorovné přemístění výkopku nebo sypaniny po suchu na obvyklém dopravním prostředku, bez naložení výkopku, avšak se složením bez rozhrnutí z horniny tř. 1 až 4 na vzdálenost přes 9 000 do 10 000 m</t>
  </si>
  <si>
    <t>595317156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</si>
  <si>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</si>
  <si>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</si>
  <si>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-1637636385</t>
  </si>
  <si>
    <t>4,543*5</t>
  </si>
  <si>
    <t>171201211</t>
  </si>
  <si>
    <t>-1754424633</t>
  </si>
  <si>
    <t>4,543*1,800</t>
  </si>
  <si>
    <t>175111101</t>
  </si>
  <si>
    <t>Obsypání potrubí ručně sypaninou z vhodných hornin tř. 1 až 4 nebo materiálem připraveným podél výkopu ve vzdálenosti do 3 m od jeho kraje, pro jakoukoliv hloubku výkopu a míru zhutnění bez prohození sypaniny sítem</t>
  </si>
  <si>
    <t>773458589</t>
  </si>
  <si>
    <t>0,60*0,30*2,00</t>
  </si>
  <si>
    <t>0,60*0,30*2,0</t>
  </si>
  <si>
    <t>0,60*0,30*2,50</t>
  </si>
  <si>
    <t>0,70*0,30*4,50</t>
  </si>
  <si>
    <t>0,80*0,30*3,50</t>
  </si>
  <si>
    <t>58337308</t>
  </si>
  <si>
    <t>štěrkopísek frakce 0/2 třída B</t>
  </si>
  <si>
    <t>-1906947029</t>
  </si>
  <si>
    <t>3,315*2 "Přepočtené koeficientem množství</t>
  </si>
  <si>
    <t>451573111</t>
  </si>
  <si>
    <t>Lože pod potrubí, stoky a drobné objekty v otevřeném výkopu z písku a štěrkopísku do 63 mm</t>
  </si>
  <si>
    <t>188618221</t>
  </si>
  <si>
    <t>0,60*0,10*2,00</t>
  </si>
  <si>
    <t>0,60*0,10*2,0</t>
  </si>
  <si>
    <t>0,60*0,10*2,50</t>
  </si>
  <si>
    <t>0,70*0,10*4,50</t>
  </si>
  <si>
    <t>0,80*0,10*3,50</t>
  </si>
  <si>
    <t>631312141</t>
  </si>
  <si>
    <t>Doplnění dosavadních mazanin prostým betonem s dodáním hmot, bez potěru, plochy jednotlivě rýh v dosavadních mazaninách</t>
  </si>
  <si>
    <t>953029975</t>
  </si>
  <si>
    <t>0,60*(2,00+2,00+2,00+2,50)*0,20</t>
  </si>
  <si>
    <t>0,40*4,50*0,20</t>
  </si>
  <si>
    <t>0,80*3,50*0,20</t>
  </si>
  <si>
    <t>13256517</t>
  </si>
  <si>
    <t>(2,00+2,00+2,00+2,50+4,50+3,50)*2</t>
  </si>
  <si>
    <t>977311114</t>
  </si>
  <si>
    <t>Řezání stávajících betonových mazanin bez vyztužení hloubky přes 150 do 200 mm</t>
  </si>
  <si>
    <t>-1814228917</t>
  </si>
  <si>
    <t>965042231</t>
  </si>
  <si>
    <t>Bourání mazanin betonových nebo z litého asfaltu tl. přes 100 mm, plochy do 4 m2</t>
  </si>
  <si>
    <t>1695297487</t>
  </si>
  <si>
    <t>-375015457</t>
  </si>
  <si>
    <t>4,268</t>
  </si>
  <si>
    <t>997013219</t>
  </si>
  <si>
    <t>Vnitrostaveništní doprava suti a vybouraných hmot vodorovně do 50 m Příplatek k cenám -3111 až -3217 za zvětšenou vodorovnou dopravu přes vymezenou dopravní vzdálenost za každých dalších i započatých 10 m</t>
  </si>
  <si>
    <t>-987491618</t>
  </si>
  <si>
    <t>644606718</t>
  </si>
  <si>
    <t>-1421152760</t>
  </si>
  <si>
    <t>4,268*14</t>
  </si>
  <si>
    <t>997013801</t>
  </si>
  <si>
    <t>1743961257</t>
  </si>
  <si>
    <t>2146949559</t>
  </si>
  <si>
    <t>721</t>
  </si>
  <si>
    <t>Zdravotechnika - vnitřní kanalizace</t>
  </si>
  <si>
    <t>721173401</t>
  </si>
  <si>
    <t>Potrubí z plastových trub PVC SN4 svodné (ležaté) DN 110</t>
  </si>
  <si>
    <t>-2119016498</t>
  </si>
  <si>
    <t>721173403</t>
  </si>
  <si>
    <t>Potrubí z plastových trub PVC SN4 svodné (ležaté) DN 160</t>
  </si>
  <si>
    <t>715884111</t>
  </si>
  <si>
    <t>721174024</t>
  </si>
  <si>
    <t>Potrubí z plastových trub polypropylenové odpadní (svislé) DN 70</t>
  </si>
  <si>
    <t>-1009982891</t>
  </si>
  <si>
    <t>721174025</t>
  </si>
  <si>
    <t>Potrubí z plastových trub polypropylenové odpadní (svislé) DN 100</t>
  </si>
  <si>
    <t>-1806394289</t>
  </si>
  <si>
    <t>721174027</t>
  </si>
  <si>
    <t>Potrubí z plastových trub polypropylenové odpadní (svislé) DN 150</t>
  </si>
  <si>
    <t>52575856</t>
  </si>
  <si>
    <t>72117404R</t>
  </si>
  <si>
    <t>Potrubí z plastových trub polypropylenové připojovací DN 32</t>
  </si>
  <si>
    <t>-69947424</t>
  </si>
  <si>
    <t>721174042</t>
  </si>
  <si>
    <t>Potrubí z plastových trub polypropylenové připojovací DN 40</t>
  </si>
  <si>
    <t>550128080</t>
  </si>
  <si>
    <t>721174043</t>
  </si>
  <si>
    <t>Potrubí z plastových trub polypropylenové připojovací DN 50</t>
  </si>
  <si>
    <t>-1173788295</t>
  </si>
  <si>
    <t>721174044</t>
  </si>
  <si>
    <t>Potrubí z plastových trub polypropylenové připojovací DN 70</t>
  </si>
  <si>
    <t>-1276558763</t>
  </si>
  <si>
    <t>721174045</t>
  </si>
  <si>
    <t>Potrubí z plastových trub polypropylenové připojovací DN 100</t>
  </si>
  <si>
    <t>-158886955</t>
  </si>
  <si>
    <t>721194104</t>
  </si>
  <si>
    <t>Vyměření přípojek na potrubí vyvedení a upevnění odpadních výpustek DN 40</t>
  </si>
  <si>
    <t>-1397904391</t>
  </si>
  <si>
    <t>721194105</t>
  </si>
  <si>
    <t>Vyměření přípojek na potrubí vyvedení a upevnění odpadních výpustek DN 50</t>
  </si>
  <si>
    <t>-1119741342</t>
  </si>
  <si>
    <t>721194109</t>
  </si>
  <si>
    <t>Vyměření přípojek na potrubí vyvedení a upevnění odpadních výpustek DN 100</t>
  </si>
  <si>
    <t>1316529683</t>
  </si>
  <si>
    <t>721211421</t>
  </si>
  <si>
    <t>Podlahové vpusti se svislým odtokem DN 50/75/110 mřížka nerez 115x115</t>
  </si>
  <si>
    <t>-1861551963</t>
  </si>
  <si>
    <t>721233113</t>
  </si>
  <si>
    <t>Střešní vtoky (vpusti) polypropylenové (PP) pro ploché střechy s odtokem svislým DN 125</t>
  </si>
  <si>
    <t>-403631822</t>
  </si>
  <si>
    <t>721273153</t>
  </si>
  <si>
    <t>Ventilační hlavice z polypropylenu (PP) DN 110</t>
  </si>
  <si>
    <t>-1414932728</t>
  </si>
  <si>
    <t>72127315R</t>
  </si>
  <si>
    <t>Ventilační hlavice z polypropylenu (PP) DN 125</t>
  </si>
  <si>
    <t>-1660362772</t>
  </si>
  <si>
    <t>721274123</t>
  </si>
  <si>
    <t>Ventily přivzdušňovací odpadních potrubí vnitřní DN 100</t>
  </si>
  <si>
    <t>852280229</t>
  </si>
  <si>
    <t>998721102</t>
  </si>
  <si>
    <t>Přesun hmot pro vnitřní kanalizace stanovený z hmotnosti přesunovaného materiálu vodorovná dopravní vzdálenost do 50 m v objektech výšky přes 6 do 12 m</t>
  </si>
  <si>
    <t>1436639394</t>
  </si>
  <si>
    <t>998721181</t>
  </si>
  <si>
    <t>Přesun hmot pro vnitřní kanalizace stanovený z hmotnosti přesunovaného materiálu Příplatek k ceně za přesun prováděný bez použití mechanizace pro jakoukoliv výšku objektu</t>
  </si>
  <si>
    <t>1043896477</t>
  </si>
  <si>
    <t>721140802</t>
  </si>
  <si>
    <t>Demontáž potrubí z litinových trub odpadních nebo dešťových do DN 100</t>
  </si>
  <si>
    <t>1241527279</t>
  </si>
  <si>
    <t>721140806</t>
  </si>
  <si>
    <t>Demontáž potrubí z litinových trub odpadních nebo dešťových přes 100 do DN 200</t>
  </si>
  <si>
    <t>-173630651</t>
  </si>
  <si>
    <t>721171803</t>
  </si>
  <si>
    <t>Demontáž potrubí z novodurových trub odpadních nebo připojovacích do D 75</t>
  </si>
  <si>
    <t>-1413272201</t>
  </si>
  <si>
    <t>721220801</t>
  </si>
  <si>
    <t>Demontáž zápachových uzávěrek do DN 70</t>
  </si>
  <si>
    <t>982474295</t>
  </si>
  <si>
    <t>721220802</t>
  </si>
  <si>
    <t>Demontáž zápachových uzávěrek DN 100</t>
  </si>
  <si>
    <t>838356394</t>
  </si>
  <si>
    <t>721290822</t>
  </si>
  <si>
    <t>Vnitrostaveništní přemístění vybouraných (demontovaných) hmot vnitřní kanalizace vodorovně do 100 m v objektech výšky přes 6 do 12 m</t>
  </si>
  <si>
    <t>1962499092</t>
  </si>
  <si>
    <t>-1868532940</t>
  </si>
  <si>
    <t>2113457614</t>
  </si>
  <si>
    <t>1,393*14</t>
  </si>
  <si>
    <t>Poplatek za uložení stavebního odpadu na skládce (skládkovné) směsného stavebního a demoličního zatříděného do Katalogu odpadů pod kódem 170 904</t>
  </si>
  <si>
    <t>-2002226769</t>
  </si>
  <si>
    <t>721110961</t>
  </si>
  <si>
    <t>Opravy odpadního potrubí kameninového propojení dosavadního potrubí DN 100</t>
  </si>
  <si>
    <t>1203995878</t>
  </si>
  <si>
    <t>721110963</t>
  </si>
  <si>
    <t>Opravy odpadního potrubí kameninového propojení dosavadního potrubí DN 150</t>
  </si>
  <si>
    <t>1033588959</t>
  </si>
  <si>
    <t>721300922</t>
  </si>
  <si>
    <t>Pročištění ležatých svodů do DN 300</t>
  </si>
  <si>
    <t>1956069908</t>
  </si>
  <si>
    <t>722</t>
  </si>
  <si>
    <t>Zdravotechnika - vnitřní vodovod</t>
  </si>
  <si>
    <t>722130233</t>
  </si>
  <si>
    <t>Potrubí z ocelových trubek pozinkovaných závitových svařovaných běžných DN 25</t>
  </si>
  <si>
    <t>-282079038</t>
  </si>
  <si>
    <t>722130234</t>
  </si>
  <si>
    <t>Potrubí z ocelových trubek pozinkovaných závitových svařovaných běžných DN 32</t>
  </si>
  <si>
    <t>1546639986</t>
  </si>
  <si>
    <t>722174002</t>
  </si>
  <si>
    <t>Potrubí z plastových trubek z polypropylenu (PPR) svařovaných polyfuzně PN 16 (SDR 7,4) D 20 x 2,8</t>
  </si>
  <si>
    <t>-1364577547</t>
  </si>
  <si>
    <t>722174003</t>
  </si>
  <si>
    <t>Potrubí z plastových trubek z polypropylenu (PPR) svařovaných polyfuzně PN 16 (SDR 7,4) D 25 x 3,5</t>
  </si>
  <si>
    <t>674809993</t>
  </si>
  <si>
    <t>722174004</t>
  </si>
  <si>
    <t>Potrubí z plastových trubek z polypropylenu (PPR) svařovaných polyfuzně PN 16 (SDR 7,4) D 32 x 4,4</t>
  </si>
  <si>
    <t>-1648564710</t>
  </si>
  <si>
    <t>722174005</t>
  </si>
  <si>
    <t>Potrubí z plastových trubek z polypropylenu (PPR) svařovaných polyfuzně PN 16 (SDR 7,4) D 40 x 5,5</t>
  </si>
  <si>
    <t>1151207221</t>
  </si>
  <si>
    <t>722174006</t>
  </si>
  <si>
    <t>Potrubí z plastových trubek z polypropylenu (PPR) svařovaných polyfuzně PN 16 (SDR 7,4) D 50 x 6,9</t>
  </si>
  <si>
    <t>-1330824260</t>
  </si>
  <si>
    <t>722174072</t>
  </si>
  <si>
    <t>Potrubí z plastových trubek z polypropylenu (PPR) svařovaných polyfuzně kompenzační smyčky na potrubí (PPR) D 20 x 3,4</t>
  </si>
  <si>
    <t>-1206953968</t>
  </si>
  <si>
    <t>722174073</t>
  </si>
  <si>
    <t>Potrubí z plastových trubek z polypropylenu (PPR) svařovaných polyfuzně kompenzační smyčky na potrubí (PPR) D 25 x 4,2</t>
  </si>
  <si>
    <t>-89181385</t>
  </si>
  <si>
    <t>722174074</t>
  </si>
  <si>
    <t>Potrubí z plastových trubek z polypropylenu (PPR) svařovaných polyfuzně kompenzační smyčky na potrubí (PPR) D 32 x 5,4</t>
  </si>
  <si>
    <t>-424916468</t>
  </si>
  <si>
    <t>722174075</t>
  </si>
  <si>
    <t>Potrubí z plastových trubek z polypropylenu (PPR) svařovaných polyfuzně kompenzační smyčky na potrubí (PPR) D 40 x 6,7</t>
  </si>
  <si>
    <t>-1214459961</t>
  </si>
  <si>
    <t>722181241</t>
  </si>
  <si>
    <t>Ochrana potrubí termoizolačními trubicemi z pěnového polyetylenu PE přilepenými v příčných a podélných spojích, tloušťky izolace přes 13 do 20 mm, vnitřního průměru izolace DN do 22 mm</t>
  </si>
  <si>
    <t>1560143088</t>
  </si>
  <si>
    <t>722181242</t>
  </si>
  <si>
    <t>Ochrana potrubí termoizolačními trubicemi z pěnového polyetylenu PE přilepenými v příčných a podélných spojích, tloušťky izolace přes 13 do 20 mm, vnitřního průměru izolace DN přes 22 do 45 mm</t>
  </si>
  <si>
    <t>920332450</t>
  </si>
  <si>
    <t>722181243</t>
  </si>
  <si>
    <t>Ochrana potrubí termoizolačními trubicemi z pěnového polyetylenu PE přilepenými v příčných a podélných spojích, tloušťky izolace přes 13 do 20 mm, vnitřního průměru izolace DN přes 45 do 63 mm</t>
  </si>
  <si>
    <t>-1892380003</t>
  </si>
  <si>
    <t>722212440</t>
  </si>
  <si>
    <t>Armatury přírubové šoupátka orientační štítky na zeď</t>
  </si>
  <si>
    <t>soubor</t>
  </si>
  <si>
    <t>-1080890688</t>
  </si>
  <si>
    <t>722220152</t>
  </si>
  <si>
    <t>Armatury s jedním závitem plastové (PPR) PN 20 (SDR 6) DN 20 x G 1/2</t>
  </si>
  <si>
    <t>288999564</t>
  </si>
  <si>
    <t>722220161</t>
  </si>
  <si>
    <t>Armatury s jedním závitem plastové (PPR) PN 20 (SDR 6) DN 20 x G 1/2 (nástěnný komplet)</t>
  </si>
  <si>
    <t>-818352726</t>
  </si>
  <si>
    <t>722220231</t>
  </si>
  <si>
    <t>Armatury s jedním závitem přechodové tvarovky PPR, PN 20 (SDR 6) s kovovým závitem vnitřním přechodky dGK D 20 x G 1/2</t>
  </si>
  <si>
    <t>448493115</t>
  </si>
  <si>
    <t>722220232</t>
  </si>
  <si>
    <t>Armatury s jedním závitem přechodové tvarovky PPR, PN 20 (SDR 6) s kovovým závitem vnitřním přechodky dGK D 25 x G 3/4</t>
  </si>
  <si>
    <t>643479515</t>
  </si>
  <si>
    <t>722220234</t>
  </si>
  <si>
    <t>Armatury s jedním závitem přechodové tvarovky PPR, PN 20 (SDR 6) s kovovým závitem vnitřním přechodky dGK D 40 x G 5/4</t>
  </si>
  <si>
    <t>-1176059474</t>
  </si>
  <si>
    <t>722220235</t>
  </si>
  <si>
    <t>Armatury s jedním závitem přechodové tvarovky PPR, PN 20 (SDR 6) s kovovým závitem vnitřním přechodky dGK D 50 x G 6/4</t>
  </si>
  <si>
    <t>-1658060581</t>
  </si>
  <si>
    <t>722232044</t>
  </si>
  <si>
    <t>Armatury se dvěma závity kulové kohouty PN 42 do 185 °C přímé vnitřní závit G 3/4</t>
  </si>
  <si>
    <t>-1374681639</t>
  </si>
  <si>
    <t>722232046</t>
  </si>
  <si>
    <t>Armatury se dvěma závity kulové kohouty PN 42 do 185 °C přímé vnitřní závit G 5/4</t>
  </si>
  <si>
    <t>-525702310</t>
  </si>
  <si>
    <t>722232047</t>
  </si>
  <si>
    <t>Armatury se dvěma závity kulové kohouty PN 42 do 185 °C přímé vnitřní závit G 6/4</t>
  </si>
  <si>
    <t>889150236</t>
  </si>
  <si>
    <t>722239102</t>
  </si>
  <si>
    <t>Armatury se dvěma závity montáž vodovodních armatur se dvěma závity ostatních typů G 3/4</t>
  </si>
  <si>
    <t>-622917089</t>
  </si>
  <si>
    <t>55121198</t>
  </si>
  <si>
    <t>závitový zpětný ventil DN 20</t>
  </si>
  <si>
    <t>1811487376</t>
  </si>
  <si>
    <t>5512125R</t>
  </si>
  <si>
    <t>ventil pojistný závitový DN15/20</t>
  </si>
  <si>
    <t>-971877261</t>
  </si>
  <si>
    <t>722239104</t>
  </si>
  <si>
    <t>Armatury se dvěma závity montáž vodovodních armatur se dvěma závity ostatních typů G 5/4</t>
  </si>
  <si>
    <t>1513081159</t>
  </si>
  <si>
    <t>55121200</t>
  </si>
  <si>
    <t>závitový zpětný ventil 1"1/4</t>
  </si>
  <si>
    <t>2008705270</t>
  </si>
  <si>
    <t>722250143</t>
  </si>
  <si>
    <t>Požární příslušenství a armatury hydrantový systém s tvarově stálou hadicí prosklený D 25 x 30 m</t>
  </si>
  <si>
    <t>536221996</t>
  </si>
  <si>
    <t>722290226</t>
  </si>
  <si>
    <t>Zkoušky, proplach a desinfekce vodovodního potrubí zkoušky těsnosti vodovodního potrubí závitového do DN 50</t>
  </si>
  <si>
    <t>1939041600</t>
  </si>
  <si>
    <t>722290234</t>
  </si>
  <si>
    <t>Zkoušky, proplach a desinfekce vodovodního potrubí proplach a desinfekce vodovodního potrubí do DN 80</t>
  </si>
  <si>
    <t>-40093003</t>
  </si>
  <si>
    <t>998722102</t>
  </si>
  <si>
    <t>Přesun hmot pro vnitřní vodovod stanovený z hmotnosti přesunovaného materiálu vodorovná dopravní vzdálenost do 50 m v objektech výšky přes 6 do 12 m</t>
  </si>
  <si>
    <t>488678890</t>
  </si>
  <si>
    <t>998722181</t>
  </si>
  <si>
    <t>Přesun hmot pro vnitřní vodovod stanovený z hmotnosti přesunovaného materiálu Příplatek k ceně za přesun prováděný bez použití mechanizace pro jakoukoliv výšku objektu</t>
  </si>
  <si>
    <t>-494694385</t>
  </si>
  <si>
    <t>722130801</t>
  </si>
  <si>
    <t>Demontáž potrubí z ocelových trubek pozinkovaných závitových do DN 25</t>
  </si>
  <si>
    <t>-877286898</t>
  </si>
  <si>
    <t>722130802</t>
  </si>
  <si>
    <t>Demontáž potrubí z ocelových trubek pozinkovaných závitových přes 25 do DN 40</t>
  </si>
  <si>
    <t>-1294041319</t>
  </si>
  <si>
    <t>722130803</t>
  </si>
  <si>
    <t>Demontáž potrubí z ocelových trubek pozinkovaných závitových přes 40 do DN 50</t>
  </si>
  <si>
    <t>-753676141</t>
  </si>
  <si>
    <t>722170801</t>
  </si>
  <si>
    <t>Demontáž rozvodů vody z plastů do Ø 25 mm</t>
  </si>
  <si>
    <t>1560749100</t>
  </si>
  <si>
    <t>722181812</t>
  </si>
  <si>
    <t>Demontáž plstěných pásů z trub do Ø 50</t>
  </si>
  <si>
    <t>318098234</t>
  </si>
  <si>
    <t>722220851</t>
  </si>
  <si>
    <t>Demontáž armatur závitových s jedním závitem do G 3/4</t>
  </si>
  <si>
    <t>-1076618263</t>
  </si>
  <si>
    <t>722220855</t>
  </si>
  <si>
    <t>Demontáž armatur závitových s jedním závitem přes 6/4 do G 2 1/2</t>
  </si>
  <si>
    <t>1313685338</t>
  </si>
  <si>
    <t>722290822</t>
  </si>
  <si>
    <t>Vnitrostaveništní přemístění vybouraných (demontovaných) hmot vnitřní vodovod vodorovně do 100 m v objektech výšky přes 6 do 12 m</t>
  </si>
  <si>
    <t>1742410545</t>
  </si>
  <si>
    <t>-530658187</t>
  </si>
  <si>
    <t>-584925052</t>
  </si>
  <si>
    <t>0,530*14</t>
  </si>
  <si>
    <t>-1539132860</t>
  </si>
  <si>
    <t>722131937</t>
  </si>
  <si>
    <t>Opravy vodovodního potrubí z ocelových trubek pozinkovaných závitových propojení dosavadního potrubí DN 65</t>
  </si>
  <si>
    <t>-1776996116</t>
  </si>
  <si>
    <t>725</t>
  </si>
  <si>
    <t>Zdravotechnika - zařizovací předměty</t>
  </si>
  <si>
    <t>725111132</t>
  </si>
  <si>
    <t>Zařízení záchodů splachovače nádržkové plastové nízkopoložené nebo vysokopoložené</t>
  </si>
  <si>
    <t>-1113228865</t>
  </si>
  <si>
    <t>725112171</t>
  </si>
  <si>
    <t>Zařízení záchodů kombi klozety s hlubokým splachováním odpad vodorovný</t>
  </si>
  <si>
    <t>-1666434321</t>
  </si>
  <si>
    <t>725112173</t>
  </si>
  <si>
    <t>Zařízení záchodů kombi klozety s hlubokým splachováním zvýšený 50 cm s odpadem svislým</t>
  </si>
  <si>
    <t>-205129473</t>
  </si>
  <si>
    <t>725121527</t>
  </si>
  <si>
    <t>Pisoárové záchodky keramické automatické s integrovaným napájecím zdrojem</t>
  </si>
  <si>
    <t>-1201199631</t>
  </si>
  <si>
    <t>725211603</t>
  </si>
  <si>
    <t>Umyvadla keramická bez výtokových armatur se zápachovou uzávěrkou připevněná na stěnu šrouby bílá bez sloupu nebo krytu na sifon 600 mm</t>
  </si>
  <si>
    <t>1597688421</t>
  </si>
  <si>
    <t>725211681</t>
  </si>
  <si>
    <t>Umyvadla keramická bez výtokových armatur zdravotní se zápachovou uzávěrkou připevněná na stěnu šrouby bílá 640 mm</t>
  </si>
  <si>
    <t>-517383812</t>
  </si>
  <si>
    <t>Sprchový závěs (Si) 1,80x2,00 m</t>
  </si>
  <si>
    <t>-266453536</t>
  </si>
  <si>
    <t>Závěsní ryč rohová do sprchových koutů 1,20x120</t>
  </si>
  <si>
    <t>1905714631</t>
  </si>
  <si>
    <t>725291511</t>
  </si>
  <si>
    <t>Doplňky zařízení koupelen a záchodů plastové dávkovač tekutého mýdla na 350 ml</t>
  </si>
  <si>
    <t>-765141510</t>
  </si>
  <si>
    <t>725291621</t>
  </si>
  <si>
    <t>Doplňky zařízení koupelen a záchodů nerezové zásobník toaletních papírů d=300 mm</t>
  </si>
  <si>
    <t>-2101475330</t>
  </si>
  <si>
    <t>725291631</t>
  </si>
  <si>
    <t>Doplňky zařízení koupelen a záchodů nerezové zásobník papírových ručníků</t>
  </si>
  <si>
    <t>-676069367</t>
  </si>
  <si>
    <t>725291642</t>
  </si>
  <si>
    <t>Doplňky zařízení koupelen a záchodů nerezové sedačky do sprchy</t>
  </si>
  <si>
    <t>-1135479743</t>
  </si>
  <si>
    <t>725291641</t>
  </si>
  <si>
    <t>Doplňky zařízení koupelen a záchodů nerezové madlo sprchové 750 x 450 mm</t>
  </si>
  <si>
    <t>1428040013</t>
  </si>
  <si>
    <t>725291706</t>
  </si>
  <si>
    <t>Doplňky zařízení koupelen a záchodů smaltované madla rovná, délky 800 mm</t>
  </si>
  <si>
    <t>1804838090</t>
  </si>
  <si>
    <t>725291722</t>
  </si>
  <si>
    <t>Doplňky zařízení koupelen a záchodů smaltované madla krakorcová sklopná, délky 834 mm</t>
  </si>
  <si>
    <t>1355961099</t>
  </si>
  <si>
    <t>Háček na dveře</t>
  </si>
  <si>
    <t>525899734</t>
  </si>
  <si>
    <t>953943112</t>
  </si>
  <si>
    <t>Osazování drobných kovových předmětů výrobků ostatních jinde neuvedených do vynechaných či vysekaných kapes zdiva, se zajištěním polohy se zalitím maltou cementovou, hmotnosti přes 1 do 5 kg/kus</t>
  </si>
  <si>
    <t>444895516</t>
  </si>
  <si>
    <t>6346512R</t>
  </si>
  <si>
    <t>-2058834710</t>
  </si>
  <si>
    <t>725311125</t>
  </si>
  <si>
    <t>Dřezy bez výtokových armatur jednoduché se zápachovou uzávěrkou nerezové rohové a vestavné se dvěma odkapními plochami 952x502 mm</t>
  </si>
  <si>
    <t>922812105</t>
  </si>
  <si>
    <t>725331111</t>
  </si>
  <si>
    <t>Výlevky bez výtokových armatur a splachovací nádrže keramické se sklopnou plastovou mřížkou 425 mm</t>
  </si>
  <si>
    <t>1391760466</t>
  </si>
  <si>
    <t>725821312</t>
  </si>
  <si>
    <t>Baterie dřezové nástěnné pákové s otáčivým kulatým ústím a délkou ramínka 300 mm</t>
  </si>
  <si>
    <t>2125678162</t>
  </si>
  <si>
    <t>725821328</t>
  </si>
  <si>
    <t>Baterie dřezové stojánkové pákové s otáčivým ústím a délkou ramínka s vytahovací sprškou</t>
  </si>
  <si>
    <t>1087001478</t>
  </si>
  <si>
    <t>725822611</t>
  </si>
  <si>
    <t>Baterie umyvadlové stojánkové pákové bez výpusti</t>
  </si>
  <si>
    <t>-1208937467</t>
  </si>
  <si>
    <t>725841311</t>
  </si>
  <si>
    <t>Baterie sprchové nástěnné pákové</t>
  </si>
  <si>
    <t>806398782</t>
  </si>
  <si>
    <t>725859101</t>
  </si>
  <si>
    <t>Ventily odpadní pro zařizovací předměty montáž ventilů do DN 32</t>
  </si>
  <si>
    <t>547392225</t>
  </si>
  <si>
    <t>55161841</t>
  </si>
  <si>
    <t>vtok se zápachovou uzávěrkou DN 32</t>
  </si>
  <si>
    <t>-1975161211</t>
  </si>
  <si>
    <t>72586131R</t>
  </si>
  <si>
    <t>Montáž zápachové uzávěrky zařizovacích předmětů pro umyvadla s přípojkou pro pračku nebo myčku DN 40</t>
  </si>
  <si>
    <t>979146944</t>
  </si>
  <si>
    <t>55161315</t>
  </si>
  <si>
    <t>uzávěrka zápachová umyvadlová podomítková DN 40/50</t>
  </si>
  <si>
    <t>1978004529</t>
  </si>
  <si>
    <t>725869101</t>
  </si>
  <si>
    <t>Zápachové uzávěrky zařizovacích předmětů montáž zápachových uzávěrek umyvadlových do DN 40</t>
  </si>
  <si>
    <t>535883934</t>
  </si>
  <si>
    <t>55161322</t>
  </si>
  <si>
    <t>uzávěrka zápachová umyvadlová s krycí růžicí odtoku DN 40</t>
  </si>
  <si>
    <t>895792670</t>
  </si>
  <si>
    <t>725532122</t>
  </si>
  <si>
    <t>Elektrické ohřívače zásobníkové beztlakové přepadové akumulační s pojistným ventilem závěsné svislé objem nádrže (příkon) 150 l (3,0 kW) rychloohřev 220V</t>
  </si>
  <si>
    <t>1117537874</t>
  </si>
  <si>
    <t>725813111</t>
  </si>
  <si>
    <t>Ventily rohové bez připojovací trubičky nebo flexi hadičky G 1/2</t>
  </si>
  <si>
    <t>1341252251</t>
  </si>
  <si>
    <t>725980122</t>
  </si>
  <si>
    <t>Dvířka 15/20</t>
  </si>
  <si>
    <t>-143230849</t>
  </si>
  <si>
    <t>998725102</t>
  </si>
  <si>
    <t>Přesun hmot pro zařizovací předměty stanovený z hmotnosti přesunovaného materiálu vodorovná dopravní vzdálenost do 50 m v objektech výšky přes 6 do 12 m</t>
  </si>
  <si>
    <t>-1637014144</t>
  </si>
  <si>
    <t>998725181</t>
  </si>
  <si>
    <t>Přesun hmot pro zařizovací předměty stanovený z hmotnosti přesunovaného materiálu Příplatek k cenám za přesun prováděný bez použití mechanizace pro jakoukoliv výšku objektu</t>
  </si>
  <si>
    <t>-624125949</t>
  </si>
  <si>
    <t>725110811</t>
  </si>
  <si>
    <t>Demontáž klozetů splachovacích s nádrží nebo tlakovým splachovačem</t>
  </si>
  <si>
    <t>1352611266</t>
  </si>
  <si>
    <t>725122813</t>
  </si>
  <si>
    <t>Demontáž pisoárů s nádrží a 1 záchodkem</t>
  </si>
  <si>
    <t>-516954160</t>
  </si>
  <si>
    <t>725210821</t>
  </si>
  <si>
    <t>Demontáž umyvadel bez výtokových armatur umyvadel</t>
  </si>
  <si>
    <t>-352796924</t>
  </si>
  <si>
    <t>725240811</t>
  </si>
  <si>
    <t>Demontáž sprchových kabin a vaniček bez výtokových armatur kabin</t>
  </si>
  <si>
    <t>-769635088</t>
  </si>
  <si>
    <t>725310823</t>
  </si>
  <si>
    <t>Demontáž dřezů jednodílných bez výtokových armatur vestavěných v kuchyňských sestavách</t>
  </si>
  <si>
    <t>1912209602</t>
  </si>
  <si>
    <t>725330840</t>
  </si>
  <si>
    <t>Demontáž výlevek bez výtokových armatur a bez nádrže a splachovacího potrubí ocelových nebo litinových</t>
  </si>
  <si>
    <t>-1061309585</t>
  </si>
  <si>
    <t>725530823</t>
  </si>
  <si>
    <t>Demontáž elektrických zásobníkových ohřívačů vody tlakových od 50 do 200 l</t>
  </si>
  <si>
    <t>1254124785</t>
  </si>
  <si>
    <t>725590812</t>
  </si>
  <si>
    <t>Vnitrostaveništní přemístění vybouraných (demontovaných) hmot zařizovacích předmětů vodorovně do 100 m v objektech výšky přes 6 do 12 m</t>
  </si>
  <si>
    <t>1406456043</t>
  </si>
  <si>
    <t>-550821534</t>
  </si>
  <si>
    <t>1631499172</t>
  </si>
  <si>
    <t>0,905*14</t>
  </si>
  <si>
    <t>-1232047222</t>
  </si>
  <si>
    <t>732</t>
  </si>
  <si>
    <t>Ústřední vytápění - strojovny</t>
  </si>
  <si>
    <t>732429215</t>
  </si>
  <si>
    <t>Čerpadla teplovodní montáž čerpadel (do potrubí) ostatních typů mokroběžných závitových DN 32</t>
  </si>
  <si>
    <t>-614140247</t>
  </si>
  <si>
    <t>4261062R</t>
  </si>
  <si>
    <t>čerpadlo oběhové cirkulační např.WILO-Z15, vč.spínacích hodin</t>
  </si>
  <si>
    <t>-1247225700</t>
  </si>
  <si>
    <t>998732102</t>
  </si>
  <si>
    <t>Přesun hmot pro strojovny stanovený z hmotnosti přesunovaného materiálu vodorovná dopravní vzdálenost do 50 m v objektech výšky přes 6 do 12 m</t>
  </si>
  <si>
    <t>-297363084</t>
  </si>
  <si>
    <t>998732181</t>
  </si>
  <si>
    <t>Přesun hmot pro strojovny stanovený z hmotnosti přesunovaného materiálu Příplatek k cenám za přesun prováděný bez použití mechanizace pro jakoukoliv výšku objektu</t>
  </si>
  <si>
    <t>1280056848</t>
  </si>
  <si>
    <t>Zednické výpomoce pro profese</t>
  </si>
  <si>
    <t>303495864</t>
  </si>
  <si>
    <t>RYHY, PRURAZY, ZAZDIVKY ATD:</t>
  </si>
  <si>
    <t>PROSTUP STROPEM 5KS</t>
  </si>
  <si>
    <t>PROSTUP NAD STRECHU PRO KANALIZACI 4 KS</t>
  </si>
  <si>
    <t>PROSTUPY PRO VODOVOD 2 KS</t>
  </si>
  <si>
    <t>ATD.</t>
  </si>
  <si>
    <t>-482391970</t>
  </si>
  <si>
    <t>-1736460926</t>
  </si>
  <si>
    <t>04319400R</t>
  </si>
  <si>
    <t>Ostatní zkoušky - zkouška vydatnosti hydrantového systému D</t>
  </si>
  <si>
    <t>-1375923794</t>
  </si>
  <si>
    <t>0431940R1</t>
  </si>
  <si>
    <t>Ostatní zkoušky - rozbor pitné vody (krácený) dle vyhl.252/2004 Sb.</t>
  </si>
  <si>
    <t>Kč</t>
  </si>
  <si>
    <t>1535487839</t>
  </si>
  <si>
    <t>994595350</t>
  </si>
  <si>
    <t>D.1.01.4.7.1 - ZAŘÍZENÍ  SILNOPROUDÉ ELEKTRO VČ.HROMOSVODU</t>
  </si>
  <si>
    <t xml:space="preserve">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    </t>
  </si>
  <si>
    <t>21-M - Elektromontáže</t>
  </si>
  <si>
    <t xml:space="preserve">    D1 - Dodávky zařízení</t>
  </si>
  <si>
    <t xml:space="preserve">    D2 - Materiál elektromontážní</t>
  </si>
  <si>
    <t xml:space="preserve">    D3 - Elektromontáže</t>
  </si>
  <si>
    <t xml:space="preserve">    D4 - Demontáže</t>
  </si>
  <si>
    <t xml:space="preserve">    D5 - Ostatní náklady</t>
  </si>
  <si>
    <t xml:space="preserve">    Rozpis rozvaděče R1 - Rozpis rozvaděče R1</t>
  </si>
  <si>
    <t xml:space="preserve">    Rozpis rozvaděče R2 - Rozpis rozvaděče R2</t>
  </si>
  <si>
    <t>21-M</t>
  </si>
  <si>
    <t>Elektromontáže</t>
  </si>
  <si>
    <t>Dodávky zařízení</t>
  </si>
  <si>
    <t>Rozvaděč R1 ozn.R1 - viz rozpis</t>
  </si>
  <si>
    <t>547673313</t>
  </si>
  <si>
    <t>0.1</t>
  </si>
  <si>
    <t>Rozvaděč R2 ozn.R2 - viz rozpis</t>
  </si>
  <si>
    <t>-1414134677</t>
  </si>
  <si>
    <t>712111</t>
  </si>
  <si>
    <t>rozvodnice RE IP44 pro 2x3fEměr kryt EI30minut.</t>
  </si>
  <si>
    <t>1075139645</t>
  </si>
  <si>
    <t>552101</t>
  </si>
  <si>
    <t>nouzové svítidlo LED /IP42 260lm/1hod/2W</t>
  </si>
  <si>
    <t>-920019961</t>
  </si>
  <si>
    <t>Nouzové přivolání pomoci invalidé</t>
  </si>
  <si>
    <t>-131756154</t>
  </si>
  <si>
    <t>510445</t>
  </si>
  <si>
    <t>Svít. "A" LED přisaz. 78W,6830lm, leštěná mřížka</t>
  </si>
  <si>
    <t>-1542673903</t>
  </si>
  <si>
    <t>510585</t>
  </si>
  <si>
    <t>Svít. "B" LED přisaz. 65W 7500lm, IP44, kryt PMMA</t>
  </si>
  <si>
    <t>-1946776184</t>
  </si>
  <si>
    <t>510445.1</t>
  </si>
  <si>
    <t>Svít. "C" LED přisaz.pod linkou</t>
  </si>
  <si>
    <t>-1921733092</t>
  </si>
  <si>
    <t>510445.2</t>
  </si>
  <si>
    <t>Svít. "D" LED přisaz. 57W,5170lm, leštěná mřížka</t>
  </si>
  <si>
    <t>1668603630</t>
  </si>
  <si>
    <t>510445.3</t>
  </si>
  <si>
    <t>Svít. "E" LED přisaz. 43W,3855lm, leštěná mřížka</t>
  </si>
  <si>
    <t>-496075861</t>
  </si>
  <si>
    <t>510445.4</t>
  </si>
  <si>
    <t>Svít. "F" LED přisaz. 27W,2900lm, kulaté, PMMA</t>
  </si>
  <si>
    <t>-1680008383</t>
  </si>
  <si>
    <t>510445.5</t>
  </si>
  <si>
    <t>Svít. "G" LED přisaz. 35W,3700lm, kulaté, PMMA</t>
  </si>
  <si>
    <t>1815265378</t>
  </si>
  <si>
    <t>510445.6</t>
  </si>
  <si>
    <t>Svít. "H" LED přisaz. 14W,1400lm, kulaté, PMMA</t>
  </si>
  <si>
    <t>912227181</t>
  </si>
  <si>
    <t>1.1</t>
  </si>
  <si>
    <t>Měření osvětlení vč.vyhotovení protokolu</t>
  </si>
  <si>
    <t>-651010682</t>
  </si>
  <si>
    <t>R pol 1</t>
  </si>
  <si>
    <t>Doprava dodávek</t>
  </si>
  <si>
    <t>-175671607</t>
  </si>
  <si>
    <t>R pol 2</t>
  </si>
  <si>
    <t>Přesun dodávek</t>
  </si>
  <si>
    <t>-238590299</t>
  </si>
  <si>
    <t>Materiál elektromontážní</t>
  </si>
  <si>
    <t>900001</t>
  </si>
  <si>
    <t>hlavní ochranná přípojnice + box</t>
  </si>
  <si>
    <t>-197385472</t>
  </si>
  <si>
    <t>409033</t>
  </si>
  <si>
    <t>ovladač 10A/250Vstř design TANGO řaz.1/0So</t>
  </si>
  <si>
    <t>1038792263</t>
  </si>
  <si>
    <t>409011</t>
  </si>
  <si>
    <t>spínač 10A/250Vstř design TANGO řaz.1</t>
  </si>
  <si>
    <t>1738597469</t>
  </si>
  <si>
    <t>409021</t>
  </si>
  <si>
    <t>přepínač 10A/250Vstř design TANGO řaz.5</t>
  </si>
  <si>
    <t>672789713</t>
  </si>
  <si>
    <t>409023</t>
  </si>
  <si>
    <t>přepínač 10A/250Vstř design TANGO řaz.6</t>
  </si>
  <si>
    <t>-1537015856</t>
  </si>
  <si>
    <t>420002</t>
  </si>
  <si>
    <t>zásuvka 16A/250Vstř design Tango clonky</t>
  </si>
  <si>
    <t>1790788594</t>
  </si>
  <si>
    <t>420091</t>
  </si>
  <si>
    <t>rámeček pro 1 přístroj design Tango</t>
  </si>
  <si>
    <t>-739566602</t>
  </si>
  <si>
    <t>410170</t>
  </si>
  <si>
    <t>spínač automatic+snímač pohybu PIR design TANGO</t>
  </si>
  <si>
    <t>-1223999858</t>
  </si>
  <si>
    <t>-1986801594</t>
  </si>
  <si>
    <t>900001.1</t>
  </si>
  <si>
    <t>termostat nástěnný 5-40st.C</t>
  </si>
  <si>
    <t>-7844569</t>
  </si>
  <si>
    <t>311115</t>
  </si>
  <si>
    <t>krabice univerzální/přístrojová KU68-1901</t>
  </si>
  <si>
    <t>747758695</t>
  </si>
  <si>
    <t>311117</t>
  </si>
  <si>
    <t>krabice univerz/rozvodka KU68-1903 vč.KO68 +S66</t>
  </si>
  <si>
    <t>215823540</t>
  </si>
  <si>
    <t>171208</t>
  </si>
  <si>
    <t>vodič CYY 6</t>
  </si>
  <si>
    <t>481362459</t>
  </si>
  <si>
    <t>101308</t>
  </si>
  <si>
    <t>kabel CYKY 5x6</t>
  </si>
  <si>
    <t>2131305295</t>
  </si>
  <si>
    <t>101005</t>
  </si>
  <si>
    <t>kabel CYKY 2x1,5</t>
  </si>
  <si>
    <t>-1345302402</t>
  </si>
  <si>
    <t>101105</t>
  </si>
  <si>
    <t>kabel CYKY 3x1,5</t>
  </si>
  <si>
    <t>665390550</t>
  </si>
  <si>
    <t>101106</t>
  </si>
  <si>
    <t>kabel CYKY 3x2,5</t>
  </si>
  <si>
    <t>-2005729164</t>
  </si>
  <si>
    <t>101305</t>
  </si>
  <si>
    <t>kabel CYKY 5x1,5</t>
  </si>
  <si>
    <t>2138471992</t>
  </si>
  <si>
    <t>333161</t>
  </si>
  <si>
    <t>lišta vkládací LHD 40x40</t>
  </si>
  <si>
    <t>923837646</t>
  </si>
  <si>
    <t>333171</t>
  </si>
  <si>
    <t>lišta vkládací LH 60x40</t>
  </si>
  <si>
    <t>59605097</t>
  </si>
  <si>
    <t>340111</t>
  </si>
  <si>
    <t>elektroinstal kanál EKD 100x40</t>
  </si>
  <si>
    <t>-1249071169</t>
  </si>
  <si>
    <t>340121</t>
  </si>
  <si>
    <t>elektroinstal kanál EKD 120x40</t>
  </si>
  <si>
    <t>1687920237</t>
  </si>
  <si>
    <t>295601</t>
  </si>
  <si>
    <t>drát AlMgSi pr.8mm polotvrdý 0,135kg/m</t>
  </si>
  <si>
    <t>-2135315089</t>
  </si>
  <si>
    <t>295301</t>
  </si>
  <si>
    <t>podpěra vedení na plech PV1s 60mm AlMgSi</t>
  </si>
  <si>
    <t>289837838</t>
  </si>
  <si>
    <t>295315</t>
  </si>
  <si>
    <t>podpěra vedení do zdiva PV1a30 300mm AlMgSi</t>
  </si>
  <si>
    <t>889784178</t>
  </si>
  <si>
    <t>295351</t>
  </si>
  <si>
    <t>podpěra vedení na ploché střechy PV21c 0,9kg plast</t>
  </si>
  <si>
    <t>-1109081457</t>
  </si>
  <si>
    <t>295621</t>
  </si>
  <si>
    <t>svorka univerzální SU Al</t>
  </si>
  <si>
    <t>-1078125334</t>
  </si>
  <si>
    <t>295625</t>
  </si>
  <si>
    <t>svorka připojovací SP Al</t>
  </si>
  <si>
    <t>1646744414</t>
  </si>
  <si>
    <t>295632</t>
  </si>
  <si>
    <t>svorka zkušební SZ 2šrouby Al litá 221332</t>
  </si>
  <si>
    <t>-339897893</t>
  </si>
  <si>
    <t>295455</t>
  </si>
  <si>
    <t>ochranná trubka svodu OT délka 1,7m</t>
  </si>
  <si>
    <t>-747773087</t>
  </si>
  <si>
    <t>295882</t>
  </si>
  <si>
    <t>označovací štítek zemního svodu</t>
  </si>
  <si>
    <t>78882591</t>
  </si>
  <si>
    <t>R pol 3</t>
  </si>
  <si>
    <t>Prořez</t>
  </si>
  <si>
    <t>-441174427</t>
  </si>
  <si>
    <t>R pol 4</t>
  </si>
  <si>
    <t>Materiál podružný</t>
  </si>
  <si>
    <t>771692800</t>
  </si>
  <si>
    <t>210190002</t>
  </si>
  <si>
    <t>rozvodnice do hmotnosti 50kg</t>
  </si>
  <si>
    <t>2128993057</t>
  </si>
  <si>
    <t>210990001</t>
  </si>
  <si>
    <t>hlavní ochranná přípojnice</t>
  </si>
  <si>
    <t>-1638922642</t>
  </si>
  <si>
    <t>210110063</t>
  </si>
  <si>
    <t>ovladač zapuštěný vč.zapojení tlačítkový/ř.1/0 So</t>
  </si>
  <si>
    <t>-972710881</t>
  </si>
  <si>
    <t>210110041</t>
  </si>
  <si>
    <t>spínač zapuštěný vč.zapojení 1pólový/řazení 1</t>
  </si>
  <si>
    <t>-1205953713</t>
  </si>
  <si>
    <t>210110043</t>
  </si>
  <si>
    <t>přepínač zapuštěný vč.zapojení sériový/řazení 5-5A</t>
  </si>
  <si>
    <t>-139196173</t>
  </si>
  <si>
    <t>210110045</t>
  </si>
  <si>
    <t>přepínač zapuštěný vč.zapojení střídavý/řazení 6</t>
  </si>
  <si>
    <t>-237916550</t>
  </si>
  <si>
    <t>210111012</t>
  </si>
  <si>
    <t>zásuvka domovní zapuštěná vč.zapojení průběžně</t>
  </si>
  <si>
    <t>-476417631</t>
  </si>
  <si>
    <t>210110091</t>
  </si>
  <si>
    <t>spínač zapuštěný vč.zapojení s plynulou regulací</t>
  </si>
  <si>
    <t>-737416898</t>
  </si>
  <si>
    <t>210990001.1</t>
  </si>
  <si>
    <t>termostat</t>
  </si>
  <si>
    <t>-1743123981</t>
  </si>
  <si>
    <t>210010301</t>
  </si>
  <si>
    <t>krabice přístrojová bez zapojení</t>
  </si>
  <si>
    <t>359695283</t>
  </si>
  <si>
    <t>210010321</t>
  </si>
  <si>
    <t>krabicová rozvodka vč.svorkovn.a zapojení(-KR68)</t>
  </si>
  <si>
    <t>-916872132</t>
  </si>
  <si>
    <t>210201201</t>
  </si>
  <si>
    <t>nouzové orientační svítidlo zářivkové</t>
  </si>
  <si>
    <t>-2001945876</t>
  </si>
  <si>
    <t>210201001</t>
  </si>
  <si>
    <t>svítidlo zářivkové bytové stropní/1 zdroj</t>
  </si>
  <si>
    <t>-1223504127</t>
  </si>
  <si>
    <t>2044448882</t>
  </si>
  <si>
    <t>-391964263</t>
  </si>
  <si>
    <t>1491600922</t>
  </si>
  <si>
    <t>-737349729</t>
  </si>
  <si>
    <t>422222591</t>
  </si>
  <si>
    <t>-835641532</t>
  </si>
  <si>
    <t>1650979775</t>
  </si>
  <si>
    <t>210800851</t>
  </si>
  <si>
    <t>vodič Cu(-CY,CYA) pevně uložený do 1x35</t>
  </si>
  <si>
    <t>-1928194557</t>
  </si>
  <si>
    <t>210810052</t>
  </si>
  <si>
    <t>kabel(-CYKY) pevně uložený do 5x6/7x4/12x1,5</t>
  </si>
  <si>
    <t>-1676224393</t>
  </si>
  <si>
    <t>210810048</t>
  </si>
  <si>
    <t>kabel(-CYKY) pevně uložený do 3x6/4x4/7x2,5</t>
  </si>
  <si>
    <t>672255276</t>
  </si>
  <si>
    <t>538374817</t>
  </si>
  <si>
    <t>-2046751619</t>
  </si>
  <si>
    <t>1702977005</t>
  </si>
  <si>
    <t>210010105</t>
  </si>
  <si>
    <t>lišta vkládací úplná pevně uložená do š.40mm</t>
  </si>
  <si>
    <t>-1265476649</t>
  </si>
  <si>
    <t>210010106</t>
  </si>
  <si>
    <t>lišta vkládací úplná pevně uložená do š.80mm</t>
  </si>
  <si>
    <t>1567988579</t>
  </si>
  <si>
    <t>210010107</t>
  </si>
  <si>
    <t>lišta vkládací úplná pevně uložená do š.120mm</t>
  </si>
  <si>
    <t>2103515615</t>
  </si>
  <si>
    <t>-1620257805</t>
  </si>
  <si>
    <t>210220101</t>
  </si>
  <si>
    <t>svod vč.podpěr drát do pr.10mm</t>
  </si>
  <si>
    <t>2039753658</t>
  </si>
  <si>
    <t>210220301</t>
  </si>
  <si>
    <t>svorka hromosvodová do 2 šroubů</t>
  </si>
  <si>
    <t>1996764361</t>
  </si>
  <si>
    <t>-1066622883</t>
  </si>
  <si>
    <t>-525208853</t>
  </si>
  <si>
    <t>210220372</t>
  </si>
  <si>
    <t>ochranný úhelník nebo trubka/ držáky do zdiva</t>
  </si>
  <si>
    <t>1395465816</t>
  </si>
  <si>
    <t>210220401</t>
  </si>
  <si>
    <t>označení svodu štítkem</t>
  </si>
  <si>
    <t>-1375222730</t>
  </si>
  <si>
    <t>R pol 5</t>
  </si>
  <si>
    <t>PPV pro elektromontáže</t>
  </si>
  <si>
    <t>1270880576</t>
  </si>
  <si>
    <t>Demontáže</t>
  </si>
  <si>
    <t>210990011</t>
  </si>
  <si>
    <t>demontáže</t>
  </si>
  <si>
    <t>1921899387</t>
  </si>
  <si>
    <t>Ostatní náklady</t>
  </si>
  <si>
    <t>218009001</t>
  </si>
  <si>
    <t>poplatek za recyklaci svítidla</t>
  </si>
  <si>
    <t>154056654</t>
  </si>
  <si>
    <t>218009011</t>
  </si>
  <si>
    <t>poplatek za recyklaci světelného zdroje</t>
  </si>
  <si>
    <t>2059116499</t>
  </si>
  <si>
    <t>526515219</t>
  </si>
  <si>
    <t>1017659518</t>
  </si>
  <si>
    <t>-1189215884</t>
  </si>
  <si>
    <t>-811656038</t>
  </si>
  <si>
    <t>616807019</t>
  </si>
  <si>
    <t>-1526595131</t>
  </si>
  <si>
    <t>1659717556</t>
  </si>
  <si>
    <t>353634359</t>
  </si>
  <si>
    <t>219002812</t>
  </si>
  <si>
    <t>vysekání rýhy/zeď beton/ hl.do 30mm/š.do 70mm</t>
  </si>
  <si>
    <t>-123016816</t>
  </si>
  <si>
    <t>Rozpis rozvaděče R1</t>
  </si>
  <si>
    <t>764703</t>
  </si>
  <si>
    <t>skříň plast 3x18M/500x400x210mm/IP65 nástěnný</t>
  </si>
  <si>
    <t>2077612529</t>
  </si>
  <si>
    <t>781154</t>
  </si>
  <si>
    <t>sběrnice hřebenová S1L-1000-16mm2 57vývod kolíky</t>
  </si>
  <si>
    <t>-1035116688</t>
  </si>
  <si>
    <t>415064</t>
  </si>
  <si>
    <t>vypínač MSO-63-3 63A/AC250V/3pol na lištu</t>
  </si>
  <si>
    <t>-2020718884</t>
  </si>
  <si>
    <t>472205</t>
  </si>
  <si>
    <t>svodič 3pól SVC-350-3-MZ 350V/20kA typ2</t>
  </si>
  <si>
    <t>531651883</t>
  </si>
  <si>
    <t>464311</t>
  </si>
  <si>
    <t>časové relé/AC230V/500W/1modul</t>
  </si>
  <si>
    <t>887866227</t>
  </si>
  <si>
    <t>441121</t>
  </si>
  <si>
    <t>stykač 2pól RSI-20-20/2Z/20A na lištu</t>
  </si>
  <si>
    <t>-1233847624</t>
  </si>
  <si>
    <t>434323</t>
  </si>
  <si>
    <t>jistič LTN-10B-1 1pól/ch.B/ 10A/10kA</t>
  </si>
  <si>
    <t>-2063476231</t>
  </si>
  <si>
    <t>438013</t>
  </si>
  <si>
    <t>proud chránič+jistič 2p/1+N OLE-16B-N1-030AC</t>
  </si>
  <si>
    <t>1128695216</t>
  </si>
  <si>
    <t>900002</t>
  </si>
  <si>
    <t>montáž rozvaděče</t>
  </si>
  <si>
    <t>1776040161</t>
  </si>
  <si>
    <t>900002.1</t>
  </si>
  <si>
    <t>revize rozvaděče</t>
  </si>
  <si>
    <t>-1855655486</t>
  </si>
  <si>
    <t>900002.2</t>
  </si>
  <si>
    <t>montážní materál</t>
  </si>
  <si>
    <t>-966116425</t>
  </si>
  <si>
    <t>Rozpis rozvaděče R2</t>
  </si>
  <si>
    <t>764703.1</t>
  </si>
  <si>
    <t>skříň ocel do 80modulů /IP65 vestavný EI30minut</t>
  </si>
  <si>
    <t>-1248059675</t>
  </si>
  <si>
    <t>1199069407</t>
  </si>
  <si>
    <t>-1815248865</t>
  </si>
  <si>
    <t>1736279863</t>
  </si>
  <si>
    <t>1612276572</t>
  </si>
  <si>
    <t>-1593646454</t>
  </si>
  <si>
    <t>342445822</t>
  </si>
  <si>
    <t>-499291785</t>
  </si>
  <si>
    <t>900002.3</t>
  </si>
  <si>
    <t>1516947647</t>
  </si>
  <si>
    <t>1261255012</t>
  </si>
  <si>
    <t>-245629651</t>
  </si>
  <si>
    <t>434323.1</t>
  </si>
  <si>
    <t>jistič LTN-16B-1 1pól/ch.B/ 16A/10kA</t>
  </si>
  <si>
    <t>2057189840</t>
  </si>
  <si>
    <t>126842860</t>
  </si>
  <si>
    <t>1877436977</t>
  </si>
  <si>
    <t>044002000</t>
  </si>
  <si>
    <t>Revize</t>
  </si>
  <si>
    <t>-275616078</t>
  </si>
  <si>
    <t>1316684061</t>
  </si>
  <si>
    <t>D.1.01.4.7.2 - ZAŘÍZENÍ SLABOPROUDÉ ELEKTRO</t>
  </si>
  <si>
    <t xml:space="preserve">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 </t>
  </si>
  <si>
    <t xml:space="preserve">    D1 - DATOVÉ A TELEFONNÍ ROZVODY</t>
  </si>
  <si>
    <t xml:space="preserve">    D2 - Telefonní rozvody</t>
  </si>
  <si>
    <t xml:space="preserve">    D3 - EZS - technologie</t>
  </si>
  <si>
    <t xml:space="preserve">    D4 - Kabelové trasy</t>
  </si>
  <si>
    <t xml:space="preserve">    D5 - Demontáže</t>
  </si>
  <si>
    <t xml:space="preserve">    D6 - Ostatní</t>
  </si>
  <si>
    <t>DATOVÉ A TELEFONNÍ ROZVODY</t>
  </si>
  <si>
    <t>Pol1</t>
  </si>
  <si>
    <t>Switch (48x10/100, 2x10/100/1000) Výška 1U a možnost montáže do 19 '' racku Automatická volba rychlosti portu a automatická detekce přímého/kříženého kabelu (MDIX), odpora agregace portů (LACP), Požadavek na plnou kompatibilitu s VTP (VLAN Trunk Protocol) a STP (spanning tree protocol) v režimu rapid-pvst (IEEE 802.1s/w Rapid Spanning Tree , Podpora Port Fast pro možnost vypnutí čekání na Spanning Tree pro jednotlivé porty, Switch-port Autorecovery - automatická aktivace portu po návratu z chybového stavu, Podpora klasifikace a prioritizace provozu – QoS, Hierarchický QoS, Podpora minimálně 4 front na port, Podpora 802.1p (CoS), Podpora minimálně 255 VLAN, Management přes http, SSH (version 2), SNMPv3, Ochrana před neautorizovaným přístupem přepínačům, Podpora funkce Port Security (nastavení max. počtu MAC na port) , Podpora ochrany podvržení DHCP serveru - DHCP Snooping, Podpora ochrany Dynamic ARP Inspection (DAI), Podpora 802.1X (RADIUS ověřování), Podpora ACL na základě portů, Podpora TACACS+(autentizace,autorizace, accounting), Podpora ochrany Bridge Protocol Data Unit (BPDU Guard), Podpora Spanning Tree Root Guard (STRG), Podpora IP Source Guard pro funkci Port security</t>
  </si>
  <si>
    <t>-1714865677</t>
  </si>
  <si>
    <t>Pol2</t>
  </si>
  <si>
    <t>Kabel UTP 4x2x0,5 kat.6 - SXKD-6-UTP-LSOH</t>
  </si>
  <si>
    <t>-2134011551</t>
  </si>
  <si>
    <t>Pol3</t>
  </si>
  <si>
    <t>AC WiFi router s funkcí klient, 802.11b/g/n, USB, 4xGLAN</t>
  </si>
  <si>
    <t>-1353506394</t>
  </si>
  <si>
    <t>Pol4</t>
  </si>
  <si>
    <t>Rozvaděč RACK 19" 42U 800x1000</t>
  </si>
  <si>
    <t>-1917739941</t>
  </si>
  <si>
    <t>Pol5</t>
  </si>
  <si>
    <t>Patch panel 19" 2U 48x RJ45 kat.6</t>
  </si>
  <si>
    <t>1241917864</t>
  </si>
  <si>
    <t>Pol6</t>
  </si>
  <si>
    <t>Patch panel 19" 2U 24x RJ45 kat.3</t>
  </si>
  <si>
    <t>-958987011</t>
  </si>
  <si>
    <t>Pol7</t>
  </si>
  <si>
    <t>Police 19" hl.350</t>
  </si>
  <si>
    <t>-1833356303</t>
  </si>
  <si>
    <t>Pol8</t>
  </si>
  <si>
    <t>UPS smart do RACK 19" 1500VA</t>
  </si>
  <si>
    <t>1810056881</t>
  </si>
  <si>
    <t>Pol9</t>
  </si>
  <si>
    <t>Ventilační jednotka s termostatem 4 ventilátory</t>
  </si>
  <si>
    <t>1604992430</t>
  </si>
  <si>
    <t>Pol10</t>
  </si>
  <si>
    <t>Zásuvková panel 19" 6x230V/16A s přepěťovou ochr.</t>
  </si>
  <si>
    <t>-933965290</t>
  </si>
  <si>
    <t>Pol11</t>
  </si>
  <si>
    <t>Kabel CHKE-R 3Cx2,5</t>
  </si>
  <si>
    <t>-1999909723</t>
  </si>
  <si>
    <t>Pol12</t>
  </si>
  <si>
    <t>Vodič CYA 10 zelenožlutý</t>
  </si>
  <si>
    <t>-1377121427</t>
  </si>
  <si>
    <t>Pol13</t>
  </si>
  <si>
    <t>Krabice ACIDUR</t>
  </si>
  <si>
    <t>-27211727</t>
  </si>
  <si>
    <t>Pol14</t>
  </si>
  <si>
    <t>Datová zásuvka 2xRJ45 kat.6 design TANGO</t>
  </si>
  <si>
    <t>-323327177</t>
  </si>
  <si>
    <t>Pol15</t>
  </si>
  <si>
    <t>Horizontální organizér 1U</t>
  </si>
  <si>
    <t>-1692540011</t>
  </si>
  <si>
    <t>Pol16</t>
  </si>
  <si>
    <t>Vertikální organizér (oka sada 5ks)</t>
  </si>
  <si>
    <t>1398537724</t>
  </si>
  <si>
    <t>Pol17</t>
  </si>
  <si>
    <t>Rámeček pro zásuvky design TANGO</t>
  </si>
  <si>
    <t>1197890849</t>
  </si>
  <si>
    <t>Pol18</t>
  </si>
  <si>
    <t>Krabice pod zásuvku design TANGO</t>
  </si>
  <si>
    <t>-294207558</t>
  </si>
  <si>
    <t>Pol19</t>
  </si>
  <si>
    <t>Patch kabel UTP kat.6 1m šedý</t>
  </si>
  <si>
    <t>-1623656884</t>
  </si>
  <si>
    <t>Pol20</t>
  </si>
  <si>
    <t>Patch kabel UTP kat.6 2m modrý</t>
  </si>
  <si>
    <t>-2027335127</t>
  </si>
  <si>
    <t>Pol21</t>
  </si>
  <si>
    <t>Patch kabel UTP kat.6 3m šedý</t>
  </si>
  <si>
    <t>1678288366</t>
  </si>
  <si>
    <t>Pol22</t>
  </si>
  <si>
    <t>Popisný štítek datových zásuvek a panelů</t>
  </si>
  <si>
    <t>1676695793</t>
  </si>
  <si>
    <t>Pol23</t>
  </si>
  <si>
    <t>Popisný štítek datových kabelů</t>
  </si>
  <si>
    <t>1542407425</t>
  </si>
  <si>
    <t>Pol24</t>
  </si>
  <si>
    <t>Ukončení kabelu UTP</t>
  </si>
  <si>
    <t>644282013</t>
  </si>
  <si>
    <t>Pol25</t>
  </si>
  <si>
    <t>Měření segmentu UTP včetně protokolu</t>
  </si>
  <si>
    <t>1224604640</t>
  </si>
  <si>
    <t>Pol26</t>
  </si>
  <si>
    <t>Konfigulace sítě</t>
  </si>
  <si>
    <t>-1957671430</t>
  </si>
  <si>
    <t>Pol27</t>
  </si>
  <si>
    <t>Revize napájení RACK</t>
  </si>
  <si>
    <t>-608430110</t>
  </si>
  <si>
    <t>Pol28</t>
  </si>
  <si>
    <t>Drobný instalační materiál</t>
  </si>
  <si>
    <t>1912827570</t>
  </si>
  <si>
    <t>Telefonní rozvody</t>
  </si>
  <si>
    <t>Pol29</t>
  </si>
  <si>
    <t>Telefonní ústředna : 6x vnější analogová linka, 16x hybridní vnitřní pobočková linka (základní sestava), možnost rozšíření: +2x vnější analogová linka, +8x analogová pobočková pobočka. Funkce automatického směrování odchozích volání ARS/LCR (např.na externí gsm bránu nebo výběr levného operátora), provolba DISA s uvítacím hlášením (1 kanál, 180 sekund), automatické rozlišení a směrování příchozích faxů, zobrazení čísla volajícího CLIP na analogové pobočce, příjem textových zpráv SMS na pevné analogové lince, 2xdveřní telefon</t>
  </si>
  <si>
    <t>1585769360</t>
  </si>
  <si>
    <t>Pol30</t>
  </si>
  <si>
    <t>Externí GSM brána pro dodanou ústřednu, SMS</t>
  </si>
  <si>
    <t>1709107795</t>
  </si>
  <si>
    <t>Pol31</t>
  </si>
  <si>
    <t>Dveřní telefon pro telefonní ústřednu, 2xtlačítko, kryt, montáž pod omítku</t>
  </si>
  <si>
    <t>-1788816911</t>
  </si>
  <si>
    <t>Pol32</t>
  </si>
  <si>
    <t>Systémový digitální telefon</t>
  </si>
  <si>
    <t>2128106779</t>
  </si>
  <si>
    <t>Pol33</t>
  </si>
  <si>
    <t>Analogový telefon s funkcí CLIP</t>
  </si>
  <si>
    <t>-442508283</t>
  </si>
  <si>
    <t>Pol34</t>
  </si>
  <si>
    <t>Telefonní kabel plochý 4 žíly</t>
  </si>
  <si>
    <t>35397099</t>
  </si>
  <si>
    <t>Pol35</t>
  </si>
  <si>
    <t>Konektor RJ 45</t>
  </si>
  <si>
    <t>979879995</t>
  </si>
  <si>
    <t>Pol36</t>
  </si>
  <si>
    <t>Konektor RJ12</t>
  </si>
  <si>
    <t>-445439221</t>
  </si>
  <si>
    <t>Pol37</t>
  </si>
  <si>
    <t>1265881062</t>
  </si>
  <si>
    <t>EZS - technologie</t>
  </si>
  <si>
    <t>Pol38</t>
  </si>
  <si>
    <t>Ústředna + baterie + komunikátor 8 podsystémů, přenos na PCO, GSM 64 zón, BOX, ETHERNET vč.nastavení</t>
  </si>
  <si>
    <t>-502373362</t>
  </si>
  <si>
    <t>Pol39</t>
  </si>
  <si>
    <t>Systémový inteligentní přídavný zdroj + AKKU vč boxu s prostorem na expandery</t>
  </si>
  <si>
    <t>-661558800</t>
  </si>
  <si>
    <t>Pol40</t>
  </si>
  <si>
    <t>Venkovní siréna</t>
  </si>
  <si>
    <t>-2127929671</t>
  </si>
  <si>
    <t>Pol41</t>
  </si>
  <si>
    <t>PIR čidlo</t>
  </si>
  <si>
    <t>-1376937918</t>
  </si>
  <si>
    <t>Pol42</t>
  </si>
  <si>
    <t>Expander 16 zónový</t>
  </si>
  <si>
    <t>-91748725</t>
  </si>
  <si>
    <t>Pol43</t>
  </si>
  <si>
    <t>Klávesnice LCD</t>
  </si>
  <si>
    <t>-1941530289</t>
  </si>
  <si>
    <t>Pol44</t>
  </si>
  <si>
    <t>Magnetický kontakt</t>
  </si>
  <si>
    <t>-1521361279</t>
  </si>
  <si>
    <t>Pol45</t>
  </si>
  <si>
    <t>Kabel JYSTY 3x2x0,8</t>
  </si>
  <si>
    <t>1376647001</t>
  </si>
  <si>
    <t>Pol46</t>
  </si>
  <si>
    <t>Kabel JYSTY 5x2x0,8</t>
  </si>
  <si>
    <t>501768803</t>
  </si>
  <si>
    <t>Pol47</t>
  </si>
  <si>
    <t>-326003536</t>
  </si>
  <si>
    <t>Pol48</t>
  </si>
  <si>
    <t>Nastavení a oživení systému EZS</t>
  </si>
  <si>
    <t>-1592836516</t>
  </si>
  <si>
    <t>Pol49</t>
  </si>
  <si>
    <t>-11296620</t>
  </si>
  <si>
    <t>Kabelové trasy</t>
  </si>
  <si>
    <t>Pol50</t>
  </si>
  <si>
    <t>Vodič CYA 4 zelenožlutý</t>
  </si>
  <si>
    <t>425387467</t>
  </si>
  <si>
    <t>Pol51</t>
  </si>
  <si>
    <t>Lišta PVC 40/20</t>
  </si>
  <si>
    <t>656631364</t>
  </si>
  <si>
    <t>Pol52</t>
  </si>
  <si>
    <t>Žlab 110/70</t>
  </si>
  <si>
    <t>616993301</t>
  </si>
  <si>
    <t>Pol53</t>
  </si>
  <si>
    <t>Lišta PVC 24/22</t>
  </si>
  <si>
    <t>-884222337</t>
  </si>
  <si>
    <t>Pol54</t>
  </si>
  <si>
    <t>Lišta PVC 18/13</t>
  </si>
  <si>
    <t>-1869644010</t>
  </si>
  <si>
    <t>Pol55</t>
  </si>
  <si>
    <t>Trubka ohebná 40mm</t>
  </si>
  <si>
    <t>278926326</t>
  </si>
  <si>
    <t>Pol56</t>
  </si>
  <si>
    <t>Trubka ohebná 23mm</t>
  </si>
  <si>
    <t>469106795</t>
  </si>
  <si>
    <t>Pol57</t>
  </si>
  <si>
    <t>Hmožděnka 8mm</t>
  </si>
  <si>
    <t>1981158782</t>
  </si>
  <si>
    <t>Pol58</t>
  </si>
  <si>
    <t>Vrut 4x50</t>
  </si>
  <si>
    <t>-80568979</t>
  </si>
  <si>
    <t>Pol59</t>
  </si>
  <si>
    <t>Podložka 4/15</t>
  </si>
  <si>
    <t>-607256576</t>
  </si>
  <si>
    <t>Pol60</t>
  </si>
  <si>
    <t>Vázací pásek 295x3,5</t>
  </si>
  <si>
    <t>1837820962</t>
  </si>
  <si>
    <t>Pol61</t>
  </si>
  <si>
    <t>Vázací pásek 205x3,5</t>
  </si>
  <si>
    <t>-855791681</t>
  </si>
  <si>
    <t>Pol62</t>
  </si>
  <si>
    <t>Průraz zdi</t>
  </si>
  <si>
    <t>-1317583941</t>
  </si>
  <si>
    <t>Pol63</t>
  </si>
  <si>
    <t>Průraz stropu</t>
  </si>
  <si>
    <t>-2014685153</t>
  </si>
  <si>
    <t>Pol64</t>
  </si>
  <si>
    <t>Frézování drážky do zdi pro trubku - beton</t>
  </si>
  <si>
    <t>1035475957</t>
  </si>
  <si>
    <t>Pol65</t>
  </si>
  <si>
    <t>103108015</t>
  </si>
  <si>
    <t>1068001114</t>
  </si>
  <si>
    <t>Ostatní</t>
  </si>
  <si>
    <t>Pol 66</t>
  </si>
  <si>
    <t>Doprava materiálu</t>
  </si>
  <si>
    <t>-2049908731</t>
  </si>
  <si>
    <t>1092764009</t>
  </si>
  <si>
    <t>-370492553</t>
  </si>
  <si>
    <t>-573019371</t>
  </si>
  <si>
    <t>D.1.01.4.11 - SYSTÉM ZACHYCENÍ PÁDU</t>
  </si>
  <si>
    <t>43-M - Montáž ocelových konstrukcí</t>
  </si>
  <si>
    <t>43-M</t>
  </si>
  <si>
    <t>Montáž ocelových konstrukcí</t>
  </si>
  <si>
    <t>Pol 1</t>
  </si>
  <si>
    <t>Kotvící zařízení typu A/C dle ČSN en 795 - samostatný/průběžný prvek</t>
  </si>
  <si>
    <t>283029289</t>
  </si>
  <si>
    <t>Pol 2</t>
  </si>
  <si>
    <t>Kotvící zařízení typu A/C dle ČSN en 795 - koncový, rohový prvek</t>
  </si>
  <si>
    <t>895491316</t>
  </si>
  <si>
    <t>Pol 3</t>
  </si>
  <si>
    <t>ID štítek</t>
  </si>
  <si>
    <t>1448038893</t>
  </si>
  <si>
    <t>Pol 4</t>
  </si>
  <si>
    <t>Poddajné kotvící vedení-nerezové lano 6 mm</t>
  </si>
  <si>
    <t>164076309</t>
  </si>
  <si>
    <t>Pol 5</t>
  </si>
  <si>
    <t>Výchozí prohlídka</t>
  </si>
  <si>
    <t>1499805974</t>
  </si>
  <si>
    <t>Pol 6</t>
  </si>
  <si>
    <t>Montáž</t>
  </si>
  <si>
    <t>-1540733528</t>
  </si>
  <si>
    <t>-873555751</t>
  </si>
  <si>
    <t>1854594825</t>
  </si>
  <si>
    <t>D.1.2.1 - ÚPRAVA ZPEVNĚNÝCH PLOCH</t>
  </si>
  <si>
    <t xml:space="preserve">NEDÍLNOU SOUČÁSTÍ PRO OCENĚNÍ JE PROJEKTOVÁ DOKUMENTACE VÝMĚRY JSOU PŘEVZATY Z TZ A PD VÝKRES č.WA01-WA06, POPIS A VÝPOČET JE UVNITŘ POLOŽKY. BOURÁNÍ ZPEV.PLOCH A CHODNÍČKŮ PRO RAMPY JE ZAHRNUTO VE STAVEBNÍ ČÁSTI - D.1.01.1 </t>
  </si>
  <si>
    <t xml:space="preserve">    2 - Zakládání</t>
  </si>
  <si>
    <t xml:space="preserve">    43 - Schodišťové konstrukce a rampy</t>
  </si>
  <si>
    <t xml:space="preserve">    772 - Podlahy z kamene</t>
  </si>
  <si>
    <t>121112111</t>
  </si>
  <si>
    <t>Sejmutí ornice ručně s vodorovným přemístěním do 50 m na dočasné či trvalé skládky nebo na hromady v místě upotřebení tloušťky vrstvy do 150 mm</t>
  </si>
  <si>
    <t>1593750237</t>
  </si>
  <si>
    <t>TEREN V MISTE RAMP A CHODNIKU</t>
  </si>
  <si>
    <t>RAMPA NR2</t>
  </si>
  <si>
    <t>Viz TZ a vykres c.04</t>
  </si>
  <si>
    <t>8,00*2,00*0,15</t>
  </si>
  <si>
    <t>RAMPA NR3</t>
  </si>
  <si>
    <t>Viz TZ a vykres c.05</t>
  </si>
  <si>
    <t>CHODNIK</t>
  </si>
  <si>
    <t>5,60*2,00*0,15</t>
  </si>
  <si>
    <t>122201101</t>
  </si>
  <si>
    <t>Odkopávky a prokopávky nezapažené s přehozením výkopku na vzdálenost do 3 m nebo s naložením na dopravní prostředek v hornině tř. 3 do 100 m3</t>
  </si>
  <si>
    <t>-2126373475</t>
  </si>
  <si>
    <t>DOKOP PRO RAMPY A CHODNIKY V TERENU</t>
  </si>
  <si>
    <t>8,00*1,86*0,15</t>
  </si>
  <si>
    <t>7,60*1,86*0,15</t>
  </si>
  <si>
    <t>5,57*1,86*0,15</t>
  </si>
  <si>
    <t>122201109</t>
  </si>
  <si>
    <t>Odkopávky a prokopávky nezapažené s přehozením výkopku na vzdálenost do 3 m nebo s naložením na dopravní prostředek v hornině tř. 3 Příplatek k cenám za lepivost horniny tř. 3</t>
  </si>
  <si>
    <t>-86246072</t>
  </si>
  <si>
    <t>30% LEPIVOST</t>
  </si>
  <si>
    <t>5,906*0,30</t>
  </si>
  <si>
    <t>132212101</t>
  </si>
  <si>
    <t>Hloubení zapažených i nezapažených rýh šířky do 600 mm ručním nebo pneumatickým nářadím s urovnáním dna do předepsaného profilu a spádu v horninách tř. 3 soudržných</t>
  </si>
  <si>
    <t>1592495563</t>
  </si>
  <si>
    <t>DOKOP PRO RYHY ZAKLADU</t>
  </si>
  <si>
    <t>OD UR.VYBOURANYCH ZP.PLOCH NEBO ODKOPU</t>
  </si>
  <si>
    <t>0,30*16,30*0,30</t>
  </si>
  <si>
    <t>0,20*(5,00+1,81*2)*0,80</t>
  </si>
  <si>
    <t>PRO RAMPU NR2</t>
  </si>
  <si>
    <t>Viz vykr.c.04</t>
  </si>
  <si>
    <t>0,20*1,81*0,90</t>
  </si>
  <si>
    <t>0,20*1,81*1,20*2</t>
  </si>
  <si>
    <t>0,20*7,60*(0,90+1,20)/2</t>
  </si>
  <si>
    <t>PRO RAMPU NR3</t>
  </si>
  <si>
    <t>Viz vykr.c.05</t>
  </si>
  <si>
    <t>0,20*1,70*0,90</t>
  </si>
  <si>
    <t>0,20*(0,30+3,44)*(0,90+1,10)/2</t>
  </si>
  <si>
    <t>132212109</t>
  </si>
  <si>
    <t>Hloubení zapažených i nezapažených rýh šířky do 600 mm ručním nebo pneumatickým nářadím s urovnáním dna do předepsaného profilu a spádu v horninách tř. 3 Příplatek k cenám za lepivost horniny tř. 3</t>
  </si>
  <si>
    <t>-130147704</t>
  </si>
  <si>
    <t>9,156*0,30</t>
  </si>
  <si>
    <t>161101101</t>
  </si>
  <si>
    <t>Svislé přemístění výkopku bez naložení do dopravní nádoby avšak s vyprázdněním dopravní nádoby na hromadu nebo do dopravního prostředku z horniny tř. 1 až 4, při hloubce výkopu přes 1 do 2,5 m</t>
  </si>
  <si>
    <t>-1840526552</t>
  </si>
  <si>
    <t>181111131</t>
  </si>
  <si>
    <t>Plošná úprava terénu v zemině tř. 1 až 4 s urovnáním povrchu bez doplnění ornice souvislé plochy do 500 m2 při nerovnostech terénu přes 150 do 200 mm v rovině nebo na svahu do 1:5</t>
  </si>
  <si>
    <t>-1171394238</t>
  </si>
  <si>
    <t>POD RAMPY</t>
  </si>
  <si>
    <t>NR1</t>
  </si>
  <si>
    <t>NR2</t>
  </si>
  <si>
    <t>8,00*1,90</t>
  </si>
  <si>
    <t>NR3</t>
  </si>
  <si>
    <t>7,60*1,90</t>
  </si>
  <si>
    <t>5,60*1,90</t>
  </si>
  <si>
    <t>181951102</t>
  </si>
  <si>
    <t>Úprava pláně vyrovnáním výškových rozdílů v hornině tř. 1 až 4 se zhutněním</t>
  </si>
  <si>
    <t>959439577</t>
  </si>
  <si>
    <t>POD RAMPY A CHODNIKY</t>
  </si>
  <si>
    <t>13120100R</t>
  </si>
  <si>
    <t>Ostatní zemní práce (výkopy, zásypy, násypy, vyrovnání atd.vč.manipulacem, odvozu/dovozu)</t>
  </si>
  <si>
    <t>326647225</t>
  </si>
  <si>
    <t>1589743178</t>
  </si>
  <si>
    <t>K MISTU NALOZENI</t>
  </si>
  <si>
    <t>5,906+9,156</t>
  </si>
  <si>
    <t>466294068</t>
  </si>
  <si>
    <t>167101101</t>
  </si>
  <si>
    <t>Nakládání, skládání a překládání neulehlého výkopku nebo sypaniny nakládání, množství do 100 m3, z hornin tř. 1 až 4</t>
  </si>
  <si>
    <t>-1501441416</t>
  </si>
  <si>
    <t>15,062</t>
  </si>
  <si>
    <t>1282455321</t>
  </si>
  <si>
    <t>ODVOZ NA SKLADKU</t>
  </si>
  <si>
    <t>613557670</t>
  </si>
  <si>
    <t>15,062*5</t>
  </si>
  <si>
    <t>-2054075985</t>
  </si>
  <si>
    <t>15,062*1,800</t>
  </si>
  <si>
    <t>120001101</t>
  </si>
  <si>
    <t>Příplatek k cenám vykopávek za ztížení vykopávky v blízkosti podzemního vedení nebo výbušnin v horninách jakékoliv třídy</t>
  </si>
  <si>
    <t>1592905765</t>
  </si>
  <si>
    <t>PRIPADNE PODZEMNI SITE</t>
  </si>
  <si>
    <t>4,510</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</si>
  <si>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</si>
  <si>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</si>
  <si>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-173103283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</si>
  <si>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</si>
  <si>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</si>
  <si>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-333627660</t>
  </si>
  <si>
    <t>Zakládání</t>
  </si>
  <si>
    <t>274321511</t>
  </si>
  <si>
    <t>Základy z betonu železového (bez výztuže) pasy z betonu bez zvýšených nároků na prostředí tř. C 25/30</t>
  </si>
  <si>
    <t>128485877</t>
  </si>
  <si>
    <t>ZAKLADY POD UROVNI TERENU</t>
  </si>
  <si>
    <t>ROZSIRENI HL.SCHODISTE</t>
  </si>
  <si>
    <t>0,30*16,30*0,45</t>
  </si>
  <si>
    <t>274351121</t>
  </si>
  <si>
    <t>Bednění základů pasů rovné zřízení</t>
  </si>
  <si>
    <t>-1071118527</t>
  </si>
  <si>
    <t>(0,30+16,30)*2*0,20</t>
  </si>
  <si>
    <t>274351122</t>
  </si>
  <si>
    <t>Bednění základů pasů rovné odstranění</t>
  </si>
  <si>
    <t>-487271123</t>
  </si>
  <si>
    <t>279113152</t>
  </si>
  <si>
    <t>Základové zdi z tvárnic ztraceného bednění včetně výplně z betonu bez zvláštních nároků na vliv prostředí třídy C 25/30, tloušťky zdiva přes 150 do 200 mm</t>
  </si>
  <si>
    <t>-1322981906</t>
  </si>
  <si>
    <t>ZAKLADY ZE ZTRACENEHO BEDNENI</t>
  </si>
  <si>
    <t>POD UROVNI TERENU</t>
  </si>
  <si>
    <t>RAMPA NR1</t>
  </si>
  <si>
    <t>(5,00+1,81*2)*0,80</t>
  </si>
  <si>
    <t>0,30</t>
  </si>
  <si>
    <t>(7,60+1,81*3)*0,80</t>
  </si>
  <si>
    <t>0,40</t>
  </si>
  <si>
    <t>(7,60+1,81*2)*0,80</t>
  </si>
  <si>
    <t>(1,70+0,30+3,44)*0,80</t>
  </si>
  <si>
    <t>Příplatek za výplň z betonu C 25/30</t>
  </si>
  <si>
    <t>1169006652</t>
  </si>
  <si>
    <t>274361821</t>
  </si>
  <si>
    <t>Výztuž základů pasů z betonářské oceli 10 505 (R) nebo BSt 500</t>
  </si>
  <si>
    <t>934858066</t>
  </si>
  <si>
    <t>VYZTUZ ZAKL.ZDI</t>
  </si>
  <si>
    <t>/predb.odhad 35 kg/m3/</t>
  </si>
  <si>
    <t>31,948*0,20*35,00*0,001</t>
  </si>
  <si>
    <t>311113132</t>
  </si>
  <si>
    <t>Nadzákladové zdi z tvárnic ztraceného bednění hladkých, včetně výplně z betonu třídy C 16/20, tloušťky zdiva přes 150 do 200 mm</t>
  </si>
  <si>
    <t>1282789144</t>
  </si>
  <si>
    <t>ZIDKY NAD UROVNI TERENU</t>
  </si>
  <si>
    <t>1,81*0,25</t>
  </si>
  <si>
    <t>1,81*0,25*2</t>
  </si>
  <si>
    <t>311113212</t>
  </si>
  <si>
    <t>Nadzákladové zdi z tvárnic ztraceného bednění štípaných, včetně výplně z betonu třídy C 16/20 přírodních, tloušťky zdiva 200 mm</t>
  </si>
  <si>
    <t>789748674</t>
  </si>
  <si>
    <t>5,00*0,25/2</t>
  </si>
  <si>
    <t>(2,60+1,81)*0,25</t>
  </si>
  <si>
    <t>-573370337</t>
  </si>
  <si>
    <t>1,811+4,081</t>
  </si>
  <si>
    <t>311361821</t>
  </si>
  <si>
    <t>Výztuž nadzákladových zdí nosných svislých nebo odkloněných od svislice, rovných nebo oblých z betonářské oceli 10 505 (R) nebo BSt 500</t>
  </si>
  <si>
    <t>-284459657</t>
  </si>
  <si>
    <t>5,892*0,20*35,00*0,001</t>
  </si>
  <si>
    <t>417321515</t>
  </si>
  <si>
    <t>Ztužující pásy a věnce z betonu železového (bez výztuže) tř. C 25/30</t>
  </si>
  <si>
    <t>-1646387563</t>
  </si>
  <si>
    <t>UKONCENI ZDIVA RAMPY - VENEC</t>
  </si>
  <si>
    <t>0,20*0,25*(5,00+1,81*2)</t>
  </si>
  <si>
    <t>0,20*0,25*(7,60+1,81*3)</t>
  </si>
  <si>
    <t>0,20*0,25*(7,60+1,81*2)</t>
  </si>
  <si>
    <t>0,20*0,25*(1,70+0,30+3,44)</t>
  </si>
  <si>
    <t>-1019000055</t>
  </si>
  <si>
    <t>0,25*(5,00+1,81*2)*2</t>
  </si>
  <si>
    <t>0,25*(7,60+1,81*3)*2</t>
  </si>
  <si>
    <t>0,25*(7,60+1,81*2)*2</t>
  </si>
  <si>
    <t>0,25*(1,70+0,30+3,44)*2</t>
  </si>
  <si>
    <t>2,30</t>
  </si>
  <si>
    <t>216994142</t>
  </si>
  <si>
    <t>486867921</t>
  </si>
  <si>
    <t>VYZTUZ VENCE</t>
  </si>
  <si>
    <t>/predb.odhad 90 kg/m3/</t>
  </si>
  <si>
    <t>1,916*90,00*0,001</t>
  </si>
  <si>
    <t>Schodišťové konstrukce a rampy</t>
  </si>
  <si>
    <t>430321616</t>
  </si>
  <si>
    <t>Schodišťové konstrukce a rampy z betonu železového (bez výztuže) stupně, schodnice, ramena, podesty s nosníky tř. C 30/37</t>
  </si>
  <si>
    <t>651560041</t>
  </si>
  <si>
    <t>16,30*0,60*0,20</t>
  </si>
  <si>
    <t>16,30*0,30*0,15</t>
  </si>
  <si>
    <t>DOPLNENI BETONU</t>
  </si>
  <si>
    <t>16,30*(0,30+0,50)/2*0,15</t>
  </si>
  <si>
    <t>434351141</t>
  </si>
  <si>
    <t>Bednění stupňů betonovaných na podstupňové desce nebo na terénu půdorysně přímočarých zřízení</t>
  </si>
  <si>
    <t>-1716200279</t>
  </si>
  <si>
    <t>0,60*0,45*2</t>
  </si>
  <si>
    <t>16,30*(0,50+0,15)</t>
  </si>
  <si>
    <t>16,30*(0,30+0,20)</t>
  </si>
  <si>
    <t>434351142</t>
  </si>
  <si>
    <t>Bednění stupňů betonovaných na podstupňové desce nebo na terénu půdorysně přímočarých odstranění</t>
  </si>
  <si>
    <t>-1072264457</t>
  </si>
  <si>
    <t>153812111</t>
  </si>
  <si>
    <t>Trn z betonářské oceli včetně zainjektování při průměru oceli od 16 do 20 mm, délky přes 0,4 do 3,0 m</t>
  </si>
  <si>
    <t>1630290075</t>
  </si>
  <si>
    <t>TRNY SCHODISTE</t>
  </si>
  <si>
    <t>Viz TZ a vykr.c.02 - odhad</t>
  </si>
  <si>
    <t>430362021</t>
  </si>
  <si>
    <t>Výztuž schodišťových konstrukcí a ramp stupňů, schodnic, ramen, podest s nosníky ze svařovaných sítí z drátů typu KARI</t>
  </si>
  <si>
    <t>1248562805</t>
  </si>
  <si>
    <t>16,30*(0,30+0,15)*2*4,957*0,001*1,20</t>
  </si>
  <si>
    <t>16,30*(0,50+0,30)/2*4,957*0,001*1,20</t>
  </si>
  <si>
    <t>596211120</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</si>
  <si>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</si>
  <si>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-1183105492</t>
  </si>
  <si>
    <t>BETONOVA DLAZBA RAMP</t>
  </si>
  <si>
    <t>5,00*1,65</t>
  </si>
  <si>
    <t>7,60*1,70</t>
  </si>
  <si>
    <t>7,60*1,86</t>
  </si>
  <si>
    <t>DOPLNENI CHODNIKU</t>
  </si>
  <si>
    <t>Viz vykres c.04+05</t>
  </si>
  <si>
    <t>0,38*1,86</t>
  </si>
  <si>
    <t>5,57*1,86</t>
  </si>
  <si>
    <t>59245212</t>
  </si>
  <si>
    <t>dlažba zámková profilová základní 19,6x16,1x6 cm přírodní</t>
  </si>
  <si>
    <t>-1521770465</t>
  </si>
  <si>
    <t>46,373*1,05 "Přepočtené koeficientem množství</t>
  </si>
  <si>
    <t>564752114</t>
  </si>
  <si>
    <t>Podklad nebo kryt z vibrovaného štěrku VŠ s rozprostřením, vlhčením a zhutněním, po zhutnění tl. 180 mm</t>
  </si>
  <si>
    <t>1815809408</t>
  </si>
  <si>
    <t>971130324</t>
  </si>
  <si>
    <t>ZASP RAMP STERKEM</t>
  </si>
  <si>
    <t>4,60*1,61*(0,15+0,30)/2</t>
  </si>
  <si>
    <t>4,70*1,61*(0,15+0,30)/2</t>
  </si>
  <si>
    <t>2,30*1,61*0,30</t>
  </si>
  <si>
    <t>58343930</t>
  </si>
  <si>
    <t>kamenivo drcené hrubé frakce 16-32</t>
  </si>
  <si>
    <t>1480329307</t>
  </si>
  <si>
    <t>7,294*2 "Přepočtené koeficientem množství</t>
  </si>
  <si>
    <t>171151101</t>
  </si>
  <si>
    <t>Hutnění boků násypů z hornin soudržných a sypkých pro jakýkoliv sklon, délku a míru zhutnění svahu</t>
  </si>
  <si>
    <t>CS ÚRS 2017 02</t>
  </si>
  <si>
    <t>-2069653916</t>
  </si>
  <si>
    <t>1445872406</t>
  </si>
  <si>
    <t>POSKOZENE SCHODISTE</t>
  </si>
  <si>
    <t>Viz vykr.c.02 - odhad</t>
  </si>
  <si>
    <t>16,30*(1,56+0,30)</t>
  </si>
  <si>
    <t>-520206955</t>
  </si>
  <si>
    <t>Viz vykr.c.01-05</t>
  </si>
  <si>
    <t>1,50*(16,30+8,00+10,60+9,10+7,00)</t>
  </si>
  <si>
    <t>962042320</t>
  </si>
  <si>
    <t>Bourání zdiva z betonu prostého nadzákladového objemu do 1 m3</t>
  </si>
  <si>
    <t>-274718233</t>
  </si>
  <si>
    <t>CAST POSKOZENEHO SCHODISTE</t>
  </si>
  <si>
    <t>1,40</t>
  </si>
  <si>
    <t>-1579597796</t>
  </si>
  <si>
    <t>PRO TRNY SCHODISTE</t>
  </si>
  <si>
    <t>(0,30+0,15*2)*40</t>
  </si>
  <si>
    <t>488521021</t>
  </si>
  <si>
    <t>3,080</t>
  </si>
  <si>
    <t>-1498343954</t>
  </si>
  <si>
    <t>549534014</t>
  </si>
  <si>
    <t>536472806</t>
  </si>
  <si>
    <t>3,080*14</t>
  </si>
  <si>
    <t>-539053882</t>
  </si>
  <si>
    <t>998153131</t>
  </si>
  <si>
    <t>Přesun hmot pro zdi a valy samostatné se svislou nosnou konstrukcí zděnou nebo monolitickou betonovou tyčovou nebo plošnou vodorovná dopravní vzdálenost do 50 m, pro zdi výšky do 12 m</t>
  </si>
  <si>
    <t>-498605786</t>
  </si>
  <si>
    <t>772</t>
  </si>
  <si>
    <t>Podlahy z kamene</t>
  </si>
  <si>
    <t>772231313</t>
  </si>
  <si>
    <t>Montáž obkladu schodišťových stupňů deskami z tvrdých kamenů kladených do lepidla s přímou nebo zakřivenou výstupní čárou deskami stupnicovými pravoúhlými nebo kosoúhlými, tl. přes 30 do 50 mm</t>
  </si>
  <si>
    <t>-2006359359</t>
  </si>
  <si>
    <t>NOVE SCHOD.STUPNE</t>
  </si>
  <si>
    <t>16,30*2</t>
  </si>
  <si>
    <t>772231424</t>
  </si>
  <si>
    <t>Montáž obkladu schodišťových stupňů deskami z tvrdých kamenů kladených do lepidla s přímou nebo zakřivenou výstupní čárou deskami podstupnicovými v. do 200 mm, tl. přes 30 do 50 mm</t>
  </si>
  <si>
    <t>351517671</t>
  </si>
  <si>
    <t>58384651R</t>
  </si>
  <si>
    <t>deska dlažební, mramor leštěná formátovaná tl 4 cm</t>
  </si>
  <si>
    <t>-70707419</t>
  </si>
  <si>
    <t>32,60*(0,30+0,15)</t>
  </si>
  <si>
    <t>14,67*1,1 "Přepočtené koeficientem množství</t>
  </si>
  <si>
    <t>772521250</t>
  </si>
  <si>
    <t>Kladení dlažby z kamene do lepidla z nejvýše dvou rozdílných druhů pravoúhlých desek nebo dlaždic ve skladbě se pravidelně opakujících, tl. přes 30 do 50 mm</t>
  </si>
  <si>
    <t>-1777805394</t>
  </si>
  <si>
    <t>DOPLNENI</t>
  </si>
  <si>
    <t>16,30*(0,30+0,50)/2</t>
  </si>
  <si>
    <t>1948965747</t>
  </si>
  <si>
    <t>6,52</t>
  </si>
  <si>
    <t>6,52*1,1 "Přepočtené koeficientem množství</t>
  </si>
  <si>
    <t>771990113</t>
  </si>
  <si>
    <t>Vyrovnání podkladní vrstvy samonivelační stěrkou tl. 4 mm, min. pevnosti 40 MPa</t>
  </si>
  <si>
    <t>-680758976</t>
  </si>
  <si>
    <t>16,30*0,30*2</t>
  </si>
  <si>
    <t>16,30*(0,50+0,30)/2</t>
  </si>
  <si>
    <t>771990193</t>
  </si>
  <si>
    <t>Vyrovnání podkladní vrstvy samonivelační stěrkou tl. 4 mm, min. pevnosti Příplatek k cenám za každý další 1 mm tloušťky, min. pevnosti 40 MPa</t>
  </si>
  <si>
    <t>-1879962546</t>
  </si>
  <si>
    <t>998772101</t>
  </si>
  <si>
    <t>Přesun hmot pro kamenné dlažby, obklady schodišťových stupňů a soklů stanovený z hmotnosti přesunovaného materiálu vodorovná dopravní vzdálenost do 50 m v objektech výšky do 6 m</t>
  </si>
  <si>
    <t>-86970765</t>
  </si>
  <si>
    <t>998772181</t>
  </si>
  <si>
    <t>Přesun hmot pro kamenné dlažby, obklady schodišťových stupňů a soklů stanovený z hmotnosti přesunovaného materiálu Příplatek k cenám za přesun prováděný bez použití mechanizace pro jakoukoliv výšku objektu</t>
  </si>
  <si>
    <t>-1539595744</t>
  </si>
  <si>
    <t>Úprava mramorové dlažby stáv.schodiště (příp.DMTŽ, řezání, vyrovnání atd.)</t>
  </si>
  <si>
    <t>330214096</t>
  </si>
  <si>
    <t>Ostatní pomocné a nezměřitelné práce ( výškové a povrchové vyrovnání, podzemní sítě, chráničky atd.)</t>
  </si>
  <si>
    <t>176050622</t>
  </si>
  <si>
    <t>/neodhalitelne konstr.a prace/</t>
  </si>
  <si>
    <t>60,00</t>
  </si>
  <si>
    <t>-1340892301</t>
  </si>
  <si>
    <t>169082085</t>
  </si>
  <si>
    <t>-564341770</t>
  </si>
  <si>
    <t>ZRIZENI, PROVOZ, LIKVIDACE</t>
  </si>
  <si>
    <t>-780437014</t>
  </si>
  <si>
    <t>148962447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</si>
  <si>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</si>
  <si>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</si>
  <si>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</si>
  <si>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</si>
  <si>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</si>
  <si>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</si>
  <si>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</si>
  <si>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</si>
  <si>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</si>
  <si>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</si>
  <si>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</si>
  <si>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</si>
  <si>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</si>
  <si>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</si>
  <si>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</si>
  <si>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</si>
  <si>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</si>
  <si>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</si>
  <si>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</si>
  <si>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</si>
  <si>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</si>
  <si>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</si>
  <si>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</si>
  <si>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</si>
  <si>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</si>
  <si>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</si>
  <si>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</si>
  <si>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</si>
  <si>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</si>
  <si>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</si>
  <si>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</si>
  <si>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</si>
  <si>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</si>
  <si>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</si>
  <si>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</si>
  <si>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</si>
  <si>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</si>
  <si>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</si>
  <si>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</si>
  <si>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</si>
  <si>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</si>
  <si>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</si>
  <si>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</si>
  <si>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</si>
  <si>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</si>
  <si>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</si>
  <si>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</si>
  <si>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</si>
  <si>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</si>
  <si>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</si>
  <si>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</si>
  <si>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</si>
  <si>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</si>
  <si>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</si>
  <si>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</si>
  <si>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</si>
  <si>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</si>
  <si>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</si>
  <si>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</si>
  <si>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</si>
  <si>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</si>
  <si>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</si>
  <si>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</si>
  <si>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</si>
  <si>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</si>
  <si>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</si>
  <si>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</si>
  <si>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</si>
  <si>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</si>
  <si>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</si>
  <si>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</si>
  <si>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</si>
  <si>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</si>
  <si>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</si>
  <si>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</si>
  <si>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</si>
  <si>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</si>
  <si>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</si>
  <si>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</si>
  <si>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</si>
  <si>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</si>
  <si>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</si>
  <si>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</si>
  <si>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</si>
  <si>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</si>
  <si>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</si>
  <si>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</si>
  <si>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</si>
  <si>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</si>
  <si>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</si>
  <si>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</si>
  <si>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</si>
  <si>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</si>
  <si>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</si>
  <si>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</si>
  <si>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</si>
  <si>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</si>
  <si>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</si>
  <si>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</si>
  <si>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</si>
  <si>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</si>
  <si>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</si>
  <si>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</si>
  <si>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</si>
  <si>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</si>
  <si>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</si>
  <si>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</si>
  <si>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</si>
  <si>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</si>
  <si>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</si>
  <si>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</si>
  <si>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</si>
  <si>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</si>
  <si>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</si>
  <si>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</si>
  <si>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</si>
  <si>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</si>
  <si>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</si>
  <si>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</si>
  <si>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</si>
  <si>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</si>
  <si>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</si>
  <si>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</si>
  <si>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</si>
  <si>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</si>
  <si>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</si>
  <si>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</si>
  <si>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</si>
  <si>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</si>
  <si>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</si>
  <si>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</si>
  <si>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</si>
  <si>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</si>
  <si>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</si>
  <si>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</si>
  <si>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</si>
  <si>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</si>
  <si>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</si>
  <si>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</si>
  <si>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</si>
  <si>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</si>
  <si>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</si>
  <si>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</si>
  <si>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</si>
  <si>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</si>
  <si>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</si>
  <si>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</si>
  <si>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</si>
  <si>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</si>
  <si>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</si>
  <si>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</si>
  <si>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</si>
  <si>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</si>
  <si>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</si>
  <si>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</si>
  <si>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</si>
  <si>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</si>
  <si>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</si>
  <si>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</si>
  <si>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</si>
  <si>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</si>
  <si>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</si>
  <si>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</si>
  <si>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</si>
  <si>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</si>
  <si>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</si>
  <si>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</si>
  <si>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</si>
  <si>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</si>
  <si>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</si>
  <si>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</si>
  <si>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</si>
  <si>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</si>
  <si>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</si>
  <si>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</si>
  <si>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</si>
  <si>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</si>
  <si>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</si>
  <si>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</si>
  <si>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NEDÍLNOU SOUČÁSTÍ PRO OCENĚNÍ JE PROJEKTOVÁ DOKUMENTACE                                                                            VÝMĚRY JSOU PŘEVZATY Z  TZ A PD VÝKRES č.WA01-WA23,  POPIS A VÝPOČET JE UVNITŘ POLOŽKY                                             V JEDNOTKOVÝCH CENÁCH JSOU ZAHRNUTY NÁKLADY  NA SPOJOVACÍ MATERIÁL (hmoždinky, kotvy atd.) </t>
  </si>
  <si>
    <t>odpadkový koš krytý nášlapový , objerm 5-7 l, nerez</t>
  </si>
  <si>
    <t>dávkovač mýdla nástěnný, objem 0,7 - 1 l, nerez</t>
  </si>
  <si>
    <t>zásobník na papírové ručníky, nerez ( např. Nexio, Blomus)</t>
  </si>
  <si>
    <t>držák na toaletní papír, nerez</t>
  </si>
  <si>
    <t>štětka na čištění WC komplet, plast</t>
  </si>
  <si>
    <t>odpadkový koš kancelářský, objem min. 18l, plast</t>
  </si>
  <si>
    <t xml:space="preserve">zrcadlo nástěnné 600x800mm </t>
  </si>
  <si>
    <t xml:space="preserve">zrcadlo nástěnné (imobilní) 600 x 900 mm </t>
  </si>
  <si>
    <t>stůl pracovní 1600 x 700 mm,  materiál CPL</t>
  </si>
  <si>
    <t>kontejner min. 4 zásuvky, materiál CPL</t>
  </si>
  <si>
    <t>kancelářská židle čalouněná, pojízdná, otočná s područkami např. Panther</t>
  </si>
  <si>
    <t>stůl jídelní 1400 x 800 mm, materiál CPL</t>
  </si>
  <si>
    <t>židle jídelní, dřevěný sedák, ocelová kostra, např Tina</t>
  </si>
  <si>
    <t>police  300 x 1000 mm, materiál CPL</t>
  </si>
  <si>
    <t>skříň 1000 x 500 x 1900 mm,  materiál CPL</t>
  </si>
  <si>
    <t xml:space="preserve">kuchyňský blok 1400 mm , spodní i horní skřínky uzavíratelné včetně kování, materiál CPL </t>
  </si>
  <si>
    <t>konferenční stolek 1000 x 600 x 500 mm, materiál CPL</t>
  </si>
  <si>
    <t>skříň šatní 1000 x 500 x1900 mm, výsuvný systém na ramínka, materiál CPL</t>
  </si>
  <si>
    <t>konferenční křesílko, čalouněný sedák s kovovou kostrou, např.Triton black</t>
  </si>
  <si>
    <t>regál kovový 5 polic, nosnost na polici min. 150 kg</t>
  </si>
  <si>
    <t>stůl jednací 1600 mm x 700 mm, materiál CPL</t>
  </si>
  <si>
    <t>stolová sestava do T + jednací - stoly 1600 x 700 mm + 1800 x 800 mm, materiál CPL</t>
  </si>
  <si>
    <t xml:space="preserve">kuchyň.blok 2400 mm, spodní i horní skřínky uzavíratelné včetně kování, materiál CPL </t>
  </si>
  <si>
    <t>prodejní automat na kávu, kapacita - počet kelímků min. 300, včetně napojení na zdroj vody a el. Energie</t>
  </si>
  <si>
    <t>prodejní automat na chlazené nápoje, spirálový, kapacita  min. 100 ks, ener. třída min. A+, včetně napojení na zdroj el. Energie</t>
  </si>
  <si>
    <t>lednička kombinovaná, š 600 mm, objem 300l, energetická třída A++, materiál nerez mat</t>
  </si>
  <si>
    <t>plnoautomatický kávovar na zrnkovou kávu, min. objem vody v nádržce 1,2l</t>
  </si>
  <si>
    <t>mikrovln.trouba, objem min. 25l, kombinace MW, gril, horký vzduch, výkon min. 1000 W</t>
  </si>
  <si>
    <t>Polohovatelné, pojízdné, sprchové a toaletní křeslo</t>
  </si>
  <si>
    <t>Sklopná madla nerez, dl. min 800 mm</t>
  </si>
  <si>
    <r>
      <t xml:space="preserve">Montáž druhé vrstvy kontaktního zateplení na vnější stěny, z desek polystyrenových, celkové tloušťky izolace přes 160 do 200 mm - </t>
    </r>
    <r>
      <rPr>
        <sz val="8"/>
        <color indexed="10"/>
        <rFont val="Trebuchet MS"/>
        <family val="2"/>
        <charset val="238"/>
      </rPr>
      <t>POLOŽKA ZRUŠENA</t>
    </r>
  </si>
  <si>
    <r>
      <t xml:space="preserve">deska EPS 70 fasádní λ=0,039 tl 160mm - </t>
    </r>
    <r>
      <rPr>
        <i/>
        <sz val="8"/>
        <color indexed="10"/>
        <rFont val="Trebuchet MS"/>
        <family val="2"/>
        <charset val="238"/>
      </rPr>
      <t>POLOŽKA ZRUŠENA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</si>
</sst>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Trebuchet MS"/>
      <family val="2"/>
    </font>
    <font>
      <sz val="9"/>
      <name val="Trebuchet MS"/>
    </font>
    <font>
      <b/>
      <sz val="12"/>
      <name val="Trebuchet MS"/>
    </font>
    <font>
      <sz val="11"/>
      <name val="Trebuchet MS"/>
    </font>
    <font>
      <sz val="10"/>
      <name val="Trebuchet MS"/>
    </font>
    <font>
      <b/>
      <sz val="16"/>
      <name val="Trebuchet MS"/>
    </font>
    <font>
      <b/>
      <sz val="10"/>
      <name val="Trebuchet MS"/>
    </font>
    <font>
      <b/>
      <sz val="9"/>
      <name val="Trebuchet MS"/>
    </font>
    <font>
      <sz val="12"/>
      <name val="Trebuchet MS"/>
    </font>
    <font>
      <b/>
      <sz val="11"/>
      <name val="Trebuchet MS"/>
    </font>
    <font>
      <b/>
      <sz val="8"/>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color indexed="10"/>
      <name val="Trebuchet MS"/>
      <family val="2"/>
      <charset val="238"/>
    </font>
    <font>
      <i/>
      <sz val="8"/>
      <color indexed="10"/>
      <name val="Trebuchet MS"/>
      <family val="2"/>
      <charset val="238"/>
    </font>
    <font>
      <u/>
      <sz val="11"/>
      <color theme="10"/>
      <name val="Calibri"/>
      <scheme val="minor"/>
    </font>
    <font>
      <u/>
      <sz val="11"/>
      <color theme="10"/>
      <name val="Calibri"/>
      <family val="2"/>
      <charset val="238"/>
      <scheme val="minor"/>
    </font>
    <font>
      <sz val="8"/>
      <color rgb="FFFAE682"/>
      <name val="Trebuchet MS"/>
    </font>
    <font>
      <sz val="10"/>
      <color rgb="FF960000"/>
      <name val="Trebuchet MS"/>
    </font>
    <font>
      <u/>
      <sz val="10"/>
      <color theme="10"/>
      <name val="Trebuchet MS"/>
    </font>
    <font>
      <i/>
      <sz val="8"/>
      <color rgb="FF0000FF"/>
      <name val="Trebuchet MS"/>
    </font>
    <font>
      <sz val="10"/>
      <color theme="10"/>
      <name val="Trebuchet MS"/>
    </font>
    <font>
      <sz val="8"/>
      <color rgb="FF3366FF"/>
      <name val="Trebuchet MS"/>
    </font>
    <font>
      <sz val="9"/>
      <color rgb="FF969696"/>
      <name val="Trebuchet MS"/>
    </font>
    <font>
      <b/>
      <sz val="12"/>
      <color rgb="FF960000"/>
      <name val="Trebuchet MS"/>
    </font>
    <font>
      <sz val="8"/>
      <color rgb="FF969696"/>
      <name val="Trebuchet MS"/>
    </font>
    <font>
      <b/>
      <sz val="12"/>
      <color rgb="FF800000"/>
      <name val="Trebuchet MS"/>
    </font>
    <font>
      <sz val="12"/>
      <color rgb="FF003366"/>
      <name val="Trebuchet MS"/>
    </font>
    <font>
      <sz val="10"/>
      <color rgb="FF003366"/>
      <name val="Trebuchet MS"/>
    </font>
    <font>
      <sz val="8"/>
      <color rgb="FF960000"/>
      <name val="Trebuchet MS"/>
    </font>
    <font>
      <sz val="8"/>
      <color rgb="FF003366"/>
      <name val="Trebuchet MS"/>
    </font>
    <font>
      <sz val="8"/>
      <color rgb="FF800080"/>
      <name val="Trebuchet MS"/>
    </font>
    <font>
      <sz val="7"/>
      <color rgb="FF969696"/>
      <name val="Trebuchet MS"/>
    </font>
    <font>
      <sz val="8"/>
      <color rgb="FF505050"/>
      <name val="Trebuchet MS"/>
    </font>
    <font>
      <sz val="8"/>
      <color rgb="FFFF0000"/>
      <name val="Trebuchet MS"/>
    </font>
    <font>
      <sz val="8"/>
      <color rgb="FF0000A8"/>
      <name val="Trebuchet MS"/>
    </font>
    <font>
      <b/>
      <sz val="12"/>
      <color rgb="FF969696"/>
      <name val="Trebuchet MS"/>
    </font>
    <font>
      <sz val="12"/>
      <color rgb="FF969696"/>
      <name val="Trebuchet MS"/>
    </font>
    <font>
      <b/>
      <sz val="11"/>
      <color rgb="FF003366"/>
      <name val="Trebuchet MS"/>
    </font>
    <font>
      <sz val="11"/>
      <color rgb="FF003366"/>
      <name val="Trebuchet MS"/>
    </font>
    <font>
      <sz val="11"/>
      <color rgb="FF969696"/>
      <name val="Trebuchet MS"/>
    </font>
    <font>
      <sz val="18"/>
      <color theme="10"/>
      <name val="Wingdings 2"/>
    </font>
    <font>
      <sz val="10"/>
      <color rgb="FF969696"/>
      <name val="Trebuchet MS"/>
    </font>
    <font>
      <sz val="10"/>
      <color rgb="FF003366"/>
      <name val="Trebuchet MS"/>
      <family val="2"/>
      <charset val="238"/>
    </font>
    <font>
      <i/>
      <sz val="8"/>
      <color rgb="FF0000FF"/>
      <name val="Trebuchet MS"/>
      <family val="2"/>
      <charset val="238"/>
    </font>
    <font>
      <b/>
      <sz val="10"/>
      <color rgb="FF003366"/>
      <name val="Trebuchet MS"/>
    </font>
    <font>
      <b/>
      <sz val="8"/>
      <color rgb="FF969696"/>
      <name val="Trebuchet MS"/>
    </font>
  </fonts>
  <fills count="8">
    <fill>
      <patternFill patternType="none"/>
    </fill>
    <fill>
      <patternFill patternType="gray125"/>
    </fill>
    <fill>
      <patternFill patternType="solid">
        <fgColor rgb="FFFFFFCC"/>
      </patternFill>
    </fill>
    <fill>
      <patternFill patternType="solid">
        <fgColor rgb="FFFAE682"/>
      </patternFill>
    </fill>
    <fill>
      <patternFill patternType="solid">
        <fgColor rgb="FFD2D2D2"/>
      </patternFill>
    </fill>
    <fill>
      <patternFill patternType="solid">
        <fgColor rgb="FFBEBEBE"/>
      </patternFill>
    </fill>
    <fill>
      <patternFill patternType="solid">
        <fgColor theme="0"/>
        <bgColor indexed="64"/>
      </patternFill>
    </fill>
    <fill>
      <patternFill patternType="solid">
        <fgColor rgb="FFC0C0C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hair">
        <color rgb="FF969696"/>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right style="hair">
        <color rgb="FF969696"/>
      </right>
      <top/>
      <bottom style="hair">
        <color rgb="FF969696"/>
      </bottom>
      <diagonal/>
    </border>
    <border>
      <left/>
      <right/>
      <top style="hair">
        <color rgb="FF000000"/>
      </top>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969696"/>
      </left>
      <right/>
      <top/>
      <bottom style="hair">
        <color rgb="FF969696"/>
      </bottom>
      <diagonal/>
    </border>
  </borders>
  <cellStyleXfs count="3">
    <xf numFmtId="0" fontId="0" fillId="0" borderId="0"/>
    <xf numFmtId="0" fontId="21" fillId="0" borderId="0" applyNumberFormat="0" applyFill="0" applyBorder="0" applyAlignment="0" applyProtection="0"/>
    <xf numFmtId="0" fontId="22" fillId="0" borderId="0" applyNumberFormat="0" applyFill="0" applyBorder="0" applyAlignment="0" applyProtection="0"/>
  </cellStyleXfs>
  <cellXfs count="363">
    <xf numFmtId="0" fontId="0" fillId="0" borderId="0" xfId="0"/>
    <xf numFmtId="0" fontId="0" fillId="0" borderId="0" xfId="0" applyAlignment="1" applyProtection="1">
      <alignment horizontal="center" vertical="center"/>
      <protection locked="0"/>
    </xf>
    <xf numFmtId="0" fontId="23" fillId="3" borderId="0" xfId="0" applyFont="1" applyFill="1" applyAlignment="1" applyProtection="1">
      <alignment horizontal="left" vertical="center"/>
    </xf>
    <xf numFmtId="0" fontId="4" fillId="3" borderId="0" xfId="0" applyFont="1" applyFill="1" applyAlignment="1" applyProtection="1">
      <alignment vertical="center"/>
    </xf>
    <xf numFmtId="0" fontId="24" fillId="3" borderId="0" xfId="0" applyFont="1" applyFill="1" applyAlignment="1" applyProtection="1">
      <alignment horizontal="left" vertical="center"/>
    </xf>
    <xf numFmtId="0" fontId="25" fillId="3" borderId="0" xfId="1" applyFont="1" applyFill="1" applyAlignment="1" applyProtection="1">
      <alignment vertical="center"/>
    </xf>
    <xf numFmtId="4" fontId="0" fillId="2" borderId="9" xfId="0" applyNumberFormat="1" applyFont="1" applyFill="1" applyBorder="1" applyAlignment="1" applyProtection="1">
      <alignment vertical="center"/>
      <protection locked="0"/>
    </xf>
    <xf numFmtId="4" fontId="26" fillId="2" borderId="9" xfId="0" applyNumberFormat="1" applyFont="1" applyFill="1" applyBorder="1" applyAlignment="1" applyProtection="1">
      <alignment vertical="center"/>
      <protection locked="0"/>
    </xf>
    <xf numFmtId="167" fontId="0" fillId="2" borderId="9"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3"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4"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49" fontId="14" fillId="0" borderId="0" xfId="0" applyNumberFormat="1"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0"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0" xfId="0" applyFont="1" applyBorder="1" applyAlignment="1" applyProtection="1">
      <alignment horizontal="left" vertical="top"/>
      <protection locked="0"/>
    </xf>
    <xf numFmtId="0" fontId="14" fillId="0" borderId="0" xfId="0" applyFont="1" applyBorder="1" applyAlignment="1" applyProtection="1">
      <alignment horizontal="center" vertical="top"/>
      <protection locked="0"/>
    </xf>
    <xf numFmtId="0" fontId="14" fillId="0" borderId="6"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0" fillId="0" borderId="0" xfId="0" applyBorder="1" applyAlignment="1" applyProtection="1">
      <alignment vertical="top"/>
      <protection locked="0"/>
    </xf>
    <xf numFmtId="49" fontId="14" fillId="0" borderId="0" xfId="0" applyNumberFormat="1" applyFont="1" applyBorder="1" applyAlignment="1" applyProtection="1">
      <alignment horizontal="left" vertical="center"/>
      <protection locked="0"/>
    </xf>
    <xf numFmtId="0" fontId="0" fillId="0" borderId="7" xfId="0" applyBorder="1" applyAlignment="1" applyProtection="1">
      <alignment vertical="top"/>
      <protection locked="0"/>
    </xf>
    <xf numFmtId="0" fontId="13" fillId="0" borderId="7" xfId="0" applyFont="1" applyBorder="1" applyAlignment="1" applyProtection="1">
      <alignment horizontal="left"/>
      <protection locked="0"/>
    </xf>
    <xf numFmtId="0" fontId="16" fillId="0" borderId="7" xfId="0" applyFont="1" applyBorder="1" applyAlignment="1" applyProtection="1">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8" xfId="0" applyFont="1" applyBorder="1" applyAlignment="1" applyProtection="1">
      <alignment vertical="top"/>
      <protection locked="0"/>
    </xf>
    <xf numFmtId="49" fontId="1" fillId="2" borderId="0" xfId="0" applyNumberFormat="1" applyFont="1" applyFill="1" applyBorder="1" applyAlignment="1" applyProtection="1">
      <alignment horizontal="left" vertical="center"/>
      <protection locked="0"/>
    </xf>
    <xf numFmtId="4" fontId="0" fillId="2" borderId="9" xfId="0" applyNumberFormat="1" applyFont="1" applyFill="1" applyBorder="1" applyAlignment="1" applyProtection="1">
      <alignment vertical="center"/>
    </xf>
    <xf numFmtId="0" fontId="0" fillId="3" borderId="0" xfId="0" applyFill="1" applyProtection="1"/>
    <xf numFmtId="0" fontId="27" fillId="3" borderId="0" xfId="1" applyFont="1" applyFill="1" applyAlignment="1" applyProtection="1">
      <alignment vertical="center"/>
    </xf>
    <xf numFmtId="0" fontId="21" fillId="3" borderId="0" xfId="1" applyFill="1" applyProtection="1"/>
    <xf numFmtId="0" fontId="0" fillId="0" borderId="0" xfId="0" applyProtection="1"/>
    <xf numFmtId="0" fontId="0" fillId="0" borderId="0" xfId="0" applyFont="1" applyAlignment="1" applyProtection="1">
      <alignment horizontal="left" vertical="center"/>
    </xf>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0" xfId="0" applyBorder="1" applyProtection="1"/>
    <xf numFmtId="0" fontId="5" fillId="0" borderId="0" xfId="0" applyFont="1" applyBorder="1" applyAlignment="1" applyProtection="1">
      <alignment horizontal="left" vertical="center"/>
    </xf>
    <xf numFmtId="0" fontId="0" fillId="0" borderId="14" xfId="0" applyBorder="1" applyProtection="1"/>
    <xf numFmtId="0" fontId="28" fillId="0" borderId="0" xfId="0" applyFont="1" applyAlignment="1" applyProtection="1">
      <alignment horizontal="left" vertical="center"/>
    </xf>
    <xf numFmtId="0" fontId="2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1" fillId="0" borderId="0" xfId="0" applyFont="1" applyBorder="1" applyAlignment="1" applyProtection="1">
      <alignment horizontal="left" vertical="center"/>
    </xf>
    <xf numFmtId="165" fontId="1" fillId="0" borderId="0" xfId="0" applyNumberFormat="1" applyFont="1" applyBorder="1" applyAlignment="1" applyProtection="1">
      <alignment horizontal="left" vertical="center"/>
    </xf>
    <xf numFmtId="0" fontId="0" fillId="0" borderId="13" xfId="0" applyFont="1" applyBorder="1" applyAlignment="1" applyProtection="1">
      <alignment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0" xfId="0" applyFont="1" applyAlignment="1" applyProtection="1">
      <alignment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6" fillId="0" borderId="0" xfId="0" applyFont="1" applyBorder="1" applyAlignment="1" applyProtection="1">
      <alignment horizontal="left" vertical="center"/>
    </xf>
    <xf numFmtId="4" fontId="30" fillId="0" borderId="0" xfId="0" applyNumberFormat="1" applyFont="1" applyBorder="1" applyAlignment="1" applyProtection="1">
      <alignment vertical="center"/>
    </xf>
    <xf numFmtId="0" fontId="31" fillId="0" borderId="0" xfId="0" applyFont="1" applyBorder="1" applyAlignment="1" applyProtection="1">
      <alignment horizontal="right" vertical="center"/>
    </xf>
    <xf numFmtId="0" fontId="31" fillId="0" borderId="0" xfId="0" applyFont="1" applyBorder="1" applyAlignment="1" applyProtection="1">
      <alignment horizontal="left" vertical="center"/>
    </xf>
    <xf numFmtId="4" fontId="31" fillId="0" borderId="0" xfId="0" applyNumberFormat="1" applyFont="1" applyBorder="1" applyAlignment="1" applyProtection="1">
      <alignment vertical="center"/>
    </xf>
    <xf numFmtId="164" fontId="31" fillId="0" borderId="0" xfId="0" applyNumberFormat="1" applyFont="1" applyBorder="1" applyAlignment="1" applyProtection="1">
      <alignment horizontal="right" vertical="center"/>
    </xf>
    <xf numFmtId="0" fontId="0" fillId="4" borderId="0" xfId="0" applyFont="1" applyFill="1" applyBorder="1" applyAlignment="1" applyProtection="1">
      <alignment vertical="center"/>
    </xf>
    <xf numFmtId="0" fontId="2" fillId="4" borderId="17" xfId="0" applyFont="1" applyFill="1" applyBorder="1" applyAlignment="1" applyProtection="1">
      <alignment horizontal="left" vertical="center"/>
    </xf>
    <xf numFmtId="0" fontId="0" fillId="4" borderId="18" xfId="0" applyFont="1" applyFill="1" applyBorder="1" applyAlignment="1" applyProtection="1">
      <alignment vertical="center"/>
    </xf>
    <xf numFmtId="0" fontId="2" fillId="4" borderId="18" xfId="0" applyFont="1" applyFill="1" applyBorder="1" applyAlignment="1" applyProtection="1">
      <alignment horizontal="right" vertical="center"/>
    </xf>
    <xf numFmtId="0" fontId="2" fillId="4" borderId="18" xfId="0" applyFont="1" applyFill="1" applyBorder="1" applyAlignment="1" applyProtection="1">
      <alignment horizontal="center" vertical="center"/>
    </xf>
    <xf numFmtId="4" fontId="2" fillId="4" borderId="18" xfId="0" applyNumberFormat="1" applyFont="1" applyFill="1" applyBorder="1" applyAlignment="1" applyProtection="1">
      <alignment vertical="center"/>
    </xf>
    <xf numFmtId="0" fontId="0" fillId="4" borderId="19" xfId="0" applyFont="1" applyFill="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1" fillId="4" borderId="0" xfId="0" applyFont="1" applyFill="1" applyBorder="1" applyAlignment="1" applyProtection="1">
      <alignment horizontal="left" vertical="center"/>
    </xf>
    <xf numFmtId="0" fontId="1" fillId="4" borderId="0" xfId="0" applyFont="1" applyFill="1" applyBorder="1" applyAlignment="1" applyProtection="1">
      <alignment horizontal="right" vertical="center"/>
    </xf>
    <xf numFmtId="0" fontId="0" fillId="4" borderId="14" xfId="0" applyFont="1" applyFill="1" applyBorder="1" applyAlignment="1" applyProtection="1">
      <alignment vertical="center"/>
    </xf>
    <xf numFmtId="0" fontId="32" fillId="0" borderId="0" xfId="0" applyFont="1" applyBorder="1" applyAlignment="1" applyProtection="1">
      <alignment horizontal="left" vertical="center"/>
    </xf>
    <xf numFmtId="0" fontId="33" fillId="0" borderId="13" xfId="0" applyFont="1" applyBorder="1" applyAlignment="1" applyProtection="1">
      <alignment vertical="center"/>
    </xf>
    <xf numFmtId="0" fontId="33" fillId="0" borderId="0" xfId="0" applyFont="1" applyBorder="1" applyAlignment="1" applyProtection="1">
      <alignment vertical="center"/>
    </xf>
    <xf numFmtId="0" fontId="33" fillId="0" borderId="23" xfId="0" applyFont="1" applyBorder="1" applyAlignment="1" applyProtection="1">
      <alignment horizontal="left" vertical="center"/>
    </xf>
    <xf numFmtId="0" fontId="33" fillId="0" borderId="23" xfId="0" applyFont="1" applyBorder="1" applyAlignment="1" applyProtection="1">
      <alignment vertical="center"/>
    </xf>
    <xf numFmtId="4" fontId="33" fillId="0" borderId="23" xfId="0" applyNumberFormat="1" applyFont="1" applyBorder="1" applyAlignment="1" applyProtection="1">
      <alignment vertical="center"/>
    </xf>
    <xf numFmtId="0" fontId="33" fillId="0" borderId="14" xfId="0" applyFont="1" applyBorder="1" applyAlignment="1" applyProtection="1">
      <alignment vertical="center"/>
    </xf>
    <xf numFmtId="0" fontId="33" fillId="0" borderId="0" xfId="0" applyFont="1" applyAlignment="1" applyProtection="1">
      <alignment vertical="center"/>
    </xf>
    <xf numFmtId="0" fontId="34" fillId="0" borderId="13" xfId="0" applyFont="1" applyBorder="1" applyAlignment="1" applyProtection="1">
      <alignment vertical="center"/>
    </xf>
    <xf numFmtId="0" fontId="34" fillId="0" borderId="0" xfId="0" applyFont="1" applyBorder="1" applyAlignment="1" applyProtection="1">
      <alignmen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vertical="center"/>
    </xf>
    <xf numFmtId="4" fontId="34" fillId="0" borderId="23" xfId="0" applyNumberFormat="1" applyFont="1" applyBorder="1" applyAlignment="1" applyProtection="1">
      <alignment vertical="center"/>
    </xf>
    <xf numFmtId="0" fontId="34" fillId="0" borderId="14" xfId="0" applyFont="1" applyBorder="1" applyAlignment="1" applyProtection="1">
      <alignment vertical="center"/>
    </xf>
    <xf numFmtId="0" fontId="34" fillId="0" borderId="0" xfId="0" applyFont="1" applyAlignment="1" applyProtection="1">
      <alignment vertical="center"/>
    </xf>
    <xf numFmtId="0" fontId="5" fillId="0" borderId="0" xfId="0" applyFont="1" applyAlignment="1" applyProtection="1">
      <alignment horizontal="left" vertical="center"/>
    </xf>
    <xf numFmtId="0" fontId="29" fillId="0" borderId="0" xfId="0" applyFont="1" applyAlignment="1" applyProtection="1">
      <alignment horizontal="left" vertical="center"/>
    </xf>
    <xf numFmtId="0" fontId="1" fillId="0" borderId="0" xfId="0" applyFont="1" applyAlignment="1" applyProtection="1">
      <alignment horizontal="left" vertical="center"/>
    </xf>
    <xf numFmtId="165" fontId="1" fillId="0" borderId="0" xfId="0" applyNumberFormat="1" applyFont="1" applyAlignment="1" applyProtection="1">
      <alignment horizontal="left" vertical="center"/>
    </xf>
    <xf numFmtId="0" fontId="0" fillId="0" borderId="13" xfId="0" applyFont="1" applyBorder="1" applyAlignment="1" applyProtection="1">
      <alignment horizontal="center" vertical="center" wrapText="1"/>
    </xf>
    <xf numFmtId="0" fontId="1" fillId="4" borderId="24"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30" fillId="0" borderId="0" xfId="0" applyFont="1" applyAlignment="1" applyProtection="1">
      <alignment horizontal="left" vertical="center"/>
    </xf>
    <xf numFmtId="4" fontId="30" fillId="0" borderId="0" xfId="0" applyNumberFormat="1" applyFont="1" applyAlignment="1" applyProtection="1"/>
    <xf numFmtId="0" fontId="0" fillId="0" borderId="27" xfId="0" applyFont="1" applyBorder="1" applyAlignment="1" applyProtection="1">
      <alignment vertical="center"/>
    </xf>
    <xf numFmtId="166" fontId="35" fillId="0" borderId="15" xfId="0" applyNumberFormat="1" applyFont="1" applyBorder="1" applyAlignment="1" applyProtection="1"/>
    <xf numFmtId="166" fontId="35" fillId="0" borderId="28" xfId="0" applyNumberFormat="1" applyFont="1" applyBorder="1" applyAlignment="1" applyProtection="1"/>
    <xf numFmtId="4" fontId="10" fillId="0" borderId="0" xfId="0" applyNumberFormat="1" applyFont="1" applyAlignment="1" applyProtection="1">
      <alignment vertical="center"/>
    </xf>
    <xf numFmtId="0" fontId="36" fillId="0" borderId="13" xfId="0" applyFont="1" applyBorder="1" applyAlignment="1" applyProtection="1"/>
    <xf numFmtId="0" fontId="36" fillId="0" borderId="0" xfId="0" applyFont="1" applyAlignment="1" applyProtection="1"/>
    <xf numFmtId="0" fontId="36" fillId="0" borderId="0" xfId="0" applyFont="1" applyAlignment="1" applyProtection="1">
      <alignment horizontal="left"/>
    </xf>
    <xf numFmtId="0" fontId="33" fillId="0" borderId="0" xfId="0" applyFont="1" applyAlignment="1" applyProtection="1">
      <alignment horizontal="left"/>
    </xf>
    <xf numFmtId="4" fontId="33" fillId="0" borderId="0" xfId="0" applyNumberFormat="1" applyFont="1" applyAlignment="1" applyProtection="1"/>
    <xf numFmtId="0" fontId="36" fillId="0" borderId="29" xfId="0" applyFont="1" applyBorder="1" applyAlignment="1" applyProtection="1"/>
    <xf numFmtId="0" fontId="36" fillId="0" borderId="0" xfId="0" applyFont="1" applyBorder="1" applyAlignment="1" applyProtection="1"/>
    <xf numFmtId="166" fontId="36" fillId="0" borderId="0" xfId="0" applyNumberFormat="1" applyFont="1" applyBorder="1" applyAlignment="1" applyProtection="1"/>
    <xf numFmtId="166" fontId="36" fillId="0" borderId="30" xfId="0" applyNumberFormat="1" applyFont="1" applyBorder="1" applyAlignment="1" applyProtection="1"/>
    <xf numFmtId="0" fontId="36" fillId="0" borderId="0" xfId="0" applyFont="1" applyAlignment="1" applyProtection="1">
      <alignment horizontal="center"/>
    </xf>
    <xf numFmtId="4" fontId="36" fillId="0" borderId="0" xfId="0" applyNumberFormat="1" applyFont="1" applyAlignment="1" applyProtection="1">
      <alignment vertical="center"/>
    </xf>
    <xf numFmtId="0" fontId="34" fillId="0" borderId="0" xfId="0" applyFont="1" applyAlignment="1" applyProtection="1">
      <alignment horizontal="left"/>
    </xf>
    <xf numFmtId="4" fontId="34" fillId="0" borderId="0" xfId="0" applyNumberFormat="1" applyFont="1" applyAlignment="1" applyProtection="1"/>
    <xf numFmtId="0" fontId="0" fillId="0" borderId="9" xfId="0" applyFont="1" applyBorder="1" applyAlignment="1" applyProtection="1">
      <alignment horizontal="center" vertical="center"/>
    </xf>
    <xf numFmtId="49" fontId="0" fillId="0" borderId="9" xfId="0" applyNumberFormat="1"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9" xfId="0" applyFont="1" applyBorder="1" applyAlignment="1" applyProtection="1">
      <alignment horizontal="center" vertical="center" wrapText="1"/>
    </xf>
    <xf numFmtId="167" fontId="0" fillId="0" borderId="9" xfId="0" applyNumberFormat="1" applyFont="1" applyBorder="1" applyAlignment="1" applyProtection="1">
      <alignment vertical="center"/>
    </xf>
    <xf numFmtId="4" fontId="0" fillId="0" borderId="9" xfId="0" applyNumberFormat="1" applyFont="1" applyBorder="1" applyAlignment="1" applyProtection="1">
      <alignment vertical="center"/>
    </xf>
    <xf numFmtId="0" fontId="31" fillId="2" borderId="9" xfId="0" applyFont="1" applyFill="1" applyBorder="1" applyAlignment="1" applyProtection="1">
      <alignment horizontal="left" vertical="center"/>
    </xf>
    <xf numFmtId="0" fontId="31" fillId="0" borderId="0" xfId="0" applyFont="1" applyBorder="1" applyAlignment="1" applyProtection="1">
      <alignment horizontal="center" vertical="center"/>
    </xf>
    <xf numFmtId="166" fontId="31" fillId="0" borderId="0" xfId="0" applyNumberFormat="1" applyFont="1" applyBorder="1" applyAlignment="1" applyProtection="1">
      <alignment vertical="center"/>
    </xf>
    <xf numFmtId="166" fontId="31" fillId="0" borderId="30" xfId="0" applyNumberFormat="1" applyFont="1" applyBorder="1" applyAlignment="1" applyProtection="1">
      <alignment vertical="center"/>
    </xf>
    <xf numFmtId="4" fontId="0" fillId="0" borderId="0" xfId="0" applyNumberFormat="1" applyFont="1" applyAlignment="1" applyProtection="1">
      <alignment vertical="center"/>
    </xf>
    <xf numFmtId="0" fontId="37" fillId="0" borderId="13" xfId="0" applyFont="1" applyBorder="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horizontal="lef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37" fillId="0" borderId="29" xfId="0" applyFont="1" applyBorder="1" applyAlignment="1" applyProtection="1">
      <alignment vertical="center"/>
    </xf>
    <xf numFmtId="0" fontId="37" fillId="0" borderId="0" xfId="0" applyFont="1" applyBorder="1" applyAlignment="1" applyProtection="1">
      <alignment vertical="center"/>
    </xf>
    <xf numFmtId="0" fontId="37" fillId="0" borderId="30" xfId="0" applyFont="1" applyBorder="1" applyAlignment="1" applyProtection="1">
      <alignment vertical="center"/>
    </xf>
    <xf numFmtId="0" fontId="39" fillId="0" borderId="13" xfId="0" applyFont="1" applyBorder="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39" fillId="0" borderId="0" xfId="0" applyNumberFormat="1" applyFont="1" applyAlignment="1" applyProtection="1">
      <alignment vertical="center"/>
    </xf>
    <xf numFmtId="0" fontId="39" fillId="0" borderId="29" xfId="0" applyFont="1" applyBorder="1" applyAlignment="1" applyProtection="1">
      <alignment vertical="center"/>
    </xf>
    <xf numFmtId="0" fontId="39" fillId="0" borderId="0" xfId="0" applyFont="1" applyBorder="1" applyAlignment="1" applyProtection="1">
      <alignment vertical="center"/>
    </xf>
    <xf numFmtId="0" fontId="39" fillId="0" borderId="30" xfId="0" applyFont="1" applyBorder="1" applyAlignment="1" applyProtection="1">
      <alignment vertical="center"/>
    </xf>
    <xf numFmtId="0" fontId="40" fillId="0" borderId="13" xfId="0" applyFont="1" applyBorder="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40" fillId="0" borderId="0" xfId="0" applyNumberFormat="1" applyFont="1" applyAlignment="1" applyProtection="1">
      <alignment vertical="center"/>
    </xf>
    <xf numFmtId="0" fontId="40" fillId="0" borderId="29" xfId="0" applyFont="1" applyBorder="1" applyAlignment="1" applyProtection="1">
      <alignment vertical="center"/>
    </xf>
    <xf numFmtId="0" fontId="40" fillId="0" borderId="0" xfId="0" applyFont="1" applyBorder="1" applyAlignment="1" applyProtection="1">
      <alignment vertical="center"/>
    </xf>
    <xf numFmtId="0" fontId="40" fillId="0" borderId="30" xfId="0" applyFont="1" applyBorder="1" applyAlignment="1" applyProtection="1">
      <alignment vertical="center"/>
    </xf>
    <xf numFmtId="0" fontId="41" fillId="0" borderId="13" xfId="0" applyFont="1" applyBorder="1" applyAlignment="1" applyProtection="1">
      <alignment vertical="center"/>
    </xf>
    <xf numFmtId="0" fontId="41"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167" fontId="41" fillId="0" borderId="0" xfId="0" applyNumberFormat="1" applyFont="1" applyAlignment="1" applyProtection="1">
      <alignment vertical="center"/>
    </xf>
    <xf numFmtId="0" fontId="41" fillId="0" borderId="29" xfId="0" applyFont="1" applyBorder="1" applyAlignment="1" applyProtection="1">
      <alignment vertical="center"/>
    </xf>
    <xf numFmtId="0" fontId="41" fillId="0" borderId="0" xfId="0" applyFont="1" applyBorder="1" applyAlignment="1" applyProtection="1">
      <alignment vertical="center"/>
    </xf>
    <xf numFmtId="0" fontId="41" fillId="0" borderId="30" xfId="0" applyFont="1" applyBorder="1" applyAlignment="1" applyProtection="1">
      <alignment vertical="center"/>
    </xf>
    <xf numFmtId="0" fontId="26" fillId="0" borderId="9" xfId="0" applyFont="1" applyBorder="1" applyAlignment="1" applyProtection="1">
      <alignment horizontal="center" vertical="center"/>
    </xf>
    <xf numFmtId="49" fontId="26" fillId="0" borderId="9" xfId="0" applyNumberFormat="1"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9" xfId="0" applyFont="1" applyBorder="1" applyAlignment="1" applyProtection="1">
      <alignment horizontal="center" vertical="center" wrapText="1"/>
    </xf>
    <xf numFmtId="167" fontId="26" fillId="0" borderId="9" xfId="0" applyNumberFormat="1" applyFont="1" applyBorder="1" applyAlignment="1" applyProtection="1">
      <alignment vertical="center"/>
    </xf>
    <xf numFmtId="4" fontId="26" fillId="0" borderId="9" xfId="0" applyNumberFormat="1" applyFont="1" applyBorder="1" applyAlignment="1" applyProtection="1">
      <alignment vertical="center"/>
    </xf>
    <xf numFmtId="0" fontId="26" fillId="0" borderId="13" xfId="0" applyFont="1" applyBorder="1" applyAlignment="1" applyProtection="1">
      <alignment vertical="center"/>
    </xf>
    <xf numFmtId="0" fontId="26" fillId="2" borderId="9" xfId="0" applyFont="1" applyFill="1" applyBorder="1" applyAlignment="1" applyProtection="1">
      <alignment horizontal="left" vertical="center"/>
    </xf>
    <xf numFmtId="0" fontId="26" fillId="0" borderId="0" xfId="0" applyFont="1" applyBorder="1" applyAlignment="1" applyProtection="1">
      <alignment horizontal="center" vertical="center"/>
    </xf>
    <xf numFmtId="0" fontId="3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31" fillId="0" borderId="23" xfId="0" applyNumberFormat="1" applyFont="1" applyBorder="1" applyAlignment="1" applyProtection="1">
      <alignment vertical="center"/>
    </xf>
    <xf numFmtId="166" fontId="31" fillId="0" borderId="31" xfId="0" applyNumberFormat="1" applyFont="1" applyBorder="1" applyAlignment="1" applyProtection="1">
      <alignment vertical="center"/>
    </xf>
    <xf numFmtId="0" fontId="23" fillId="0" borderId="0" xfId="0" applyFont="1" applyAlignment="1" applyProtection="1">
      <alignment horizontal="left" vertical="center"/>
    </xf>
    <xf numFmtId="0" fontId="42" fillId="0" borderId="0" xfId="0" applyFont="1" applyAlignment="1" applyProtection="1">
      <alignment horizontal="left" vertical="center"/>
    </xf>
    <xf numFmtId="0" fontId="29"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0" fillId="0" borderId="32" xfId="0" applyBorder="1" applyProtection="1"/>
    <xf numFmtId="0" fontId="6" fillId="0" borderId="33" xfId="0" applyFont="1" applyBorder="1" applyAlignment="1" applyProtection="1">
      <alignment horizontal="left" vertical="center"/>
    </xf>
    <xf numFmtId="0" fontId="0" fillId="0" borderId="33" xfId="0" applyFont="1" applyBorder="1" applyAlignment="1" applyProtection="1">
      <alignment vertical="center"/>
    </xf>
    <xf numFmtId="0" fontId="31" fillId="0" borderId="13" xfId="0" applyFont="1" applyBorder="1" applyAlignment="1" applyProtection="1">
      <alignment vertical="center"/>
    </xf>
    <xf numFmtId="0" fontId="31" fillId="0" borderId="0" xfId="0" applyFont="1" applyBorder="1" applyAlignment="1" applyProtection="1">
      <alignment vertical="center"/>
    </xf>
    <xf numFmtId="0" fontId="31" fillId="0" borderId="14" xfId="0" applyFont="1" applyBorder="1" applyAlignment="1" applyProtection="1">
      <alignment vertical="center"/>
    </xf>
    <xf numFmtId="0" fontId="31" fillId="0" borderId="0" xfId="0" applyFont="1" applyAlignment="1" applyProtection="1">
      <alignment vertical="center"/>
    </xf>
    <xf numFmtId="0" fontId="0" fillId="5" borderId="0" xfId="0" applyFont="1" applyFill="1" applyBorder="1" applyAlignment="1" applyProtection="1">
      <alignment vertical="center"/>
    </xf>
    <xf numFmtId="0" fontId="2" fillId="5" borderId="17" xfId="0" applyFont="1" applyFill="1" applyBorder="1" applyAlignment="1" applyProtection="1">
      <alignment horizontal="left" vertical="center"/>
    </xf>
    <xf numFmtId="0" fontId="0" fillId="5" borderId="18" xfId="0" applyFont="1" applyFill="1" applyBorder="1" applyAlignment="1" applyProtection="1">
      <alignment vertical="center"/>
    </xf>
    <xf numFmtId="0" fontId="2" fillId="5" borderId="18" xfId="0" applyFont="1" applyFill="1" applyBorder="1" applyAlignment="1" applyProtection="1">
      <alignment horizontal="center" vertical="center"/>
    </xf>
    <xf numFmtId="0" fontId="0" fillId="5" borderId="14" xfId="0" applyFont="1" applyFill="1" applyBorder="1" applyAlignment="1" applyProtection="1">
      <alignment vertical="center"/>
    </xf>
    <xf numFmtId="0" fontId="1" fillId="0" borderId="13" xfId="0" applyFont="1" applyBorder="1" applyAlignment="1" applyProtection="1">
      <alignment vertical="center"/>
    </xf>
    <xf numFmtId="0" fontId="1" fillId="0" borderId="0" xfId="0" applyFont="1" applyAlignment="1" applyProtection="1">
      <alignment vertical="center"/>
    </xf>
    <xf numFmtId="0" fontId="2" fillId="0" borderId="1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7" fillId="0" borderId="0" xfId="0" applyFont="1" applyAlignment="1" applyProtection="1">
      <alignment vertical="center"/>
    </xf>
    <xf numFmtId="0" fontId="0" fillId="0" borderId="28" xfId="0" applyFont="1" applyBorder="1" applyAlignment="1" applyProtection="1">
      <alignment vertical="center"/>
    </xf>
    <xf numFmtId="0" fontId="0" fillId="0" borderId="30" xfId="0" applyFont="1" applyBorder="1" applyAlignment="1" applyProtection="1">
      <alignment vertical="center"/>
    </xf>
    <xf numFmtId="0" fontId="1" fillId="4" borderId="34" xfId="0" applyFont="1" applyFill="1" applyBorder="1" applyAlignment="1" applyProtection="1">
      <alignment horizontal="center" vertical="center"/>
    </xf>
    <xf numFmtId="0" fontId="30" fillId="0" borderId="0" xfId="0" applyFont="1" applyAlignment="1" applyProtection="1">
      <alignment vertical="center"/>
    </xf>
    <xf numFmtId="0" fontId="2" fillId="0" borderId="0" xfId="0" applyFont="1" applyAlignment="1" applyProtection="1">
      <alignment horizontal="center" vertical="center"/>
    </xf>
    <xf numFmtId="4" fontId="43" fillId="0" borderId="29" xfId="0" applyNumberFormat="1" applyFont="1" applyBorder="1" applyAlignment="1" applyProtection="1">
      <alignment vertical="center"/>
    </xf>
    <xf numFmtId="4" fontId="43" fillId="0" borderId="0" xfId="0" applyNumberFormat="1" applyFont="1" applyBorder="1" applyAlignment="1" applyProtection="1">
      <alignment vertical="center"/>
    </xf>
    <xf numFmtId="166" fontId="43" fillId="0" borderId="0" xfId="0" applyNumberFormat="1" applyFont="1" applyBorder="1" applyAlignment="1" applyProtection="1">
      <alignment vertical="center"/>
    </xf>
    <xf numFmtId="4" fontId="43" fillId="0" borderId="30" xfId="0" applyNumberFormat="1" applyFont="1" applyBorder="1" applyAlignment="1" applyProtection="1">
      <alignment vertical="center"/>
    </xf>
    <xf numFmtId="0" fontId="8" fillId="0" borderId="0" xfId="0" applyFont="1" applyAlignment="1" applyProtection="1">
      <alignment horizontal="left" vertical="center"/>
    </xf>
    <xf numFmtId="0" fontId="3" fillId="0" borderId="0" xfId="0" applyFont="1" applyAlignment="1" applyProtection="1">
      <alignment vertical="center"/>
    </xf>
    <xf numFmtId="0" fontId="3" fillId="0" borderId="13" xfId="0" applyFont="1" applyBorder="1" applyAlignment="1" applyProtection="1">
      <alignment vertical="center"/>
    </xf>
    <xf numFmtId="0" fontId="44" fillId="0" borderId="0" xfId="0" applyFont="1" applyAlignment="1" applyProtection="1">
      <alignment vertical="center"/>
    </xf>
    <xf numFmtId="0" fontId="45" fillId="0" borderId="0" xfId="0" applyFont="1" applyAlignment="1" applyProtection="1">
      <alignment vertical="center"/>
    </xf>
    <xf numFmtId="0" fontId="9" fillId="0" borderId="0" xfId="0" applyFont="1" applyAlignment="1" applyProtection="1">
      <alignment horizontal="center" vertical="center"/>
    </xf>
    <xf numFmtId="4" fontId="46" fillId="0" borderId="29" xfId="0" applyNumberFormat="1" applyFont="1" applyBorder="1" applyAlignment="1" applyProtection="1">
      <alignment vertical="center"/>
    </xf>
    <xf numFmtId="4" fontId="46" fillId="0" borderId="0" xfId="0" applyNumberFormat="1" applyFont="1" applyBorder="1" applyAlignment="1" applyProtection="1">
      <alignment vertical="center"/>
    </xf>
    <xf numFmtId="166" fontId="46" fillId="0" borderId="0" xfId="0" applyNumberFormat="1" applyFont="1" applyBorder="1" applyAlignment="1" applyProtection="1">
      <alignment vertical="center"/>
    </xf>
    <xf numFmtId="4" fontId="46" fillId="0" borderId="30" xfId="0" applyNumberFormat="1" applyFont="1" applyBorder="1" applyAlignment="1" applyProtection="1">
      <alignment vertical="center"/>
    </xf>
    <xf numFmtId="0" fontId="3" fillId="0" borderId="0" xfId="0" applyFont="1" applyAlignment="1" applyProtection="1">
      <alignment horizontal="left" vertical="center"/>
    </xf>
    <xf numFmtId="0" fontId="47" fillId="0" borderId="0" xfId="1" applyFont="1" applyAlignment="1" applyProtection="1">
      <alignment horizontal="center" vertical="center"/>
    </xf>
    <xf numFmtId="0" fontId="4" fillId="0" borderId="13" xfId="0" applyFont="1" applyBorder="1" applyAlignment="1" applyProtection="1">
      <alignment vertical="center"/>
    </xf>
    <xf numFmtId="0" fontId="4" fillId="0" borderId="0" xfId="0" applyFont="1" applyAlignment="1" applyProtection="1">
      <alignment horizontal="center" vertical="center"/>
    </xf>
    <xf numFmtId="4" fontId="48" fillId="0" borderId="29" xfId="0" applyNumberFormat="1" applyFont="1" applyBorder="1" applyAlignment="1" applyProtection="1">
      <alignment vertical="center"/>
    </xf>
    <xf numFmtId="4" fontId="48" fillId="0" borderId="0" xfId="0" applyNumberFormat="1" applyFont="1" applyBorder="1" applyAlignment="1" applyProtection="1">
      <alignment vertical="center"/>
    </xf>
    <xf numFmtId="166" fontId="48" fillId="0" borderId="0" xfId="0" applyNumberFormat="1" applyFont="1" applyBorder="1" applyAlignment="1" applyProtection="1">
      <alignment vertical="center"/>
    </xf>
    <xf numFmtId="4" fontId="48" fillId="0" borderId="30" xfId="0" applyNumberFormat="1"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4" fontId="46" fillId="0" borderId="35" xfId="0" applyNumberFormat="1" applyFont="1" applyBorder="1" applyAlignment="1" applyProtection="1">
      <alignment vertical="center"/>
    </xf>
    <xf numFmtId="4" fontId="46" fillId="0" borderId="23" xfId="0" applyNumberFormat="1" applyFont="1" applyBorder="1" applyAlignment="1" applyProtection="1">
      <alignment vertical="center"/>
    </xf>
    <xf numFmtId="166" fontId="46" fillId="0" borderId="23" xfId="0" applyNumberFormat="1" applyFont="1" applyBorder="1" applyAlignment="1" applyProtection="1">
      <alignment vertical="center"/>
    </xf>
    <xf numFmtId="4" fontId="46" fillId="0" borderId="31" xfId="0" applyNumberFormat="1" applyFont="1" applyBorder="1" applyAlignment="1" applyProtection="1">
      <alignment vertical="center"/>
    </xf>
    <xf numFmtId="14" fontId="1" fillId="2" borderId="0" xfId="0" applyNumberFormat="1" applyFont="1" applyFill="1" applyBorder="1" applyAlignment="1" applyProtection="1">
      <alignment horizontal="left" vertical="center"/>
      <protection locked="0"/>
    </xf>
    <xf numFmtId="167" fontId="26" fillId="0" borderId="9" xfId="0" applyNumberFormat="1" applyFont="1" applyFill="1" applyBorder="1" applyAlignment="1" applyProtection="1">
      <alignment vertical="center"/>
    </xf>
    <xf numFmtId="0" fontId="49" fillId="0" borderId="0" xfId="0" applyFont="1" applyAlignment="1" applyProtection="1">
      <alignment horizontal="left"/>
    </xf>
    <xf numFmtId="0" fontId="50" fillId="0" borderId="9" xfId="0" applyFont="1" applyBorder="1" applyAlignment="1" applyProtection="1">
      <alignment horizontal="left" vertical="center" wrapText="1"/>
    </xf>
    <xf numFmtId="0" fontId="31" fillId="0" borderId="0" xfId="0" applyFont="1" applyBorder="1" applyAlignment="1" applyProtection="1">
      <alignment horizontal="left" vertical="center"/>
    </xf>
    <xf numFmtId="0" fontId="31" fillId="0" borderId="0" xfId="0" applyFont="1" applyBorder="1" applyAlignment="1" applyProtection="1">
      <alignment horizontal="right" vertical="center"/>
    </xf>
    <xf numFmtId="0" fontId="29" fillId="0" borderId="0" xfId="0" applyFont="1" applyAlignment="1" applyProtection="1">
      <alignment horizontal="left" vertical="center"/>
    </xf>
    <xf numFmtId="0" fontId="29" fillId="0" borderId="0" xfId="0" applyFont="1" applyBorder="1" applyAlignment="1" applyProtection="1">
      <alignment horizontal="left" vertical="center"/>
    </xf>
    <xf numFmtId="4" fontId="0" fillId="6" borderId="9" xfId="0" applyNumberFormat="1" applyFont="1" applyFill="1" applyBorder="1" applyAlignment="1" applyProtection="1">
      <alignment vertical="center"/>
    </xf>
    <xf numFmtId="4" fontId="0" fillId="0" borderId="9" xfId="0" applyNumberFormat="1" applyFont="1" applyFill="1" applyBorder="1" applyAlignment="1" applyProtection="1">
      <alignment vertical="center"/>
    </xf>
    <xf numFmtId="4" fontId="26" fillId="0" borderId="9" xfId="0" applyNumberFormat="1" applyFont="1" applyFill="1" applyBorder="1" applyAlignment="1" applyProtection="1">
      <alignment vertical="center"/>
    </xf>
    <xf numFmtId="4" fontId="52" fillId="0" borderId="0" xfId="0" applyNumberFormat="1" applyFont="1" applyBorder="1" applyAlignment="1" applyProtection="1">
      <alignment vertical="center"/>
    </xf>
    <xf numFmtId="0" fontId="31" fillId="0" borderId="0" xfId="0" applyFont="1" applyBorder="1" applyAlignment="1" applyProtection="1">
      <alignment vertical="center"/>
    </xf>
    <xf numFmtId="164" fontId="31" fillId="0" borderId="0" xfId="0" applyNumberFormat="1" applyFont="1" applyBorder="1" applyAlignment="1" applyProtection="1">
      <alignment horizontal="center" vertical="center"/>
    </xf>
    <xf numFmtId="0" fontId="52" fillId="0" borderId="0" xfId="0" applyFont="1" applyAlignment="1" applyProtection="1">
      <alignment horizontal="left" vertical="top" wrapText="1"/>
    </xf>
    <xf numFmtId="0" fontId="52" fillId="0" borderId="0" xfId="0" applyFont="1" applyAlignment="1" applyProtection="1">
      <alignment horizontal="left" vertical="center"/>
    </xf>
    <xf numFmtId="0" fontId="1" fillId="0" borderId="0" xfId="0" applyFont="1" applyBorder="1" applyAlignment="1" applyProtection="1">
      <alignment horizontal="left" vertical="center"/>
    </xf>
    <xf numFmtId="0" fontId="0" fillId="0" borderId="0" xfId="0" applyBorder="1" applyProtection="1"/>
    <xf numFmtId="0" fontId="2" fillId="0" borderId="0" xfId="0" applyFont="1" applyBorder="1" applyAlignment="1" applyProtection="1">
      <alignment horizontal="left" vertical="top" wrapText="1"/>
    </xf>
    <xf numFmtId="49" fontId="1" fillId="2" borderId="0" xfId="0" applyNumberFormat="1" applyFont="1" applyFill="1" applyBorder="1" applyAlignment="1" applyProtection="1">
      <alignment horizontal="left" vertical="center"/>
      <protection locked="0"/>
    </xf>
    <xf numFmtId="49" fontId="1" fillId="0" borderId="0" xfId="0" applyNumberFormat="1" applyFont="1" applyBorder="1" applyAlignment="1" applyProtection="1">
      <alignment horizontal="left" vertical="center"/>
      <protection locked="0"/>
    </xf>
    <xf numFmtId="0" fontId="1" fillId="0" borderId="0" xfId="0" applyFont="1" applyBorder="1" applyAlignment="1" applyProtection="1">
      <alignment horizontal="left" vertical="center" wrapText="1"/>
    </xf>
    <xf numFmtId="4" fontId="6" fillId="0" borderId="33" xfId="0" applyNumberFormat="1" applyFont="1" applyBorder="1" applyAlignment="1" applyProtection="1">
      <alignment vertical="center"/>
    </xf>
    <xf numFmtId="0" fontId="0" fillId="0" borderId="33" xfId="0" applyFont="1" applyBorder="1" applyAlignment="1" applyProtection="1">
      <alignment vertical="center"/>
    </xf>
    <xf numFmtId="0" fontId="31" fillId="0" borderId="0" xfId="0" applyFont="1" applyBorder="1" applyAlignment="1" applyProtection="1">
      <alignment horizontal="right" vertical="center"/>
    </xf>
    <xf numFmtId="0" fontId="2" fillId="5" borderId="18" xfId="0" applyFont="1" applyFill="1" applyBorder="1" applyAlignment="1" applyProtection="1">
      <alignment horizontal="left" vertical="center"/>
    </xf>
    <xf numFmtId="0" fontId="0" fillId="5" borderId="18" xfId="0" applyFont="1" applyFill="1" applyBorder="1" applyAlignment="1" applyProtection="1">
      <alignment vertical="center"/>
    </xf>
    <xf numFmtId="4" fontId="2" fillId="5" borderId="18" xfId="0" applyNumberFormat="1" applyFont="1" applyFill="1" applyBorder="1" applyAlignment="1" applyProtection="1">
      <alignment vertical="center"/>
    </xf>
    <xf numFmtId="0" fontId="0" fillId="5" borderId="34" xfId="0" applyFont="1" applyFill="1" applyBorder="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1" fillId="0" borderId="0" xfId="0" applyNumberFormat="1" applyFont="1" applyAlignment="1" applyProtection="1">
      <alignment horizontal="left" vertical="center"/>
    </xf>
    <xf numFmtId="0" fontId="1" fillId="0" borderId="0" xfId="0" applyFont="1" applyAlignment="1" applyProtection="1">
      <alignment vertical="center"/>
    </xf>
    <xf numFmtId="0" fontId="43" fillId="0" borderId="27" xfId="0" applyFont="1" applyBorder="1" applyAlignment="1" applyProtection="1">
      <alignment horizontal="center" vertical="center"/>
    </xf>
    <xf numFmtId="0" fontId="43" fillId="0" borderId="15" xfId="0" applyFont="1" applyBorder="1" applyAlignment="1" applyProtection="1">
      <alignment horizontal="left" vertical="center"/>
    </xf>
    <xf numFmtId="0" fontId="31" fillId="0" borderId="29" xfId="0" applyFont="1" applyBorder="1" applyAlignment="1" applyProtection="1">
      <alignment horizontal="left" vertical="center"/>
    </xf>
    <xf numFmtId="0" fontId="31" fillId="0" borderId="0" xfId="0" applyFont="1" applyBorder="1" applyAlignment="1" applyProtection="1">
      <alignment horizontal="left" vertical="center"/>
    </xf>
    <xf numFmtId="0" fontId="1" fillId="4" borderId="17" xfId="0" applyFont="1" applyFill="1" applyBorder="1" applyAlignment="1" applyProtection="1">
      <alignment horizontal="center" vertical="center"/>
    </xf>
    <xf numFmtId="0" fontId="1" fillId="4" borderId="18" xfId="0" applyFont="1" applyFill="1" applyBorder="1" applyAlignment="1" applyProtection="1">
      <alignment horizontal="left" vertical="center"/>
    </xf>
    <xf numFmtId="0" fontId="1" fillId="4" borderId="18" xfId="0" applyFont="1" applyFill="1" applyBorder="1" applyAlignment="1" applyProtection="1">
      <alignment horizontal="center" vertical="center"/>
    </xf>
    <xf numFmtId="0" fontId="1" fillId="4" borderId="18" xfId="0" applyFont="1" applyFill="1" applyBorder="1" applyAlignment="1" applyProtection="1">
      <alignment horizontal="right" vertical="center"/>
    </xf>
    <xf numFmtId="0" fontId="51" fillId="0" borderId="0" xfId="0" applyFont="1" applyAlignment="1" applyProtection="1">
      <alignment horizontal="left" vertical="center" wrapText="1"/>
    </xf>
    <xf numFmtId="4" fontId="45" fillId="0" borderId="0" xfId="0" applyNumberFormat="1" applyFont="1" applyAlignment="1" applyProtection="1">
      <alignment vertical="center"/>
    </xf>
    <xf numFmtId="0" fontId="45" fillId="0" borderId="0" xfId="0" applyFont="1" applyAlignment="1" applyProtection="1">
      <alignment vertical="center"/>
    </xf>
    <xf numFmtId="4" fontId="45" fillId="0" borderId="0" xfId="0" applyNumberFormat="1" applyFont="1" applyAlignment="1" applyProtection="1">
      <alignment horizontal="right" vertical="center"/>
    </xf>
    <xf numFmtId="0" fontId="44" fillId="0" borderId="0" xfId="0" applyFont="1" applyAlignment="1" applyProtection="1">
      <alignment horizontal="left" vertical="center" wrapText="1"/>
    </xf>
    <xf numFmtId="4" fontId="34" fillId="0" borderId="0" xfId="0" applyNumberFormat="1" applyFont="1" applyAlignment="1" applyProtection="1">
      <alignment vertical="center"/>
    </xf>
    <xf numFmtId="0" fontId="34" fillId="0" borderId="0" xfId="0" applyFont="1" applyAlignment="1" applyProtection="1">
      <alignment vertical="center"/>
    </xf>
    <xf numFmtId="0" fontId="28" fillId="7" borderId="0" xfId="0" applyFont="1" applyFill="1" applyAlignment="1" applyProtection="1">
      <alignment horizontal="center" vertical="center"/>
    </xf>
    <xf numFmtId="0" fontId="0" fillId="0" borderId="0" xfId="0" applyProtection="1"/>
    <xf numFmtId="4" fontId="30" fillId="0" borderId="0" xfId="0" applyNumberFormat="1" applyFont="1" applyAlignment="1" applyProtection="1">
      <alignment horizontal="right" vertical="center"/>
    </xf>
    <xf numFmtId="4" fontId="30" fillId="0" borderId="0" xfId="0" applyNumberFormat="1" applyFont="1" applyAlignment="1" applyProtection="1">
      <alignment vertical="center"/>
    </xf>
    <xf numFmtId="0" fontId="0" fillId="0" borderId="0" xfId="0" applyFont="1" applyAlignment="1" applyProtection="1">
      <alignment vertical="center"/>
    </xf>
    <xf numFmtId="0" fontId="27" fillId="3" borderId="0" xfId="1" applyFont="1" applyFill="1" applyAlignment="1" applyProtection="1">
      <alignment vertical="center"/>
    </xf>
    <xf numFmtId="0" fontId="29"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29" fillId="0" borderId="0" xfId="0" applyFont="1" applyBorder="1" applyAlignment="1" applyProtection="1">
      <alignment horizontal="left" vertical="center"/>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top"/>
      <protection locked="0"/>
    </xf>
    <xf numFmtId="0" fontId="13" fillId="0" borderId="7" xfId="0" applyFont="1" applyBorder="1" applyAlignment="1" applyProtection="1">
      <alignment horizontal="left"/>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protection locked="0"/>
    </xf>
    <xf numFmtId="49" fontId="14" fillId="0" borderId="0"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wrapText="1"/>
      <protection locked="0"/>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48"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8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10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12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5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7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720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82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92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pane ySplit="1" topLeftCell="A2" activePane="bottomLeft" state="frozen"/>
      <selection pane="bottomLeft" activeCell="AN13" sqref="AN13"/>
    </sheetView>
  </sheetViews>
  <sheetFormatPr defaultRowHeight="13.5"/>
  <cols>
    <col min="1" max="1" width="8.33203125" style="92" customWidth="1"/>
    <col min="2" max="2" width="1.6640625" style="92" customWidth="1"/>
    <col min="3" max="3" width="4.1640625" style="92" customWidth="1"/>
    <col min="4" max="33" width="2.6640625" style="92" customWidth="1"/>
    <col min="34" max="34" width="3.33203125" style="92" customWidth="1"/>
    <col min="35" max="35" width="31.6640625" style="92" customWidth="1"/>
    <col min="36" max="37" width="2.5" style="92" customWidth="1"/>
    <col min="38" max="38" width="8.33203125" style="92" customWidth="1"/>
    <col min="39" max="39" width="3.33203125" style="92" customWidth="1"/>
    <col min="40" max="40" width="13.33203125" style="92" customWidth="1"/>
    <col min="41" max="41" width="7.5" style="92" customWidth="1"/>
    <col min="42" max="42" width="4.1640625" style="92" customWidth="1"/>
    <col min="43" max="43" width="15.6640625" style="92" customWidth="1"/>
    <col min="44" max="44" width="13.6640625" style="92" customWidth="1"/>
    <col min="45" max="47" width="25.83203125" style="92" hidden="1" customWidth="1"/>
    <col min="48" max="52" width="21.6640625" style="92" hidden="1" customWidth="1"/>
    <col min="53" max="53" width="19.1640625" style="92" hidden="1" customWidth="1"/>
    <col min="54" max="54" width="25" style="92" hidden="1" customWidth="1"/>
    <col min="55" max="56" width="19.1640625" style="92" hidden="1" customWidth="1"/>
    <col min="57" max="57" width="66.5" style="92" customWidth="1"/>
    <col min="58" max="70" width="9.33203125" style="92"/>
    <col min="71" max="91" width="9.33203125" style="92" hidden="1" customWidth="1"/>
    <col min="92" max="16384" width="9.33203125" style="92"/>
  </cols>
  <sheetData>
    <row r="1" spans="1:74" ht="21.4" customHeight="1">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91"/>
      <c r="AJ1" s="89"/>
      <c r="AK1" s="89"/>
      <c r="AL1" s="89"/>
      <c r="AM1" s="89"/>
      <c r="AN1" s="89"/>
      <c r="AO1" s="89"/>
      <c r="AP1" s="89"/>
      <c r="AQ1" s="89"/>
      <c r="AR1" s="89"/>
      <c r="AS1" s="89"/>
      <c r="AT1" s="89"/>
      <c r="AU1" s="89"/>
      <c r="AV1" s="89"/>
      <c r="AW1" s="89"/>
      <c r="AX1" s="89"/>
      <c r="AY1" s="89"/>
      <c r="AZ1" s="89"/>
      <c r="BA1" s="2" t="s">
        <v>4</v>
      </c>
      <c r="BB1" s="2" t="s">
        <v>5</v>
      </c>
      <c r="BC1" s="89"/>
      <c r="BD1" s="89"/>
      <c r="BE1" s="89"/>
      <c r="BF1" s="89"/>
      <c r="BG1" s="89"/>
      <c r="BH1" s="89"/>
      <c r="BI1" s="89"/>
      <c r="BJ1" s="89"/>
      <c r="BK1" s="89"/>
      <c r="BL1" s="89"/>
      <c r="BM1" s="89"/>
      <c r="BN1" s="89"/>
      <c r="BO1" s="89"/>
      <c r="BP1" s="89"/>
      <c r="BQ1" s="89"/>
      <c r="BR1" s="89"/>
      <c r="BT1" s="239" t="s">
        <v>6</v>
      </c>
      <c r="BU1" s="239" t="s">
        <v>6</v>
      </c>
      <c r="BV1" s="239" t="s">
        <v>7</v>
      </c>
    </row>
    <row r="2" spans="1:74" ht="36.950000000000003" customHeight="1">
      <c r="AR2" s="342" t="s">
        <v>8</v>
      </c>
      <c r="AS2" s="343"/>
      <c r="AT2" s="343"/>
      <c r="AU2" s="343"/>
      <c r="AV2" s="343"/>
      <c r="AW2" s="343"/>
      <c r="AX2" s="343"/>
      <c r="AY2" s="343"/>
      <c r="AZ2" s="343"/>
      <c r="BA2" s="343"/>
      <c r="BB2" s="343"/>
      <c r="BC2" s="343"/>
      <c r="BD2" s="343"/>
      <c r="BE2" s="343"/>
      <c r="BS2" s="93" t="s">
        <v>9</v>
      </c>
      <c r="BT2" s="93" t="s">
        <v>10</v>
      </c>
    </row>
    <row r="3" spans="1:74" ht="6.95" customHeight="1">
      <c r="B3" s="94"/>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6"/>
      <c r="BS3" s="93" t="s">
        <v>9</v>
      </c>
      <c r="BT3" s="93" t="s">
        <v>11</v>
      </c>
    </row>
    <row r="4" spans="1:74" ht="36.950000000000003" customHeight="1">
      <c r="B4" s="97"/>
      <c r="C4" s="98"/>
      <c r="D4" s="99" t="s">
        <v>12</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100"/>
      <c r="AS4" s="101" t="s">
        <v>13</v>
      </c>
      <c r="BE4" s="240" t="s">
        <v>14</v>
      </c>
      <c r="BS4" s="93" t="s">
        <v>15</v>
      </c>
    </row>
    <row r="5" spans="1:74" ht="14.45" customHeight="1">
      <c r="B5" s="97"/>
      <c r="C5" s="98"/>
      <c r="D5" s="241" t="s">
        <v>16</v>
      </c>
      <c r="E5" s="98"/>
      <c r="F5" s="98"/>
      <c r="G5" s="98"/>
      <c r="H5" s="98"/>
      <c r="I5" s="98"/>
      <c r="J5" s="98"/>
      <c r="K5" s="310" t="s">
        <v>17</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98"/>
      <c r="AQ5" s="100"/>
      <c r="BE5" s="308" t="s">
        <v>18</v>
      </c>
      <c r="BS5" s="93" t="s">
        <v>9</v>
      </c>
    </row>
    <row r="6" spans="1:74" ht="36.950000000000003" customHeight="1">
      <c r="B6" s="97"/>
      <c r="C6" s="98"/>
      <c r="D6" s="242" t="s">
        <v>19</v>
      </c>
      <c r="E6" s="98"/>
      <c r="F6" s="98"/>
      <c r="G6" s="98"/>
      <c r="H6" s="98"/>
      <c r="I6" s="98"/>
      <c r="J6" s="98"/>
      <c r="K6" s="312" t="s">
        <v>20</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98"/>
      <c r="AQ6" s="100"/>
      <c r="BE6" s="309"/>
      <c r="BS6" s="93" t="s">
        <v>9</v>
      </c>
    </row>
    <row r="7" spans="1:74" ht="14.45" customHeight="1">
      <c r="B7" s="97"/>
      <c r="C7" s="98"/>
      <c r="D7" s="102" t="s">
        <v>21</v>
      </c>
      <c r="E7" s="98"/>
      <c r="F7" s="98"/>
      <c r="G7" s="98"/>
      <c r="H7" s="98"/>
      <c r="I7" s="98"/>
      <c r="J7" s="98"/>
      <c r="K7" s="107" t="s">
        <v>5</v>
      </c>
      <c r="L7" s="98"/>
      <c r="M7" s="98"/>
      <c r="N7" s="98"/>
      <c r="O7" s="98"/>
      <c r="P7" s="98"/>
      <c r="Q7" s="98"/>
      <c r="R7" s="98"/>
      <c r="S7" s="98"/>
      <c r="T7" s="98"/>
      <c r="U7" s="98"/>
      <c r="V7" s="98"/>
      <c r="W7" s="98"/>
      <c r="X7" s="98"/>
      <c r="Y7" s="98"/>
      <c r="Z7" s="98"/>
      <c r="AA7" s="98"/>
      <c r="AB7" s="98"/>
      <c r="AC7" s="98"/>
      <c r="AD7" s="98"/>
      <c r="AE7" s="98"/>
      <c r="AF7" s="98"/>
      <c r="AG7" s="98"/>
      <c r="AH7" s="98"/>
      <c r="AI7" s="98"/>
      <c r="AJ7" s="98"/>
      <c r="AK7" s="102" t="s">
        <v>22</v>
      </c>
      <c r="AL7" s="98"/>
      <c r="AM7" s="98"/>
      <c r="AN7" s="107" t="s">
        <v>5</v>
      </c>
      <c r="AO7" s="98"/>
      <c r="AP7" s="98"/>
      <c r="AQ7" s="100"/>
      <c r="BE7" s="309"/>
      <c r="BS7" s="93" t="s">
        <v>9</v>
      </c>
    </row>
    <row r="8" spans="1:74" ht="14.45" customHeight="1">
      <c r="B8" s="97"/>
      <c r="C8" s="98"/>
      <c r="D8" s="102" t="s">
        <v>23</v>
      </c>
      <c r="E8" s="98"/>
      <c r="F8" s="98"/>
      <c r="G8" s="98"/>
      <c r="H8" s="98"/>
      <c r="I8" s="98"/>
      <c r="J8" s="98"/>
      <c r="K8" s="107" t="s">
        <v>24</v>
      </c>
      <c r="L8" s="98"/>
      <c r="M8" s="98"/>
      <c r="N8" s="98"/>
      <c r="O8" s="98"/>
      <c r="P8" s="98"/>
      <c r="Q8" s="98"/>
      <c r="R8" s="98"/>
      <c r="S8" s="98"/>
      <c r="T8" s="98"/>
      <c r="U8" s="98"/>
      <c r="V8" s="98"/>
      <c r="W8" s="98"/>
      <c r="X8" s="98"/>
      <c r="Y8" s="98"/>
      <c r="Z8" s="98"/>
      <c r="AA8" s="98"/>
      <c r="AB8" s="98"/>
      <c r="AC8" s="98"/>
      <c r="AD8" s="98"/>
      <c r="AE8" s="98"/>
      <c r="AF8" s="98"/>
      <c r="AG8" s="98"/>
      <c r="AH8" s="98"/>
      <c r="AI8" s="98"/>
      <c r="AJ8" s="98"/>
      <c r="AK8" s="102" t="s">
        <v>25</v>
      </c>
      <c r="AL8" s="98"/>
      <c r="AM8" s="98"/>
      <c r="AN8" s="294">
        <v>43615</v>
      </c>
      <c r="AO8" s="98"/>
      <c r="AP8" s="98"/>
      <c r="AQ8" s="100"/>
      <c r="BE8" s="309"/>
      <c r="BS8" s="93" t="s">
        <v>9</v>
      </c>
    </row>
    <row r="9" spans="1:74" ht="14.45" customHeight="1">
      <c r="B9" s="97"/>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100"/>
      <c r="BE9" s="309"/>
      <c r="BS9" s="93" t="s">
        <v>9</v>
      </c>
    </row>
    <row r="10" spans="1:74" ht="14.45" customHeight="1">
      <c r="B10" s="97"/>
      <c r="C10" s="98"/>
      <c r="D10" s="102" t="s">
        <v>26</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102" t="s">
        <v>27</v>
      </c>
      <c r="AL10" s="98"/>
      <c r="AM10" s="98"/>
      <c r="AN10" s="107" t="s">
        <v>5</v>
      </c>
      <c r="AO10" s="98"/>
      <c r="AP10" s="98"/>
      <c r="AQ10" s="100"/>
      <c r="BE10" s="309"/>
      <c r="BS10" s="93" t="s">
        <v>9</v>
      </c>
    </row>
    <row r="11" spans="1:74" ht="18.399999999999999" customHeight="1">
      <c r="B11" s="97"/>
      <c r="C11" s="98"/>
      <c r="D11" s="98"/>
      <c r="E11" s="107" t="s">
        <v>28</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102" t="s">
        <v>29</v>
      </c>
      <c r="AL11" s="98"/>
      <c r="AM11" s="98"/>
      <c r="AN11" s="107" t="s">
        <v>5</v>
      </c>
      <c r="AO11" s="98"/>
      <c r="AP11" s="98"/>
      <c r="AQ11" s="100"/>
      <c r="BE11" s="309"/>
      <c r="BS11" s="93" t="s">
        <v>9</v>
      </c>
    </row>
    <row r="12" spans="1:74" ht="6.95" customHeight="1">
      <c r="B12" s="97"/>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100"/>
      <c r="BE12" s="309"/>
      <c r="BS12" s="93" t="s">
        <v>9</v>
      </c>
    </row>
    <row r="13" spans="1:74" ht="14.45" customHeight="1">
      <c r="B13" s="97"/>
      <c r="C13" s="98"/>
      <c r="D13" s="102" t="s">
        <v>30</v>
      </c>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102" t="s">
        <v>27</v>
      </c>
      <c r="AL13" s="98"/>
      <c r="AM13" s="98"/>
      <c r="AN13" s="87" t="s">
        <v>31</v>
      </c>
      <c r="AO13" s="98"/>
      <c r="AP13" s="98"/>
      <c r="AQ13" s="100"/>
      <c r="BE13" s="309"/>
      <c r="BS13" s="93" t="s">
        <v>9</v>
      </c>
    </row>
    <row r="14" spans="1:74" ht="15">
      <c r="B14" s="97"/>
      <c r="C14" s="98"/>
      <c r="D14" s="98"/>
      <c r="E14" s="313" t="s">
        <v>31</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102" t="s">
        <v>29</v>
      </c>
      <c r="AL14" s="98"/>
      <c r="AM14" s="98"/>
      <c r="AN14" s="87" t="s">
        <v>31</v>
      </c>
      <c r="AO14" s="98"/>
      <c r="AP14" s="98"/>
      <c r="AQ14" s="100"/>
      <c r="BE14" s="309"/>
      <c r="BS14" s="93" t="s">
        <v>9</v>
      </c>
    </row>
    <row r="15" spans="1:74" ht="6.95" customHeight="1">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100"/>
      <c r="BE15" s="309"/>
      <c r="BS15" s="93" t="s">
        <v>6</v>
      </c>
    </row>
    <row r="16" spans="1:74" ht="14.45" customHeight="1">
      <c r="B16" s="97"/>
      <c r="C16" s="98"/>
      <c r="D16" s="102" t="s">
        <v>32</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02" t="s">
        <v>27</v>
      </c>
      <c r="AL16" s="98"/>
      <c r="AM16" s="98"/>
      <c r="AN16" s="107" t="s">
        <v>5</v>
      </c>
      <c r="AO16" s="98"/>
      <c r="AP16" s="98"/>
      <c r="AQ16" s="100"/>
      <c r="BE16" s="309"/>
      <c r="BS16" s="93" t="s">
        <v>6</v>
      </c>
    </row>
    <row r="17" spans="2:71" ht="18.399999999999999" customHeight="1">
      <c r="B17" s="97"/>
      <c r="C17" s="98"/>
      <c r="D17" s="98"/>
      <c r="E17" s="107" t="s">
        <v>33</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02" t="s">
        <v>29</v>
      </c>
      <c r="AL17" s="98"/>
      <c r="AM17" s="98"/>
      <c r="AN17" s="107" t="s">
        <v>5</v>
      </c>
      <c r="AO17" s="98"/>
      <c r="AP17" s="98"/>
      <c r="AQ17" s="100"/>
      <c r="BE17" s="309"/>
      <c r="BS17" s="93" t="s">
        <v>34</v>
      </c>
    </row>
    <row r="18" spans="2:71" ht="6.95" customHeight="1">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00"/>
      <c r="BE18" s="309"/>
      <c r="BS18" s="93" t="s">
        <v>9</v>
      </c>
    </row>
    <row r="19" spans="2:71" ht="14.45" customHeight="1">
      <c r="B19" s="97"/>
      <c r="C19" s="98"/>
      <c r="D19" s="102" t="s">
        <v>35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100"/>
      <c r="BE19" s="309"/>
      <c r="BS19" s="93" t="s">
        <v>9</v>
      </c>
    </row>
    <row r="20" spans="2:71" ht="57" customHeight="1">
      <c r="B20" s="97"/>
      <c r="C20" s="98"/>
      <c r="D20" s="98"/>
      <c r="E20" s="315" t="s">
        <v>36</v>
      </c>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98"/>
      <c r="AP20" s="98"/>
      <c r="AQ20" s="100"/>
      <c r="BE20" s="309"/>
      <c r="BS20" s="93" t="s">
        <v>6</v>
      </c>
    </row>
    <row r="21" spans="2:71" ht="6.95" customHeight="1">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100"/>
      <c r="BE21" s="309"/>
    </row>
    <row r="22" spans="2:71" ht="6.95" customHeight="1">
      <c r="B22" s="97"/>
      <c r="C22" s="98"/>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98"/>
      <c r="AQ22" s="100"/>
      <c r="BE22" s="309"/>
    </row>
    <row r="23" spans="2:71" s="103" customFormat="1" ht="25.9" customHeight="1">
      <c r="B23" s="104"/>
      <c r="C23" s="105"/>
      <c r="D23" s="244" t="s">
        <v>37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316">
        <f>ROUND(AG51,2)</f>
        <v>0</v>
      </c>
      <c r="AL23" s="317"/>
      <c r="AM23" s="317"/>
      <c r="AN23" s="317"/>
      <c r="AO23" s="317"/>
      <c r="AP23" s="105"/>
      <c r="AQ23" s="106"/>
      <c r="BE23" s="309"/>
    </row>
    <row r="24" spans="2:71" s="103" customFormat="1" ht="6.95" customHeight="1">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6"/>
      <c r="BE24" s="309"/>
    </row>
    <row r="25" spans="2:71" s="103" customFormat="1">
      <c r="B25" s="104"/>
      <c r="C25" s="105"/>
      <c r="D25" s="105"/>
      <c r="E25" s="105"/>
      <c r="F25" s="105"/>
      <c r="G25" s="105"/>
      <c r="H25" s="105"/>
      <c r="I25" s="105"/>
      <c r="J25" s="105"/>
      <c r="K25" s="105"/>
      <c r="L25" s="318" t="s">
        <v>38</v>
      </c>
      <c r="M25" s="318"/>
      <c r="N25" s="318"/>
      <c r="O25" s="318"/>
      <c r="P25" s="105"/>
      <c r="Q25" s="105"/>
      <c r="R25" s="105"/>
      <c r="S25" s="105"/>
      <c r="T25" s="105"/>
      <c r="U25" s="105"/>
      <c r="V25" s="105"/>
      <c r="W25" s="318" t="s">
        <v>39</v>
      </c>
      <c r="X25" s="318"/>
      <c r="Y25" s="318"/>
      <c r="Z25" s="318"/>
      <c r="AA25" s="318"/>
      <c r="AB25" s="318"/>
      <c r="AC25" s="318"/>
      <c r="AD25" s="318"/>
      <c r="AE25" s="318"/>
      <c r="AF25" s="105"/>
      <c r="AG25" s="105"/>
      <c r="AH25" s="105"/>
      <c r="AI25" s="105"/>
      <c r="AJ25" s="105"/>
      <c r="AK25" s="318" t="s">
        <v>40</v>
      </c>
      <c r="AL25" s="318"/>
      <c r="AM25" s="318"/>
      <c r="AN25" s="318"/>
      <c r="AO25" s="318"/>
      <c r="AP25" s="105"/>
      <c r="AQ25" s="106"/>
      <c r="BE25" s="309"/>
    </row>
    <row r="26" spans="2:71" s="249" customFormat="1" ht="14.45" customHeight="1">
      <c r="B26" s="246"/>
      <c r="C26" s="247"/>
      <c r="D26" s="118" t="s">
        <v>41</v>
      </c>
      <c r="E26" s="247"/>
      <c r="F26" s="118" t="s">
        <v>42</v>
      </c>
      <c r="G26" s="247"/>
      <c r="H26" s="247"/>
      <c r="I26" s="247"/>
      <c r="J26" s="247"/>
      <c r="K26" s="247"/>
      <c r="L26" s="307">
        <v>0.21</v>
      </c>
      <c r="M26" s="306"/>
      <c r="N26" s="306"/>
      <c r="O26" s="306"/>
      <c r="P26" s="247"/>
      <c r="Q26" s="247"/>
      <c r="R26" s="247"/>
      <c r="S26" s="247"/>
      <c r="T26" s="247"/>
      <c r="U26" s="247"/>
      <c r="V26" s="247"/>
      <c r="W26" s="305">
        <f>ROUND(AZ51,2)</f>
        <v>0</v>
      </c>
      <c r="X26" s="306"/>
      <c r="Y26" s="306"/>
      <c r="Z26" s="306"/>
      <c r="AA26" s="306"/>
      <c r="AB26" s="306"/>
      <c r="AC26" s="306"/>
      <c r="AD26" s="306"/>
      <c r="AE26" s="306"/>
      <c r="AF26" s="247"/>
      <c r="AG26" s="247"/>
      <c r="AH26" s="247"/>
      <c r="AI26" s="247"/>
      <c r="AJ26" s="247"/>
      <c r="AK26" s="305">
        <f>ROUND(AV51,2)</f>
        <v>0</v>
      </c>
      <c r="AL26" s="306"/>
      <c r="AM26" s="306"/>
      <c r="AN26" s="306"/>
      <c r="AO26" s="306"/>
      <c r="AP26" s="247"/>
      <c r="AQ26" s="248"/>
      <c r="BE26" s="309"/>
    </row>
    <row r="27" spans="2:71" s="249" customFormat="1" ht="14.45" customHeight="1">
      <c r="B27" s="246"/>
      <c r="C27" s="247"/>
      <c r="D27" s="247"/>
      <c r="E27" s="247"/>
      <c r="F27" s="118" t="s">
        <v>43</v>
      </c>
      <c r="G27" s="247"/>
      <c r="H27" s="247"/>
      <c r="I27" s="247"/>
      <c r="J27" s="247"/>
      <c r="K27" s="247"/>
      <c r="L27" s="307">
        <v>0.15</v>
      </c>
      <c r="M27" s="306"/>
      <c r="N27" s="306"/>
      <c r="O27" s="306"/>
      <c r="P27" s="247"/>
      <c r="Q27" s="247"/>
      <c r="R27" s="247"/>
      <c r="S27" s="247"/>
      <c r="T27" s="247"/>
      <c r="U27" s="247"/>
      <c r="V27" s="247"/>
      <c r="W27" s="305">
        <f>ROUND(BA51,2)</f>
        <v>0</v>
      </c>
      <c r="X27" s="306"/>
      <c r="Y27" s="306"/>
      <c r="Z27" s="306"/>
      <c r="AA27" s="306"/>
      <c r="AB27" s="306"/>
      <c r="AC27" s="306"/>
      <c r="AD27" s="306"/>
      <c r="AE27" s="306"/>
      <c r="AF27" s="247"/>
      <c r="AG27" s="247"/>
      <c r="AH27" s="247"/>
      <c r="AI27" s="247"/>
      <c r="AJ27" s="247"/>
      <c r="AK27" s="305">
        <f>ROUND(AW51,2)</f>
        <v>0</v>
      </c>
      <c r="AL27" s="306"/>
      <c r="AM27" s="306"/>
      <c r="AN27" s="306"/>
      <c r="AO27" s="306"/>
      <c r="AP27" s="247"/>
      <c r="AQ27" s="248"/>
      <c r="BE27" s="309"/>
    </row>
    <row r="28" spans="2:71" s="249" customFormat="1" ht="14.45" hidden="1" customHeight="1">
      <c r="B28" s="246"/>
      <c r="C28" s="247"/>
      <c r="D28" s="247"/>
      <c r="E28" s="247"/>
      <c r="F28" s="118" t="s">
        <v>44</v>
      </c>
      <c r="G28" s="247"/>
      <c r="H28" s="247"/>
      <c r="I28" s="247"/>
      <c r="J28" s="247"/>
      <c r="K28" s="247"/>
      <c r="L28" s="307">
        <v>0.21</v>
      </c>
      <c r="M28" s="306"/>
      <c r="N28" s="306"/>
      <c r="O28" s="306"/>
      <c r="P28" s="247"/>
      <c r="Q28" s="247"/>
      <c r="R28" s="247"/>
      <c r="S28" s="247"/>
      <c r="T28" s="247"/>
      <c r="U28" s="247"/>
      <c r="V28" s="247"/>
      <c r="W28" s="305">
        <f>ROUND(BB51,2)</f>
        <v>0</v>
      </c>
      <c r="X28" s="306"/>
      <c r="Y28" s="306"/>
      <c r="Z28" s="306"/>
      <c r="AA28" s="306"/>
      <c r="AB28" s="306"/>
      <c r="AC28" s="306"/>
      <c r="AD28" s="306"/>
      <c r="AE28" s="306"/>
      <c r="AF28" s="247"/>
      <c r="AG28" s="247"/>
      <c r="AH28" s="247"/>
      <c r="AI28" s="247"/>
      <c r="AJ28" s="247"/>
      <c r="AK28" s="305">
        <v>0</v>
      </c>
      <c r="AL28" s="306"/>
      <c r="AM28" s="306"/>
      <c r="AN28" s="306"/>
      <c r="AO28" s="306"/>
      <c r="AP28" s="247"/>
      <c r="AQ28" s="248"/>
      <c r="BE28" s="309"/>
    </row>
    <row r="29" spans="2:71" s="249" customFormat="1" ht="14.45" hidden="1" customHeight="1">
      <c r="B29" s="246"/>
      <c r="C29" s="247"/>
      <c r="D29" s="247"/>
      <c r="E29" s="247"/>
      <c r="F29" s="118" t="s">
        <v>45</v>
      </c>
      <c r="G29" s="247"/>
      <c r="H29" s="247"/>
      <c r="I29" s="247"/>
      <c r="J29" s="247"/>
      <c r="K29" s="247"/>
      <c r="L29" s="307">
        <v>0.15</v>
      </c>
      <c r="M29" s="306"/>
      <c r="N29" s="306"/>
      <c r="O29" s="306"/>
      <c r="P29" s="247"/>
      <c r="Q29" s="247"/>
      <c r="R29" s="247"/>
      <c r="S29" s="247"/>
      <c r="T29" s="247"/>
      <c r="U29" s="247"/>
      <c r="V29" s="247"/>
      <c r="W29" s="305">
        <f>ROUND(BC51,2)</f>
        <v>0</v>
      </c>
      <c r="X29" s="306"/>
      <c r="Y29" s="306"/>
      <c r="Z29" s="306"/>
      <c r="AA29" s="306"/>
      <c r="AB29" s="306"/>
      <c r="AC29" s="306"/>
      <c r="AD29" s="306"/>
      <c r="AE29" s="306"/>
      <c r="AF29" s="247"/>
      <c r="AG29" s="247"/>
      <c r="AH29" s="247"/>
      <c r="AI29" s="247"/>
      <c r="AJ29" s="247"/>
      <c r="AK29" s="305">
        <v>0</v>
      </c>
      <c r="AL29" s="306"/>
      <c r="AM29" s="306"/>
      <c r="AN29" s="306"/>
      <c r="AO29" s="306"/>
      <c r="AP29" s="247"/>
      <c r="AQ29" s="248"/>
      <c r="BE29" s="309"/>
    </row>
    <row r="30" spans="2:71" s="249" customFormat="1" ht="14.45" hidden="1" customHeight="1">
      <c r="B30" s="246"/>
      <c r="C30" s="247"/>
      <c r="D30" s="247"/>
      <c r="E30" s="247"/>
      <c r="F30" s="118" t="s">
        <v>46</v>
      </c>
      <c r="G30" s="247"/>
      <c r="H30" s="247"/>
      <c r="I30" s="247"/>
      <c r="J30" s="247"/>
      <c r="K30" s="247"/>
      <c r="L30" s="307">
        <v>0</v>
      </c>
      <c r="M30" s="306"/>
      <c r="N30" s="306"/>
      <c r="O30" s="306"/>
      <c r="P30" s="247"/>
      <c r="Q30" s="247"/>
      <c r="R30" s="247"/>
      <c r="S30" s="247"/>
      <c r="T30" s="247"/>
      <c r="U30" s="247"/>
      <c r="V30" s="247"/>
      <c r="W30" s="305">
        <f>ROUND(BD51,2)</f>
        <v>0</v>
      </c>
      <c r="X30" s="306"/>
      <c r="Y30" s="306"/>
      <c r="Z30" s="306"/>
      <c r="AA30" s="306"/>
      <c r="AB30" s="306"/>
      <c r="AC30" s="306"/>
      <c r="AD30" s="306"/>
      <c r="AE30" s="306"/>
      <c r="AF30" s="247"/>
      <c r="AG30" s="247"/>
      <c r="AH30" s="247"/>
      <c r="AI30" s="247"/>
      <c r="AJ30" s="247"/>
      <c r="AK30" s="305">
        <v>0</v>
      </c>
      <c r="AL30" s="306"/>
      <c r="AM30" s="306"/>
      <c r="AN30" s="306"/>
      <c r="AO30" s="306"/>
      <c r="AP30" s="247"/>
      <c r="AQ30" s="248"/>
      <c r="BE30" s="309"/>
    </row>
    <row r="31" spans="2:71" s="103" customFormat="1" ht="6.95" customHeight="1">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6"/>
      <c r="BE31" s="309"/>
    </row>
    <row r="32" spans="2:71" s="103" customFormat="1" ht="25.9" customHeight="1">
      <c r="B32" s="104"/>
      <c r="C32" s="250"/>
      <c r="D32" s="251" t="s">
        <v>47</v>
      </c>
      <c r="E32" s="252"/>
      <c r="F32" s="252"/>
      <c r="G32" s="252"/>
      <c r="H32" s="252"/>
      <c r="I32" s="252"/>
      <c r="J32" s="252"/>
      <c r="K32" s="252"/>
      <c r="L32" s="252"/>
      <c r="M32" s="252"/>
      <c r="N32" s="252"/>
      <c r="O32" s="252"/>
      <c r="P32" s="252"/>
      <c r="Q32" s="252"/>
      <c r="R32" s="252"/>
      <c r="S32" s="252"/>
      <c r="T32" s="253" t="s">
        <v>48</v>
      </c>
      <c r="U32" s="252"/>
      <c r="V32" s="252"/>
      <c r="W32" s="252"/>
      <c r="X32" s="319" t="s">
        <v>49</v>
      </c>
      <c r="Y32" s="320"/>
      <c r="Z32" s="320"/>
      <c r="AA32" s="320"/>
      <c r="AB32" s="320"/>
      <c r="AC32" s="252"/>
      <c r="AD32" s="252"/>
      <c r="AE32" s="252"/>
      <c r="AF32" s="252"/>
      <c r="AG32" s="252"/>
      <c r="AH32" s="252"/>
      <c r="AI32" s="252"/>
      <c r="AJ32" s="252"/>
      <c r="AK32" s="321">
        <f>SUM(AK23:AK30)</f>
        <v>0</v>
      </c>
      <c r="AL32" s="320"/>
      <c r="AM32" s="320"/>
      <c r="AN32" s="320"/>
      <c r="AO32" s="322"/>
      <c r="AP32" s="250"/>
      <c r="AQ32" s="254"/>
      <c r="BE32" s="309"/>
    </row>
    <row r="33" spans="2:56" s="103" customFormat="1" ht="6.95" customHeight="1">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6"/>
    </row>
    <row r="34" spans="2:56" s="103" customFormat="1" ht="6.95" customHeight="1">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30"/>
    </row>
    <row r="38" spans="2:56" s="103" customFormat="1" ht="6.95" customHeight="1">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04"/>
    </row>
    <row r="39" spans="2:56" s="103" customFormat="1" ht="36.950000000000003" customHeight="1">
      <c r="B39" s="104"/>
      <c r="C39" s="152" t="s">
        <v>50</v>
      </c>
      <c r="AR39" s="104"/>
    </row>
    <row r="40" spans="2:56" s="103" customFormat="1" ht="6.95" customHeight="1">
      <c r="B40" s="104"/>
      <c r="AR40" s="104"/>
    </row>
    <row r="41" spans="2:56" s="256" customFormat="1" ht="14.45" customHeight="1">
      <c r="B41" s="255"/>
      <c r="C41" s="153" t="s">
        <v>16</v>
      </c>
      <c r="L41" s="256" t="str">
        <f>K5</f>
        <v>3567</v>
      </c>
      <c r="AR41" s="255"/>
    </row>
    <row r="42" spans="2:56" s="259" customFormat="1" ht="36.950000000000003" customHeight="1">
      <c r="B42" s="257"/>
      <c r="C42" s="258" t="s">
        <v>19</v>
      </c>
      <c r="L42" s="323" t="str">
        <f>K6</f>
        <v>ÚSTÍ NAD LABEM, NEŠTĚMICKÁ 795/37 - STAVEBNÍ ÚPR.OBJ.PRO PEČOVATELSOU SLUŽBU</v>
      </c>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R42" s="257"/>
    </row>
    <row r="43" spans="2:56" s="103" customFormat="1" ht="6.95" customHeight="1">
      <c r="B43" s="104"/>
      <c r="AR43" s="104"/>
    </row>
    <row r="44" spans="2:56" s="103" customFormat="1" ht="15">
      <c r="B44" s="104"/>
      <c r="C44" s="153" t="s">
        <v>23</v>
      </c>
      <c r="L44" s="260" t="str">
        <f>IF(K8="","",K8)</f>
        <v>ÚSTÍ N.L., KRÁSNÉ BŘEZNO</v>
      </c>
      <c r="AI44" s="153" t="s">
        <v>25</v>
      </c>
      <c r="AM44" s="325">
        <f>IF(AN8= "","",AN8)</f>
        <v>43615</v>
      </c>
      <c r="AN44" s="325"/>
      <c r="AR44" s="104"/>
    </row>
    <row r="45" spans="2:56" s="103" customFormat="1" ht="6.95" customHeight="1">
      <c r="B45" s="104"/>
      <c r="AR45" s="104"/>
    </row>
    <row r="46" spans="2:56" s="103" customFormat="1" ht="15">
      <c r="B46" s="104"/>
      <c r="C46" s="153" t="s">
        <v>26</v>
      </c>
      <c r="L46" s="256" t="str">
        <f>IF(E11= "","",E11)</f>
        <v>STATUTÁRNÍ MĚSTO ÚSTÍ NAD LABEM</v>
      </c>
      <c r="AI46" s="153" t="s">
        <v>32</v>
      </c>
      <c r="AM46" s="326" t="str">
        <f>IF(E17="","",E17)</f>
        <v>G DESIGN s.r.o.</v>
      </c>
      <c r="AN46" s="326"/>
      <c r="AO46" s="326"/>
      <c r="AP46" s="326"/>
      <c r="AR46" s="104"/>
      <c r="AS46" s="327" t="s">
        <v>51</v>
      </c>
      <c r="AT46" s="328"/>
      <c r="AU46" s="113"/>
      <c r="AV46" s="113"/>
      <c r="AW46" s="113"/>
      <c r="AX46" s="113"/>
      <c r="AY46" s="113"/>
      <c r="AZ46" s="113"/>
      <c r="BA46" s="113"/>
      <c r="BB46" s="113"/>
      <c r="BC46" s="113"/>
      <c r="BD46" s="261"/>
    </row>
    <row r="47" spans="2:56" s="103" customFormat="1" ht="15">
      <c r="B47" s="104"/>
      <c r="C47" s="153" t="s">
        <v>30</v>
      </c>
      <c r="L47" s="256" t="str">
        <f>IF(E14= "Vyplň údaj","",E14)</f>
        <v/>
      </c>
      <c r="AR47" s="104"/>
      <c r="AS47" s="329"/>
      <c r="AT47" s="330"/>
      <c r="AU47" s="105"/>
      <c r="AV47" s="105"/>
      <c r="AW47" s="105"/>
      <c r="AX47" s="105"/>
      <c r="AY47" s="105"/>
      <c r="AZ47" s="105"/>
      <c r="BA47" s="105"/>
      <c r="BB47" s="105"/>
      <c r="BC47" s="105"/>
      <c r="BD47" s="262"/>
    </row>
    <row r="48" spans="2:56" s="103" customFormat="1" ht="10.9" customHeight="1">
      <c r="B48" s="104"/>
      <c r="AR48" s="104"/>
      <c r="AS48" s="329"/>
      <c r="AT48" s="330"/>
      <c r="AU48" s="105"/>
      <c r="AV48" s="105"/>
      <c r="AW48" s="105"/>
      <c r="AX48" s="105"/>
      <c r="AY48" s="105"/>
      <c r="AZ48" s="105"/>
      <c r="BA48" s="105"/>
      <c r="BB48" s="105"/>
      <c r="BC48" s="105"/>
      <c r="BD48" s="262"/>
    </row>
    <row r="49" spans="1:91" s="103" customFormat="1" ht="29.25" customHeight="1">
      <c r="B49" s="104"/>
      <c r="C49" s="331" t="s">
        <v>52</v>
      </c>
      <c r="D49" s="332"/>
      <c r="E49" s="332"/>
      <c r="F49" s="332"/>
      <c r="G49" s="332"/>
      <c r="H49" s="123"/>
      <c r="I49" s="333" t="s">
        <v>53</v>
      </c>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4" t="s">
        <v>54</v>
      </c>
      <c r="AH49" s="332"/>
      <c r="AI49" s="332"/>
      <c r="AJ49" s="332"/>
      <c r="AK49" s="332"/>
      <c r="AL49" s="332"/>
      <c r="AM49" s="332"/>
      <c r="AN49" s="333" t="s">
        <v>55</v>
      </c>
      <c r="AO49" s="332"/>
      <c r="AP49" s="332"/>
      <c r="AQ49" s="263" t="s">
        <v>56</v>
      </c>
      <c r="AR49" s="104"/>
      <c r="AS49" s="160" t="s">
        <v>57</v>
      </c>
      <c r="AT49" s="161" t="s">
        <v>58</v>
      </c>
      <c r="AU49" s="161" t="s">
        <v>59</v>
      </c>
      <c r="AV49" s="161" t="s">
        <v>60</v>
      </c>
      <c r="AW49" s="161" t="s">
        <v>61</v>
      </c>
      <c r="AX49" s="161" t="s">
        <v>62</v>
      </c>
      <c r="AY49" s="161" t="s">
        <v>63</v>
      </c>
      <c r="AZ49" s="161" t="s">
        <v>64</v>
      </c>
      <c r="BA49" s="161" t="s">
        <v>65</v>
      </c>
      <c r="BB49" s="161" t="s">
        <v>66</v>
      </c>
      <c r="BC49" s="161" t="s">
        <v>67</v>
      </c>
      <c r="BD49" s="162" t="s">
        <v>68</v>
      </c>
    </row>
    <row r="50" spans="1:91" s="103" customFormat="1" ht="10.9" customHeight="1">
      <c r="B50" s="104"/>
      <c r="AR50" s="104"/>
      <c r="AS50" s="166"/>
      <c r="AT50" s="113"/>
      <c r="AU50" s="113"/>
      <c r="AV50" s="113"/>
      <c r="AW50" s="113"/>
      <c r="AX50" s="113"/>
      <c r="AY50" s="113"/>
      <c r="AZ50" s="113"/>
      <c r="BA50" s="113"/>
      <c r="BB50" s="113"/>
      <c r="BC50" s="113"/>
      <c r="BD50" s="261"/>
    </row>
    <row r="51" spans="1:91" s="259" customFormat="1" ht="32.450000000000003" customHeight="1">
      <c r="B51" s="257"/>
      <c r="C51" s="164" t="s">
        <v>69</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344">
        <f>ROUND(AG52+AG60,2)</f>
        <v>0</v>
      </c>
      <c r="AH51" s="344"/>
      <c r="AI51" s="344"/>
      <c r="AJ51" s="344"/>
      <c r="AK51" s="344"/>
      <c r="AL51" s="344"/>
      <c r="AM51" s="344"/>
      <c r="AN51" s="345">
        <f t="shared" ref="AN51:AN60" si="0">SUM(AG51,AT51)</f>
        <v>0</v>
      </c>
      <c r="AO51" s="345"/>
      <c r="AP51" s="345"/>
      <c r="AQ51" s="265" t="s">
        <v>5</v>
      </c>
      <c r="AR51" s="257"/>
      <c r="AS51" s="266">
        <f>ROUND(AS52+AS60,2)</f>
        <v>0</v>
      </c>
      <c r="AT51" s="267">
        <f t="shared" ref="AT51:AT60" si="1">ROUND(SUM(AV51:AW51),2)</f>
        <v>0</v>
      </c>
      <c r="AU51" s="268">
        <f>ROUND(AU52+AU60,5)</f>
        <v>0</v>
      </c>
      <c r="AV51" s="267">
        <f>ROUND(AZ51*L26,2)</f>
        <v>0</v>
      </c>
      <c r="AW51" s="267">
        <f>ROUND(BA51*L27,2)</f>
        <v>0</v>
      </c>
      <c r="AX51" s="267">
        <f>ROUND(BB51*L26,2)</f>
        <v>0</v>
      </c>
      <c r="AY51" s="267">
        <f>ROUND(BC51*L27,2)</f>
        <v>0</v>
      </c>
      <c r="AZ51" s="267">
        <f>ROUND(AZ52+AZ60,2)</f>
        <v>0</v>
      </c>
      <c r="BA51" s="267">
        <f>ROUND(BA52+BA60,2)</f>
        <v>0</v>
      </c>
      <c r="BB51" s="267">
        <f>ROUND(BB52+BB60,2)</f>
        <v>0</v>
      </c>
      <c r="BC51" s="267">
        <f>ROUND(BC52+BC60,2)</f>
        <v>0</v>
      </c>
      <c r="BD51" s="269">
        <f>ROUND(BD52+BD60,2)</f>
        <v>0</v>
      </c>
      <c r="BS51" s="258" t="s">
        <v>70</v>
      </c>
      <c r="BT51" s="258" t="s">
        <v>71</v>
      </c>
      <c r="BU51" s="270" t="s">
        <v>72</v>
      </c>
      <c r="BV51" s="258" t="s">
        <v>73</v>
      </c>
      <c r="BW51" s="258" t="s">
        <v>7</v>
      </c>
      <c r="BX51" s="258" t="s">
        <v>74</v>
      </c>
      <c r="CL51" s="258" t="s">
        <v>5</v>
      </c>
    </row>
    <row r="52" spans="1:91" s="271" customFormat="1" ht="16.5" customHeight="1">
      <c r="B52" s="272"/>
      <c r="C52" s="273"/>
      <c r="D52" s="339" t="s">
        <v>75</v>
      </c>
      <c r="E52" s="339"/>
      <c r="F52" s="339"/>
      <c r="G52" s="339"/>
      <c r="H52" s="339"/>
      <c r="I52" s="274"/>
      <c r="J52" s="339" t="s">
        <v>76</v>
      </c>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8">
        <f>ROUND(SUM(AG53:AG59),2)</f>
        <v>0</v>
      </c>
      <c r="AH52" s="337"/>
      <c r="AI52" s="337"/>
      <c r="AJ52" s="337"/>
      <c r="AK52" s="337"/>
      <c r="AL52" s="337"/>
      <c r="AM52" s="337"/>
      <c r="AN52" s="336">
        <f t="shared" si="0"/>
        <v>0</v>
      </c>
      <c r="AO52" s="337"/>
      <c r="AP52" s="337"/>
      <c r="AQ52" s="275" t="s">
        <v>77</v>
      </c>
      <c r="AR52" s="272"/>
      <c r="AS52" s="276">
        <f>ROUND(SUM(AS53:AS59),2)</f>
        <v>0</v>
      </c>
      <c r="AT52" s="277">
        <f t="shared" si="1"/>
        <v>0</v>
      </c>
      <c r="AU52" s="278">
        <f>ROUND(SUM(AU53:AU59),5)</f>
        <v>0</v>
      </c>
      <c r="AV52" s="277">
        <f>ROUND(AZ52*L26,2)</f>
        <v>0</v>
      </c>
      <c r="AW52" s="277">
        <f>ROUND(BA52*L27,2)</f>
        <v>0</v>
      </c>
      <c r="AX52" s="277">
        <f>ROUND(BB52*L26,2)</f>
        <v>0</v>
      </c>
      <c r="AY52" s="277">
        <f>ROUND(BC52*L27,2)</f>
        <v>0</v>
      </c>
      <c r="AZ52" s="277">
        <f>ROUND(SUM(AZ53:AZ59),2)</f>
        <v>0</v>
      </c>
      <c r="BA52" s="277">
        <f>ROUND(SUM(BA53:BA59),2)</f>
        <v>0</v>
      </c>
      <c r="BB52" s="277">
        <f>ROUND(SUM(BB53:BB59),2)</f>
        <v>0</v>
      </c>
      <c r="BC52" s="277">
        <f>ROUND(SUM(BC53:BC59),2)</f>
        <v>0</v>
      </c>
      <c r="BD52" s="279">
        <f>ROUND(SUM(BD53:BD59),2)</f>
        <v>0</v>
      </c>
      <c r="BS52" s="280" t="s">
        <v>70</v>
      </c>
      <c r="BT52" s="280" t="s">
        <v>78</v>
      </c>
      <c r="BU52" s="280" t="s">
        <v>72</v>
      </c>
      <c r="BV52" s="280" t="s">
        <v>73</v>
      </c>
      <c r="BW52" s="280" t="s">
        <v>79</v>
      </c>
      <c r="BX52" s="280" t="s">
        <v>7</v>
      </c>
      <c r="CL52" s="280" t="s">
        <v>80</v>
      </c>
      <c r="CM52" s="280" t="s">
        <v>81</v>
      </c>
    </row>
    <row r="53" spans="1:91" s="288" customFormat="1" ht="28.5" customHeight="1">
      <c r="A53" s="281" t="s">
        <v>82</v>
      </c>
      <c r="B53" s="282"/>
      <c r="C53" s="151"/>
      <c r="D53" s="151"/>
      <c r="E53" s="335" t="s">
        <v>83</v>
      </c>
      <c r="F53" s="335"/>
      <c r="G53" s="335"/>
      <c r="H53" s="335"/>
      <c r="I53" s="335"/>
      <c r="J53" s="151"/>
      <c r="K53" s="335" t="s">
        <v>84</v>
      </c>
      <c r="L53" s="335"/>
      <c r="M53" s="335"/>
      <c r="N53" s="335"/>
      <c r="O53" s="335"/>
      <c r="P53" s="335"/>
      <c r="Q53" s="335"/>
      <c r="R53" s="335"/>
      <c r="S53" s="335"/>
      <c r="T53" s="335"/>
      <c r="U53" s="335"/>
      <c r="V53" s="335"/>
      <c r="W53" s="335"/>
      <c r="X53" s="335"/>
      <c r="Y53" s="335"/>
      <c r="Z53" s="335"/>
      <c r="AA53" s="335"/>
      <c r="AB53" s="335"/>
      <c r="AC53" s="335"/>
      <c r="AD53" s="335"/>
      <c r="AE53" s="335"/>
      <c r="AF53" s="335"/>
      <c r="AG53" s="340">
        <f>'D.1.01.1,2 - ARCHITEKTONI...'!J29</f>
        <v>0</v>
      </c>
      <c r="AH53" s="341"/>
      <c r="AI53" s="341"/>
      <c r="AJ53" s="341"/>
      <c r="AK53" s="341"/>
      <c r="AL53" s="341"/>
      <c r="AM53" s="341"/>
      <c r="AN53" s="340">
        <f t="shared" si="0"/>
        <v>0</v>
      </c>
      <c r="AO53" s="341"/>
      <c r="AP53" s="341"/>
      <c r="AQ53" s="283" t="s">
        <v>85</v>
      </c>
      <c r="AR53" s="282"/>
      <c r="AS53" s="284">
        <v>0</v>
      </c>
      <c r="AT53" s="285">
        <f t="shared" si="1"/>
        <v>0</v>
      </c>
      <c r="AU53" s="286">
        <f>'D.1.01.1,2 - ARCHITEKTONI...'!P122</f>
        <v>0</v>
      </c>
      <c r="AV53" s="285">
        <f>'D.1.01.1,2 - ARCHITEKTONI...'!J32</f>
        <v>0</v>
      </c>
      <c r="AW53" s="285">
        <f>'D.1.01.1,2 - ARCHITEKTONI...'!J33</f>
        <v>0</v>
      </c>
      <c r="AX53" s="285">
        <f>'D.1.01.1,2 - ARCHITEKTONI...'!J34</f>
        <v>0</v>
      </c>
      <c r="AY53" s="285">
        <f>'D.1.01.1,2 - ARCHITEKTONI...'!J35</f>
        <v>0</v>
      </c>
      <c r="AZ53" s="285">
        <f>'D.1.01.1,2 - ARCHITEKTONI...'!F32</f>
        <v>0</v>
      </c>
      <c r="BA53" s="285">
        <f>'D.1.01.1,2 - ARCHITEKTONI...'!F33</f>
        <v>0</v>
      </c>
      <c r="BB53" s="285">
        <f>'D.1.01.1,2 - ARCHITEKTONI...'!F34</f>
        <v>0</v>
      </c>
      <c r="BC53" s="285">
        <f>'D.1.01.1,2 - ARCHITEKTONI...'!F35</f>
        <v>0</v>
      </c>
      <c r="BD53" s="287">
        <f>'D.1.01.1,2 - ARCHITEKTONI...'!F36</f>
        <v>0</v>
      </c>
      <c r="BT53" s="289" t="s">
        <v>81</v>
      </c>
      <c r="BV53" s="289" t="s">
        <v>73</v>
      </c>
      <c r="BW53" s="289" t="s">
        <v>86</v>
      </c>
      <c r="BX53" s="289" t="s">
        <v>79</v>
      </c>
      <c r="CL53" s="289" t="s">
        <v>5</v>
      </c>
    </row>
    <row r="54" spans="1:91" s="288" customFormat="1" ht="28.5" customHeight="1">
      <c r="A54" s="281" t="s">
        <v>82</v>
      </c>
      <c r="B54" s="282"/>
      <c r="C54" s="151"/>
      <c r="D54" s="151"/>
      <c r="E54" s="335" t="s">
        <v>87</v>
      </c>
      <c r="F54" s="335"/>
      <c r="G54" s="335"/>
      <c r="H54" s="335"/>
      <c r="I54" s="335"/>
      <c r="J54" s="151"/>
      <c r="K54" s="335" t="s">
        <v>88</v>
      </c>
      <c r="L54" s="335"/>
      <c r="M54" s="335"/>
      <c r="N54" s="335"/>
      <c r="O54" s="335"/>
      <c r="P54" s="335"/>
      <c r="Q54" s="335"/>
      <c r="R54" s="335"/>
      <c r="S54" s="335"/>
      <c r="T54" s="335"/>
      <c r="U54" s="335"/>
      <c r="V54" s="335"/>
      <c r="W54" s="335"/>
      <c r="X54" s="335"/>
      <c r="Y54" s="335"/>
      <c r="Z54" s="335"/>
      <c r="AA54" s="335"/>
      <c r="AB54" s="335"/>
      <c r="AC54" s="335"/>
      <c r="AD54" s="335"/>
      <c r="AE54" s="335"/>
      <c r="AF54" s="335"/>
      <c r="AG54" s="340">
        <f>'D.1.01.4.1 - ZAŘÍZENÍ PRO...'!J29</f>
        <v>0</v>
      </c>
      <c r="AH54" s="341"/>
      <c r="AI54" s="341"/>
      <c r="AJ54" s="341"/>
      <c r="AK54" s="341"/>
      <c r="AL54" s="341"/>
      <c r="AM54" s="341"/>
      <c r="AN54" s="340">
        <f t="shared" si="0"/>
        <v>0</v>
      </c>
      <c r="AO54" s="341"/>
      <c r="AP54" s="341"/>
      <c r="AQ54" s="283" t="s">
        <v>85</v>
      </c>
      <c r="AR54" s="282"/>
      <c r="AS54" s="284">
        <v>0</v>
      </c>
      <c r="AT54" s="285">
        <f t="shared" si="1"/>
        <v>0</v>
      </c>
      <c r="AU54" s="286">
        <f>'D.1.01.4.1 - ZAŘÍZENÍ PRO...'!P93</f>
        <v>0</v>
      </c>
      <c r="AV54" s="285">
        <f>'D.1.01.4.1 - ZAŘÍZENÍ PRO...'!J32</f>
        <v>0</v>
      </c>
      <c r="AW54" s="285">
        <f>'D.1.01.4.1 - ZAŘÍZENÍ PRO...'!J33</f>
        <v>0</v>
      </c>
      <c r="AX54" s="285">
        <f>'D.1.01.4.1 - ZAŘÍZENÍ PRO...'!J34</f>
        <v>0</v>
      </c>
      <c r="AY54" s="285">
        <f>'D.1.01.4.1 - ZAŘÍZENÍ PRO...'!J35</f>
        <v>0</v>
      </c>
      <c r="AZ54" s="285">
        <f>'D.1.01.4.1 - ZAŘÍZENÍ PRO...'!F32</f>
        <v>0</v>
      </c>
      <c r="BA54" s="285">
        <f>'D.1.01.4.1 - ZAŘÍZENÍ PRO...'!F33</f>
        <v>0</v>
      </c>
      <c r="BB54" s="285">
        <f>'D.1.01.4.1 - ZAŘÍZENÍ PRO...'!F34</f>
        <v>0</v>
      </c>
      <c r="BC54" s="285">
        <f>'D.1.01.4.1 - ZAŘÍZENÍ PRO...'!F35</f>
        <v>0</v>
      </c>
      <c r="BD54" s="287">
        <f>'D.1.01.4.1 - ZAŘÍZENÍ PRO...'!F36</f>
        <v>0</v>
      </c>
      <c r="BT54" s="289" t="s">
        <v>81</v>
      </c>
      <c r="BV54" s="289" t="s">
        <v>73</v>
      </c>
      <c r="BW54" s="289" t="s">
        <v>89</v>
      </c>
      <c r="BX54" s="289" t="s">
        <v>79</v>
      </c>
      <c r="CL54" s="289" t="s">
        <v>5</v>
      </c>
    </row>
    <row r="55" spans="1:91" s="288" customFormat="1" ht="28.5" customHeight="1">
      <c r="A55" s="281" t="s">
        <v>82</v>
      </c>
      <c r="B55" s="282"/>
      <c r="C55" s="151"/>
      <c r="D55" s="151"/>
      <c r="E55" s="335" t="s">
        <v>90</v>
      </c>
      <c r="F55" s="335"/>
      <c r="G55" s="335"/>
      <c r="H55" s="335"/>
      <c r="I55" s="335"/>
      <c r="J55" s="151"/>
      <c r="K55" s="335" t="s">
        <v>91</v>
      </c>
      <c r="L55" s="335"/>
      <c r="M55" s="335"/>
      <c r="N55" s="335"/>
      <c r="O55" s="335"/>
      <c r="P55" s="335"/>
      <c r="Q55" s="335"/>
      <c r="R55" s="335"/>
      <c r="S55" s="335"/>
      <c r="T55" s="335"/>
      <c r="U55" s="335"/>
      <c r="V55" s="335"/>
      <c r="W55" s="335"/>
      <c r="X55" s="335"/>
      <c r="Y55" s="335"/>
      <c r="Z55" s="335"/>
      <c r="AA55" s="335"/>
      <c r="AB55" s="335"/>
      <c r="AC55" s="335"/>
      <c r="AD55" s="335"/>
      <c r="AE55" s="335"/>
      <c r="AF55" s="335"/>
      <c r="AG55" s="340">
        <f>'D.1.01.4.3 - ZAŘÍZENÍ VZD...'!J29</f>
        <v>0</v>
      </c>
      <c r="AH55" s="341"/>
      <c r="AI55" s="341"/>
      <c r="AJ55" s="341"/>
      <c r="AK55" s="341"/>
      <c r="AL55" s="341"/>
      <c r="AM55" s="341"/>
      <c r="AN55" s="340">
        <f t="shared" si="0"/>
        <v>0</v>
      </c>
      <c r="AO55" s="341"/>
      <c r="AP55" s="341"/>
      <c r="AQ55" s="283" t="s">
        <v>85</v>
      </c>
      <c r="AR55" s="282"/>
      <c r="AS55" s="284">
        <v>0</v>
      </c>
      <c r="AT55" s="285">
        <f t="shared" si="1"/>
        <v>0</v>
      </c>
      <c r="AU55" s="286">
        <f>'D.1.01.4.3 - ZAŘÍZENÍ VZD...'!P98</f>
        <v>0</v>
      </c>
      <c r="AV55" s="285">
        <f>'D.1.01.4.3 - ZAŘÍZENÍ VZD...'!J32</f>
        <v>0</v>
      </c>
      <c r="AW55" s="285">
        <f>'D.1.01.4.3 - ZAŘÍZENÍ VZD...'!J33</f>
        <v>0</v>
      </c>
      <c r="AX55" s="285">
        <f>'D.1.01.4.3 - ZAŘÍZENÍ VZD...'!J34</f>
        <v>0</v>
      </c>
      <c r="AY55" s="285">
        <f>'D.1.01.4.3 - ZAŘÍZENÍ VZD...'!J35</f>
        <v>0</v>
      </c>
      <c r="AZ55" s="285">
        <f>'D.1.01.4.3 - ZAŘÍZENÍ VZD...'!F32</f>
        <v>0</v>
      </c>
      <c r="BA55" s="285">
        <f>'D.1.01.4.3 - ZAŘÍZENÍ VZD...'!F33</f>
        <v>0</v>
      </c>
      <c r="BB55" s="285">
        <f>'D.1.01.4.3 - ZAŘÍZENÍ VZD...'!F34</f>
        <v>0</v>
      </c>
      <c r="BC55" s="285">
        <f>'D.1.01.4.3 - ZAŘÍZENÍ VZD...'!F35</f>
        <v>0</v>
      </c>
      <c r="BD55" s="287">
        <f>'D.1.01.4.3 - ZAŘÍZENÍ VZD...'!F36</f>
        <v>0</v>
      </c>
      <c r="BT55" s="289" t="s">
        <v>81</v>
      </c>
      <c r="BV55" s="289" t="s">
        <v>73</v>
      </c>
      <c r="BW55" s="289" t="s">
        <v>92</v>
      </c>
      <c r="BX55" s="289" t="s">
        <v>79</v>
      </c>
      <c r="CL55" s="289" t="s">
        <v>5</v>
      </c>
    </row>
    <row r="56" spans="1:91" s="288" customFormat="1" ht="28.5" customHeight="1">
      <c r="A56" s="281" t="s">
        <v>82</v>
      </c>
      <c r="B56" s="282"/>
      <c r="C56" s="151"/>
      <c r="D56" s="151"/>
      <c r="E56" s="335" t="s">
        <v>93</v>
      </c>
      <c r="F56" s="335"/>
      <c r="G56" s="335"/>
      <c r="H56" s="335"/>
      <c r="I56" s="335"/>
      <c r="J56" s="151"/>
      <c r="K56" s="335" t="s">
        <v>94</v>
      </c>
      <c r="L56" s="335"/>
      <c r="M56" s="335"/>
      <c r="N56" s="335"/>
      <c r="O56" s="335"/>
      <c r="P56" s="335"/>
      <c r="Q56" s="335"/>
      <c r="R56" s="335"/>
      <c r="S56" s="335"/>
      <c r="T56" s="335"/>
      <c r="U56" s="335"/>
      <c r="V56" s="335"/>
      <c r="W56" s="335"/>
      <c r="X56" s="335"/>
      <c r="Y56" s="335"/>
      <c r="Z56" s="335"/>
      <c r="AA56" s="335"/>
      <c r="AB56" s="335"/>
      <c r="AC56" s="335"/>
      <c r="AD56" s="335"/>
      <c r="AE56" s="335"/>
      <c r="AF56" s="335"/>
      <c r="AG56" s="340">
        <f>'D.1.01.4.5 - ZAŘÍZENÍ ZDR...'!J29</f>
        <v>0</v>
      </c>
      <c r="AH56" s="341"/>
      <c r="AI56" s="341"/>
      <c r="AJ56" s="341"/>
      <c r="AK56" s="341"/>
      <c r="AL56" s="341"/>
      <c r="AM56" s="341"/>
      <c r="AN56" s="340">
        <f t="shared" si="0"/>
        <v>0</v>
      </c>
      <c r="AO56" s="341"/>
      <c r="AP56" s="341"/>
      <c r="AQ56" s="283" t="s">
        <v>85</v>
      </c>
      <c r="AR56" s="282"/>
      <c r="AS56" s="284">
        <v>0</v>
      </c>
      <c r="AT56" s="285">
        <f t="shared" si="1"/>
        <v>0</v>
      </c>
      <c r="AU56" s="286">
        <f>'D.1.01.4.5 - ZAŘÍZENÍ ZDR...'!P98</f>
        <v>0</v>
      </c>
      <c r="AV56" s="285">
        <f>'D.1.01.4.5 - ZAŘÍZENÍ ZDR...'!J32</f>
        <v>0</v>
      </c>
      <c r="AW56" s="285">
        <f>'D.1.01.4.5 - ZAŘÍZENÍ ZDR...'!J33</f>
        <v>0</v>
      </c>
      <c r="AX56" s="285">
        <f>'D.1.01.4.5 - ZAŘÍZENÍ ZDR...'!J34</f>
        <v>0</v>
      </c>
      <c r="AY56" s="285">
        <f>'D.1.01.4.5 - ZAŘÍZENÍ ZDR...'!J35</f>
        <v>0</v>
      </c>
      <c r="AZ56" s="285">
        <f>'D.1.01.4.5 - ZAŘÍZENÍ ZDR...'!F32</f>
        <v>0</v>
      </c>
      <c r="BA56" s="285">
        <f>'D.1.01.4.5 - ZAŘÍZENÍ ZDR...'!F33</f>
        <v>0</v>
      </c>
      <c r="BB56" s="285">
        <f>'D.1.01.4.5 - ZAŘÍZENÍ ZDR...'!F34</f>
        <v>0</v>
      </c>
      <c r="BC56" s="285">
        <f>'D.1.01.4.5 - ZAŘÍZENÍ ZDR...'!F35</f>
        <v>0</v>
      </c>
      <c r="BD56" s="287">
        <f>'D.1.01.4.5 - ZAŘÍZENÍ ZDR...'!F36</f>
        <v>0</v>
      </c>
      <c r="BT56" s="289" t="s">
        <v>81</v>
      </c>
      <c r="BV56" s="289" t="s">
        <v>73</v>
      </c>
      <c r="BW56" s="289" t="s">
        <v>95</v>
      </c>
      <c r="BX56" s="289" t="s">
        <v>79</v>
      </c>
      <c r="CL56" s="289" t="s">
        <v>5</v>
      </c>
    </row>
    <row r="57" spans="1:91" s="288" customFormat="1" ht="28.5" customHeight="1">
      <c r="A57" s="281" t="s">
        <v>82</v>
      </c>
      <c r="B57" s="282"/>
      <c r="C57" s="151"/>
      <c r="D57" s="151"/>
      <c r="E57" s="335" t="s">
        <v>96</v>
      </c>
      <c r="F57" s="335"/>
      <c r="G57" s="335"/>
      <c r="H57" s="335"/>
      <c r="I57" s="335"/>
      <c r="J57" s="151"/>
      <c r="K57" s="335" t="s">
        <v>97</v>
      </c>
      <c r="L57" s="335"/>
      <c r="M57" s="335"/>
      <c r="N57" s="335"/>
      <c r="O57" s="335"/>
      <c r="P57" s="335"/>
      <c r="Q57" s="335"/>
      <c r="R57" s="335"/>
      <c r="S57" s="335"/>
      <c r="T57" s="335"/>
      <c r="U57" s="335"/>
      <c r="V57" s="335"/>
      <c r="W57" s="335"/>
      <c r="X57" s="335"/>
      <c r="Y57" s="335"/>
      <c r="Z57" s="335"/>
      <c r="AA57" s="335"/>
      <c r="AB57" s="335"/>
      <c r="AC57" s="335"/>
      <c r="AD57" s="335"/>
      <c r="AE57" s="335"/>
      <c r="AF57" s="335"/>
      <c r="AG57" s="340">
        <f>'D.1.01.4.7.1 - ZAŘÍZENÍ  ...'!J29</f>
        <v>0</v>
      </c>
      <c r="AH57" s="341"/>
      <c r="AI57" s="341"/>
      <c r="AJ57" s="341"/>
      <c r="AK57" s="341"/>
      <c r="AL57" s="341"/>
      <c r="AM57" s="341"/>
      <c r="AN57" s="340">
        <f t="shared" si="0"/>
        <v>0</v>
      </c>
      <c r="AO57" s="341"/>
      <c r="AP57" s="341"/>
      <c r="AQ57" s="283" t="s">
        <v>85</v>
      </c>
      <c r="AR57" s="282"/>
      <c r="AS57" s="284">
        <v>0</v>
      </c>
      <c r="AT57" s="285">
        <f t="shared" si="1"/>
        <v>0</v>
      </c>
      <c r="AU57" s="286">
        <f>'D.1.01.4.7.1 - ZAŘÍZENÍ  ...'!P94</f>
        <v>0</v>
      </c>
      <c r="AV57" s="285">
        <f>'D.1.01.4.7.1 - ZAŘÍZENÍ  ...'!J32</f>
        <v>0</v>
      </c>
      <c r="AW57" s="285">
        <f>'D.1.01.4.7.1 - ZAŘÍZENÍ  ...'!J33</f>
        <v>0</v>
      </c>
      <c r="AX57" s="285">
        <f>'D.1.01.4.7.1 - ZAŘÍZENÍ  ...'!J34</f>
        <v>0</v>
      </c>
      <c r="AY57" s="285">
        <f>'D.1.01.4.7.1 - ZAŘÍZENÍ  ...'!J35</f>
        <v>0</v>
      </c>
      <c r="AZ57" s="285">
        <f>'D.1.01.4.7.1 - ZAŘÍZENÍ  ...'!F32</f>
        <v>0</v>
      </c>
      <c r="BA57" s="285">
        <f>'D.1.01.4.7.1 - ZAŘÍZENÍ  ...'!F33</f>
        <v>0</v>
      </c>
      <c r="BB57" s="285">
        <f>'D.1.01.4.7.1 - ZAŘÍZENÍ  ...'!F34</f>
        <v>0</v>
      </c>
      <c r="BC57" s="285">
        <f>'D.1.01.4.7.1 - ZAŘÍZENÍ  ...'!F35</f>
        <v>0</v>
      </c>
      <c r="BD57" s="287">
        <f>'D.1.01.4.7.1 - ZAŘÍZENÍ  ...'!F36</f>
        <v>0</v>
      </c>
      <c r="BT57" s="289" t="s">
        <v>81</v>
      </c>
      <c r="BV57" s="289" t="s">
        <v>73</v>
      </c>
      <c r="BW57" s="289" t="s">
        <v>98</v>
      </c>
      <c r="BX57" s="289" t="s">
        <v>79</v>
      </c>
      <c r="CL57" s="289" t="s">
        <v>5</v>
      </c>
    </row>
    <row r="58" spans="1:91" s="288" customFormat="1" ht="28.5" customHeight="1">
      <c r="A58" s="281" t="s">
        <v>82</v>
      </c>
      <c r="B58" s="282"/>
      <c r="C58" s="151"/>
      <c r="D58" s="151"/>
      <c r="E58" s="335" t="s">
        <v>99</v>
      </c>
      <c r="F58" s="335"/>
      <c r="G58" s="335"/>
      <c r="H58" s="335"/>
      <c r="I58" s="335"/>
      <c r="J58" s="151"/>
      <c r="K58" s="335" t="s">
        <v>100</v>
      </c>
      <c r="L58" s="335"/>
      <c r="M58" s="335"/>
      <c r="N58" s="335"/>
      <c r="O58" s="335"/>
      <c r="P58" s="335"/>
      <c r="Q58" s="335"/>
      <c r="R58" s="335"/>
      <c r="S58" s="335"/>
      <c r="T58" s="335"/>
      <c r="U58" s="335"/>
      <c r="V58" s="335"/>
      <c r="W58" s="335"/>
      <c r="X58" s="335"/>
      <c r="Y58" s="335"/>
      <c r="Z58" s="335"/>
      <c r="AA58" s="335"/>
      <c r="AB58" s="335"/>
      <c r="AC58" s="335"/>
      <c r="AD58" s="335"/>
      <c r="AE58" s="335"/>
      <c r="AF58" s="335"/>
      <c r="AG58" s="340">
        <f>'D.1.01.4.7.2 - ZAŘÍZENÍ S...'!J29</f>
        <v>0</v>
      </c>
      <c r="AH58" s="341"/>
      <c r="AI58" s="341"/>
      <c r="AJ58" s="341"/>
      <c r="AK58" s="341"/>
      <c r="AL58" s="341"/>
      <c r="AM58" s="341"/>
      <c r="AN58" s="340">
        <f t="shared" si="0"/>
        <v>0</v>
      </c>
      <c r="AO58" s="341"/>
      <c r="AP58" s="341"/>
      <c r="AQ58" s="283" t="s">
        <v>85</v>
      </c>
      <c r="AR58" s="282"/>
      <c r="AS58" s="284">
        <v>0</v>
      </c>
      <c r="AT58" s="285">
        <f t="shared" si="1"/>
        <v>0</v>
      </c>
      <c r="AU58" s="286">
        <f>'D.1.01.4.7.2 - ZAŘÍZENÍ S...'!P93</f>
        <v>0</v>
      </c>
      <c r="AV58" s="285">
        <f>'D.1.01.4.7.2 - ZAŘÍZENÍ S...'!J32</f>
        <v>0</v>
      </c>
      <c r="AW58" s="285">
        <f>'D.1.01.4.7.2 - ZAŘÍZENÍ S...'!J33</f>
        <v>0</v>
      </c>
      <c r="AX58" s="285">
        <f>'D.1.01.4.7.2 - ZAŘÍZENÍ S...'!J34</f>
        <v>0</v>
      </c>
      <c r="AY58" s="285">
        <f>'D.1.01.4.7.2 - ZAŘÍZENÍ S...'!J35</f>
        <v>0</v>
      </c>
      <c r="AZ58" s="285">
        <f>'D.1.01.4.7.2 - ZAŘÍZENÍ S...'!F32</f>
        <v>0</v>
      </c>
      <c r="BA58" s="285">
        <f>'D.1.01.4.7.2 - ZAŘÍZENÍ S...'!F33</f>
        <v>0</v>
      </c>
      <c r="BB58" s="285">
        <f>'D.1.01.4.7.2 - ZAŘÍZENÍ S...'!F34</f>
        <v>0</v>
      </c>
      <c r="BC58" s="285">
        <f>'D.1.01.4.7.2 - ZAŘÍZENÍ S...'!F35</f>
        <v>0</v>
      </c>
      <c r="BD58" s="287">
        <f>'D.1.01.4.7.2 - ZAŘÍZENÍ S...'!F36</f>
        <v>0</v>
      </c>
      <c r="BT58" s="289" t="s">
        <v>81</v>
      </c>
      <c r="BV58" s="289" t="s">
        <v>73</v>
      </c>
      <c r="BW58" s="289" t="s">
        <v>101</v>
      </c>
      <c r="BX58" s="289" t="s">
        <v>79</v>
      </c>
      <c r="CL58" s="289" t="s">
        <v>5</v>
      </c>
    </row>
    <row r="59" spans="1:91" s="288" customFormat="1" ht="28.5" customHeight="1">
      <c r="A59" s="281" t="s">
        <v>82</v>
      </c>
      <c r="B59" s="282"/>
      <c r="C59" s="151"/>
      <c r="D59" s="151"/>
      <c r="E59" s="335" t="s">
        <v>102</v>
      </c>
      <c r="F59" s="335"/>
      <c r="G59" s="335"/>
      <c r="H59" s="335"/>
      <c r="I59" s="335"/>
      <c r="J59" s="151"/>
      <c r="K59" s="335" t="s">
        <v>103</v>
      </c>
      <c r="L59" s="335"/>
      <c r="M59" s="335"/>
      <c r="N59" s="335"/>
      <c r="O59" s="335"/>
      <c r="P59" s="335"/>
      <c r="Q59" s="335"/>
      <c r="R59" s="335"/>
      <c r="S59" s="335"/>
      <c r="T59" s="335"/>
      <c r="U59" s="335"/>
      <c r="V59" s="335"/>
      <c r="W59" s="335"/>
      <c r="X59" s="335"/>
      <c r="Y59" s="335"/>
      <c r="Z59" s="335"/>
      <c r="AA59" s="335"/>
      <c r="AB59" s="335"/>
      <c r="AC59" s="335"/>
      <c r="AD59" s="335"/>
      <c r="AE59" s="335"/>
      <c r="AF59" s="335"/>
      <c r="AG59" s="340">
        <f>'D.1.01.4.11 - SYSTÉM ZACH...'!J29</f>
        <v>0</v>
      </c>
      <c r="AH59" s="341"/>
      <c r="AI59" s="341"/>
      <c r="AJ59" s="341"/>
      <c r="AK59" s="341"/>
      <c r="AL59" s="341"/>
      <c r="AM59" s="341"/>
      <c r="AN59" s="340">
        <f t="shared" si="0"/>
        <v>0</v>
      </c>
      <c r="AO59" s="341"/>
      <c r="AP59" s="341"/>
      <c r="AQ59" s="283" t="s">
        <v>85</v>
      </c>
      <c r="AR59" s="282"/>
      <c r="AS59" s="284">
        <v>0</v>
      </c>
      <c r="AT59" s="285">
        <f t="shared" si="1"/>
        <v>0</v>
      </c>
      <c r="AU59" s="286">
        <f>'D.1.01.4.11 - SYSTÉM ZACH...'!P86</f>
        <v>0</v>
      </c>
      <c r="AV59" s="285">
        <f>'D.1.01.4.11 - SYSTÉM ZACH...'!J32</f>
        <v>0</v>
      </c>
      <c r="AW59" s="285">
        <f>'D.1.01.4.11 - SYSTÉM ZACH...'!J33</f>
        <v>0</v>
      </c>
      <c r="AX59" s="285">
        <f>'D.1.01.4.11 - SYSTÉM ZACH...'!J34</f>
        <v>0</v>
      </c>
      <c r="AY59" s="285">
        <f>'D.1.01.4.11 - SYSTÉM ZACH...'!J35</f>
        <v>0</v>
      </c>
      <c r="AZ59" s="285">
        <f>'D.1.01.4.11 - SYSTÉM ZACH...'!F32</f>
        <v>0</v>
      </c>
      <c r="BA59" s="285">
        <f>'D.1.01.4.11 - SYSTÉM ZACH...'!F33</f>
        <v>0</v>
      </c>
      <c r="BB59" s="285">
        <f>'D.1.01.4.11 - SYSTÉM ZACH...'!F34</f>
        <v>0</v>
      </c>
      <c r="BC59" s="285">
        <f>'D.1.01.4.11 - SYSTÉM ZACH...'!F35</f>
        <v>0</v>
      </c>
      <c r="BD59" s="287">
        <f>'D.1.01.4.11 - SYSTÉM ZACH...'!F36</f>
        <v>0</v>
      </c>
      <c r="BT59" s="289" t="s">
        <v>81</v>
      </c>
      <c r="BV59" s="289" t="s">
        <v>73</v>
      </c>
      <c r="BW59" s="289" t="s">
        <v>104</v>
      </c>
      <c r="BX59" s="289" t="s">
        <v>79</v>
      </c>
      <c r="CL59" s="289" t="s">
        <v>5</v>
      </c>
    </row>
    <row r="60" spans="1:91" s="271" customFormat="1" ht="16.5" customHeight="1">
      <c r="A60" s="281" t="s">
        <v>82</v>
      </c>
      <c r="B60" s="272"/>
      <c r="C60" s="273"/>
      <c r="D60" s="339" t="s">
        <v>105</v>
      </c>
      <c r="E60" s="339"/>
      <c r="F60" s="339"/>
      <c r="G60" s="339"/>
      <c r="H60" s="339"/>
      <c r="I60" s="274"/>
      <c r="J60" s="339" t="s">
        <v>106</v>
      </c>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6">
        <f>'D.1.2.1 - ÚPRAVA ZPEVNĚNÝ...'!J27</f>
        <v>0</v>
      </c>
      <c r="AH60" s="337"/>
      <c r="AI60" s="337"/>
      <c r="AJ60" s="337"/>
      <c r="AK60" s="337"/>
      <c r="AL60" s="337"/>
      <c r="AM60" s="337"/>
      <c r="AN60" s="336">
        <f t="shared" si="0"/>
        <v>0</v>
      </c>
      <c r="AO60" s="337"/>
      <c r="AP60" s="337"/>
      <c r="AQ60" s="275" t="s">
        <v>77</v>
      </c>
      <c r="AR60" s="272"/>
      <c r="AS60" s="290">
        <v>0</v>
      </c>
      <c r="AT60" s="291">
        <f t="shared" si="1"/>
        <v>0</v>
      </c>
      <c r="AU60" s="292">
        <f>'D.1.2.1 - ÚPRAVA ZPEVNĚNÝ...'!P94</f>
        <v>0</v>
      </c>
      <c r="AV60" s="291">
        <f>'D.1.2.1 - ÚPRAVA ZPEVNĚNÝ...'!J30</f>
        <v>0</v>
      </c>
      <c r="AW60" s="291">
        <f>'D.1.2.1 - ÚPRAVA ZPEVNĚNÝ...'!J31</f>
        <v>0</v>
      </c>
      <c r="AX60" s="291">
        <f>'D.1.2.1 - ÚPRAVA ZPEVNĚNÝ...'!J32</f>
        <v>0</v>
      </c>
      <c r="AY60" s="291">
        <f>'D.1.2.1 - ÚPRAVA ZPEVNĚNÝ...'!J33</f>
        <v>0</v>
      </c>
      <c r="AZ60" s="291">
        <f>'D.1.2.1 - ÚPRAVA ZPEVNĚNÝ...'!F30</f>
        <v>0</v>
      </c>
      <c r="BA60" s="291">
        <f>'D.1.2.1 - ÚPRAVA ZPEVNĚNÝ...'!F31</f>
        <v>0</v>
      </c>
      <c r="BB60" s="291">
        <f>'D.1.2.1 - ÚPRAVA ZPEVNĚNÝ...'!F32</f>
        <v>0</v>
      </c>
      <c r="BC60" s="291">
        <f>'D.1.2.1 - ÚPRAVA ZPEVNĚNÝ...'!F33</f>
        <v>0</v>
      </c>
      <c r="BD60" s="293">
        <f>'D.1.2.1 - ÚPRAVA ZPEVNĚNÝ...'!F34</f>
        <v>0</v>
      </c>
      <c r="BT60" s="280" t="s">
        <v>78</v>
      </c>
      <c r="BV60" s="280" t="s">
        <v>73</v>
      </c>
      <c r="BW60" s="280" t="s">
        <v>107</v>
      </c>
      <c r="BX60" s="280" t="s">
        <v>7</v>
      </c>
      <c r="CL60" s="280" t="s">
        <v>108</v>
      </c>
      <c r="CM60" s="280" t="s">
        <v>81</v>
      </c>
    </row>
    <row r="61" spans="1:91" s="103" customFormat="1" ht="30" customHeight="1">
      <c r="B61" s="104"/>
      <c r="AR61" s="104"/>
    </row>
    <row r="62" spans="1:91" s="103" customFormat="1" ht="6.95" customHeight="1">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04"/>
    </row>
  </sheetData>
  <sheetProtection password="CF17" sheet="1" selectLockedCells="1"/>
  <customSheetViews>
    <customSheetView guid="{B27864AB-045D-4AAD-8B6E-D0925319E34E}" showGridLines="0" fitToPage="1" hiddenRows="1" hiddenColumns="1">
      <pane ySplit="1" topLeftCell="A2" activePane="bottomLeft" state="frozen"/>
      <selection pane="bottomLeft" activeCell="AN13" sqref="AN13"/>
      <pageMargins left="0.58333330000000005" right="0.58333330000000005" top="0.58333330000000005" bottom="0.58333330000000005" header="0" footer="0"/>
      <pageSetup paperSize="9" fitToHeight="100" orientation="landscape" blackAndWhite="1"/>
      <headerFooter>
        <oddFooter>&amp;CStrana &amp;P z &amp;N</oddFooter>
      </headerFooter>
    </customSheetView>
  </customSheetViews>
  <mergeCells count="73">
    <mergeCell ref="AR2:BE2"/>
    <mergeCell ref="AN60:AP60"/>
    <mergeCell ref="AG60:AM60"/>
    <mergeCell ref="D60:H60"/>
    <mergeCell ref="J60:AF60"/>
    <mergeCell ref="AG51:AM51"/>
    <mergeCell ref="AN51:AP51"/>
    <mergeCell ref="AN58:AP58"/>
    <mergeCell ref="AG58:AM58"/>
    <mergeCell ref="E58:I58"/>
    <mergeCell ref="K58:AF58"/>
    <mergeCell ref="AN59:AP59"/>
    <mergeCell ref="AG59:AM59"/>
    <mergeCell ref="E59:I59"/>
    <mergeCell ref="K59:AF59"/>
    <mergeCell ref="AN56:AP56"/>
    <mergeCell ref="AG56:AM56"/>
    <mergeCell ref="E56:I56"/>
    <mergeCell ref="K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D.1.01.1,2 - ARCHITEKTONI...'!C2" display="/"/>
    <hyperlink ref="A54" location="'D.1.01.4.1 - ZAŘÍZENÍ PRO...'!C2" display="/"/>
    <hyperlink ref="A55" location="'D.1.01.4.3 - ZAŘÍZENÍ VZD...'!C2" display="/"/>
    <hyperlink ref="A56" location="'D.1.01.4.5 - ZAŘÍZENÍ ZDR...'!C2" display="/"/>
    <hyperlink ref="A57" location="'D.1.01.4.7.1 - ZAŘÍZENÍ  ...'!C2" display="/"/>
    <hyperlink ref="A58" location="'D.1.01.4.7.2 - ZAŘÍZENÍ S...'!C2" display="/"/>
    <hyperlink ref="A59" location="'D.1.01.4.11 - SYSTÉM ZACH...'!C2" display="/"/>
    <hyperlink ref="A60" location="'D.1.2.1 - ÚPRAVA ZPEVNĚNÝ...'!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6"/>
  <sheetViews>
    <sheetView showGridLines="0" tabSelected="1" workbookViewId="0">
      <pane ySplit="1" topLeftCell="A682" activePane="bottomLeft" state="frozen"/>
      <selection pane="bottomLeft" activeCell="I854" sqref="I854"/>
    </sheetView>
  </sheetViews>
  <sheetFormatPr defaultRowHeight="13.5"/>
  <cols>
    <col min="1" max="1" width="8.33203125" style="92" customWidth="1"/>
    <col min="2" max="2" width="1.6640625" style="92" customWidth="1"/>
    <col min="3" max="3" width="4.1640625" style="92" customWidth="1"/>
    <col min="4" max="4" width="4.33203125" style="92" customWidth="1"/>
    <col min="5" max="5" width="15.33203125" style="92" customWidth="1"/>
    <col min="6" max="6" width="76.3320312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86</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118</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24</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42.75" customHeight="1">
      <c r="B26" s="109"/>
      <c r="C26" s="110"/>
      <c r="D26" s="110"/>
      <c r="E26" s="315" t="s">
        <v>4436</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ROUND(J122,2)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ROUND(SUM(BE122:BE2275), 2)</f>
        <v>0</v>
      </c>
      <c r="G32" s="105"/>
      <c r="H32" s="105"/>
      <c r="I32" s="120">
        <v>0.21</v>
      </c>
      <c r="J32" s="119">
        <f>ROUND(ROUND((SUM(BE122:BE2275)), 2)*I32, 2)</f>
        <v>0</v>
      </c>
      <c r="K32" s="106"/>
    </row>
    <row r="33" spans="2:11" s="103" customFormat="1" ht="14.45" customHeight="1">
      <c r="B33" s="104"/>
      <c r="C33" s="105"/>
      <c r="D33" s="105"/>
      <c r="E33" s="118" t="s">
        <v>43</v>
      </c>
      <c r="F33" s="119">
        <f>ROUND(SUM(BF122:BF2275), 2)</f>
        <v>0</v>
      </c>
      <c r="G33" s="105"/>
      <c r="H33" s="105"/>
      <c r="I33" s="120">
        <v>0.15</v>
      </c>
      <c r="J33" s="119">
        <f>ROUND(ROUND((SUM(BF122:BF2275)), 2)*I33, 2)</f>
        <v>0</v>
      </c>
      <c r="K33" s="106"/>
    </row>
    <row r="34" spans="2:11" s="103" customFormat="1" ht="14.45" hidden="1" customHeight="1">
      <c r="B34" s="104"/>
      <c r="C34" s="105"/>
      <c r="D34" s="105"/>
      <c r="E34" s="118" t="s">
        <v>44</v>
      </c>
      <c r="F34" s="119">
        <f>ROUND(SUM(BG122:BG2275), 2)</f>
        <v>0</v>
      </c>
      <c r="G34" s="105"/>
      <c r="H34" s="105"/>
      <c r="I34" s="120">
        <v>0.21</v>
      </c>
      <c r="J34" s="119">
        <v>0</v>
      </c>
      <c r="K34" s="106"/>
    </row>
    <row r="35" spans="2:11" s="103" customFormat="1" ht="14.45" hidden="1" customHeight="1">
      <c r="B35" s="104"/>
      <c r="C35" s="105"/>
      <c r="D35" s="105"/>
      <c r="E35" s="118" t="s">
        <v>45</v>
      </c>
      <c r="F35" s="119">
        <f>ROUND(SUM(BH122:BH2275), 2)</f>
        <v>0</v>
      </c>
      <c r="G35" s="105"/>
      <c r="H35" s="105"/>
      <c r="I35" s="120">
        <v>0.15</v>
      </c>
      <c r="J35" s="119">
        <v>0</v>
      </c>
      <c r="K35" s="106"/>
    </row>
    <row r="36" spans="2:11" s="103" customFormat="1" ht="14.45" hidden="1" customHeight="1">
      <c r="B36" s="104"/>
      <c r="C36" s="105"/>
      <c r="D36" s="105"/>
      <c r="E36" s="118" t="s">
        <v>46</v>
      </c>
      <c r="F36" s="119">
        <f>ROUND(SUM(BI122:BI2275),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D.1.01.1,2 - ARCHITEKTONICKÉ A STAVEBNĚ TECHNICKÉ A KONSTRUKČNÍ ŘEŠENÍ</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N.L.,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J122</f>
        <v>0</v>
      </c>
      <c r="K60" s="106"/>
      <c r="AU60" s="93" t="s">
        <v>123</v>
      </c>
    </row>
    <row r="61" spans="2:47" s="144" customFormat="1" ht="24.95" customHeight="1">
      <c r="B61" s="138"/>
      <c r="C61" s="139"/>
      <c r="D61" s="140" t="s">
        <v>124</v>
      </c>
      <c r="E61" s="141"/>
      <c r="F61" s="141"/>
      <c r="G61" s="141"/>
      <c r="H61" s="141"/>
      <c r="I61" s="141"/>
      <c r="J61" s="142">
        <f>J123</f>
        <v>0</v>
      </c>
      <c r="K61" s="143"/>
    </row>
    <row r="62" spans="2:47" s="151" customFormat="1" ht="19.899999999999999" customHeight="1">
      <c r="B62" s="145"/>
      <c r="C62" s="146"/>
      <c r="D62" s="147" t="s">
        <v>125</v>
      </c>
      <c r="E62" s="148"/>
      <c r="F62" s="148"/>
      <c r="G62" s="148"/>
      <c r="H62" s="148"/>
      <c r="I62" s="148"/>
      <c r="J62" s="149">
        <f>J124</f>
        <v>0</v>
      </c>
      <c r="K62" s="150"/>
    </row>
    <row r="63" spans="2:47" s="151" customFormat="1" ht="19.899999999999999" customHeight="1">
      <c r="B63" s="145"/>
      <c r="C63" s="146"/>
      <c r="D63" s="147" t="s">
        <v>126</v>
      </c>
      <c r="E63" s="148"/>
      <c r="F63" s="148"/>
      <c r="G63" s="148"/>
      <c r="H63" s="148"/>
      <c r="I63" s="148"/>
      <c r="J63" s="149">
        <f>J184</f>
        <v>0</v>
      </c>
      <c r="K63" s="150"/>
    </row>
    <row r="64" spans="2:47" s="151" customFormat="1" ht="19.899999999999999" customHeight="1">
      <c r="B64" s="145"/>
      <c r="C64" s="146"/>
      <c r="D64" s="147" t="s">
        <v>127</v>
      </c>
      <c r="E64" s="148"/>
      <c r="F64" s="148"/>
      <c r="G64" s="148"/>
      <c r="H64" s="148"/>
      <c r="I64" s="148"/>
      <c r="J64" s="149">
        <f>J307</f>
        <v>0</v>
      </c>
      <c r="K64" s="150"/>
    </row>
    <row r="65" spans="2:11" s="151" customFormat="1" ht="19.899999999999999" customHeight="1">
      <c r="B65" s="145"/>
      <c r="C65" s="146"/>
      <c r="D65" s="147" t="s">
        <v>128</v>
      </c>
      <c r="E65" s="148"/>
      <c r="F65" s="148"/>
      <c r="G65" s="148"/>
      <c r="H65" s="148"/>
      <c r="I65" s="148"/>
      <c r="J65" s="149">
        <f>J316</f>
        <v>0</v>
      </c>
      <c r="K65" s="150"/>
    </row>
    <row r="66" spans="2:11" s="151" customFormat="1" ht="19.899999999999999" customHeight="1">
      <c r="B66" s="145"/>
      <c r="C66" s="146"/>
      <c r="D66" s="147" t="s">
        <v>129</v>
      </c>
      <c r="E66" s="148"/>
      <c r="F66" s="148"/>
      <c r="G66" s="148"/>
      <c r="H66" s="148"/>
      <c r="I66" s="148"/>
      <c r="J66" s="149">
        <f>J335</f>
        <v>0</v>
      </c>
      <c r="K66" s="150"/>
    </row>
    <row r="67" spans="2:11" s="151" customFormat="1" ht="19.899999999999999" customHeight="1">
      <c r="B67" s="145"/>
      <c r="C67" s="146"/>
      <c r="D67" s="147" t="s">
        <v>130</v>
      </c>
      <c r="E67" s="148"/>
      <c r="F67" s="148"/>
      <c r="G67" s="148"/>
      <c r="H67" s="148"/>
      <c r="I67" s="148"/>
      <c r="J67" s="149">
        <f>J347</f>
        <v>0</v>
      </c>
      <c r="K67" s="150"/>
    </row>
    <row r="68" spans="2:11" s="151" customFormat="1" ht="19.899999999999999" customHeight="1">
      <c r="B68" s="145"/>
      <c r="C68" s="146"/>
      <c r="D68" s="147" t="s">
        <v>131</v>
      </c>
      <c r="E68" s="148"/>
      <c r="F68" s="148"/>
      <c r="G68" s="148"/>
      <c r="H68" s="148"/>
      <c r="I68" s="148"/>
      <c r="J68" s="149">
        <f>J516</f>
        <v>0</v>
      </c>
      <c r="K68" s="150"/>
    </row>
    <row r="69" spans="2:11" s="151" customFormat="1" ht="19.899999999999999" customHeight="1">
      <c r="B69" s="145"/>
      <c r="C69" s="146"/>
      <c r="D69" s="147" t="s">
        <v>132</v>
      </c>
      <c r="E69" s="148"/>
      <c r="F69" s="148"/>
      <c r="G69" s="148"/>
      <c r="H69" s="148"/>
      <c r="I69" s="148"/>
      <c r="J69" s="149">
        <f>J869</f>
        <v>0</v>
      </c>
      <c r="K69" s="150"/>
    </row>
    <row r="70" spans="2:11" s="151" customFormat="1" ht="19.899999999999999" customHeight="1">
      <c r="B70" s="145"/>
      <c r="C70" s="146"/>
      <c r="D70" s="147" t="s">
        <v>133</v>
      </c>
      <c r="E70" s="148"/>
      <c r="F70" s="148"/>
      <c r="G70" s="148"/>
      <c r="H70" s="148"/>
      <c r="I70" s="148"/>
      <c r="J70" s="149">
        <f>J892</f>
        <v>0</v>
      </c>
      <c r="K70" s="150"/>
    </row>
    <row r="71" spans="2:11" s="151" customFormat="1" ht="19.899999999999999" customHeight="1">
      <c r="B71" s="145"/>
      <c r="C71" s="146"/>
      <c r="D71" s="147" t="s">
        <v>134</v>
      </c>
      <c r="E71" s="148"/>
      <c r="F71" s="148"/>
      <c r="G71" s="148"/>
      <c r="H71" s="148"/>
      <c r="I71" s="148"/>
      <c r="J71" s="149">
        <f>J908</f>
        <v>0</v>
      </c>
      <c r="K71" s="150"/>
    </row>
    <row r="72" spans="2:11" s="151" customFormat="1" ht="19.899999999999999" customHeight="1">
      <c r="B72" s="145"/>
      <c r="C72" s="146"/>
      <c r="D72" s="147" t="s">
        <v>135</v>
      </c>
      <c r="E72" s="148"/>
      <c r="F72" s="148"/>
      <c r="G72" s="148"/>
      <c r="H72" s="148"/>
      <c r="I72" s="148"/>
      <c r="J72" s="149">
        <f>J914</f>
        <v>0</v>
      </c>
      <c r="K72" s="150"/>
    </row>
    <row r="73" spans="2:11" s="151" customFormat="1" ht="19.899999999999999" customHeight="1">
      <c r="B73" s="145"/>
      <c r="C73" s="146"/>
      <c r="D73" s="147" t="s">
        <v>136</v>
      </c>
      <c r="E73" s="148"/>
      <c r="F73" s="148"/>
      <c r="G73" s="148"/>
      <c r="H73" s="148"/>
      <c r="I73" s="148"/>
      <c r="J73" s="149">
        <f>J970</f>
        <v>0</v>
      </c>
      <c r="K73" s="150"/>
    </row>
    <row r="74" spans="2:11" s="151" customFormat="1" ht="19.899999999999999" customHeight="1">
      <c r="B74" s="145"/>
      <c r="C74" s="146"/>
      <c r="D74" s="147" t="s">
        <v>137</v>
      </c>
      <c r="E74" s="148"/>
      <c r="F74" s="148"/>
      <c r="G74" s="148"/>
      <c r="H74" s="148"/>
      <c r="I74" s="148"/>
      <c r="J74" s="149">
        <f>J1000</f>
        <v>0</v>
      </c>
      <c r="K74" s="150"/>
    </row>
    <row r="75" spans="2:11" s="151" customFormat="1" ht="19.899999999999999" customHeight="1">
      <c r="B75" s="145"/>
      <c r="C75" s="146"/>
      <c r="D75" s="147" t="s">
        <v>138</v>
      </c>
      <c r="E75" s="148"/>
      <c r="F75" s="148"/>
      <c r="G75" s="148"/>
      <c r="H75" s="148"/>
      <c r="I75" s="148"/>
      <c r="J75" s="149">
        <f>J1008</f>
        <v>0</v>
      </c>
      <c r="K75" s="150"/>
    </row>
    <row r="76" spans="2:11" s="151" customFormat="1" ht="19.899999999999999" customHeight="1">
      <c r="B76" s="145"/>
      <c r="C76" s="146"/>
      <c r="D76" s="147" t="s">
        <v>139</v>
      </c>
      <c r="E76" s="148"/>
      <c r="F76" s="148"/>
      <c r="G76" s="148"/>
      <c r="H76" s="148"/>
      <c r="I76" s="148"/>
      <c r="J76" s="149">
        <f>J1287</f>
        <v>0</v>
      </c>
      <c r="K76" s="150"/>
    </row>
    <row r="77" spans="2:11" s="144" customFormat="1" ht="24.95" customHeight="1">
      <c r="B77" s="138"/>
      <c r="C77" s="139"/>
      <c r="D77" s="140" t="s">
        <v>140</v>
      </c>
      <c r="E77" s="141"/>
      <c r="F77" s="141"/>
      <c r="G77" s="141"/>
      <c r="H77" s="141"/>
      <c r="I77" s="141"/>
      <c r="J77" s="142">
        <f>J1289</f>
        <v>0</v>
      </c>
      <c r="K77" s="143"/>
    </row>
    <row r="78" spans="2:11" s="151" customFormat="1" ht="19.899999999999999" customHeight="1">
      <c r="B78" s="145"/>
      <c r="C78" s="146"/>
      <c r="D78" s="147" t="s">
        <v>141</v>
      </c>
      <c r="E78" s="148"/>
      <c r="F78" s="148"/>
      <c r="G78" s="148"/>
      <c r="H78" s="148"/>
      <c r="I78" s="148"/>
      <c r="J78" s="149">
        <f>J1290</f>
        <v>0</v>
      </c>
      <c r="K78" s="150"/>
    </row>
    <row r="79" spans="2:11" s="151" customFormat="1" ht="19.899999999999999" customHeight="1">
      <c r="B79" s="145"/>
      <c r="C79" s="146"/>
      <c r="D79" s="147" t="s">
        <v>142</v>
      </c>
      <c r="E79" s="148"/>
      <c r="F79" s="148"/>
      <c r="G79" s="148"/>
      <c r="H79" s="148"/>
      <c r="I79" s="148"/>
      <c r="J79" s="149">
        <f>J1305</f>
        <v>0</v>
      </c>
      <c r="K79" s="150"/>
    </row>
    <row r="80" spans="2:11" s="151" customFormat="1" ht="19.899999999999999" customHeight="1">
      <c r="B80" s="145"/>
      <c r="C80" s="146"/>
      <c r="D80" s="147" t="s">
        <v>143</v>
      </c>
      <c r="E80" s="148"/>
      <c r="F80" s="148"/>
      <c r="G80" s="148"/>
      <c r="H80" s="148"/>
      <c r="I80" s="148"/>
      <c r="J80" s="149">
        <f>J1329</f>
        <v>0</v>
      </c>
      <c r="K80" s="150"/>
    </row>
    <row r="81" spans="2:11" s="151" customFormat="1" ht="19.899999999999999" customHeight="1">
      <c r="B81" s="145"/>
      <c r="C81" s="146"/>
      <c r="D81" s="147" t="s">
        <v>144</v>
      </c>
      <c r="E81" s="148"/>
      <c r="F81" s="148"/>
      <c r="G81" s="148"/>
      <c r="H81" s="148"/>
      <c r="I81" s="148"/>
      <c r="J81" s="149">
        <f>J1393</f>
        <v>0</v>
      </c>
      <c r="K81" s="150"/>
    </row>
    <row r="82" spans="2:11" s="151" customFormat="1" ht="19.899999999999999" customHeight="1">
      <c r="B82" s="145"/>
      <c r="C82" s="146"/>
      <c r="D82" s="147" t="s">
        <v>145</v>
      </c>
      <c r="E82" s="148"/>
      <c r="F82" s="148"/>
      <c r="G82" s="148"/>
      <c r="H82" s="148"/>
      <c r="I82" s="148"/>
      <c r="J82" s="149">
        <f>J1434</f>
        <v>0</v>
      </c>
      <c r="K82" s="150"/>
    </row>
    <row r="83" spans="2:11" s="151" customFormat="1" ht="19.899999999999999" customHeight="1">
      <c r="B83" s="145"/>
      <c r="C83" s="146"/>
      <c r="D83" s="147" t="s">
        <v>146</v>
      </c>
      <c r="E83" s="148"/>
      <c r="F83" s="148"/>
      <c r="G83" s="148"/>
      <c r="H83" s="148"/>
      <c r="I83" s="148"/>
      <c r="J83" s="149">
        <f>J1456</f>
        <v>0</v>
      </c>
      <c r="K83" s="150"/>
    </row>
    <row r="84" spans="2:11" s="151" customFormat="1" ht="19.899999999999999" customHeight="1">
      <c r="B84" s="145"/>
      <c r="C84" s="146"/>
      <c r="D84" s="147" t="s">
        <v>147</v>
      </c>
      <c r="E84" s="148"/>
      <c r="F84" s="148"/>
      <c r="G84" s="148"/>
      <c r="H84" s="148"/>
      <c r="I84" s="148"/>
      <c r="J84" s="149">
        <f>J1570</f>
        <v>0</v>
      </c>
      <c r="K84" s="150"/>
    </row>
    <row r="85" spans="2:11" s="151" customFormat="1" ht="19.899999999999999" customHeight="1">
      <c r="B85" s="145"/>
      <c r="C85" s="146"/>
      <c r="D85" s="147" t="s">
        <v>148</v>
      </c>
      <c r="E85" s="148"/>
      <c r="F85" s="148"/>
      <c r="G85" s="148"/>
      <c r="H85" s="148"/>
      <c r="I85" s="148"/>
      <c r="J85" s="149">
        <f>J1849</f>
        <v>0</v>
      </c>
      <c r="K85" s="150"/>
    </row>
    <row r="86" spans="2:11" s="151" customFormat="1" ht="19.899999999999999" customHeight="1">
      <c r="B86" s="145"/>
      <c r="C86" s="146"/>
      <c r="D86" s="147" t="s">
        <v>149</v>
      </c>
      <c r="E86" s="148"/>
      <c r="F86" s="148"/>
      <c r="G86" s="148"/>
      <c r="H86" s="148"/>
      <c r="I86" s="148"/>
      <c r="J86" s="149">
        <f>J1910</f>
        <v>0</v>
      </c>
      <c r="K86" s="150"/>
    </row>
    <row r="87" spans="2:11" s="151" customFormat="1" ht="19.899999999999999" customHeight="1">
      <c r="B87" s="145"/>
      <c r="C87" s="146"/>
      <c r="D87" s="147" t="s">
        <v>150</v>
      </c>
      <c r="E87" s="148"/>
      <c r="F87" s="148"/>
      <c r="G87" s="148"/>
      <c r="H87" s="148"/>
      <c r="I87" s="148"/>
      <c r="J87" s="149">
        <f>J1969</f>
        <v>0</v>
      </c>
      <c r="K87" s="150"/>
    </row>
    <row r="88" spans="2:11" s="151" customFormat="1" ht="19.899999999999999" customHeight="1">
      <c r="B88" s="145"/>
      <c r="C88" s="146"/>
      <c r="D88" s="147" t="s">
        <v>151</v>
      </c>
      <c r="E88" s="148"/>
      <c r="F88" s="148"/>
      <c r="G88" s="148"/>
      <c r="H88" s="148"/>
      <c r="I88" s="148"/>
      <c r="J88" s="149">
        <f>J2026</f>
        <v>0</v>
      </c>
      <c r="K88" s="150"/>
    </row>
    <row r="89" spans="2:11" s="151" customFormat="1" ht="19.899999999999999" customHeight="1">
      <c r="B89" s="145"/>
      <c r="C89" s="146"/>
      <c r="D89" s="147" t="s">
        <v>152</v>
      </c>
      <c r="E89" s="148"/>
      <c r="F89" s="148"/>
      <c r="G89" s="148"/>
      <c r="H89" s="148"/>
      <c r="I89" s="148"/>
      <c r="J89" s="149">
        <f>J2039</f>
        <v>0</v>
      </c>
      <c r="K89" s="150"/>
    </row>
    <row r="90" spans="2:11" s="151" customFormat="1" ht="19.899999999999999" customHeight="1">
      <c r="B90" s="145"/>
      <c r="C90" s="146"/>
      <c r="D90" s="147" t="s">
        <v>153</v>
      </c>
      <c r="E90" s="148"/>
      <c r="F90" s="148"/>
      <c r="G90" s="148"/>
      <c r="H90" s="148"/>
      <c r="I90" s="148"/>
      <c r="J90" s="149">
        <f>J2093</f>
        <v>0</v>
      </c>
      <c r="K90" s="150"/>
    </row>
    <row r="91" spans="2:11" s="144" customFormat="1" ht="24.95" customHeight="1">
      <c r="B91" s="138"/>
      <c r="C91" s="139"/>
      <c r="D91" s="140" t="s">
        <v>154</v>
      </c>
      <c r="E91" s="141"/>
      <c r="F91" s="141"/>
      <c r="G91" s="141"/>
      <c r="H91" s="141"/>
      <c r="I91" s="141"/>
      <c r="J91" s="142">
        <f>J2219</f>
        <v>0</v>
      </c>
      <c r="K91" s="143"/>
    </row>
    <row r="92" spans="2:11" s="144" customFormat="1" ht="24.95" customHeight="1">
      <c r="B92" s="138"/>
      <c r="C92" s="139"/>
      <c r="D92" s="140" t="s">
        <v>155</v>
      </c>
      <c r="E92" s="141"/>
      <c r="F92" s="141"/>
      <c r="G92" s="141"/>
      <c r="H92" s="141"/>
      <c r="I92" s="141"/>
      <c r="J92" s="142">
        <f>J2227</f>
        <v>0</v>
      </c>
      <c r="K92" s="143"/>
    </row>
    <row r="93" spans="2:11" s="151" customFormat="1" ht="19.899999999999999" customHeight="1">
      <c r="B93" s="145"/>
      <c r="C93" s="146"/>
      <c r="D93" s="147" t="s">
        <v>156</v>
      </c>
      <c r="E93" s="148"/>
      <c r="F93" s="148"/>
      <c r="G93" s="148"/>
      <c r="H93" s="148"/>
      <c r="I93" s="148"/>
      <c r="J93" s="149">
        <f>J2228</f>
        <v>0</v>
      </c>
      <c r="K93" s="150"/>
    </row>
    <row r="94" spans="2:11" s="151" customFormat="1" ht="19.899999999999999" customHeight="1">
      <c r="B94" s="145"/>
      <c r="C94" s="146"/>
      <c r="D94" s="147" t="s">
        <v>157</v>
      </c>
      <c r="E94" s="148"/>
      <c r="F94" s="148"/>
      <c r="G94" s="148"/>
      <c r="H94" s="148"/>
      <c r="I94" s="148"/>
      <c r="J94" s="149">
        <f>J2236</f>
        <v>0</v>
      </c>
      <c r="K94" s="150"/>
    </row>
    <row r="95" spans="2:11" s="151" customFormat="1" ht="19.899999999999999" customHeight="1">
      <c r="B95" s="145"/>
      <c r="C95" s="146"/>
      <c r="D95" s="147" t="s">
        <v>158</v>
      </c>
      <c r="E95" s="148"/>
      <c r="F95" s="148"/>
      <c r="G95" s="148"/>
      <c r="H95" s="148"/>
      <c r="I95" s="148"/>
      <c r="J95" s="149">
        <f>J2254</f>
        <v>0</v>
      </c>
      <c r="K95" s="150"/>
    </row>
    <row r="96" spans="2:11" s="151" customFormat="1" ht="19.899999999999999" customHeight="1">
      <c r="B96" s="145"/>
      <c r="C96" s="146"/>
      <c r="D96" s="147" t="s">
        <v>159</v>
      </c>
      <c r="E96" s="148"/>
      <c r="F96" s="148"/>
      <c r="G96" s="148"/>
      <c r="H96" s="148"/>
      <c r="I96" s="148"/>
      <c r="J96" s="149">
        <f>J2260</f>
        <v>0</v>
      </c>
      <c r="K96" s="150"/>
    </row>
    <row r="97" spans="2:12" s="144" customFormat="1" ht="24.95" customHeight="1">
      <c r="B97" s="138"/>
      <c r="C97" s="139"/>
      <c r="D97" s="140" t="s">
        <v>160</v>
      </c>
      <c r="E97" s="141"/>
      <c r="F97" s="141"/>
      <c r="G97" s="141"/>
      <c r="H97" s="141"/>
      <c r="I97" s="141"/>
      <c r="J97" s="142">
        <f>J2263</f>
        <v>0</v>
      </c>
      <c r="K97" s="143"/>
    </row>
    <row r="98" spans="2:12" s="151" customFormat="1" ht="19.899999999999999" customHeight="1">
      <c r="B98" s="145"/>
      <c r="C98" s="146"/>
      <c r="D98" s="147" t="s">
        <v>161</v>
      </c>
      <c r="E98" s="148"/>
      <c r="F98" s="148"/>
      <c r="G98" s="148"/>
      <c r="H98" s="148"/>
      <c r="I98" s="148"/>
      <c r="J98" s="149">
        <f>J2264</f>
        <v>0</v>
      </c>
      <c r="K98" s="150"/>
    </row>
    <row r="99" spans="2:12" s="151" customFormat="1" ht="19.899999999999999" customHeight="1">
      <c r="B99" s="145"/>
      <c r="C99" s="146"/>
      <c r="D99" s="147" t="s">
        <v>162</v>
      </c>
      <c r="E99" s="148"/>
      <c r="F99" s="148"/>
      <c r="G99" s="148"/>
      <c r="H99" s="148"/>
      <c r="I99" s="148"/>
      <c r="J99" s="149">
        <f>J2267</f>
        <v>0</v>
      </c>
      <c r="K99" s="150"/>
    </row>
    <row r="100" spans="2:12" s="151" customFormat="1" ht="19.899999999999999" customHeight="1">
      <c r="B100" s="145"/>
      <c r="C100" s="146"/>
      <c r="D100" s="147" t="s">
        <v>163</v>
      </c>
      <c r="E100" s="148"/>
      <c r="F100" s="148"/>
      <c r="G100" s="148"/>
      <c r="H100" s="148"/>
      <c r="I100" s="148"/>
      <c r="J100" s="149">
        <f>J2273</f>
        <v>0</v>
      </c>
      <c r="K100" s="150"/>
    </row>
    <row r="101" spans="2:12" s="103" customFormat="1" ht="21.75" customHeight="1">
      <c r="B101" s="104"/>
      <c r="C101" s="105"/>
      <c r="D101" s="105"/>
      <c r="E101" s="105"/>
      <c r="F101" s="105"/>
      <c r="G101" s="105"/>
      <c r="H101" s="105"/>
      <c r="I101" s="105"/>
      <c r="J101" s="105"/>
      <c r="K101" s="106"/>
    </row>
    <row r="102" spans="2:12" s="103" customFormat="1" ht="6.95" customHeight="1">
      <c r="B102" s="128"/>
      <c r="C102" s="129"/>
      <c r="D102" s="129"/>
      <c r="E102" s="129"/>
      <c r="F102" s="129"/>
      <c r="G102" s="129"/>
      <c r="H102" s="129"/>
      <c r="I102" s="129"/>
      <c r="J102" s="129"/>
      <c r="K102" s="130"/>
    </row>
    <row r="106" spans="2:12" s="103" customFormat="1" ht="6.95" customHeight="1">
      <c r="B106" s="131"/>
      <c r="C106" s="132"/>
      <c r="D106" s="132"/>
      <c r="E106" s="132"/>
      <c r="F106" s="132"/>
      <c r="G106" s="132"/>
      <c r="H106" s="132"/>
      <c r="I106" s="132"/>
      <c r="J106" s="132"/>
      <c r="K106" s="132"/>
      <c r="L106" s="104"/>
    </row>
    <row r="107" spans="2:12" s="103" customFormat="1" ht="36.950000000000003" customHeight="1">
      <c r="B107" s="104"/>
      <c r="C107" s="152" t="s">
        <v>164</v>
      </c>
      <c r="L107" s="104"/>
    </row>
    <row r="108" spans="2:12" s="103" customFormat="1" ht="6.95" customHeight="1">
      <c r="B108" s="104"/>
      <c r="L108" s="104"/>
    </row>
    <row r="109" spans="2:12" s="103" customFormat="1" ht="14.45" customHeight="1">
      <c r="B109" s="104"/>
      <c r="C109" s="153" t="s">
        <v>19</v>
      </c>
      <c r="L109" s="104"/>
    </row>
    <row r="110" spans="2:12" s="103" customFormat="1" ht="16.5" customHeight="1">
      <c r="B110" s="104"/>
      <c r="E110" s="352" t="str">
        <f>E7</f>
        <v>ÚSTÍ NAD LABEM, NEŠTĚMICKÁ 795/37 - STAVEBNÍ ÚPR.OBJ.PRO PEČOVATELSOU SLUŽBU</v>
      </c>
      <c r="F110" s="353"/>
      <c r="G110" s="353"/>
      <c r="H110" s="353"/>
      <c r="L110" s="104"/>
    </row>
    <row r="111" spans="2:12" ht="15">
      <c r="B111" s="97"/>
      <c r="C111" s="153" t="s">
        <v>115</v>
      </c>
      <c r="L111" s="97"/>
    </row>
    <row r="112" spans="2:12" s="103" customFormat="1" ht="16.5" customHeight="1">
      <c r="B112" s="104"/>
      <c r="E112" s="352" t="s">
        <v>116</v>
      </c>
      <c r="F112" s="346"/>
      <c r="G112" s="346"/>
      <c r="H112" s="346"/>
      <c r="L112" s="104"/>
    </row>
    <row r="113" spans="2:65" s="103" customFormat="1" ht="14.45" customHeight="1">
      <c r="B113" s="104"/>
      <c r="C113" s="153" t="s">
        <v>117</v>
      </c>
      <c r="L113" s="104"/>
    </row>
    <row r="114" spans="2:65" s="103" customFormat="1" ht="17.25" customHeight="1">
      <c r="B114" s="104"/>
      <c r="E114" s="323" t="str">
        <f>E11</f>
        <v>D.1.01.1,2 - ARCHITEKTONICKÉ A STAVEBNĚ TECHNICKÉ A KONSTRUKČNÍ ŘEŠENÍ</v>
      </c>
      <c r="F114" s="346"/>
      <c r="G114" s="346"/>
      <c r="H114" s="346"/>
      <c r="L114" s="104"/>
    </row>
    <row r="115" spans="2:65" s="103" customFormat="1" ht="6.95" customHeight="1">
      <c r="B115" s="104"/>
      <c r="L115" s="104"/>
    </row>
    <row r="116" spans="2:65" s="103" customFormat="1" ht="18" customHeight="1">
      <c r="B116" s="104"/>
      <c r="C116" s="153" t="s">
        <v>23</v>
      </c>
      <c r="F116" s="154" t="str">
        <f>F14</f>
        <v>ÚSTÍ N.L., KRÁSNÉ BŘEZNO</v>
      </c>
      <c r="I116" s="153" t="s">
        <v>25</v>
      </c>
      <c r="J116" s="155">
        <f>IF(J14="","",J14)</f>
        <v>43615</v>
      </c>
      <c r="L116" s="104"/>
    </row>
    <row r="117" spans="2:65" s="103" customFormat="1" ht="6.95" customHeight="1">
      <c r="B117" s="104"/>
      <c r="L117" s="104"/>
    </row>
    <row r="118" spans="2:65" s="103" customFormat="1" ht="15">
      <c r="B118" s="104"/>
      <c r="C118" s="153" t="s">
        <v>26</v>
      </c>
      <c r="F118" s="154" t="str">
        <f>E17</f>
        <v>STATUTÁRNÍ MĚSTO ÚSTÍ NAD LABEM</v>
      </c>
      <c r="I118" s="153" t="s">
        <v>32</v>
      </c>
      <c r="J118" s="154" t="str">
        <f>E23</f>
        <v>G DESIGN s.r.o.</v>
      </c>
      <c r="L118" s="104"/>
    </row>
    <row r="119" spans="2:65" s="103" customFormat="1" ht="14.45" customHeight="1">
      <c r="B119" s="104"/>
      <c r="C119" s="153" t="s">
        <v>30</v>
      </c>
      <c r="F119" s="154" t="str">
        <f>IF(E20="","",E20)</f>
        <v/>
      </c>
      <c r="L119" s="104"/>
    </row>
    <row r="120" spans="2:65" s="103" customFormat="1" ht="10.35" customHeight="1">
      <c r="B120" s="104"/>
      <c r="L120" s="104"/>
    </row>
    <row r="121" spans="2:65" s="163" customFormat="1" ht="29.25" customHeight="1">
      <c r="B121" s="156"/>
      <c r="C121" s="157" t="s">
        <v>165</v>
      </c>
      <c r="D121" s="158" t="s">
        <v>56</v>
      </c>
      <c r="E121" s="158" t="s">
        <v>52</v>
      </c>
      <c r="F121" s="158" t="s">
        <v>166</v>
      </c>
      <c r="G121" s="158" t="s">
        <v>167</v>
      </c>
      <c r="H121" s="158" t="s">
        <v>168</v>
      </c>
      <c r="I121" s="158" t="s">
        <v>169</v>
      </c>
      <c r="J121" s="158" t="s">
        <v>121</v>
      </c>
      <c r="K121" s="159" t="s">
        <v>170</v>
      </c>
      <c r="L121" s="156"/>
      <c r="M121" s="160" t="s">
        <v>171</v>
      </c>
      <c r="N121" s="161" t="s">
        <v>41</v>
      </c>
      <c r="O121" s="161" t="s">
        <v>172</v>
      </c>
      <c r="P121" s="161" t="s">
        <v>173</v>
      </c>
      <c r="Q121" s="161" t="s">
        <v>174</v>
      </c>
      <c r="R121" s="161" t="s">
        <v>175</v>
      </c>
      <c r="S121" s="161" t="s">
        <v>176</v>
      </c>
      <c r="T121" s="162" t="s">
        <v>177</v>
      </c>
    </row>
    <row r="122" spans="2:65" s="103" customFormat="1" ht="29.25" customHeight="1">
      <c r="B122" s="104"/>
      <c r="C122" s="164" t="s">
        <v>122</v>
      </c>
      <c r="J122" s="165">
        <f>BK122</f>
        <v>0</v>
      </c>
      <c r="L122" s="104"/>
      <c r="M122" s="166"/>
      <c r="N122" s="113"/>
      <c r="O122" s="113"/>
      <c r="P122" s="167">
        <f>P123+P1289+P2219+P2227+P2263</f>
        <v>0</v>
      </c>
      <c r="Q122" s="113"/>
      <c r="R122" s="167">
        <f>R123+R1289+R2219+R2227+R2263</f>
        <v>135.13951417000001</v>
      </c>
      <c r="S122" s="113"/>
      <c r="T122" s="168">
        <f>T123+T1289+T2219+T2227+T2263</f>
        <v>122.34061402999998</v>
      </c>
      <c r="AT122" s="93" t="s">
        <v>70</v>
      </c>
      <c r="AU122" s="93" t="s">
        <v>123</v>
      </c>
      <c r="BK122" s="169">
        <f>BK123+BK1289+BK2219+BK2227+BK2263</f>
        <v>0</v>
      </c>
    </row>
    <row r="123" spans="2:65" s="171" customFormat="1" ht="37.35" customHeight="1">
      <c r="B123" s="170"/>
      <c r="D123" s="172" t="s">
        <v>70</v>
      </c>
      <c r="E123" s="173" t="s">
        <v>178</v>
      </c>
      <c r="F123" s="173" t="s">
        <v>179</v>
      </c>
      <c r="J123" s="174">
        <f>BK123</f>
        <v>0</v>
      </c>
      <c r="L123" s="170"/>
      <c r="M123" s="175"/>
      <c r="N123" s="176"/>
      <c r="O123" s="176"/>
      <c r="P123" s="177">
        <f>P124+P184+P307+P316+P335+P347+P516+P869+P892+P908+P914+P970+P1000+P1008+P1287</f>
        <v>0</v>
      </c>
      <c r="Q123" s="176"/>
      <c r="R123" s="177">
        <f>R124+R184+R307+R316+R335+R347+R516+R869+R892+R908+R914+R970+R1000+R1008+R1287</f>
        <v>89.770360100000005</v>
      </c>
      <c r="S123" s="176"/>
      <c r="T123" s="178">
        <f>T124+T184+T307+T316+T335+T347+T516+T869+T892+T908+T914+T970+T1000+T1008+T1287</f>
        <v>112.92319599999999</v>
      </c>
      <c r="AR123" s="172" t="s">
        <v>78</v>
      </c>
      <c r="AT123" s="179" t="s">
        <v>70</v>
      </c>
      <c r="AU123" s="179" t="s">
        <v>71</v>
      </c>
      <c r="AY123" s="172" t="s">
        <v>180</v>
      </c>
      <c r="BK123" s="180">
        <f>BK124+BK184+BK307+BK316+BK335+BK347+BK516+BK869+BK892+BK908+BK914+BK970+BK1000+BK1008+BK1287</f>
        <v>0</v>
      </c>
    </row>
    <row r="124" spans="2:65" s="171" customFormat="1" ht="19.899999999999999" customHeight="1">
      <c r="B124" s="170"/>
      <c r="D124" s="172" t="s">
        <v>70</v>
      </c>
      <c r="E124" s="181" t="s">
        <v>181</v>
      </c>
      <c r="F124" s="181" t="s">
        <v>182</v>
      </c>
      <c r="J124" s="182">
        <f>BK124</f>
        <v>0</v>
      </c>
      <c r="L124" s="170"/>
      <c r="M124" s="175"/>
      <c r="N124" s="176"/>
      <c r="O124" s="176"/>
      <c r="P124" s="177">
        <f>SUM(P125:P183)</f>
        <v>0</v>
      </c>
      <c r="Q124" s="176"/>
      <c r="R124" s="177">
        <f>SUM(R125:R183)</f>
        <v>5.04E-4</v>
      </c>
      <c r="S124" s="176"/>
      <c r="T124" s="178">
        <f>SUM(T125:T183)</f>
        <v>11.25356</v>
      </c>
      <c r="AR124" s="172" t="s">
        <v>78</v>
      </c>
      <c r="AT124" s="179" t="s">
        <v>70</v>
      </c>
      <c r="AU124" s="179" t="s">
        <v>78</v>
      </c>
      <c r="AY124" s="172" t="s">
        <v>180</v>
      </c>
      <c r="BK124" s="180">
        <f>SUM(BK125:BK183)</f>
        <v>0</v>
      </c>
    </row>
    <row r="125" spans="2:65" s="103" customFormat="1" ht="16.5" customHeight="1">
      <c r="B125" s="104"/>
      <c r="C125" s="183" t="s">
        <v>78</v>
      </c>
      <c r="D125" s="183" t="s">
        <v>183</v>
      </c>
      <c r="E125" s="184" t="s">
        <v>184</v>
      </c>
      <c r="F125" s="185" t="s">
        <v>185</v>
      </c>
      <c r="G125" s="186" t="s">
        <v>186</v>
      </c>
      <c r="H125" s="187">
        <v>23.4</v>
      </c>
      <c r="I125" s="6"/>
      <c r="J125" s="188">
        <f>ROUND(I125*H125,2)</f>
        <v>0</v>
      </c>
      <c r="K125" s="185" t="s">
        <v>187</v>
      </c>
      <c r="L125" s="104"/>
      <c r="M125" s="189" t="s">
        <v>5</v>
      </c>
      <c r="N125" s="190" t="s">
        <v>42</v>
      </c>
      <c r="O125" s="105"/>
      <c r="P125" s="191">
        <f>O125*H125</f>
        <v>0</v>
      </c>
      <c r="Q125" s="191">
        <v>0</v>
      </c>
      <c r="R125" s="191">
        <f>Q125*H125</f>
        <v>0</v>
      </c>
      <c r="S125" s="191">
        <v>0</v>
      </c>
      <c r="T125" s="192">
        <f>S125*H125</f>
        <v>0</v>
      </c>
      <c r="AR125" s="93" t="s">
        <v>188</v>
      </c>
      <c r="AT125" s="93" t="s">
        <v>183</v>
      </c>
      <c r="AU125" s="93" t="s">
        <v>81</v>
      </c>
      <c r="AY125" s="93" t="s">
        <v>180</v>
      </c>
      <c r="BE125" s="193">
        <f>IF(N125="základní",J125,0)</f>
        <v>0</v>
      </c>
      <c r="BF125" s="193">
        <f>IF(N125="snížená",J125,0)</f>
        <v>0</v>
      </c>
      <c r="BG125" s="193">
        <f>IF(N125="zákl. přenesená",J125,0)</f>
        <v>0</v>
      </c>
      <c r="BH125" s="193">
        <f>IF(N125="sníž. přenesená",J125,0)</f>
        <v>0</v>
      </c>
      <c r="BI125" s="193">
        <f>IF(N125="nulová",J125,0)</f>
        <v>0</v>
      </c>
      <c r="BJ125" s="93" t="s">
        <v>78</v>
      </c>
      <c r="BK125" s="193">
        <f>ROUND(I125*H125,2)</f>
        <v>0</v>
      </c>
      <c r="BL125" s="93" t="s">
        <v>188</v>
      </c>
      <c r="BM125" s="93" t="s">
        <v>189</v>
      </c>
    </row>
    <row r="126" spans="2:65" s="195" customFormat="1">
      <c r="B126" s="194"/>
      <c r="D126" s="196" t="s">
        <v>190</v>
      </c>
      <c r="E126" s="197" t="s">
        <v>5</v>
      </c>
      <c r="F126" s="198" t="s">
        <v>191</v>
      </c>
      <c r="H126" s="197" t="s">
        <v>5</v>
      </c>
      <c r="L126" s="194"/>
      <c r="M126" s="199"/>
      <c r="N126" s="200"/>
      <c r="O126" s="200"/>
      <c r="P126" s="200"/>
      <c r="Q126" s="200"/>
      <c r="R126" s="200"/>
      <c r="S126" s="200"/>
      <c r="T126" s="201"/>
      <c r="AT126" s="197" t="s">
        <v>190</v>
      </c>
      <c r="AU126" s="197" t="s">
        <v>81</v>
      </c>
      <c r="AV126" s="195" t="s">
        <v>78</v>
      </c>
      <c r="AW126" s="195" t="s">
        <v>34</v>
      </c>
      <c r="AX126" s="195" t="s">
        <v>71</v>
      </c>
      <c r="AY126" s="197" t="s">
        <v>180</v>
      </c>
    </row>
    <row r="127" spans="2:65" s="195" customFormat="1">
      <c r="B127" s="194"/>
      <c r="D127" s="196" t="s">
        <v>190</v>
      </c>
      <c r="E127" s="197" t="s">
        <v>5</v>
      </c>
      <c r="F127" s="198" t="s">
        <v>192</v>
      </c>
      <c r="H127" s="197" t="s">
        <v>5</v>
      </c>
      <c r="L127" s="194"/>
      <c r="M127" s="199"/>
      <c r="N127" s="200"/>
      <c r="O127" s="200"/>
      <c r="P127" s="200"/>
      <c r="Q127" s="200"/>
      <c r="R127" s="200"/>
      <c r="S127" s="200"/>
      <c r="T127" s="201"/>
      <c r="AT127" s="197" t="s">
        <v>190</v>
      </c>
      <c r="AU127" s="197" t="s">
        <v>81</v>
      </c>
      <c r="AV127" s="195" t="s">
        <v>78</v>
      </c>
      <c r="AW127" s="195" t="s">
        <v>34</v>
      </c>
      <c r="AX127" s="195" t="s">
        <v>71</v>
      </c>
      <c r="AY127" s="197" t="s">
        <v>180</v>
      </c>
    </row>
    <row r="128" spans="2:65" s="195" customFormat="1">
      <c r="B128" s="194"/>
      <c r="D128" s="196" t="s">
        <v>190</v>
      </c>
      <c r="E128" s="197" t="s">
        <v>5</v>
      </c>
      <c r="F128" s="198" t="s">
        <v>193</v>
      </c>
      <c r="H128" s="197" t="s">
        <v>5</v>
      </c>
      <c r="L128" s="194"/>
      <c r="M128" s="199"/>
      <c r="N128" s="200"/>
      <c r="O128" s="200"/>
      <c r="P128" s="200"/>
      <c r="Q128" s="200"/>
      <c r="R128" s="200"/>
      <c r="S128" s="200"/>
      <c r="T128" s="201"/>
      <c r="AT128" s="197" t="s">
        <v>190</v>
      </c>
      <c r="AU128" s="197" t="s">
        <v>81</v>
      </c>
      <c r="AV128" s="195" t="s">
        <v>78</v>
      </c>
      <c r="AW128" s="195" t="s">
        <v>34</v>
      </c>
      <c r="AX128" s="195" t="s">
        <v>71</v>
      </c>
      <c r="AY128" s="197" t="s">
        <v>180</v>
      </c>
    </row>
    <row r="129" spans="2:65" s="203" customFormat="1">
      <c r="B129" s="202"/>
      <c r="D129" s="196" t="s">
        <v>190</v>
      </c>
      <c r="E129" s="204" t="s">
        <v>5</v>
      </c>
      <c r="F129" s="205" t="s">
        <v>194</v>
      </c>
      <c r="H129" s="206">
        <v>16.5</v>
      </c>
      <c r="L129" s="202"/>
      <c r="M129" s="207"/>
      <c r="N129" s="208"/>
      <c r="O129" s="208"/>
      <c r="P129" s="208"/>
      <c r="Q129" s="208"/>
      <c r="R129" s="208"/>
      <c r="S129" s="208"/>
      <c r="T129" s="209"/>
      <c r="AT129" s="204" t="s">
        <v>190</v>
      </c>
      <c r="AU129" s="204" t="s">
        <v>81</v>
      </c>
      <c r="AV129" s="203" t="s">
        <v>81</v>
      </c>
      <c r="AW129" s="203" t="s">
        <v>34</v>
      </c>
      <c r="AX129" s="203" t="s">
        <v>71</v>
      </c>
      <c r="AY129" s="204" t="s">
        <v>180</v>
      </c>
    </row>
    <row r="130" spans="2:65" s="195" customFormat="1">
      <c r="B130" s="194"/>
      <c r="D130" s="196" t="s">
        <v>190</v>
      </c>
      <c r="E130" s="197" t="s">
        <v>5</v>
      </c>
      <c r="F130" s="198" t="s">
        <v>195</v>
      </c>
      <c r="H130" s="197" t="s">
        <v>5</v>
      </c>
      <c r="L130" s="194"/>
      <c r="M130" s="199"/>
      <c r="N130" s="200"/>
      <c r="O130" s="200"/>
      <c r="P130" s="200"/>
      <c r="Q130" s="200"/>
      <c r="R130" s="200"/>
      <c r="S130" s="200"/>
      <c r="T130" s="201"/>
      <c r="AT130" s="197" t="s">
        <v>190</v>
      </c>
      <c r="AU130" s="197" t="s">
        <v>81</v>
      </c>
      <c r="AV130" s="195" t="s">
        <v>78</v>
      </c>
      <c r="AW130" s="195" t="s">
        <v>34</v>
      </c>
      <c r="AX130" s="195" t="s">
        <v>71</v>
      </c>
      <c r="AY130" s="197" t="s">
        <v>180</v>
      </c>
    </row>
    <row r="131" spans="2:65" s="195" customFormat="1">
      <c r="B131" s="194"/>
      <c r="D131" s="196" t="s">
        <v>190</v>
      </c>
      <c r="E131" s="197" t="s">
        <v>5</v>
      </c>
      <c r="F131" s="198" t="s">
        <v>196</v>
      </c>
      <c r="H131" s="197" t="s">
        <v>5</v>
      </c>
      <c r="L131" s="194"/>
      <c r="M131" s="199"/>
      <c r="N131" s="200"/>
      <c r="O131" s="200"/>
      <c r="P131" s="200"/>
      <c r="Q131" s="200"/>
      <c r="R131" s="200"/>
      <c r="S131" s="200"/>
      <c r="T131" s="201"/>
      <c r="AT131" s="197" t="s">
        <v>190</v>
      </c>
      <c r="AU131" s="197" t="s">
        <v>81</v>
      </c>
      <c r="AV131" s="195" t="s">
        <v>78</v>
      </c>
      <c r="AW131" s="195" t="s">
        <v>34</v>
      </c>
      <c r="AX131" s="195" t="s">
        <v>71</v>
      </c>
      <c r="AY131" s="197" t="s">
        <v>180</v>
      </c>
    </row>
    <row r="132" spans="2:65" s="203" customFormat="1">
      <c r="B132" s="202"/>
      <c r="D132" s="196" t="s">
        <v>190</v>
      </c>
      <c r="E132" s="204" t="s">
        <v>5</v>
      </c>
      <c r="F132" s="205" t="s">
        <v>197</v>
      </c>
      <c r="H132" s="206">
        <v>6.9</v>
      </c>
      <c r="L132" s="202"/>
      <c r="M132" s="207"/>
      <c r="N132" s="208"/>
      <c r="O132" s="208"/>
      <c r="P132" s="208"/>
      <c r="Q132" s="208"/>
      <c r="R132" s="208"/>
      <c r="S132" s="208"/>
      <c r="T132" s="209"/>
      <c r="AT132" s="204" t="s">
        <v>190</v>
      </c>
      <c r="AU132" s="204" t="s">
        <v>81</v>
      </c>
      <c r="AV132" s="203" t="s">
        <v>81</v>
      </c>
      <c r="AW132" s="203" t="s">
        <v>34</v>
      </c>
      <c r="AX132" s="203" t="s">
        <v>71</v>
      </c>
      <c r="AY132" s="204" t="s">
        <v>180</v>
      </c>
    </row>
    <row r="133" spans="2:65" s="211" customFormat="1">
      <c r="B133" s="210"/>
      <c r="D133" s="196" t="s">
        <v>190</v>
      </c>
      <c r="E133" s="212" t="s">
        <v>5</v>
      </c>
      <c r="F133" s="213" t="s">
        <v>198</v>
      </c>
      <c r="H133" s="214">
        <v>23.4</v>
      </c>
      <c r="L133" s="210"/>
      <c r="M133" s="215"/>
      <c r="N133" s="216"/>
      <c r="O133" s="216"/>
      <c r="P133" s="216"/>
      <c r="Q133" s="216"/>
      <c r="R133" s="216"/>
      <c r="S133" s="216"/>
      <c r="T133" s="217"/>
      <c r="AT133" s="212" t="s">
        <v>190</v>
      </c>
      <c r="AU133" s="212" t="s">
        <v>81</v>
      </c>
      <c r="AV133" s="211" t="s">
        <v>188</v>
      </c>
      <c r="AW133" s="211" t="s">
        <v>34</v>
      </c>
      <c r="AX133" s="211" t="s">
        <v>78</v>
      </c>
      <c r="AY133" s="212" t="s">
        <v>180</v>
      </c>
    </row>
    <row r="134" spans="2:65" s="103" customFormat="1" ht="25.5" customHeight="1">
      <c r="B134" s="104"/>
      <c r="C134" s="183" t="s">
        <v>81</v>
      </c>
      <c r="D134" s="183" t="s">
        <v>183</v>
      </c>
      <c r="E134" s="184" t="s">
        <v>199</v>
      </c>
      <c r="F134" s="185" t="s">
        <v>200</v>
      </c>
      <c r="G134" s="186" t="s">
        <v>186</v>
      </c>
      <c r="H134" s="187">
        <v>25.2</v>
      </c>
      <c r="I134" s="6"/>
      <c r="J134" s="188">
        <f>ROUND(I134*H134,2)</f>
        <v>0</v>
      </c>
      <c r="K134" s="185" t="s">
        <v>187</v>
      </c>
      <c r="L134" s="104"/>
      <c r="M134" s="189" t="s">
        <v>5</v>
      </c>
      <c r="N134" s="190" t="s">
        <v>42</v>
      </c>
      <c r="O134" s="105"/>
      <c r="P134" s="191">
        <f>O134*H134</f>
        <v>0</v>
      </c>
      <c r="Q134" s="191">
        <v>2.0000000000000002E-5</v>
      </c>
      <c r="R134" s="191">
        <f>Q134*H134</f>
        <v>5.04E-4</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201</v>
      </c>
    </row>
    <row r="135" spans="2:65" s="203" customFormat="1">
      <c r="B135" s="202"/>
      <c r="D135" s="196" t="s">
        <v>190</v>
      </c>
      <c r="E135" s="204" t="s">
        <v>5</v>
      </c>
      <c r="F135" s="205" t="s">
        <v>202</v>
      </c>
      <c r="H135" s="206">
        <v>23.2</v>
      </c>
      <c r="L135" s="202"/>
      <c r="M135" s="207"/>
      <c r="N135" s="208"/>
      <c r="O135" s="208"/>
      <c r="P135" s="208"/>
      <c r="Q135" s="208"/>
      <c r="R135" s="208"/>
      <c r="S135" s="208"/>
      <c r="T135" s="209"/>
      <c r="AT135" s="204" t="s">
        <v>190</v>
      </c>
      <c r="AU135" s="204" t="s">
        <v>81</v>
      </c>
      <c r="AV135" s="203" t="s">
        <v>81</v>
      </c>
      <c r="AW135" s="203" t="s">
        <v>34</v>
      </c>
      <c r="AX135" s="203" t="s">
        <v>71</v>
      </c>
      <c r="AY135" s="204" t="s">
        <v>180</v>
      </c>
    </row>
    <row r="136" spans="2:65" s="195" customFormat="1">
      <c r="B136" s="194"/>
      <c r="D136" s="196" t="s">
        <v>190</v>
      </c>
      <c r="E136" s="197" t="s">
        <v>5</v>
      </c>
      <c r="F136" s="198" t="s">
        <v>203</v>
      </c>
      <c r="H136" s="197" t="s">
        <v>5</v>
      </c>
      <c r="L136" s="194"/>
      <c r="M136" s="199"/>
      <c r="N136" s="200"/>
      <c r="O136" s="200"/>
      <c r="P136" s="200"/>
      <c r="Q136" s="200"/>
      <c r="R136" s="200"/>
      <c r="S136" s="200"/>
      <c r="T136" s="201"/>
      <c r="AT136" s="197" t="s">
        <v>190</v>
      </c>
      <c r="AU136" s="197" t="s">
        <v>81</v>
      </c>
      <c r="AV136" s="195" t="s">
        <v>78</v>
      </c>
      <c r="AW136" s="195" t="s">
        <v>34</v>
      </c>
      <c r="AX136" s="195" t="s">
        <v>71</v>
      </c>
      <c r="AY136" s="197" t="s">
        <v>180</v>
      </c>
    </row>
    <row r="137" spans="2:65" s="203" customFormat="1">
      <c r="B137" s="202"/>
      <c r="D137" s="196" t="s">
        <v>190</v>
      </c>
      <c r="E137" s="204" t="s">
        <v>5</v>
      </c>
      <c r="F137" s="205" t="s">
        <v>204</v>
      </c>
      <c r="H137" s="206">
        <v>2</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65" s="211" customFormat="1">
      <c r="B138" s="210"/>
      <c r="D138" s="196" t="s">
        <v>190</v>
      </c>
      <c r="E138" s="212" t="s">
        <v>5</v>
      </c>
      <c r="F138" s="213" t="s">
        <v>198</v>
      </c>
      <c r="H138" s="214">
        <v>25.2</v>
      </c>
      <c r="L138" s="210"/>
      <c r="M138" s="215"/>
      <c r="N138" s="216"/>
      <c r="O138" s="216"/>
      <c r="P138" s="216"/>
      <c r="Q138" s="216"/>
      <c r="R138" s="216"/>
      <c r="S138" s="216"/>
      <c r="T138" s="217"/>
      <c r="AT138" s="212" t="s">
        <v>190</v>
      </c>
      <c r="AU138" s="212" t="s">
        <v>81</v>
      </c>
      <c r="AV138" s="211" t="s">
        <v>188</v>
      </c>
      <c r="AW138" s="211" t="s">
        <v>34</v>
      </c>
      <c r="AX138" s="211" t="s">
        <v>78</v>
      </c>
      <c r="AY138" s="212" t="s">
        <v>180</v>
      </c>
    </row>
    <row r="139" spans="2:65" s="103" customFormat="1" ht="38.25" customHeight="1">
      <c r="B139" s="104"/>
      <c r="C139" s="183" t="s">
        <v>205</v>
      </c>
      <c r="D139" s="183" t="s">
        <v>183</v>
      </c>
      <c r="E139" s="184" t="s">
        <v>206</v>
      </c>
      <c r="F139" s="185" t="s">
        <v>207</v>
      </c>
      <c r="G139" s="186" t="s">
        <v>208</v>
      </c>
      <c r="H139" s="187">
        <v>14.27</v>
      </c>
      <c r="I139" s="6"/>
      <c r="J139" s="188">
        <f>ROUND(I139*H139,2)</f>
        <v>0</v>
      </c>
      <c r="K139" s="185" t="s">
        <v>187</v>
      </c>
      <c r="L139" s="104"/>
      <c r="M139" s="189" t="s">
        <v>5</v>
      </c>
      <c r="N139" s="190" t="s">
        <v>42</v>
      </c>
      <c r="O139" s="105"/>
      <c r="P139" s="191">
        <f>O139*H139</f>
        <v>0</v>
      </c>
      <c r="Q139" s="191">
        <v>0</v>
      </c>
      <c r="R139" s="191">
        <f>Q139*H139</f>
        <v>0</v>
      </c>
      <c r="S139" s="191">
        <v>9.8000000000000004E-2</v>
      </c>
      <c r="T139" s="192">
        <f>S139*H139</f>
        <v>1.39846</v>
      </c>
      <c r="AR139" s="93" t="s">
        <v>188</v>
      </c>
      <c r="AT139" s="93" t="s">
        <v>183</v>
      </c>
      <c r="AU139" s="93" t="s">
        <v>81</v>
      </c>
      <c r="AY139" s="93" t="s">
        <v>180</v>
      </c>
      <c r="BE139" s="193">
        <f>IF(N139="základní",J139,0)</f>
        <v>0</v>
      </c>
      <c r="BF139" s="193">
        <f>IF(N139="snížená",J139,0)</f>
        <v>0</v>
      </c>
      <c r="BG139" s="193">
        <f>IF(N139="zákl. přenesená",J139,0)</f>
        <v>0</v>
      </c>
      <c r="BH139" s="193">
        <f>IF(N139="sníž. přenesená",J139,0)</f>
        <v>0</v>
      </c>
      <c r="BI139" s="193">
        <f>IF(N139="nulová",J139,0)</f>
        <v>0</v>
      </c>
      <c r="BJ139" s="93" t="s">
        <v>78</v>
      </c>
      <c r="BK139" s="193">
        <f>ROUND(I139*H139,2)</f>
        <v>0</v>
      </c>
      <c r="BL139" s="93" t="s">
        <v>188</v>
      </c>
      <c r="BM139" s="93" t="s">
        <v>209</v>
      </c>
    </row>
    <row r="140" spans="2:65" s="195" customFormat="1">
      <c r="B140" s="194"/>
      <c r="D140" s="196" t="s">
        <v>190</v>
      </c>
      <c r="E140" s="197" t="s">
        <v>5</v>
      </c>
      <c r="F140" s="198" t="s">
        <v>191</v>
      </c>
      <c r="H140" s="197" t="s">
        <v>5</v>
      </c>
      <c r="L140" s="194"/>
      <c r="M140" s="199"/>
      <c r="N140" s="200"/>
      <c r="O140" s="200"/>
      <c r="P140" s="200"/>
      <c r="Q140" s="200"/>
      <c r="R140" s="200"/>
      <c r="S140" s="200"/>
      <c r="T140" s="201"/>
      <c r="AT140" s="197" t="s">
        <v>190</v>
      </c>
      <c r="AU140" s="197" t="s">
        <v>81</v>
      </c>
      <c r="AV140" s="195" t="s">
        <v>78</v>
      </c>
      <c r="AW140" s="195" t="s">
        <v>34</v>
      </c>
      <c r="AX140" s="195" t="s">
        <v>71</v>
      </c>
      <c r="AY140" s="197" t="s">
        <v>180</v>
      </c>
    </row>
    <row r="141" spans="2:65" s="195" customFormat="1">
      <c r="B141" s="194"/>
      <c r="D141" s="196" t="s">
        <v>190</v>
      </c>
      <c r="E141" s="197" t="s">
        <v>5</v>
      </c>
      <c r="F141" s="198" t="s">
        <v>192</v>
      </c>
      <c r="H141" s="197" t="s">
        <v>5</v>
      </c>
      <c r="L141" s="194"/>
      <c r="M141" s="199"/>
      <c r="N141" s="200"/>
      <c r="O141" s="200"/>
      <c r="P141" s="200"/>
      <c r="Q141" s="200"/>
      <c r="R141" s="200"/>
      <c r="S141" s="200"/>
      <c r="T141" s="201"/>
      <c r="AT141" s="197" t="s">
        <v>190</v>
      </c>
      <c r="AU141" s="197" t="s">
        <v>81</v>
      </c>
      <c r="AV141" s="195" t="s">
        <v>78</v>
      </c>
      <c r="AW141" s="195" t="s">
        <v>34</v>
      </c>
      <c r="AX141" s="195" t="s">
        <v>71</v>
      </c>
      <c r="AY141" s="197" t="s">
        <v>180</v>
      </c>
    </row>
    <row r="142" spans="2:65" s="203" customFormat="1">
      <c r="B142" s="202"/>
      <c r="D142" s="196" t="s">
        <v>190</v>
      </c>
      <c r="E142" s="204" t="s">
        <v>5</v>
      </c>
      <c r="F142" s="205" t="s">
        <v>210</v>
      </c>
      <c r="H142" s="206">
        <v>4.7699999999999996</v>
      </c>
      <c r="L142" s="202"/>
      <c r="M142" s="207"/>
      <c r="N142" s="208"/>
      <c r="O142" s="208"/>
      <c r="P142" s="208"/>
      <c r="Q142" s="208"/>
      <c r="R142" s="208"/>
      <c r="S142" s="208"/>
      <c r="T142" s="209"/>
      <c r="AT142" s="204" t="s">
        <v>190</v>
      </c>
      <c r="AU142" s="204" t="s">
        <v>81</v>
      </c>
      <c r="AV142" s="203" t="s">
        <v>81</v>
      </c>
      <c r="AW142" s="203" t="s">
        <v>34</v>
      </c>
      <c r="AX142" s="203" t="s">
        <v>71</v>
      </c>
      <c r="AY142" s="204" t="s">
        <v>180</v>
      </c>
    </row>
    <row r="143" spans="2:65" s="195" customFormat="1">
      <c r="B143" s="194"/>
      <c r="D143" s="196" t="s">
        <v>190</v>
      </c>
      <c r="E143" s="197" t="s">
        <v>5</v>
      </c>
      <c r="F143" s="198" t="s">
        <v>195</v>
      </c>
      <c r="H143" s="197" t="s">
        <v>5</v>
      </c>
      <c r="L143" s="194"/>
      <c r="M143" s="199"/>
      <c r="N143" s="200"/>
      <c r="O143" s="200"/>
      <c r="P143" s="200"/>
      <c r="Q143" s="200"/>
      <c r="R143" s="200"/>
      <c r="S143" s="200"/>
      <c r="T143" s="201"/>
      <c r="AT143" s="197" t="s">
        <v>190</v>
      </c>
      <c r="AU143" s="197" t="s">
        <v>81</v>
      </c>
      <c r="AV143" s="195" t="s">
        <v>78</v>
      </c>
      <c r="AW143" s="195" t="s">
        <v>34</v>
      </c>
      <c r="AX143" s="195" t="s">
        <v>71</v>
      </c>
      <c r="AY143" s="197" t="s">
        <v>180</v>
      </c>
    </row>
    <row r="144" spans="2:65" s="203" customFormat="1">
      <c r="B144" s="202"/>
      <c r="D144" s="196" t="s">
        <v>190</v>
      </c>
      <c r="E144" s="204" t="s">
        <v>5</v>
      </c>
      <c r="F144" s="205" t="s">
        <v>211</v>
      </c>
      <c r="H144" s="206">
        <v>9.5</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11" customFormat="1">
      <c r="B145" s="210"/>
      <c r="D145" s="196" t="s">
        <v>190</v>
      </c>
      <c r="E145" s="212" t="s">
        <v>5</v>
      </c>
      <c r="F145" s="213" t="s">
        <v>198</v>
      </c>
      <c r="H145" s="214">
        <v>14.27</v>
      </c>
      <c r="L145" s="210"/>
      <c r="M145" s="215"/>
      <c r="N145" s="216"/>
      <c r="O145" s="216"/>
      <c r="P145" s="216"/>
      <c r="Q145" s="216"/>
      <c r="R145" s="216"/>
      <c r="S145" s="216"/>
      <c r="T145" s="217"/>
      <c r="AT145" s="212" t="s">
        <v>190</v>
      </c>
      <c r="AU145" s="212" t="s">
        <v>81</v>
      </c>
      <c r="AV145" s="211" t="s">
        <v>188</v>
      </c>
      <c r="AW145" s="211" t="s">
        <v>34</v>
      </c>
      <c r="AX145" s="211" t="s">
        <v>78</v>
      </c>
      <c r="AY145" s="212" t="s">
        <v>180</v>
      </c>
    </row>
    <row r="146" spans="2:65" s="103" customFormat="1" ht="38.25" customHeight="1">
      <c r="B146" s="104"/>
      <c r="C146" s="183" t="s">
        <v>188</v>
      </c>
      <c r="D146" s="183" t="s">
        <v>183</v>
      </c>
      <c r="E146" s="184" t="s">
        <v>212</v>
      </c>
      <c r="F146" s="185" t="s">
        <v>213</v>
      </c>
      <c r="G146" s="186" t="s">
        <v>208</v>
      </c>
      <c r="H146" s="187">
        <v>22.32</v>
      </c>
      <c r="I146" s="6"/>
      <c r="J146" s="188">
        <f>ROUND(I146*H146,2)</f>
        <v>0</v>
      </c>
      <c r="K146" s="185" t="s">
        <v>187</v>
      </c>
      <c r="L146" s="104"/>
      <c r="M146" s="189" t="s">
        <v>5</v>
      </c>
      <c r="N146" s="190" t="s">
        <v>42</v>
      </c>
      <c r="O146" s="105"/>
      <c r="P146" s="191">
        <f>O146*H146</f>
        <v>0</v>
      </c>
      <c r="Q146" s="191">
        <v>0</v>
      </c>
      <c r="R146" s="191">
        <f>Q146*H146</f>
        <v>0</v>
      </c>
      <c r="S146" s="191">
        <v>0.24</v>
      </c>
      <c r="T146" s="192">
        <f>S146*H146</f>
        <v>5.3567999999999998</v>
      </c>
      <c r="AR146" s="93" t="s">
        <v>188</v>
      </c>
      <c r="AT146" s="93" t="s">
        <v>183</v>
      </c>
      <c r="AU146" s="93" t="s">
        <v>81</v>
      </c>
      <c r="AY146" s="93" t="s">
        <v>180</v>
      </c>
      <c r="BE146" s="193">
        <f>IF(N146="základní",J146,0)</f>
        <v>0</v>
      </c>
      <c r="BF146" s="193">
        <f>IF(N146="snížená",J146,0)</f>
        <v>0</v>
      </c>
      <c r="BG146" s="193">
        <f>IF(N146="zákl. přenesená",J146,0)</f>
        <v>0</v>
      </c>
      <c r="BH146" s="193">
        <f>IF(N146="sníž. přenesená",J146,0)</f>
        <v>0</v>
      </c>
      <c r="BI146" s="193">
        <f>IF(N146="nulová",J146,0)</f>
        <v>0</v>
      </c>
      <c r="BJ146" s="93" t="s">
        <v>78</v>
      </c>
      <c r="BK146" s="193">
        <f>ROUND(I146*H146,2)</f>
        <v>0</v>
      </c>
      <c r="BL146" s="93" t="s">
        <v>188</v>
      </c>
      <c r="BM146" s="93" t="s">
        <v>214</v>
      </c>
    </row>
    <row r="147" spans="2:65" s="195" customFormat="1">
      <c r="B147" s="194"/>
      <c r="D147" s="196" t="s">
        <v>190</v>
      </c>
      <c r="E147" s="197" t="s">
        <v>5</v>
      </c>
      <c r="F147" s="198" t="s">
        <v>192</v>
      </c>
      <c r="H147" s="197" t="s">
        <v>5</v>
      </c>
      <c r="L147" s="194"/>
      <c r="M147" s="199"/>
      <c r="N147" s="200"/>
      <c r="O147" s="200"/>
      <c r="P147" s="200"/>
      <c r="Q147" s="200"/>
      <c r="R147" s="200"/>
      <c r="S147" s="200"/>
      <c r="T147" s="201"/>
      <c r="AT147" s="197" t="s">
        <v>190</v>
      </c>
      <c r="AU147" s="197" t="s">
        <v>81</v>
      </c>
      <c r="AV147" s="195" t="s">
        <v>78</v>
      </c>
      <c r="AW147" s="195" t="s">
        <v>34</v>
      </c>
      <c r="AX147" s="195" t="s">
        <v>71</v>
      </c>
      <c r="AY147" s="197" t="s">
        <v>180</v>
      </c>
    </row>
    <row r="148" spans="2:65" s="203" customFormat="1">
      <c r="B148" s="202"/>
      <c r="D148" s="196" t="s">
        <v>190</v>
      </c>
      <c r="E148" s="204" t="s">
        <v>5</v>
      </c>
      <c r="F148" s="205" t="s">
        <v>210</v>
      </c>
      <c r="H148" s="206">
        <v>4.7699999999999996</v>
      </c>
      <c r="L148" s="202"/>
      <c r="M148" s="207"/>
      <c r="N148" s="208"/>
      <c r="O148" s="208"/>
      <c r="P148" s="208"/>
      <c r="Q148" s="208"/>
      <c r="R148" s="208"/>
      <c r="S148" s="208"/>
      <c r="T148" s="209"/>
      <c r="AT148" s="204" t="s">
        <v>190</v>
      </c>
      <c r="AU148" s="204" t="s">
        <v>81</v>
      </c>
      <c r="AV148" s="203" t="s">
        <v>81</v>
      </c>
      <c r="AW148" s="203" t="s">
        <v>34</v>
      </c>
      <c r="AX148" s="203" t="s">
        <v>71</v>
      </c>
      <c r="AY148" s="204" t="s">
        <v>180</v>
      </c>
    </row>
    <row r="149" spans="2:65" s="195" customFormat="1">
      <c r="B149" s="194"/>
      <c r="D149" s="196" t="s">
        <v>190</v>
      </c>
      <c r="E149" s="197" t="s">
        <v>5</v>
      </c>
      <c r="F149" s="198" t="s">
        <v>195</v>
      </c>
      <c r="H149" s="197" t="s">
        <v>5</v>
      </c>
      <c r="L149" s="194"/>
      <c r="M149" s="199"/>
      <c r="N149" s="200"/>
      <c r="O149" s="200"/>
      <c r="P149" s="200"/>
      <c r="Q149" s="200"/>
      <c r="R149" s="200"/>
      <c r="S149" s="200"/>
      <c r="T149" s="201"/>
      <c r="AT149" s="197" t="s">
        <v>190</v>
      </c>
      <c r="AU149" s="197" t="s">
        <v>81</v>
      </c>
      <c r="AV149" s="195" t="s">
        <v>78</v>
      </c>
      <c r="AW149" s="195" t="s">
        <v>34</v>
      </c>
      <c r="AX149" s="195" t="s">
        <v>71</v>
      </c>
      <c r="AY149" s="197" t="s">
        <v>180</v>
      </c>
    </row>
    <row r="150" spans="2:65" s="203" customFormat="1">
      <c r="B150" s="202"/>
      <c r="D150" s="196" t="s">
        <v>190</v>
      </c>
      <c r="E150" s="204" t="s">
        <v>5</v>
      </c>
      <c r="F150" s="205" t="s">
        <v>211</v>
      </c>
      <c r="H150" s="206">
        <v>9.5</v>
      </c>
      <c r="L150" s="202"/>
      <c r="M150" s="207"/>
      <c r="N150" s="208"/>
      <c r="O150" s="208"/>
      <c r="P150" s="208"/>
      <c r="Q150" s="208"/>
      <c r="R150" s="208"/>
      <c r="S150" s="208"/>
      <c r="T150" s="209"/>
      <c r="AT150" s="204" t="s">
        <v>190</v>
      </c>
      <c r="AU150" s="204" t="s">
        <v>81</v>
      </c>
      <c r="AV150" s="203" t="s">
        <v>81</v>
      </c>
      <c r="AW150" s="203" t="s">
        <v>34</v>
      </c>
      <c r="AX150" s="203" t="s">
        <v>71</v>
      </c>
      <c r="AY150" s="204" t="s">
        <v>180</v>
      </c>
    </row>
    <row r="151" spans="2:65" s="195" customFormat="1">
      <c r="B151" s="194"/>
      <c r="D151" s="196" t="s">
        <v>190</v>
      </c>
      <c r="E151" s="197" t="s">
        <v>5</v>
      </c>
      <c r="F151" s="198" t="s">
        <v>215</v>
      </c>
      <c r="H151" s="197" t="s">
        <v>5</v>
      </c>
      <c r="L151" s="194"/>
      <c r="M151" s="199"/>
      <c r="N151" s="200"/>
      <c r="O151" s="200"/>
      <c r="P151" s="200"/>
      <c r="Q151" s="200"/>
      <c r="R151" s="200"/>
      <c r="S151" s="200"/>
      <c r="T151" s="201"/>
      <c r="AT151" s="197" t="s">
        <v>190</v>
      </c>
      <c r="AU151" s="197" t="s">
        <v>81</v>
      </c>
      <c r="AV151" s="195" t="s">
        <v>78</v>
      </c>
      <c r="AW151" s="195" t="s">
        <v>34</v>
      </c>
      <c r="AX151" s="195" t="s">
        <v>71</v>
      </c>
      <c r="AY151" s="197" t="s">
        <v>180</v>
      </c>
    </row>
    <row r="152" spans="2:65" s="203" customFormat="1">
      <c r="B152" s="202"/>
      <c r="D152" s="196" t="s">
        <v>190</v>
      </c>
      <c r="E152" s="204" t="s">
        <v>5</v>
      </c>
      <c r="F152" s="205" t="s">
        <v>216</v>
      </c>
      <c r="H152" s="206">
        <v>7.6</v>
      </c>
      <c r="L152" s="202"/>
      <c r="M152" s="207"/>
      <c r="N152" s="208"/>
      <c r="O152" s="208"/>
      <c r="P152" s="208"/>
      <c r="Q152" s="208"/>
      <c r="R152" s="208"/>
      <c r="S152" s="208"/>
      <c r="T152" s="209"/>
      <c r="AT152" s="204" t="s">
        <v>190</v>
      </c>
      <c r="AU152" s="204" t="s">
        <v>81</v>
      </c>
      <c r="AV152" s="203" t="s">
        <v>81</v>
      </c>
      <c r="AW152" s="203" t="s">
        <v>34</v>
      </c>
      <c r="AX152" s="203" t="s">
        <v>71</v>
      </c>
      <c r="AY152" s="204" t="s">
        <v>180</v>
      </c>
    </row>
    <row r="153" spans="2:65" s="195" customFormat="1">
      <c r="B153" s="194"/>
      <c r="D153" s="196" t="s">
        <v>190</v>
      </c>
      <c r="E153" s="197" t="s">
        <v>5</v>
      </c>
      <c r="F153" s="198" t="s">
        <v>217</v>
      </c>
      <c r="H153" s="197" t="s">
        <v>5</v>
      </c>
      <c r="L153" s="194"/>
      <c r="M153" s="199"/>
      <c r="N153" s="200"/>
      <c r="O153" s="200"/>
      <c r="P153" s="200"/>
      <c r="Q153" s="200"/>
      <c r="R153" s="200"/>
      <c r="S153" s="200"/>
      <c r="T153" s="201"/>
      <c r="AT153" s="197" t="s">
        <v>190</v>
      </c>
      <c r="AU153" s="197" t="s">
        <v>81</v>
      </c>
      <c r="AV153" s="195" t="s">
        <v>78</v>
      </c>
      <c r="AW153" s="195" t="s">
        <v>34</v>
      </c>
      <c r="AX153" s="195" t="s">
        <v>71</v>
      </c>
      <c r="AY153" s="197" t="s">
        <v>180</v>
      </c>
    </row>
    <row r="154" spans="2:65" s="203" customFormat="1">
      <c r="B154" s="202"/>
      <c r="D154" s="196" t="s">
        <v>190</v>
      </c>
      <c r="E154" s="204" t="s">
        <v>5</v>
      </c>
      <c r="F154" s="205" t="s">
        <v>218</v>
      </c>
      <c r="H154" s="206">
        <v>0.45</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11" customFormat="1">
      <c r="B155" s="210"/>
      <c r="D155" s="196" t="s">
        <v>190</v>
      </c>
      <c r="E155" s="212" t="s">
        <v>5</v>
      </c>
      <c r="F155" s="213" t="s">
        <v>198</v>
      </c>
      <c r="H155" s="214">
        <v>22.32</v>
      </c>
      <c r="L155" s="210"/>
      <c r="M155" s="215"/>
      <c r="N155" s="216"/>
      <c r="O155" s="216"/>
      <c r="P155" s="216"/>
      <c r="Q155" s="216"/>
      <c r="R155" s="216"/>
      <c r="S155" s="216"/>
      <c r="T155" s="217"/>
      <c r="AT155" s="212" t="s">
        <v>190</v>
      </c>
      <c r="AU155" s="212" t="s">
        <v>81</v>
      </c>
      <c r="AV155" s="211" t="s">
        <v>188</v>
      </c>
      <c r="AW155" s="211" t="s">
        <v>34</v>
      </c>
      <c r="AX155" s="211" t="s">
        <v>78</v>
      </c>
      <c r="AY155" s="212" t="s">
        <v>180</v>
      </c>
    </row>
    <row r="156" spans="2:65" s="103" customFormat="1" ht="38.25" customHeight="1">
      <c r="B156" s="104"/>
      <c r="C156" s="183" t="s">
        <v>219</v>
      </c>
      <c r="D156" s="183" t="s">
        <v>183</v>
      </c>
      <c r="E156" s="184" t="s">
        <v>220</v>
      </c>
      <c r="F156" s="185" t="s">
        <v>221</v>
      </c>
      <c r="G156" s="186" t="s">
        <v>208</v>
      </c>
      <c r="H156" s="187">
        <v>2.4</v>
      </c>
      <c r="I156" s="6"/>
      <c r="J156" s="188">
        <f>ROUND(I156*H156,2)</f>
        <v>0</v>
      </c>
      <c r="K156" s="185" t="s">
        <v>187</v>
      </c>
      <c r="L156" s="104"/>
      <c r="M156" s="189" t="s">
        <v>5</v>
      </c>
      <c r="N156" s="190" t="s">
        <v>42</v>
      </c>
      <c r="O156" s="105"/>
      <c r="P156" s="191">
        <f>O156*H156</f>
        <v>0</v>
      </c>
      <c r="Q156" s="191">
        <v>0</v>
      </c>
      <c r="R156" s="191">
        <f>Q156*H156</f>
        <v>0</v>
      </c>
      <c r="S156" s="191">
        <v>0.625</v>
      </c>
      <c r="T156" s="192">
        <f>S156*H156</f>
        <v>1.5</v>
      </c>
      <c r="AR156" s="93" t="s">
        <v>188</v>
      </c>
      <c r="AT156" s="93" t="s">
        <v>183</v>
      </c>
      <c r="AU156" s="93" t="s">
        <v>81</v>
      </c>
      <c r="AY156" s="93" t="s">
        <v>180</v>
      </c>
      <c r="BE156" s="193">
        <f>IF(N156="základní",J156,0)</f>
        <v>0</v>
      </c>
      <c r="BF156" s="193">
        <f>IF(N156="snížená",J156,0)</f>
        <v>0</v>
      </c>
      <c r="BG156" s="193">
        <f>IF(N156="zákl. přenesená",J156,0)</f>
        <v>0</v>
      </c>
      <c r="BH156" s="193">
        <f>IF(N156="sníž. přenesená",J156,0)</f>
        <v>0</v>
      </c>
      <c r="BI156" s="193">
        <f>IF(N156="nulová",J156,0)</f>
        <v>0</v>
      </c>
      <c r="BJ156" s="93" t="s">
        <v>78</v>
      </c>
      <c r="BK156" s="193">
        <f>ROUND(I156*H156,2)</f>
        <v>0</v>
      </c>
      <c r="BL156" s="93" t="s">
        <v>188</v>
      </c>
      <c r="BM156" s="93" t="s">
        <v>222</v>
      </c>
    </row>
    <row r="157" spans="2:65" s="195" customFormat="1">
      <c r="B157" s="194"/>
      <c r="D157" s="196" t="s">
        <v>190</v>
      </c>
      <c r="E157" s="197" t="s">
        <v>5</v>
      </c>
      <c r="F157" s="198" t="s">
        <v>223</v>
      </c>
      <c r="H157" s="197" t="s">
        <v>5</v>
      </c>
      <c r="L157" s="194"/>
      <c r="M157" s="199"/>
      <c r="N157" s="200"/>
      <c r="O157" s="200"/>
      <c r="P157" s="200"/>
      <c r="Q157" s="200"/>
      <c r="R157" s="200"/>
      <c r="S157" s="200"/>
      <c r="T157" s="201"/>
      <c r="AT157" s="197" t="s">
        <v>190</v>
      </c>
      <c r="AU157" s="197" t="s">
        <v>81</v>
      </c>
      <c r="AV157" s="195" t="s">
        <v>78</v>
      </c>
      <c r="AW157" s="195" t="s">
        <v>34</v>
      </c>
      <c r="AX157" s="195" t="s">
        <v>71</v>
      </c>
      <c r="AY157" s="197" t="s">
        <v>180</v>
      </c>
    </row>
    <row r="158" spans="2:65" s="195" customFormat="1">
      <c r="B158" s="194"/>
      <c r="D158" s="196" t="s">
        <v>190</v>
      </c>
      <c r="E158" s="197" t="s">
        <v>5</v>
      </c>
      <c r="F158" s="198" t="s">
        <v>224</v>
      </c>
      <c r="H158" s="197" t="s">
        <v>5</v>
      </c>
      <c r="L158" s="194"/>
      <c r="M158" s="199"/>
      <c r="N158" s="200"/>
      <c r="O158" s="200"/>
      <c r="P158" s="200"/>
      <c r="Q158" s="200"/>
      <c r="R158" s="200"/>
      <c r="S158" s="200"/>
      <c r="T158" s="201"/>
      <c r="AT158" s="197" t="s">
        <v>190</v>
      </c>
      <c r="AU158" s="197" t="s">
        <v>81</v>
      </c>
      <c r="AV158" s="195" t="s">
        <v>78</v>
      </c>
      <c r="AW158" s="195" t="s">
        <v>34</v>
      </c>
      <c r="AX158" s="195" t="s">
        <v>71</v>
      </c>
      <c r="AY158" s="197" t="s">
        <v>180</v>
      </c>
    </row>
    <row r="159" spans="2:65" s="203" customFormat="1">
      <c r="B159" s="202"/>
      <c r="D159" s="196" t="s">
        <v>190</v>
      </c>
      <c r="E159" s="204" t="s">
        <v>5</v>
      </c>
      <c r="F159" s="205" t="s">
        <v>225</v>
      </c>
      <c r="H159" s="206">
        <v>2.4</v>
      </c>
      <c r="L159" s="202"/>
      <c r="M159" s="207"/>
      <c r="N159" s="208"/>
      <c r="O159" s="208"/>
      <c r="P159" s="208"/>
      <c r="Q159" s="208"/>
      <c r="R159" s="208"/>
      <c r="S159" s="208"/>
      <c r="T159" s="209"/>
      <c r="AT159" s="204" t="s">
        <v>190</v>
      </c>
      <c r="AU159" s="204" t="s">
        <v>81</v>
      </c>
      <c r="AV159" s="203" t="s">
        <v>81</v>
      </c>
      <c r="AW159" s="203" t="s">
        <v>34</v>
      </c>
      <c r="AX159" s="203" t="s">
        <v>78</v>
      </c>
      <c r="AY159" s="204" t="s">
        <v>180</v>
      </c>
    </row>
    <row r="160" spans="2:65" s="103" customFormat="1" ht="38.25" customHeight="1">
      <c r="B160" s="104"/>
      <c r="C160" s="183" t="s">
        <v>226</v>
      </c>
      <c r="D160" s="183" t="s">
        <v>183</v>
      </c>
      <c r="E160" s="184" t="s">
        <v>227</v>
      </c>
      <c r="F160" s="185" t="s">
        <v>228</v>
      </c>
      <c r="G160" s="186" t="s">
        <v>208</v>
      </c>
      <c r="H160" s="187">
        <v>4.7699999999999996</v>
      </c>
      <c r="I160" s="6"/>
      <c r="J160" s="188">
        <f>ROUND(I160*H160,2)</f>
        <v>0</v>
      </c>
      <c r="K160" s="185" t="s">
        <v>187</v>
      </c>
      <c r="L160" s="104"/>
      <c r="M160" s="189" t="s">
        <v>5</v>
      </c>
      <c r="N160" s="190" t="s">
        <v>42</v>
      </c>
      <c r="O160" s="105"/>
      <c r="P160" s="191">
        <f>O160*H160</f>
        <v>0</v>
      </c>
      <c r="Q160" s="191">
        <v>0</v>
      </c>
      <c r="R160" s="191">
        <f>Q160*H160</f>
        <v>0</v>
      </c>
      <c r="S160" s="191">
        <v>0.28999999999999998</v>
      </c>
      <c r="T160" s="192">
        <f>S160*H160</f>
        <v>1.3832999999999998</v>
      </c>
      <c r="AR160" s="93" t="s">
        <v>188</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188</v>
      </c>
      <c r="BM160" s="93" t="s">
        <v>229</v>
      </c>
    </row>
    <row r="161" spans="2:65" s="195" customFormat="1">
      <c r="B161" s="194"/>
      <c r="D161" s="196" t="s">
        <v>190</v>
      </c>
      <c r="E161" s="197" t="s">
        <v>5</v>
      </c>
      <c r="F161" s="198" t="s">
        <v>192</v>
      </c>
      <c r="H161" s="197" t="s">
        <v>5</v>
      </c>
      <c r="L161" s="194"/>
      <c r="M161" s="199"/>
      <c r="N161" s="200"/>
      <c r="O161" s="200"/>
      <c r="P161" s="200"/>
      <c r="Q161" s="200"/>
      <c r="R161" s="200"/>
      <c r="S161" s="200"/>
      <c r="T161" s="201"/>
      <c r="AT161" s="197" t="s">
        <v>190</v>
      </c>
      <c r="AU161" s="197" t="s">
        <v>81</v>
      </c>
      <c r="AV161" s="195" t="s">
        <v>78</v>
      </c>
      <c r="AW161" s="195" t="s">
        <v>34</v>
      </c>
      <c r="AX161" s="195" t="s">
        <v>71</v>
      </c>
      <c r="AY161" s="197" t="s">
        <v>180</v>
      </c>
    </row>
    <row r="162" spans="2:65" s="203" customFormat="1">
      <c r="B162" s="202"/>
      <c r="D162" s="196" t="s">
        <v>190</v>
      </c>
      <c r="E162" s="204" t="s">
        <v>5</v>
      </c>
      <c r="F162" s="205" t="s">
        <v>210</v>
      </c>
      <c r="H162" s="206">
        <v>4.7699999999999996</v>
      </c>
      <c r="L162" s="202"/>
      <c r="M162" s="207"/>
      <c r="N162" s="208"/>
      <c r="O162" s="208"/>
      <c r="P162" s="208"/>
      <c r="Q162" s="208"/>
      <c r="R162" s="208"/>
      <c r="S162" s="208"/>
      <c r="T162" s="209"/>
      <c r="AT162" s="204" t="s">
        <v>190</v>
      </c>
      <c r="AU162" s="204" t="s">
        <v>81</v>
      </c>
      <c r="AV162" s="203" t="s">
        <v>81</v>
      </c>
      <c r="AW162" s="203" t="s">
        <v>34</v>
      </c>
      <c r="AX162" s="203" t="s">
        <v>78</v>
      </c>
      <c r="AY162" s="204" t="s">
        <v>180</v>
      </c>
    </row>
    <row r="163" spans="2:65" s="103" customFormat="1" ht="38.25" customHeight="1">
      <c r="B163" s="104"/>
      <c r="C163" s="183" t="s">
        <v>230</v>
      </c>
      <c r="D163" s="183" t="s">
        <v>183</v>
      </c>
      <c r="E163" s="184" t="s">
        <v>231</v>
      </c>
      <c r="F163" s="185" t="s">
        <v>232</v>
      </c>
      <c r="G163" s="186" t="s">
        <v>208</v>
      </c>
      <c r="H163" s="187">
        <v>9.5</v>
      </c>
      <c r="I163" s="6"/>
      <c r="J163" s="188">
        <f>ROUND(I163*H163,2)</f>
        <v>0</v>
      </c>
      <c r="K163" s="185" t="s">
        <v>187</v>
      </c>
      <c r="L163" s="104"/>
      <c r="M163" s="189" t="s">
        <v>5</v>
      </c>
      <c r="N163" s="190" t="s">
        <v>42</v>
      </c>
      <c r="O163" s="105"/>
      <c r="P163" s="191">
        <f>O163*H163</f>
        <v>0</v>
      </c>
      <c r="Q163" s="191">
        <v>0</v>
      </c>
      <c r="R163" s="191">
        <f>Q163*H163</f>
        <v>0</v>
      </c>
      <c r="S163" s="191">
        <v>0.17</v>
      </c>
      <c r="T163" s="192">
        <f>S163*H163</f>
        <v>1.6150000000000002</v>
      </c>
      <c r="AR163" s="93" t="s">
        <v>188</v>
      </c>
      <c r="AT163" s="93" t="s">
        <v>183</v>
      </c>
      <c r="AU163" s="93" t="s">
        <v>81</v>
      </c>
      <c r="AY163" s="93" t="s">
        <v>180</v>
      </c>
      <c r="BE163" s="193">
        <f>IF(N163="základní",J163,0)</f>
        <v>0</v>
      </c>
      <c r="BF163" s="193">
        <f>IF(N163="snížená",J163,0)</f>
        <v>0</v>
      </c>
      <c r="BG163" s="193">
        <f>IF(N163="zákl. přenesená",J163,0)</f>
        <v>0</v>
      </c>
      <c r="BH163" s="193">
        <f>IF(N163="sníž. přenesená",J163,0)</f>
        <v>0</v>
      </c>
      <c r="BI163" s="193">
        <f>IF(N163="nulová",J163,0)</f>
        <v>0</v>
      </c>
      <c r="BJ163" s="93" t="s">
        <v>78</v>
      </c>
      <c r="BK163" s="193">
        <f>ROUND(I163*H163,2)</f>
        <v>0</v>
      </c>
      <c r="BL163" s="93" t="s">
        <v>188</v>
      </c>
      <c r="BM163" s="93" t="s">
        <v>233</v>
      </c>
    </row>
    <row r="164" spans="2:65" s="195" customFormat="1">
      <c r="B164" s="194"/>
      <c r="D164" s="196" t="s">
        <v>190</v>
      </c>
      <c r="E164" s="197" t="s">
        <v>5</v>
      </c>
      <c r="F164" s="198" t="s">
        <v>195</v>
      </c>
      <c r="H164" s="197" t="s">
        <v>5</v>
      </c>
      <c r="L164" s="194"/>
      <c r="M164" s="199"/>
      <c r="N164" s="200"/>
      <c r="O164" s="200"/>
      <c r="P164" s="200"/>
      <c r="Q164" s="200"/>
      <c r="R164" s="200"/>
      <c r="S164" s="200"/>
      <c r="T164" s="201"/>
      <c r="AT164" s="197" t="s">
        <v>190</v>
      </c>
      <c r="AU164" s="197" t="s">
        <v>81</v>
      </c>
      <c r="AV164" s="195" t="s">
        <v>78</v>
      </c>
      <c r="AW164" s="195" t="s">
        <v>34</v>
      </c>
      <c r="AX164" s="195" t="s">
        <v>71</v>
      </c>
      <c r="AY164" s="197" t="s">
        <v>180</v>
      </c>
    </row>
    <row r="165" spans="2:65" s="203" customFormat="1">
      <c r="B165" s="202"/>
      <c r="D165" s="196" t="s">
        <v>190</v>
      </c>
      <c r="E165" s="204" t="s">
        <v>5</v>
      </c>
      <c r="F165" s="205" t="s">
        <v>211</v>
      </c>
      <c r="H165" s="206">
        <v>9.5</v>
      </c>
      <c r="L165" s="202"/>
      <c r="M165" s="207"/>
      <c r="N165" s="208"/>
      <c r="O165" s="208"/>
      <c r="P165" s="208"/>
      <c r="Q165" s="208"/>
      <c r="R165" s="208"/>
      <c r="S165" s="208"/>
      <c r="T165" s="209"/>
      <c r="AT165" s="204" t="s">
        <v>190</v>
      </c>
      <c r="AU165" s="204" t="s">
        <v>81</v>
      </c>
      <c r="AV165" s="203" t="s">
        <v>81</v>
      </c>
      <c r="AW165" s="203" t="s">
        <v>34</v>
      </c>
      <c r="AX165" s="203" t="s">
        <v>78</v>
      </c>
      <c r="AY165" s="204" t="s">
        <v>180</v>
      </c>
    </row>
    <row r="166" spans="2:65" s="103" customFormat="1" ht="25.5" customHeight="1">
      <c r="B166" s="104"/>
      <c r="C166" s="183" t="s">
        <v>234</v>
      </c>
      <c r="D166" s="183" t="s">
        <v>183</v>
      </c>
      <c r="E166" s="184" t="s">
        <v>235</v>
      </c>
      <c r="F166" s="185" t="s">
        <v>236</v>
      </c>
      <c r="G166" s="186" t="s">
        <v>237</v>
      </c>
      <c r="H166" s="187">
        <v>2.9980000000000002</v>
      </c>
      <c r="I166" s="6"/>
      <c r="J166" s="188">
        <f>ROUND(I166*H166,2)</f>
        <v>0</v>
      </c>
      <c r="K166" s="185" t="s">
        <v>187</v>
      </c>
      <c r="L166" s="104"/>
      <c r="M166" s="189" t="s">
        <v>5</v>
      </c>
      <c r="N166" s="190" t="s">
        <v>42</v>
      </c>
      <c r="O166" s="105"/>
      <c r="P166" s="191">
        <f>O166*H166</f>
        <v>0</v>
      </c>
      <c r="Q166" s="191">
        <v>0</v>
      </c>
      <c r="R166" s="191">
        <f>Q166*H166</f>
        <v>0</v>
      </c>
      <c r="S166" s="191">
        <v>0</v>
      </c>
      <c r="T166" s="192">
        <f>S166*H166</f>
        <v>0</v>
      </c>
      <c r="AR166" s="93" t="s">
        <v>188</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188</v>
      </c>
      <c r="BM166" s="93" t="s">
        <v>238</v>
      </c>
    </row>
    <row r="167" spans="2:65" s="203" customFormat="1">
      <c r="B167" s="202"/>
      <c r="D167" s="196" t="s">
        <v>190</v>
      </c>
      <c r="E167" s="204" t="s">
        <v>5</v>
      </c>
      <c r="F167" s="205" t="s">
        <v>239</v>
      </c>
      <c r="H167" s="206">
        <v>2.9980000000000002</v>
      </c>
      <c r="L167" s="202"/>
      <c r="M167" s="207"/>
      <c r="N167" s="208"/>
      <c r="O167" s="208"/>
      <c r="P167" s="208"/>
      <c r="Q167" s="208"/>
      <c r="R167" s="208"/>
      <c r="S167" s="208"/>
      <c r="T167" s="209"/>
      <c r="AT167" s="204" t="s">
        <v>190</v>
      </c>
      <c r="AU167" s="204" t="s">
        <v>81</v>
      </c>
      <c r="AV167" s="203" t="s">
        <v>81</v>
      </c>
      <c r="AW167" s="203" t="s">
        <v>34</v>
      </c>
      <c r="AX167" s="203" t="s">
        <v>78</v>
      </c>
      <c r="AY167" s="204" t="s">
        <v>180</v>
      </c>
    </row>
    <row r="168" spans="2:65" s="103" customFormat="1" ht="25.5" customHeight="1">
      <c r="B168" s="104"/>
      <c r="C168" s="183" t="s">
        <v>240</v>
      </c>
      <c r="D168" s="183" t="s">
        <v>183</v>
      </c>
      <c r="E168" s="184" t="s">
        <v>241</v>
      </c>
      <c r="F168" s="185" t="s">
        <v>242</v>
      </c>
      <c r="G168" s="186" t="s">
        <v>237</v>
      </c>
      <c r="H168" s="187">
        <v>8.2550000000000008</v>
      </c>
      <c r="I168" s="6"/>
      <c r="J168" s="188">
        <f>ROUND(I168*H168,2)</f>
        <v>0</v>
      </c>
      <c r="K168" s="185" t="s">
        <v>187</v>
      </c>
      <c r="L168" s="104"/>
      <c r="M168" s="189" t="s">
        <v>5</v>
      </c>
      <c r="N168" s="190" t="s">
        <v>42</v>
      </c>
      <c r="O168" s="105"/>
      <c r="P168" s="191">
        <f>O168*H168</f>
        <v>0</v>
      </c>
      <c r="Q168" s="191">
        <v>0</v>
      </c>
      <c r="R168" s="191">
        <f>Q168*H168</f>
        <v>0</v>
      </c>
      <c r="S168" s="191">
        <v>0</v>
      </c>
      <c r="T168" s="192">
        <f>S168*H168</f>
        <v>0</v>
      </c>
      <c r="AR168" s="93" t="s">
        <v>188</v>
      </c>
      <c r="AT168" s="93" t="s">
        <v>183</v>
      </c>
      <c r="AU168" s="93" t="s">
        <v>81</v>
      </c>
      <c r="AY168" s="93" t="s">
        <v>180</v>
      </c>
      <c r="BE168" s="193">
        <f>IF(N168="základní",J168,0)</f>
        <v>0</v>
      </c>
      <c r="BF168" s="193">
        <f>IF(N168="snížená",J168,0)</f>
        <v>0</v>
      </c>
      <c r="BG168" s="193">
        <f>IF(N168="zákl. přenesená",J168,0)</f>
        <v>0</v>
      </c>
      <c r="BH168" s="193">
        <f>IF(N168="sníž. přenesená",J168,0)</f>
        <v>0</v>
      </c>
      <c r="BI168" s="193">
        <f>IF(N168="nulová",J168,0)</f>
        <v>0</v>
      </c>
      <c r="BJ168" s="93" t="s">
        <v>78</v>
      </c>
      <c r="BK168" s="193">
        <f>ROUND(I168*H168,2)</f>
        <v>0</v>
      </c>
      <c r="BL168" s="93" t="s">
        <v>188</v>
      </c>
      <c r="BM168" s="93" t="s">
        <v>243</v>
      </c>
    </row>
    <row r="169" spans="2:65" s="203" customFormat="1">
      <c r="B169" s="202"/>
      <c r="D169" s="196" t="s">
        <v>190</v>
      </c>
      <c r="E169" s="204" t="s">
        <v>5</v>
      </c>
      <c r="F169" s="205" t="s">
        <v>244</v>
      </c>
      <c r="H169" s="206">
        <v>8.2550000000000008</v>
      </c>
      <c r="L169" s="202"/>
      <c r="M169" s="207"/>
      <c r="N169" s="208"/>
      <c r="O169" s="208"/>
      <c r="P169" s="208"/>
      <c r="Q169" s="208"/>
      <c r="R169" s="208"/>
      <c r="S169" s="208"/>
      <c r="T169" s="209"/>
      <c r="AT169" s="204" t="s">
        <v>190</v>
      </c>
      <c r="AU169" s="204" t="s">
        <v>81</v>
      </c>
      <c r="AV169" s="203" t="s">
        <v>81</v>
      </c>
      <c r="AW169" s="203" t="s">
        <v>34</v>
      </c>
      <c r="AX169" s="203" t="s">
        <v>78</v>
      </c>
      <c r="AY169" s="204" t="s">
        <v>180</v>
      </c>
    </row>
    <row r="170" spans="2:65" s="103" customFormat="1" ht="16.5" customHeight="1">
      <c r="B170" s="104"/>
      <c r="C170" s="183" t="s">
        <v>181</v>
      </c>
      <c r="D170" s="183" t="s">
        <v>183</v>
      </c>
      <c r="E170" s="184" t="s">
        <v>245</v>
      </c>
      <c r="F170" s="185" t="s">
        <v>246</v>
      </c>
      <c r="G170" s="186" t="s">
        <v>237</v>
      </c>
      <c r="H170" s="187">
        <v>11.254</v>
      </c>
      <c r="I170" s="6"/>
      <c r="J170" s="188">
        <f>ROUND(I170*H170,2)</f>
        <v>0</v>
      </c>
      <c r="K170" s="185" t="s">
        <v>187</v>
      </c>
      <c r="L170" s="104"/>
      <c r="M170" s="189" t="s">
        <v>5</v>
      </c>
      <c r="N170" s="190" t="s">
        <v>42</v>
      </c>
      <c r="O170" s="105"/>
      <c r="P170" s="191">
        <f>O170*H170</f>
        <v>0</v>
      </c>
      <c r="Q170" s="191">
        <v>0</v>
      </c>
      <c r="R170" s="191">
        <f>Q170*H170</f>
        <v>0</v>
      </c>
      <c r="S170" s="191">
        <v>0</v>
      </c>
      <c r="T170" s="192">
        <f>S170*H170</f>
        <v>0</v>
      </c>
      <c r="AR170" s="93" t="s">
        <v>188</v>
      </c>
      <c r="AT170" s="93" t="s">
        <v>183</v>
      </c>
      <c r="AU170" s="93" t="s">
        <v>81</v>
      </c>
      <c r="AY170" s="93" t="s">
        <v>180</v>
      </c>
      <c r="BE170" s="193">
        <f>IF(N170="základní",J170,0)</f>
        <v>0</v>
      </c>
      <c r="BF170" s="193">
        <f>IF(N170="snížená",J170,0)</f>
        <v>0</v>
      </c>
      <c r="BG170" s="193">
        <f>IF(N170="zákl. přenesená",J170,0)</f>
        <v>0</v>
      </c>
      <c r="BH170" s="193">
        <f>IF(N170="sníž. přenesená",J170,0)</f>
        <v>0</v>
      </c>
      <c r="BI170" s="193">
        <f>IF(N170="nulová",J170,0)</f>
        <v>0</v>
      </c>
      <c r="BJ170" s="93" t="s">
        <v>78</v>
      </c>
      <c r="BK170" s="193">
        <f>ROUND(I170*H170,2)</f>
        <v>0</v>
      </c>
      <c r="BL170" s="93" t="s">
        <v>188</v>
      </c>
      <c r="BM170" s="93" t="s">
        <v>247</v>
      </c>
    </row>
    <row r="171" spans="2:65" s="195" customFormat="1">
      <c r="B171" s="194"/>
      <c r="D171" s="196" t="s">
        <v>190</v>
      </c>
      <c r="E171" s="197" t="s">
        <v>5</v>
      </c>
      <c r="F171" s="198" t="s">
        <v>248</v>
      </c>
      <c r="H171" s="197" t="s">
        <v>5</v>
      </c>
      <c r="L171" s="194"/>
      <c r="M171" s="199"/>
      <c r="N171" s="200"/>
      <c r="O171" s="200"/>
      <c r="P171" s="200"/>
      <c r="Q171" s="200"/>
      <c r="R171" s="200"/>
      <c r="S171" s="200"/>
      <c r="T171" s="201"/>
      <c r="AT171" s="197" t="s">
        <v>190</v>
      </c>
      <c r="AU171" s="197" t="s">
        <v>81</v>
      </c>
      <c r="AV171" s="195" t="s">
        <v>78</v>
      </c>
      <c r="AW171" s="195" t="s">
        <v>34</v>
      </c>
      <c r="AX171" s="195" t="s">
        <v>71</v>
      </c>
      <c r="AY171" s="197" t="s">
        <v>180</v>
      </c>
    </row>
    <row r="172" spans="2:65" s="203" customFormat="1">
      <c r="B172" s="202"/>
      <c r="D172" s="196" t="s">
        <v>190</v>
      </c>
      <c r="E172" s="204" t="s">
        <v>5</v>
      </c>
      <c r="F172" s="205" t="s">
        <v>249</v>
      </c>
      <c r="H172" s="206">
        <v>11.254</v>
      </c>
      <c r="L172" s="202"/>
      <c r="M172" s="207"/>
      <c r="N172" s="208"/>
      <c r="O172" s="208"/>
      <c r="P172" s="208"/>
      <c r="Q172" s="208"/>
      <c r="R172" s="208"/>
      <c r="S172" s="208"/>
      <c r="T172" s="209"/>
      <c r="AT172" s="204" t="s">
        <v>190</v>
      </c>
      <c r="AU172" s="204" t="s">
        <v>81</v>
      </c>
      <c r="AV172" s="203" t="s">
        <v>81</v>
      </c>
      <c r="AW172" s="203" t="s">
        <v>34</v>
      </c>
      <c r="AX172" s="203" t="s">
        <v>78</v>
      </c>
      <c r="AY172" s="204" t="s">
        <v>180</v>
      </c>
    </row>
    <row r="173" spans="2:65" s="103" customFormat="1" ht="25.5" customHeight="1">
      <c r="B173" s="104"/>
      <c r="C173" s="183" t="s">
        <v>250</v>
      </c>
      <c r="D173" s="183" t="s">
        <v>183</v>
      </c>
      <c r="E173" s="184" t="s">
        <v>251</v>
      </c>
      <c r="F173" s="185" t="s">
        <v>252</v>
      </c>
      <c r="G173" s="186" t="s">
        <v>237</v>
      </c>
      <c r="H173" s="187">
        <v>2.9980000000000002</v>
      </c>
      <c r="I173" s="6"/>
      <c r="J173" s="188">
        <f>ROUND(I173*H173,2)</f>
        <v>0</v>
      </c>
      <c r="K173" s="185" t="s">
        <v>187</v>
      </c>
      <c r="L173" s="104"/>
      <c r="M173" s="189" t="s">
        <v>5</v>
      </c>
      <c r="N173" s="190" t="s">
        <v>42</v>
      </c>
      <c r="O173" s="105"/>
      <c r="P173" s="191">
        <f>O173*H173</f>
        <v>0</v>
      </c>
      <c r="Q173" s="191">
        <v>0</v>
      </c>
      <c r="R173" s="191">
        <f>Q173*H173</f>
        <v>0</v>
      </c>
      <c r="S173" s="191">
        <v>0</v>
      </c>
      <c r="T173" s="192">
        <f>S173*H173</f>
        <v>0</v>
      </c>
      <c r="AR173" s="93" t="s">
        <v>188</v>
      </c>
      <c r="AT173" s="93" t="s">
        <v>183</v>
      </c>
      <c r="AU173" s="93" t="s">
        <v>81</v>
      </c>
      <c r="AY173" s="93" t="s">
        <v>180</v>
      </c>
      <c r="BE173" s="193">
        <f>IF(N173="základní",J173,0)</f>
        <v>0</v>
      </c>
      <c r="BF173" s="193">
        <f>IF(N173="snížená",J173,0)</f>
        <v>0</v>
      </c>
      <c r="BG173" s="193">
        <f>IF(N173="zákl. přenesená",J173,0)</f>
        <v>0</v>
      </c>
      <c r="BH173" s="193">
        <f>IF(N173="sníž. přenesená",J173,0)</f>
        <v>0</v>
      </c>
      <c r="BI173" s="193">
        <f>IF(N173="nulová",J173,0)</f>
        <v>0</v>
      </c>
      <c r="BJ173" s="93" t="s">
        <v>78</v>
      </c>
      <c r="BK173" s="193">
        <f>ROUND(I173*H173,2)</f>
        <v>0</v>
      </c>
      <c r="BL173" s="93" t="s">
        <v>188</v>
      </c>
      <c r="BM173" s="93" t="s">
        <v>253</v>
      </c>
    </row>
    <row r="174" spans="2:65" s="103" customFormat="1" ht="25.5" customHeight="1">
      <c r="B174" s="104"/>
      <c r="C174" s="183" t="s">
        <v>254</v>
      </c>
      <c r="D174" s="183" t="s">
        <v>183</v>
      </c>
      <c r="E174" s="184" t="s">
        <v>255</v>
      </c>
      <c r="F174" s="185" t="s">
        <v>256</v>
      </c>
      <c r="G174" s="186" t="s">
        <v>237</v>
      </c>
      <c r="H174" s="187">
        <v>41.972000000000001</v>
      </c>
      <c r="I174" s="6"/>
      <c r="J174" s="188">
        <f>ROUND(I174*H174,2)</f>
        <v>0</v>
      </c>
      <c r="K174" s="185" t="s">
        <v>187</v>
      </c>
      <c r="L174" s="104"/>
      <c r="M174" s="189" t="s">
        <v>5</v>
      </c>
      <c r="N174" s="190" t="s">
        <v>42</v>
      </c>
      <c r="O174" s="105"/>
      <c r="P174" s="191">
        <f>O174*H174</f>
        <v>0</v>
      </c>
      <c r="Q174" s="191">
        <v>0</v>
      </c>
      <c r="R174" s="191">
        <f>Q174*H174</f>
        <v>0</v>
      </c>
      <c r="S174" s="191">
        <v>0</v>
      </c>
      <c r="T174" s="192">
        <f>S174*H174</f>
        <v>0</v>
      </c>
      <c r="AR174" s="93" t="s">
        <v>188</v>
      </c>
      <c r="AT174" s="93" t="s">
        <v>183</v>
      </c>
      <c r="AU174" s="93" t="s">
        <v>81</v>
      </c>
      <c r="AY174" s="93" t="s">
        <v>180</v>
      </c>
      <c r="BE174" s="193">
        <f>IF(N174="základní",J174,0)</f>
        <v>0</v>
      </c>
      <c r="BF174" s="193">
        <f>IF(N174="snížená",J174,0)</f>
        <v>0</v>
      </c>
      <c r="BG174" s="193">
        <f>IF(N174="zákl. přenesená",J174,0)</f>
        <v>0</v>
      </c>
      <c r="BH174" s="193">
        <f>IF(N174="sníž. přenesená",J174,0)</f>
        <v>0</v>
      </c>
      <c r="BI174" s="193">
        <f>IF(N174="nulová",J174,0)</f>
        <v>0</v>
      </c>
      <c r="BJ174" s="93" t="s">
        <v>78</v>
      </c>
      <c r="BK174" s="193">
        <f>ROUND(I174*H174,2)</f>
        <v>0</v>
      </c>
      <c r="BL174" s="93" t="s">
        <v>188</v>
      </c>
      <c r="BM174" s="93" t="s">
        <v>257</v>
      </c>
    </row>
    <row r="175" spans="2:65" s="203" customFormat="1">
      <c r="B175" s="202"/>
      <c r="D175" s="196" t="s">
        <v>190</v>
      </c>
      <c r="E175" s="204" t="s">
        <v>5</v>
      </c>
      <c r="F175" s="205" t="s">
        <v>258</v>
      </c>
      <c r="H175" s="206">
        <v>41.972000000000001</v>
      </c>
      <c r="L175" s="202"/>
      <c r="M175" s="207"/>
      <c r="N175" s="208"/>
      <c r="O175" s="208"/>
      <c r="P175" s="208"/>
      <c r="Q175" s="208"/>
      <c r="R175" s="208"/>
      <c r="S175" s="208"/>
      <c r="T175" s="209"/>
      <c r="AT175" s="204" t="s">
        <v>190</v>
      </c>
      <c r="AU175" s="204" t="s">
        <v>81</v>
      </c>
      <c r="AV175" s="203" t="s">
        <v>81</v>
      </c>
      <c r="AW175" s="203" t="s">
        <v>34</v>
      </c>
      <c r="AX175" s="203" t="s">
        <v>78</v>
      </c>
      <c r="AY175" s="204" t="s">
        <v>180</v>
      </c>
    </row>
    <row r="176" spans="2:65" s="103" customFormat="1" ht="25.5" customHeight="1">
      <c r="B176" s="104"/>
      <c r="C176" s="183" t="s">
        <v>259</v>
      </c>
      <c r="D176" s="183" t="s">
        <v>183</v>
      </c>
      <c r="E176" s="184" t="s">
        <v>260</v>
      </c>
      <c r="F176" s="185" t="s">
        <v>261</v>
      </c>
      <c r="G176" s="186" t="s">
        <v>237</v>
      </c>
      <c r="H176" s="187">
        <v>2.9980000000000002</v>
      </c>
      <c r="I176" s="6"/>
      <c r="J176" s="188">
        <f>ROUND(I176*H176,2)</f>
        <v>0</v>
      </c>
      <c r="K176" s="185" t="s">
        <v>187</v>
      </c>
      <c r="L176" s="104"/>
      <c r="M176" s="189" t="s">
        <v>5</v>
      </c>
      <c r="N176" s="190" t="s">
        <v>42</v>
      </c>
      <c r="O176" s="105"/>
      <c r="P176" s="191">
        <f>O176*H176</f>
        <v>0</v>
      </c>
      <c r="Q176" s="191">
        <v>0</v>
      </c>
      <c r="R176" s="191">
        <f>Q176*H176</f>
        <v>0</v>
      </c>
      <c r="S176" s="191">
        <v>0</v>
      </c>
      <c r="T176" s="192">
        <f>S176*H176</f>
        <v>0</v>
      </c>
      <c r="AR176" s="93" t="s">
        <v>188</v>
      </c>
      <c r="AT176" s="93" t="s">
        <v>183</v>
      </c>
      <c r="AU176" s="93" t="s">
        <v>81</v>
      </c>
      <c r="AY176" s="93" t="s">
        <v>180</v>
      </c>
      <c r="BE176" s="193">
        <f>IF(N176="základní",J176,0)</f>
        <v>0</v>
      </c>
      <c r="BF176" s="193">
        <f>IF(N176="snížená",J176,0)</f>
        <v>0</v>
      </c>
      <c r="BG176" s="193">
        <f>IF(N176="zákl. přenesená",J176,0)</f>
        <v>0</v>
      </c>
      <c r="BH176" s="193">
        <f>IF(N176="sníž. přenesená",J176,0)</f>
        <v>0</v>
      </c>
      <c r="BI176" s="193">
        <f>IF(N176="nulová",J176,0)</f>
        <v>0</v>
      </c>
      <c r="BJ176" s="93" t="s">
        <v>78</v>
      </c>
      <c r="BK176" s="193">
        <f>ROUND(I176*H176,2)</f>
        <v>0</v>
      </c>
      <c r="BL176" s="93" t="s">
        <v>188</v>
      </c>
      <c r="BM176" s="93" t="s">
        <v>262</v>
      </c>
    </row>
    <row r="177" spans="2:65" s="103" customFormat="1" ht="25.5" customHeight="1">
      <c r="B177" s="104"/>
      <c r="C177" s="183" t="s">
        <v>263</v>
      </c>
      <c r="D177" s="183" t="s">
        <v>183</v>
      </c>
      <c r="E177" s="184" t="s">
        <v>264</v>
      </c>
      <c r="F177" s="185" t="s">
        <v>265</v>
      </c>
      <c r="G177" s="186" t="s">
        <v>237</v>
      </c>
      <c r="H177" s="187">
        <v>8.2550000000000008</v>
      </c>
      <c r="I177" s="6"/>
      <c r="J177" s="188">
        <f>ROUND(I177*H177,2)</f>
        <v>0</v>
      </c>
      <c r="K177" s="185" t="s">
        <v>187</v>
      </c>
      <c r="L177" s="104"/>
      <c r="M177" s="189" t="s">
        <v>5</v>
      </c>
      <c r="N177" s="190" t="s">
        <v>42</v>
      </c>
      <c r="O177" s="105"/>
      <c r="P177" s="191">
        <f>O177*H177</f>
        <v>0</v>
      </c>
      <c r="Q177" s="191">
        <v>0</v>
      </c>
      <c r="R177" s="191">
        <f>Q177*H177</f>
        <v>0</v>
      </c>
      <c r="S177" s="191">
        <v>0</v>
      </c>
      <c r="T177" s="192">
        <f>S177*H177</f>
        <v>0</v>
      </c>
      <c r="AR177" s="93" t="s">
        <v>188</v>
      </c>
      <c r="AT177" s="93" t="s">
        <v>183</v>
      </c>
      <c r="AU177" s="93" t="s">
        <v>81</v>
      </c>
      <c r="AY177" s="93" t="s">
        <v>180</v>
      </c>
      <c r="BE177" s="193">
        <f>IF(N177="základní",J177,0)</f>
        <v>0</v>
      </c>
      <c r="BF177" s="193">
        <f>IF(N177="snížená",J177,0)</f>
        <v>0</v>
      </c>
      <c r="BG177" s="193">
        <f>IF(N177="zákl. přenesená",J177,0)</f>
        <v>0</v>
      </c>
      <c r="BH177" s="193">
        <f>IF(N177="sníž. přenesená",J177,0)</f>
        <v>0</v>
      </c>
      <c r="BI177" s="193">
        <f>IF(N177="nulová",J177,0)</f>
        <v>0</v>
      </c>
      <c r="BJ177" s="93" t="s">
        <v>78</v>
      </c>
      <c r="BK177" s="193">
        <f>ROUND(I177*H177,2)</f>
        <v>0</v>
      </c>
      <c r="BL177" s="93" t="s">
        <v>188</v>
      </c>
      <c r="BM177" s="93" t="s">
        <v>266</v>
      </c>
    </row>
    <row r="178" spans="2:65" s="203" customFormat="1">
      <c r="B178" s="202"/>
      <c r="D178" s="196" t="s">
        <v>190</v>
      </c>
      <c r="E178" s="204" t="s">
        <v>5</v>
      </c>
      <c r="F178" s="205" t="s">
        <v>267</v>
      </c>
      <c r="H178" s="206">
        <v>8.2550000000000008</v>
      </c>
      <c r="L178" s="202"/>
      <c r="M178" s="207"/>
      <c r="N178" s="208"/>
      <c r="O178" s="208"/>
      <c r="P178" s="208"/>
      <c r="Q178" s="208"/>
      <c r="R178" s="208"/>
      <c r="S178" s="208"/>
      <c r="T178" s="209"/>
      <c r="AT178" s="204" t="s">
        <v>190</v>
      </c>
      <c r="AU178" s="204" t="s">
        <v>81</v>
      </c>
      <c r="AV178" s="203" t="s">
        <v>81</v>
      </c>
      <c r="AW178" s="203" t="s">
        <v>34</v>
      </c>
      <c r="AX178" s="203" t="s">
        <v>78</v>
      </c>
      <c r="AY178" s="204" t="s">
        <v>180</v>
      </c>
    </row>
    <row r="179" spans="2:65" s="103" customFormat="1" ht="25.5" customHeight="1">
      <c r="B179" s="104"/>
      <c r="C179" s="183" t="s">
        <v>11</v>
      </c>
      <c r="D179" s="183" t="s">
        <v>183</v>
      </c>
      <c r="E179" s="184" t="s">
        <v>268</v>
      </c>
      <c r="F179" s="185" t="s">
        <v>256</v>
      </c>
      <c r="G179" s="186" t="s">
        <v>237</v>
      </c>
      <c r="H179" s="187">
        <v>115.57</v>
      </c>
      <c r="I179" s="6"/>
      <c r="J179" s="188">
        <f>ROUND(I179*H179,2)</f>
        <v>0</v>
      </c>
      <c r="K179" s="185" t="s">
        <v>187</v>
      </c>
      <c r="L179" s="104"/>
      <c r="M179" s="189" t="s">
        <v>5</v>
      </c>
      <c r="N179" s="190" t="s">
        <v>42</v>
      </c>
      <c r="O179" s="105"/>
      <c r="P179" s="191">
        <f>O179*H179</f>
        <v>0</v>
      </c>
      <c r="Q179" s="191">
        <v>0</v>
      </c>
      <c r="R179" s="191">
        <f>Q179*H179</f>
        <v>0</v>
      </c>
      <c r="S179" s="191">
        <v>0</v>
      </c>
      <c r="T179" s="192">
        <f>S179*H179</f>
        <v>0</v>
      </c>
      <c r="AR179" s="93" t="s">
        <v>188</v>
      </c>
      <c r="AT179" s="93" t="s">
        <v>183</v>
      </c>
      <c r="AU179" s="93" t="s">
        <v>81</v>
      </c>
      <c r="AY179" s="93" t="s">
        <v>180</v>
      </c>
      <c r="BE179" s="193">
        <f>IF(N179="základní",J179,0)</f>
        <v>0</v>
      </c>
      <c r="BF179" s="193">
        <f>IF(N179="snížená",J179,0)</f>
        <v>0</v>
      </c>
      <c r="BG179" s="193">
        <f>IF(N179="zákl. přenesená",J179,0)</f>
        <v>0</v>
      </c>
      <c r="BH179" s="193">
        <f>IF(N179="sníž. přenesená",J179,0)</f>
        <v>0</v>
      </c>
      <c r="BI179" s="193">
        <f>IF(N179="nulová",J179,0)</f>
        <v>0</v>
      </c>
      <c r="BJ179" s="93" t="s">
        <v>78</v>
      </c>
      <c r="BK179" s="193">
        <f>ROUND(I179*H179,2)</f>
        <v>0</v>
      </c>
      <c r="BL179" s="93" t="s">
        <v>188</v>
      </c>
      <c r="BM179" s="93" t="s">
        <v>269</v>
      </c>
    </row>
    <row r="180" spans="2:65" s="203" customFormat="1">
      <c r="B180" s="202"/>
      <c r="D180" s="196" t="s">
        <v>190</v>
      </c>
      <c r="E180" s="204" t="s">
        <v>5</v>
      </c>
      <c r="F180" s="205" t="s">
        <v>270</v>
      </c>
      <c r="H180" s="206">
        <v>115.57</v>
      </c>
      <c r="L180" s="202"/>
      <c r="M180" s="207"/>
      <c r="N180" s="208"/>
      <c r="O180" s="208"/>
      <c r="P180" s="208"/>
      <c r="Q180" s="208"/>
      <c r="R180" s="208"/>
      <c r="S180" s="208"/>
      <c r="T180" s="209"/>
      <c r="AT180" s="204" t="s">
        <v>190</v>
      </c>
      <c r="AU180" s="204" t="s">
        <v>81</v>
      </c>
      <c r="AV180" s="203" t="s">
        <v>81</v>
      </c>
      <c r="AW180" s="203" t="s">
        <v>34</v>
      </c>
      <c r="AX180" s="203" t="s">
        <v>78</v>
      </c>
      <c r="AY180" s="204" t="s">
        <v>180</v>
      </c>
    </row>
    <row r="181" spans="2:65" s="103" customFormat="1" ht="25.5" customHeight="1">
      <c r="B181" s="104"/>
      <c r="C181" s="183" t="s">
        <v>271</v>
      </c>
      <c r="D181" s="183" t="s">
        <v>183</v>
      </c>
      <c r="E181" s="184" t="s">
        <v>272</v>
      </c>
      <c r="F181" s="185" t="s">
        <v>273</v>
      </c>
      <c r="G181" s="186" t="s">
        <v>237</v>
      </c>
      <c r="H181" s="187">
        <v>6.8570000000000002</v>
      </c>
      <c r="I181" s="6"/>
      <c r="J181" s="188">
        <f>ROUND(I181*H181,2)</f>
        <v>0</v>
      </c>
      <c r="K181" s="185" t="s">
        <v>187</v>
      </c>
      <c r="L181" s="104"/>
      <c r="M181" s="189" t="s">
        <v>5</v>
      </c>
      <c r="N181" s="190" t="s">
        <v>42</v>
      </c>
      <c r="O181" s="105"/>
      <c r="P181" s="191">
        <f>O181*H181</f>
        <v>0</v>
      </c>
      <c r="Q181" s="191">
        <v>0</v>
      </c>
      <c r="R181" s="191">
        <f>Q181*H181</f>
        <v>0</v>
      </c>
      <c r="S181" s="191">
        <v>0</v>
      </c>
      <c r="T181" s="192">
        <f>S181*H181</f>
        <v>0</v>
      </c>
      <c r="AR181" s="93" t="s">
        <v>188</v>
      </c>
      <c r="AT181" s="93" t="s">
        <v>183</v>
      </c>
      <c r="AU181" s="93" t="s">
        <v>81</v>
      </c>
      <c r="AY181" s="93" t="s">
        <v>180</v>
      </c>
      <c r="BE181" s="193">
        <f>IF(N181="základní",J181,0)</f>
        <v>0</v>
      </c>
      <c r="BF181" s="193">
        <f>IF(N181="snížená",J181,0)</f>
        <v>0</v>
      </c>
      <c r="BG181" s="193">
        <f>IF(N181="zákl. přenesená",J181,0)</f>
        <v>0</v>
      </c>
      <c r="BH181" s="193">
        <f>IF(N181="sníž. přenesená",J181,0)</f>
        <v>0</v>
      </c>
      <c r="BI181" s="193">
        <f>IF(N181="nulová",J181,0)</f>
        <v>0</v>
      </c>
      <c r="BJ181" s="93" t="s">
        <v>78</v>
      </c>
      <c r="BK181" s="193">
        <f>ROUND(I181*H181,2)</f>
        <v>0</v>
      </c>
      <c r="BL181" s="93" t="s">
        <v>188</v>
      </c>
      <c r="BM181" s="93" t="s">
        <v>274</v>
      </c>
    </row>
    <row r="182" spans="2:65" s="203" customFormat="1">
      <c r="B182" s="202"/>
      <c r="D182" s="196" t="s">
        <v>190</v>
      </c>
      <c r="E182" s="204" t="s">
        <v>5</v>
      </c>
      <c r="F182" s="205" t="s">
        <v>275</v>
      </c>
      <c r="H182" s="206">
        <v>6.8570000000000002</v>
      </c>
      <c r="L182" s="202"/>
      <c r="M182" s="207"/>
      <c r="N182" s="208"/>
      <c r="O182" s="208"/>
      <c r="P182" s="208"/>
      <c r="Q182" s="208"/>
      <c r="R182" s="208"/>
      <c r="S182" s="208"/>
      <c r="T182" s="209"/>
      <c r="AT182" s="204" t="s">
        <v>190</v>
      </c>
      <c r="AU182" s="204" t="s">
        <v>81</v>
      </c>
      <c r="AV182" s="203" t="s">
        <v>81</v>
      </c>
      <c r="AW182" s="203" t="s">
        <v>34</v>
      </c>
      <c r="AX182" s="203" t="s">
        <v>78</v>
      </c>
      <c r="AY182" s="204" t="s">
        <v>180</v>
      </c>
    </row>
    <row r="183" spans="2:65" s="103" customFormat="1" ht="25.5" customHeight="1">
      <c r="B183" s="104"/>
      <c r="C183" s="183" t="s">
        <v>276</v>
      </c>
      <c r="D183" s="183" t="s">
        <v>183</v>
      </c>
      <c r="E183" s="184" t="s">
        <v>277</v>
      </c>
      <c r="F183" s="185" t="s">
        <v>278</v>
      </c>
      <c r="G183" s="186" t="s">
        <v>237</v>
      </c>
      <c r="H183" s="187">
        <v>1.3979999999999999</v>
      </c>
      <c r="I183" s="6"/>
      <c r="J183" s="188">
        <f>ROUND(I183*H183,2)</f>
        <v>0</v>
      </c>
      <c r="K183" s="185" t="s">
        <v>187</v>
      </c>
      <c r="L183" s="104"/>
      <c r="M183" s="189" t="s">
        <v>5</v>
      </c>
      <c r="N183" s="190" t="s">
        <v>42</v>
      </c>
      <c r="O183" s="105"/>
      <c r="P183" s="191">
        <f>O183*H183</f>
        <v>0</v>
      </c>
      <c r="Q183" s="191">
        <v>0</v>
      </c>
      <c r="R183" s="191">
        <f>Q183*H183</f>
        <v>0</v>
      </c>
      <c r="S183" s="191">
        <v>0</v>
      </c>
      <c r="T183" s="192">
        <f>S183*H183</f>
        <v>0</v>
      </c>
      <c r="AR183" s="93" t="s">
        <v>188</v>
      </c>
      <c r="AT183" s="93" t="s">
        <v>183</v>
      </c>
      <c r="AU183" s="93" t="s">
        <v>81</v>
      </c>
      <c r="AY183" s="93" t="s">
        <v>180</v>
      </c>
      <c r="BE183" s="193">
        <f>IF(N183="základní",J183,0)</f>
        <v>0</v>
      </c>
      <c r="BF183" s="193">
        <f>IF(N183="snížená",J183,0)</f>
        <v>0</v>
      </c>
      <c r="BG183" s="193">
        <f>IF(N183="zákl. přenesená",J183,0)</f>
        <v>0</v>
      </c>
      <c r="BH183" s="193">
        <f>IF(N183="sníž. přenesená",J183,0)</f>
        <v>0</v>
      </c>
      <c r="BI183" s="193">
        <f>IF(N183="nulová",J183,0)</f>
        <v>0</v>
      </c>
      <c r="BJ183" s="93" t="s">
        <v>78</v>
      </c>
      <c r="BK183" s="193">
        <f>ROUND(I183*H183,2)</f>
        <v>0</v>
      </c>
      <c r="BL183" s="93" t="s">
        <v>188</v>
      </c>
      <c r="BM183" s="93" t="s">
        <v>279</v>
      </c>
    </row>
    <row r="184" spans="2:65" s="171" customFormat="1" ht="29.85" customHeight="1">
      <c r="B184" s="170"/>
      <c r="D184" s="172" t="s">
        <v>70</v>
      </c>
      <c r="E184" s="181" t="s">
        <v>205</v>
      </c>
      <c r="F184" s="181" t="s">
        <v>280</v>
      </c>
      <c r="J184" s="182">
        <f>BK184</f>
        <v>0</v>
      </c>
      <c r="L184" s="170"/>
      <c r="M184" s="175"/>
      <c r="N184" s="176"/>
      <c r="O184" s="176"/>
      <c r="P184" s="177">
        <f>SUM(P185:P306)</f>
        <v>0</v>
      </c>
      <c r="Q184" s="176"/>
      <c r="R184" s="177">
        <f>SUM(R185:R306)</f>
        <v>19.471148230000001</v>
      </c>
      <c r="S184" s="176"/>
      <c r="T184" s="178">
        <f>SUM(T185:T306)</f>
        <v>0</v>
      </c>
      <c r="AR184" s="172" t="s">
        <v>78</v>
      </c>
      <c r="AT184" s="179" t="s">
        <v>70</v>
      </c>
      <c r="AU184" s="179" t="s">
        <v>78</v>
      </c>
      <c r="AY184" s="172" t="s">
        <v>180</v>
      </c>
      <c r="BK184" s="180">
        <f>SUM(BK185:BK306)</f>
        <v>0</v>
      </c>
    </row>
    <row r="185" spans="2:65" s="103" customFormat="1" ht="25.5" customHeight="1">
      <c r="B185" s="104"/>
      <c r="C185" s="183" t="s">
        <v>281</v>
      </c>
      <c r="D185" s="183" t="s">
        <v>183</v>
      </c>
      <c r="E185" s="184" t="s">
        <v>282</v>
      </c>
      <c r="F185" s="185" t="s">
        <v>283</v>
      </c>
      <c r="G185" s="186" t="s">
        <v>237</v>
      </c>
      <c r="H185" s="187">
        <v>3.5999999999999997E-2</v>
      </c>
      <c r="I185" s="6"/>
      <c r="J185" s="188">
        <f>ROUND(I185*H185,2)</f>
        <v>0</v>
      </c>
      <c r="K185" s="185" t="s">
        <v>187</v>
      </c>
      <c r="L185" s="104"/>
      <c r="M185" s="189" t="s">
        <v>5</v>
      </c>
      <c r="N185" s="190" t="s">
        <v>42</v>
      </c>
      <c r="O185" s="105"/>
      <c r="P185" s="191">
        <f>O185*H185</f>
        <v>0</v>
      </c>
      <c r="Q185" s="191">
        <v>1.9539999999999998E-2</v>
      </c>
      <c r="R185" s="191">
        <f>Q185*H185</f>
        <v>7.0343999999999984E-4</v>
      </c>
      <c r="S185" s="191">
        <v>0</v>
      </c>
      <c r="T185" s="192">
        <f>S185*H185</f>
        <v>0</v>
      </c>
      <c r="AR185" s="93" t="s">
        <v>188</v>
      </c>
      <c r="AT185" s="93" t="s">
        <v>183</v>
      </c>
      <c r="AU185" s="93" t="s">
        <v>81</v>
      </c>
      <c r="AY185" s="93" t="s">
        <v>180</v>
      </c>
      <c r="BE185" s="193">
        <f>IF(N185="základní",J185,0)</f>
        <v>0</v>
      </c>
      <c r="BF185" s="193">
        <f>IF(N185="snížená",J185,0)</f>
        <v>0</v>
      </c>
      <c r="BG185" s="193">
        <f>IF(N185="zákl. přenesená",J185,0)</f>
        <v>0</v>
      </c>
      <c r="BH185" s="193">
        <f>IF(N185="sníž. přenesená",J185,0)</f>
        <v>0</v>
      </c>
      <c r="BI185" s="193">
        <f>IF(N185="nulová",J185,0)</f>
        <v>0</v>
      </c>
      <c r="BJ185" s="93" t="s">
        <v>78</v>
      </c>
      <c r="BK185" s="193">
        <f>ROUND(I185*H185,2)</f>
        <v>0</v>
      </c>
      <c r="BL185" s="93" t="s">
        <v>188</v>
      </c>
      <c r="BM185" s="93" t="s">
        <v>284</v>
      </c>
    </row>
    <row r="186" spans="2:65" s="195" customFormat="1">
      <c r="B186" s="194"/>
      <c r="D186" s="196" t="s">
        <v>190</v>
      </c>
      <c r="E186" s="197" t="s">
        <v>5</v>
      </c>
      <c r="F186" s="198" t="s">
        <v>285</v>
      </c>
      <c r="H186" s="197" t="s">
        <v>5</v>
      </c>
      <c r="L186" s="194"/>
      <c r="M186" s="199"/>
      <c r="N186" s="200"/>
      <c r="O186" s="200"/>
      <c r="P186" s="200"/>
      <c r="Q186" s="200"/>
      <c r="R186" s="200"/>
      <c r="S186" s="200"/>
      <c r="T186" s="201"/>
      <c r="AT186" s="197" t="s">
        <v>190</v>
      </c>
      <c r="AU186" s="197" t="s">
        <v>81</v>
      </c>
      <c r="AV186" s="195" t="s">
        <v>78</v>
      </c>
      <c r="AW186" s="195" t="s">
        <v>34</v>
      </c>
      <c r="AX186" s="195" t="s">
        <v>71</v>
      </c>
      <c r="AY186" s="197" t="s">
        <v>180</v>
      </c>
    </row>
    <row r="187" spans="2:65" s="195" customFormat="1">
      <c r="B187" s="194"/>
      <c r="D187" s="196" t="s">
        <v>190</v>
      </c>
      <c r="E187" s="197" t="s">
        <v>5</v>
      </c>
      <c r="F187" s="198" t="s">
        <v>286</v>
      </c>
      <c r="H187" s="197" t="s">
        <v>5</v>
      </c>
      <c r="L187" s="194"/>
      <c r="M187" s="199"/>
      <c r="N187" s="200"/>
      <c r="O187" s="200"/>
      <c r="P187" s="200"/>
      <c r="Q187" s="200"/>
      <c r="R187" s="200"/>
      <c r="S187" s="200"/>
      <c r="T187" s="201"/>
      <c r="AT187" s="197" t="s">
        <v>190</v>
      </c>
      <c r="AU187" s="197" t="s">
        <v>81</v>
      </c>
      <c r="AV187" s="195" t="s">
        <v>78</v>
      </c>
      <c r="AW187" s="195" t="s">
        <v>34</v>
      </c>
      <c r="AX187" s="195" t="s">
        <v>71</v>
      </c>
      <c r="AY187" s="197" t="s">
        <v>180</v>
      </c>
    </row>
    <row r="188" spans="2:65" s="195" customFormat="1">
      <c r="B188" s="194"/>
      <c r="D188" s="196" t="s">
        <v>190</v>
      </c>
      <c r="E188" s="197" t="s">
        <v>5</v>
      </c>
      <c r="F188" s="198" t="s">
        <v>287</v>
      </c>
      <c r="H188" s="197" t="s">
        <v>5</v>
      </c>
      <c r="L188" s="194"/>
      <c r="M188" s="199"/>
      <c r="N188" s="200"/>
      <c r="O188" s="200"/>
      <c r="P188" s="200"/>
      <c r="Q188" s="200"/>
      <c r="R188" s="200"/>
      <c r="S188" s="200"/>
      <c r="T188" s="201"/>
      <c r="AT188" s="197" t="s">
        <v>190</v>
      </c>
      <c r="AU188" s="197" t="s">
        <v>81</v>
      </c>
      <c r="AV188" s="195" t="s">
        <v>78</v>
      </c>
      <c r="AW188" s="195" t="s">
        <v>34</v>
      </c>
      <c r="AX188" s="195" t="s">
        <v>71</v>
      </c>
      <c r="AY188" s="197" t="s">
        <v>180</v>
      </c>
    </row>
    <row r="189" spans="2:65" s="195" customFormat="1">
      <c r="B189" s="194"/>
      <c r="D189" s="196" t="s">
        <v>190</v>
      </c>
      <c r="E189" s="197" t="s">
        <v>5</v>
      </c>
      <c r="F189" s="198" t="s">
        <v>288</v>
      </c>
      <c r="H189" s="197" t="s">
        <v>5</v>
      </c>
      <c r="L189" s="194"/>
      <c r="M189" s="199"/>
      <c r="N189" s="200"/>
      <c r="O189" s="200"/>
      <c r="P189" s="200"/>
      <c r="Q189" s="200"/>
      <c r="R189" s="200"/>
      <c r="S189" s="200"/>
      <c r="T189" s="201"/>
      <c r="AT189" s="197" t="s">
        <v>190</v>
      </c>
      <c r="AU189" s="197" t="s">
        <v>81</v>
      </c>
      <c r="AV189" s="195" t="s">
        <v>78</v>
      </c>
      <c r="AW189" s="195" t="s">
        <v>34</v>
      </c>
      <c r="AX189" s="195" t="s">
        <v>71</v>
      </c>
      <c r="AY189" s="197" t="s">
        <v>180</v>
      </c>
    </row>
    <row r="190" spans="2:65" s="203" customFormat="1">
      <c r="B190" s="202"/>
      <c r="D190" s="196" t="s">
        <v>190</v>
      </c>
      <c r="E190" s="204" t="s">
        <v>5</v>
      </c>
      <c r="F190" s="205" t="s">
        <v>289</v>
      </c>
      <c r="H190" s="206">
        <v>7.0000000000000001E-3</v>
      </c>
      <c r="L190" s="202"/>
      <c r="M190" s="207"/>
      <c r="N190" s="208"/>
      <c r="O190" s="208"/>
      <c r="P190" s="208"/>
      <c r="Q190" s="208"/>
      <c r="R190" s="208"/>
      <c r="S190" s="208"/>
      <c r="T190" s="209"/>
      <c r="AT190" s="204" t="s">
        <v>190</v>
      </c>
      <c r="AU190" s="204" t="s">
        <v>81</v>
      </c>
      <c r="AV190" s="203" t="s">
        <v>81</v>
      </c>
      <c r="AW190" s="203" t="s">
        <v>34</v>
      </c>
      <c r="AX190" s="203" t="s">
        <v>71</v>
      </c>
      <c r="AY190" s="204" t="s">
        <v>180</v>
      </c>
    </row>
    <row r="191" spans="2:65" s="195" customFormat="1">
      <c r="B191" s="194"/>
      <c r="D191" s="196" t="s">
        <v>190</v>
      </c>
      <c r="E191" s="197" t="s">
        <v>5</v>
      </c>
      <c r="F191" s="198" t="s">
        <v>290</v>
      </c>
      <c r="H191" s="197" t="s">
        <v>5</v>
      </c>
      <c r="L191" s="194"/>
      <c r="M191" s="199"/>
      <c r="N191" s="200"/>
      <c r="O191" s="200"/>
      <c r="P191" s="200"/>
      <c r="Q191" s="200"/>
      <c r="R191" s="200"/>
      <c r="S191" s="200"/>
      <c r="T191" s="201"/>
      <c r="AT191" s="197" t="s">
        <v>190</v>
      </c>
      <c r="AU191" s="197" t="s">
        <v>81</v>
      </c>
      <c r="AV191" s="195" t="s">
        <v>78</v>
      </c>
      <c r="AW191" s="195" t="s">
        <v>34</v>
      </c>
      <c r="AX191" s="195" t="s">
        <v>71</v>
      </c>
      <c r="AY191" s="197" t="s">
        <v>180</v>
      </c>
    </row>
    <row r="192" spans="2:65" s="203" customFormat="1">
      <c r="B192" s="202"/>
      <c r="D192" s="196" t="s">
        <v>190</v>
      </c>
      <c r="E192" s="204" t="s">
        <v>5</v>
      </c>
      <c r="F192" s="205" t="s">
        <v>291</v>
      </c>
      <c r="H192" s="206">
        <v>6.0000000000000001E-3</v>
      </c>
      <c r="L192" s="202"/>
      <c r="M192" s="207"/>
      <c r="N192" s="208"/>
      <c r="O192" s="208"/>
      <c r="P192" s="208"/>
      <c r="Q192" s="208"/>
      <c r="R192" s="208"/>
      <c r="S192" s="208"/>
      <c r="T192" s="209"/>
      <c r="AT192" s="204" t="s">
        <v>190</v>
      </c>
      <c r="AU192" s="204" t="s">
        <v>81</v>
      </c>
      <c r="AV192" s="203" t="s">
        <v>81</v>
      </c>
      <c r="AW192" s="203" t="s">
        <v>34</v>
      </c>
      <c r="AX192" s="203" t="s">
        <v>71</v>
      </c>
      <c r="AY192" s="204" t="s">
        <v>180</v>
      </c>
    </row>
    <row r="193" spans="2:65" s="219" customFormat="1">
      <c r="B193" s="218"/>
      <c r="D193" s="196" t="s">
        <v>190</v>
      </c>
      <c r="E193" s="220" t="s">
        <v>5</v>
      </c>
      <c r="F193" s="221" t="s">
        <v>292</v>
      </c>
      <c r="H193" s="222">
        <v>1.2999999999999999E-2</v>
      </c>
      <c r="L193" s="218"/>
      <c r="M193" s="223"/>
      <c r="N193" s="224"/>
      <c r="O193" s="224"/>
      <c r="P193" s="224"/>
      <c r="Q193" s="224"/>
      <c r="R193" s="224"/>
      <c r="S193" s="224"/>
      <c r="T193" s="225"/>
      <c r="AT193" s="220" t="s">
        <v>190</v>
      </c>
      <c r="AU193" s="220" t="s">
        <v>81</v>
      </c>
      <c r="AV193" s="219" t="s">
        <v>205</v>
      </c>
      <c r="AW193" s="219" t="s">
        <v>34</v>
      </c>
      <c r="AX193" s="219" t="s">
        <v>71</v>
      </c>
      <c r="AY193" s="220" t="s">
        <v>180</v>
      </c>
    </row>
    <row r="194" spans="2:65" s="195" customFormat="1">
      <c r="B194" s="194"/>
      <c r="D194" s="196" t="s">
        <v>190</v>
      </c>
      <c r="E194" s="197" t="s">
        <v>5</v>
      </c>
      <c r="F194" s="198" t="s">
        <v>293</v>
      </c>
      <c r="H194" s="197" t="s">
        <v>5</v>
      </c>
      <c r="L194" s="194"/>
      <c r="M194" s="199"/>
      <c r="N194" s="200"/>
      <c r="O194" s="200"/>
      <c r="P194" s="200"/>
      <c r="Q194" s="200"/>
      <c r="R194" s="200"/>
      <c r="S194" s="200"/>
      <c r="T194" s="201"/>
      <c r="AT194" s="197" t="s">
        <v>190</v>
      </c>
      <c r="AU194" s="197" t="s">
        <v>81</v>
      </c>
      <c r="AV194" s="195" t="s">
        <v>78</v>
      </c>
      <c r="AW194" s="195" t="s">
        <v>34</v>
      </c>
      <c r="AX194" s="195" t="s">
        <v>71</v>
      </c>
      <c r="AY194" s="197" t="s">
        <v>180</v>
      </c>
    </row>
    <row r="195" spans="2:65" s="195" customFormat="1">
      <c r="B195" s="194"/>
      <c r="D195" s="196" t="s">
        <v>190</v>
      </c>
      <c r="E195" s="197" t="s">
        <v>5</v>
      </c>
      <c r="F195" s="198" t="s">
        <v>288</v>
      </c>
      <c r="H195" s="197" t="s">
        <v>5</v>
      </c>
      <c r="L195" s="194"/>
      <c r="M195" s="199"/>
      <c r="N195" s="200"/>
      <c r="O195" s="200"/>
      <c r="P195" s="200"/>
      <c r="Q195" s="200"/>
      <c r="R195" s="200"/>
      <c r="S195" s="200"/>
      <c r="T195" s="201"/>
      <c r="AT195" s="197" t="s">
        <v>190</v>
      </c>
      <c r="AU195" s="197" t="s">
        <v>81</v>
      </c>
      <c r="AV195" s="195" t="s">
        <v>78</v>
      </c>
      <c r="AW195" s="195" t="s">
        <v>34</v>
      </c>
      <c r="AX195" s="195" t="s">
        <v>71</v>
      </c>
      <c r="AY195" s="197" t="s">
        <v>180</v>
      </c>
    </row>
    <row r="196" spans="2:65" s="203" customFormat="1">
      <c r="B196" s="202"/>
      <c r="D196" s="196" t="s">
        <v>190</v>
      </c>
      <c r="E196" s="204" t="s">
        <v>5</v>
      </c>
      <c r="F196" s="205" t="s">
        <v>294</v>
      </c>
      <c r="H196" s="206">
        <v>2.3E-2</v>
      </c>
      <c r="L196" s="202"/>
      <c r="M196" s="207"/>
      <c r="N196" s="208"/>
      <c r="O196" s="208"/>
      <c r="P196" s="208"/>
      <c r="Q196" s="208"/>
      <c r="R196" s="208"/>
      <c r="S196" s="208"/>
      <c r="T196" s="209"/>
      <c r="AT196" s="204" t="s">
        <v>190</v>
      </c>
      <c r="AU196" s="204" t="s">
        <v>81</v>
      </c>
      <c r="AV196" s="203" t="s">
        <v>81</v>
      </c>
      <c r="AW196" s="203" t="s">
        <v>34</v>
      </c>
      <c r="AX196" s="203" t="s">
        <v>71</v>
      </c>
      <c r="AY196" s="204" t="s">
        <v>180</v>
      </c>
    </row>
    <row r="197" spans="2:65" s="219" customFormat="1">
      <c r="B197" s="218"/>
      <c r="D197" s="196" t="s">
        <v>190</v>
      </c>
      <c r="E197" s="220" t="s">
        <v>5</v>
      </c>
      <c r="F197" s="221" t="s">
        <v>292</v>
      </c>
      <c r="H197" s="222">
        <v>2.3E-2</v>
      </c>
      <c r="L197" s="218"/>
      <c r="M197" s="223"/>
      <c r="N197" s="224"/>
      <c r="O197" s="224"/>
      <c r="P197" s="224"/>
      <c r="Q197" s="224"/>
      <c r="R197" s="224"/>
      <c r="S197" s="224"/>
      <c r="T197" s="225"/>
      <c r="AT197" s="220" t="s">
        <v>190</v>
      </c>
      <c r="AU197" s="220" t="s">
        <v>81</v>
      </c>
      <c r="AV197" s="219" t="s">
        <v>205</v>
      </c>
      <c r="AW197" s="219" t="s">
        <v>34</v>
      </c>
      <c r="AX197" s="219" t="s">
        <v>71</v>
      </c>
      <c r="AY197" s="220" t="s">
        <v>180</v>
      </c>
    </row>
    <row r="198" spans="2:65" s="211" customFormat="1">
      <c r="B198" s="210"/>
      <c r="D198" s="196" t="s">
        <v>190</v>
      </c>
      <c r="E198" s="212" t="s">
        <v>5</v>
      </c>
      <c r="F198" s="213" t="s">
        <v>198</v>
      </c>
      <c r="H198" s="214">
        <v>3.5999999999999997E-2</v>
      </c>
      <c r="L198" s="210"/>
      <c r="M198" s="215"/>
      <c r="N198" s="216"/>
      <c r="O198" s="216"/>
      <c r="P198" s="216"/>
      <c r="Q198" s="216"/>
      <c r="R198" s="216"/>
      <c r="S198" s="216"/>
      <c r="T198" s="217"/>
      <c r="AT198" s="212" t="s">
        <v>190</v>
      </c>
      <c r="AU198" s="212" t="s">
        <v>81</v>
      </c>
      <c r="AV198" s="211" t="s">
        <v>188</v>
      </c>
      <c r="AW198" s="211" t="s">
        <v>34</v>
      </c>
      <c r="AX198" s="211" t="s">
        <v>78</v>
      </c>
      <c r="AY198" s="212" t="s">
        <v>180</v>
      </c>
    </row>
    <row r="199" spans="2:65" s="103" customFormat="1" ht="16.5" customHeight="1">
      <c r="B199" s="104"/>
      <c r="C199" s="226" t="s">
        <v>295</v>
      </c>
      <c r="D199" s="226" t="s">
        <v>296</v>
      </c>
      <c r="E199" s="227" t="s">
        <v>297</v>
      </c>
      <c r="F199" s="228" t="s">
        <v>298</v>
      </c>
      <c r="G199" s="229" t="s">
        <v>237</v>
      </c>
      <c r="H199" s="230">
        <v>1.4E-2</v>
      </c>
      <c r="I199" s="7"/>
      <c r="J199" s="231">
        <f>ROUND(I199*H199,2)</f>
        <v>0</v>
      </c>
      <c r="K199" s="228" t="s">
        <v>187</v>
      </c>
      <c r="L199" s="232"/>
      <c r="M199" s="233" t="s">
        <v>5</v>
      </c>
      <c r="N199" s="234" t="s">
        <v>42</v>
      </c>
      <c r="O199" s="105"/>
      <c r="P199" s="191">
        <f>O199*H199</f>
        <v>0</v>
      </c>
      <c r="Q199" s="191">
        <v>1</v>
      </c>
      <c r="R199" s="191">
        <f>Q199*H199</f>
        <v>1.4E-2</v>
      </c>
      <c r="S199" s="191">
        <v>0</v>
      </c>
      <c r="T199" s="192">
        <f>S199*H199</f>
        <v>0</v>
      </c>
      <c r="AR199" s="93" t="s">
        <v>234</v>
      </c>
      <c r="AT199" s="93" t="s">
        <v>296</v>
      </c>
      <c r="AU199" s="93" t="s">
        <v>81</v>
      </c>
      <c r="AY199" s="93" t="s">
        <v>180</v>
      </c>
      <c r="BE199" s="193">
        <f>IF(N199="základní",J199,0)</f>
        <v>0</v>
      </c>
      <c r="BF199" s="193">
        <f>IF(N199="snížená",J199,0)</f>
        <v>0</v>
      </c>
      <c r="BG199" s="193">
        <f>IF(N199="zákl. přenesená",J199,0)</f>
        <v>0</v>
      </c>
      <c r="BH199" s="193">
        <f>IF(N199="sníž. přenesená",J199,0)</f>
        <v>0</v>
      </c>
      <c r="BI199" s="193">
        <f>IF(N199="nulová",J199,0)</f>
        <v>0</v>
      </c>
      <c r="BJ199" s="93" t="s">
        <v>78</v>
      </c>
      <c r="BK199" s="193">
        <f>ROUND(I199*H199,2)</f>
        <v>0</v>
      </c>
      <c r="BL199" s="93" t="s">
        <v>188</v>
      </c>
      <c r="BM199" s="93" t="s">
        <v>299</v>
      </c>
    </row>
    <row r="200" spans="2:65" s="203" customFormat="1">
      <c r="B200" s="202"/>
      <c r="D200" s="196" t="s">
        <v>190</v>
      </c>
      <c r="E200" s="204" t="s">
        <v>5</v>
      </c>
      <c r="F200" s="205" t="s">
        <v>300</v>
      </c>
      <c r="H200" s="206">
        <v>1.2999999999999999E-2</v>
      </c>
      <c r="L200" s="202"/>
      <c r="M200" s="207"/>
      <c r="N200" s="208"/>
      <c r="O200" s="208"/>
      <c r="P200" s="208"/>
      <c r="Q200" s="208"/>
      <c r="R200" s="208"/>
      <c r="S200" s="208"/>
      <c r="T200" s="209"/>
      <c r="AT200" s="204" t="s">
        <v>190</v>
      </c>
      <c r="AU200" s="204" t="s">
        <v>81</v>
      </c>
      <c r="AV200" s="203" t="s">
        <v>81</v>
      </c>
      <c r="AW200" s="203" t="s">
        <v>34</v>
      </c>
      <c r="AX200" s="203" t="s">
        <v>71</v>
      </c>
      <c r="AY200" s="204" t="s">
        <v>180</v>
      </c>
    </row>
    <row r="201" spans="2:65" s="203" customFormat="1">
      <c r="B201" s="202"/>
      <c r="D201" s="196" t="s">
        <v>190</v>
      </c>
      <c r="E201" s="204" t="s">
        <v>5</v>
      </c>
      <c r="F201" s="205" t="s">
        <v>301</v>
      </c>
      <c r="H201" s="206">
        <v>1.4E-2</v>
      </c>
      <c r="L201" s="202"/>
      <c r="M201" s="207"/>
      <c r="N201" s="208"/>
      <c r="O201" s="208"/>
      <c r="P201" s="208"/>
      <c r="Q201" s="208"/>
      <c r="R201" s="208"/>
      <c r="S201" s="208"/>
      <c r="T201" s="209"/>
      <c r="AT201" s="204" t="s">
        <v>190</v>
      </c>
      <c r="AU201" s="204" t="s">
        <v>81</v>
      </c>
      <c r="AV201" s="203" t="s">
        <v>81</v>
      </c>
      <c r="AW201" s="203" t="s">
        <v>34</v>
      </c>
      <c r="AX201" s="203" t="s">
        <v>78</v>
      </c>
      <c r="AY201" s="204" t="s">
        <v>180</v>
      </c>
    </row>
    <row r="202" spans="2:65" s="103" customFormat="1" ht="16.5" customHeight="1">
      <c r="B202" s="104"/>
      <c r="C202" s="226" t="s">
        <v>302</v>
      </c>
      <c r="D202" s="226" t="s">
        <v>296</v>
      </c>
      <c r="E202" s="227" t="s">
        <v>303</v>
      </c>
      <c r="F202" s="228" t="s">
        <v>304</v>
      </c>
      <c r="G202" s="229" t="s">
        <v>237</v>
      </c>
      <c r="H202" s="230">
        <v>2.5000000000000001E-2</v>
      </c>
      <c r="I202" s="7"/>
      <c r="J202" s="231">
        <f>ROUND(I202*H202,2)</f>
        <v>0</v>
      </c>
      <c r="K202" s="228" t="s">
        <v>187</v>
      </c>
      <c r="L202" s="232"/>
      <c r="M202" s="233" t="s">
        <v>5</v>
      </c>
      <c r="N202" s="234" t="s">
        <v>42</v>
      </c>
      <c r="O202" s="105"/>
      <c r="P202" s="191">
        <f>O202*H202</f>
        <v>0</v>
      </c>
      <c r="Q202" s="191">
        <v>1</v>
      </c>
      <c r="R202" s="191">
        <f>Q202*H202</f>
        <v>2.5000000000000001E-2</v>
      </c>
      <c r="S202" s="191">
        <v>0</v>
      </c>
      <c r="T202" s="192">
        <f>S202*H202</f>
        <v>0</v>
      </c>
      <c r="AR202" s="93" t="s">
        <v>234</v>
      </c>
      <c r="AT202" s="93" t="s">
        <v>296</v>
      </c>
      <c r="AU202" s="93" t="s">
        <v>81</v>
      </c>
      <c r="AY202" s="93" t="s">
        <v>180</v>
      </c>
      <c r="BE202" s="193">
        <f>IF(N202="základní",J202,0)</f>
        <v>0</v>
      </c>
      <c r="BF202" s="193">
        <f>IF(N202="snížená",J202,0)</f>
        <v>0</v>
      </c>
      <c r="BG202" s="193">
        <f>IF(N202="zákl. přenesená",J202,0)</f>
        <v>0</v>
      </c>
      <c r="BH202" s="193">
        <f>IF(N202="sníž. přenesená",J202,0)</f>
        <v>0</v>
      </c>
      <c r="BI202" s="193">
        <f>IF(N202="nulová",J202,0)</f>
        <v>0</v>
      </c>
      <c r="BJ202" s="93" t="s">
        <v>78</v>
      </c>
      <c r="BK202" s="193">
        <f>ROUND(I202*H202,2)</f>
        <v>0</v>
      </c>
      <c r="BL202" s="93" t="s">
        <v>188</v>
      </c>
      <c r="BM202" s="93" t="s">
        <v>305</v>
      </c>
    </row>
    <row r="203" spans="2:65" s="203" customFormat="1">
      <c r="B203" s="202"/>
      <c r="D203" s="196" t="s">
        <v>190</v>
      </c>
      <c r="E203" s="204" t="s">
        <v>5</v>
      </c>
      <c r="F203" s="205" t="s">
        <v>306</v>
      </c>
      <c r="H203" s="206">
        <v>2.3E-2</v>
      </c>
      <c r="L203" s="202"/>
      <c r="M203" s="207"/>
      <c r="N203" s="208"/>
      <c r="O203" s="208"/>
      <c r="P203" s="208"/>
      <c r="Q203" s="208"/>
      <c r="R203" s="208"/>
      <c r="S203" s="208"/>
      <c r="T203" s="209"/>
      <c r="AT203" s="204" t="s">
        <v>190</v>
      </c>
      <c r="AU203" s="204" t="s">
        <v>81</v>
      </c>
      <c r="AV203" s="203" t="s">
        <v>81</v>
      </c>
      <c r="AW203" s="203" t="s">
        <v>34</v>
      </c>
      <c r="AX203" s="203" t="s">
        <v>71</v>
      </c>
      <c r="AY203" s="204" t="s">
        <v>180</v>
      </c>
    </row>
    <row r="204" spans="2:65" s="203" customFormat="1">
      <c r="B204" s="202"/>
      <c r="D204" s="196" t="s">
        <v>190</v>
      </c>
      <c r="E204" s="204" t="s">
        <v>5</v>
      </c>
      <c r="F204" s="205" t="s">
        <v>307</v>
      </c>
      <c r="H204" s="206">
        <v>2.5000000000000001E-2</v>
      </c>
      <c r="L204" s="202"/>
      <c r="M204" s="207"/>
      <c r="N204" s="208"/>
      <c r="O204" s="208"/>
      <c r="P204" s="208"/>
      <c r="Q204" s="208"/>
      <c r="R204" s="208"/>
      <c r="S204" s="208"/>
      <c r="T204" s="209"/>
      <c r="AT204" s="204" t="s">
        <v>190</v>
      </c>
      <c r="AU204" s="204" t="s">
        <v>81</v>
      </c>
      <c r="AV204" s="203" t="s">
        <v>81</v>
      </c>
      <c r="AW204" s="203" t="s">
        <v>34</v>
      </c>
      <c r="AX204" s="203" t="s">
        <v>78</v>
      </c>
      <c r="AY204" s="204" t="s">
        <v>180</v>
      </c>
    </row>
    <row r="205" spans="2:65" s="103" customFormat="1" ht="25.5" customHeight="1">
      <c r="B205" s="104"/>
      <c r="C205" s="183" t="s">
        <v>10</v>
      </c>
      <c r="D205" s="183" t="s">
        <v>183</v>
      </c>
      <c r="E205" s="184" t="s">
        <v>308</v>
      </c>
      <c r="F205" s="185" t="s">
        <v>309</v>
      </c>
      <c r="G205" s="186" t="s">
        <v>208</v>
      </c>
      <c r="H205" s="187">
        <v>0.42</v>
      </c>
      <c r="I205" s="6"/>
      <c r="J205" s="188">
        <f>ROUND(I205*H205,2)</f>
        <v>0</v>
      </c>
      <c r="K205" s="185" t="s">
        <v>187</v>
      </c>
      <c r="L205" s="104"/>
      <c r="M205" s="189" t="s">
        <v>5</v>
      </c>
      <c r="N205" s="190" t="s">
        <v>42</v>
      </c>
      <c r="O205" s="105"/>
      <c r="P205" s="191">
        <f>O205*H205</f>
        <v>0</v>
      </c>
      <c r="Q205" s="191">
        <v>0.17818000000000001</v>
      </c>
      <c r="R205" s="191">
        <f>Q205*H205</f>
        <v>7.4835600000000002E-2</v>
      </c>
      <c r="S205" s="191">
        <v>0</v>
      </c>
      <c r="T205" s="192">
        <f>S205*H205</f>
        <v>0</v>
      </c>
      <c r="AR205" s="93" t="s">
        <v>188</v>
      </c>
      <c r="AT205" s="93" t="s">
        <v>183</v>
      </c>
      <c r="AU205" s="93" t="s">
        <v>81</v>
      </c>
      <c r="AY205" s="93" t="s">
        <v>180</v>
      </c>
      <c r="BE205" s="193">
        <f>IF(N205="základní",J205,0)</f>
        <v>0</v>
      </c>
      <c r="BF205" s="193">
        <f>IF(N205="snížená",J205,0)</f>
        <v>0</v>
      </c>
      <c r="BG205" s="193">
        <f>IF(N205="zákl. přenesená",J205,0)</f>
        <v>0</v>
      </c>
      <c r="BH205" s="193">
        <f>IF(N205="sníž. přenesená",J205,0)</f>
        <v>0</v>
      </c>
      <c r="BI205" s="193">
        <f>IF(N205="nulová",J205,0)</f>
        <v>0</v>
      </c>
      <c r="BJ205" s="93" t="s">
        <v>78</v>
      </c>
      <c r="BK205" s="193">
        <f>ROUND(I205*H205,2)</f>
        <v>0</v>
      </c>
      <c r="BL205" s="93" t="s">
        <v>188</v>
      </c>
      <c r="BM205" s="93" t="s">
        <v>310</v>
      </c>
    </row>
    <row r="206" spans="2:65" s="195" customFormat="1">
      <c r="B206" s="194"/>
      <c r="D206" s="196" t="s">
        <v>190</v>
      </c>
      <c r="E206" s="197" t="s">
        <v>5</v>
      </c>
      <c r="F206" s="198" t="s">
        <v>293</v>
      </c>
      <c r="H206" s="197" t="s">
        <v>5</v>
      </c>
      <c r="L206" s="194"/>
      <c r="M206" s="199"/>
      <c r="N206" s="200"/>
      <c r="O206" s="200"/>
      <c r="P206" s="200"/>
      <c r="Q206" s="200"/>
      <c r="R206" s="200"/>
      <c r="S206" s="200"/>
      <c r="T206" s="201"/>
      <c r="AT206" s="197" t="s">
        <v>190</v>
      </c>
      <c r="AU206" s="197" t="s">
        <v>81</v>
      </c>
      <c r="AV206" s="195" t="s">
        <v>78</v>
      </c>
      <c r="AW206" s="195" t="s">
        <v>34</v>
      </c>
      <c r="AX206" s="195" t="s">
        <v>71</v>
      </c>
      <c r="AY206" s="197" t="s">
        <v>180</v>
      </c>
    </row>
    <row r="207" spans="2:65" s="195" customFormat="1">
      <c r="B207" s="194"/>
      <c r="D207" s="196" t="s">
        <v>190</v>
      </c>
      <c r="E207" s="197" t="s">
        <v>5</v>
      </c>
      <c r="F207" s="198" t="s">
        <v>288</v>
      </c>
      <c r="H207" s="197" t="s">
        <v>5</v>
      </c>
      <c r="L207" s="194"/>
      <c r="M207" s="199"/>
      <c r="N207" s="200"/>
      <c r="O207" s="200"/>
      <c r="P207" s="200"/>
      <c r="Q207" s="200"/>
      <c r="R207" s="200"/>
      <c r="S207" s="200"/>
      <c r="T207" s="201"/>
      <c r="AT207" s="197" t="s">
        <v>190</v>
      </c>
      <c r="AU207" s="197" t="s">
        <v>81</v>
      </c>
      <c r="AV207" s="195" t="s">
        <v>78</v>
      </c>
      <c r="AW207" s="195" t="s">
        <v>34</v>
      </c>
      <c r="AX207" s="195" t="s">
        <v>71</v>
      </c>
      <c r="AY207" s="197" t="s">
        <v>180</v>
      </c>
    </row>
    <row r="208" spans="2:65" s="203" customFormat="1">
      <c r="B208" s="202"/>
      <c r="D208" s="196" t="s">
        <v>190</v>
      </c>
      <c r="E208" s="204" t="s">
        <v>5</v>
      </c>
      <c r="F208" s="205" t="s">
        <v>311</v>
      </c>
      <c r="H208" s="206">
        <v>0.42</v>
      </c>
      <c r="L208" s="202"/>
      <c r="M208" s="207"/>
      <c r="N208" s="208"/>
      <c r="O208" s="208"/>
      <c r="P208" s="208"/>
      <c r="Q208" s="208"/>
      <c r="R208" s="208"/>
      <c r="S208" s="208"/>
      <c r="T208" s="209"/>
      <c r="AT208" s="204" t="s">
        <v>190</v>
      </c>
      <c r="AU208" s="204" t="s">
        <v>81</v>
      </c>
      <c r="AV208" s="203" t="s">
        <v>81</v>
      </c>
      <c r="AW208" s="203" t="s">
        <v>34</v>
      </c>
      <c r="AX208" s="203" t="s">
        <v>78</v>
      </c>
      <c r="AY208" s="204" t="s">
        <v>180</v>
      </c>
    </row>
    <row r="209" spans="2:65" s="103" customFormat="1" ht="25.5" customHeight="1">
      <c r="B209" s="104"/>
      <c r="C209" s="183" t="s">
        <v>312</v>
      </c>
      <c r="D209" s="183" t="s">
        <v>183</v>
      </c>
      <c r="E209" s="184" t="s">
        <v>313</v>
      </c>
      <c r="F209" s="185" t="s">
        <v>314</v>
      </c>
      <c r="G209" s="186" t="s">
        <v>208</v>
      </c>
      <c r="H209" s="187">
        <v>0.63</v>
      </c>
      <c r="I209" s="6"/>
      <c r="J209" s="188">
        <f>ROUND(I209*H209,2)</f>
        <v>0</v>
      </c>
      <c r="K209" s="185" t="s">
        <v>187</v>
      </c>
      <c r="L209" s="104"/>
      <c r="M209" s="189" t="s">
        <v>5</v>
      </c>
      <c r="N209" s="190" t="s">
        <v>42</v>
      </c>
      <c r="O209" s="105"/>
      <c r="P209" s="191">
        <f>O209*H209</f>
        <v>0</v>
      </c>
      <c r="Q209" s="191">
        <v>8.4999999999999995E-4</v>
      </c>
      <c r="R209" s="191">
        <f>Q209*H209</f>
        <v>5.3549999999999995E-4</v>
      </c>
      <c r="S209" s="191">
        <v>0</v>
      </c>
      <c r="T209" s="192">
        <f>S209*H209</f>
        <v>0</v>
      </c>
      <c r="AR209" s="93" t="s">
        <v>188</v>
      </c>
      <c r="AT209" s="93" t="s">
        <v>183</v>
      </c>
      <c r="AU209" s="93" t="s">
        <v>81</v>
      </c>
      <c r="AY209" s="93" t="s">
        <v>180</v>
      </c>
      <c r="BE209" s="193">
        <f>IF(N209="základní",J209,0)</f>
        <v>0</v>
      </c>
      <c r="BF209" s="193">
        <f>IF(N209="snížená",J209,0)</f>
        <v>0</v>
      </c>
      <c r="BG209" s="193">
        <f>IF(N209="zákl. přenesená",J209,0)</f>
        <v>0</v>
      </c>
      <c r="BH209" s="193">
        <f>IF(N209="sníž. přenesená",J209,0)</f>
        <v>0</v>
      </c>
      <c r="BI209" s="193">
        <f>IF(N209="nulová",J209,0)</f>
        <v>0</v>
      </c>
      <c r="BJ209" s="93" t="s">
        <v>78</v>
      </c>
      <c r="BK209" s="193">
        <f>ROUND(I209*H209,2)</f>
        <v>0</v>
      </c>
      <c r="BL209" s="93" t="s">
        <v>188</v>
      </c>
      <c r="BM209" s="93" t="s">
        <v>315</v>
      </c>
    </row>
    <row r="210" spans="2:65" s="203" customFormat="1">
      <c r="B210" s="202"/>
      <c r="D210" s="196" t="s">
        <v>190</v>
      </c>
      <c r="E210" s="204" t="s">
        <v>5</v>
      </c>
      <c r="F210" s="205" t="s">
        <v>316</v>
      </c>
      <c r="H210" s="206">
        <v>0.63</v>
      </c>
      <c r="L210" s="202"/>
      <c r="M210" s="207"/>
      <c r="N210" s="208"/>
      <c r="O210" s="208"/>
      <c r="P210" s="208"/>
      <c r="Q210" s="208"/>
      <c r="R210" s="208"/>
      <c r="S210" s="208"/>
      <c r="T210" s="209"/>
      <c r="AT210" s="204" t="s">
        <v>190</v>
      </c>
      <c r="AU210" s="204" t="s">
        <v>81</v>
      </c>
      <c r="AV210" s="203" t="s">
        <v>81</v>
      </c>
      <c r="AW210" s="203" t="s">
        <v>34</v>
      </c>
      <c r="AX210" s="203" t="s">
        <v>78</v>
      </c>
      <c r="AY210" s="204" t="s">
        <v>180</v>
      </c>
    </row>
    <row r="211" spans="2:65" s="103" customFormat="1" ht="25.5" customHeight="1">
      <c r="B211" s="104"/>
      <c r="C211" s="183" t="s">
        <v>317</v>
      </c>
      <c r="D211" s="183" t="s">
        <v>183</v>
      </c>
      <c r="E211" s="184" t="s">
        <v>318</v>
      </c>
      <c r="F211" s="185" t="s">
        <v>319</v>
      </c>
      <c r="G211" s="186" t="s">
        <v>208</v>
      </c>
      <c r="H211" s="187">
        <v>9.2729999999999997</v>
      </c>
      <c r="I211" s="6"/>
      <c r="J211" s="188">
        <f>ROUND(I211*H211,2)</f>
        <v>0</v>
      </c>
      <c r="K211" s="185" t="s">
        <v>187</v>
      </c>
      <c r="L211" s="104"/>
      <c r="M211" s="189" t="s">
        <v>5</v>
      </c>
      <c r="N211" s="190" t="s">
        <v>42</v>
      </c>
      <c r="O211" s="105"/>
      <c r="P211" s="191">
        <f>O211*H211</f>
        <v>0</v>
      </c>
      <c r="Q211" s="191">
        <v>4.9630000000000001E-2</v>
      </c>
      <c r="R211" s="191">
        <f>Q211*H211</f>
        <v>0.46021898999999999</v>
      </c>
      <c r="S211" s="191">
        <v>0</v>
      </c>
      <c r="T211" s="192">
        <f>S211*H211</f>
        <v>0</v>
      </c>
      <c r="AR211" s="93" t="s">
        <v>188</v>
      </c>
      <c r="AT211" s="93" t="s">
        <v>183</v>
      </c>
      <c r="AU211" s="93" t="s">
        <v>81</v>
      </c>
      <c r="AY211" s="93" t="s">
        <v>180</v>
      </c>
      <c r="BE211" s="193">
        <f>IF(N211="základní",J211,0)</f>
        <v>0</v>
      </c>
      <c r="BF211" s="193">
        <f>IF(N211="snížená",J211,0)</f>
        <v>0</v>
      </c>
      <c r="BG211" s="193">
        <f>IF(N211="zákl. přenesená",J211,0)</f>
        <v>0</v>
      </c>
      <c r="BH211" s="193">
        <f>IF(N211="sníž. přenesená",J211,0)</f>
        <v>0</v>
      </c>
      <c r="BI211" s="193">
        <f>IF(N211="nulová",J211,0)</f>
        <v>0</v>
      </c>
      <c r="BJ211" s="93" t="s">
        <v>78</v>
      </c>
      <c r="BK211" s="193">
        <f>ROUND(I211*H211,2)</f>
        <v>0</v>
      </c>
      <c r="BL211" s="93" t="s">
        <v>188</v>
      </c>
      <c r="BM211" s="93" t="s">
        <v>320</v>
      </c>
    </row>
    <row r="212" spans="2:65" s="195" customFormat="1">
      <c r="B212" s="194"/>
      <c r="D212" s="196" t="s">
        <v>190</v>
      </c>
      <c r="E212" s="197" t="s">
        <v>5</v>
      </c>
      <c r="F212" s="198" t="s">
        <v>321</v>
      </c>
      <c r="H212" s="197" t="s">
        <v>5</v>
      </c>
      <c r="L212" s="194"/>
      <c r="M212" s="199"/>
      <c r="N212" s="200"/>
      <c r="O212" s="200"/>
      <c r="P212" s="200"/>
      <c r="Q212" s="200"/>
      <c r="R212" s="200"/>
      <c r="S212" s="200"/>
      <c r="T212" s="201"/>
      <c r="AT212" s="197" t="s">
        <v>190</v>
      </c>
      <c r="AU212" s="197" t="s">
        <v>81</v>
      </c>
      <c r="AV212" s="195" t="s">
        <v>78</v>
      </c>
      <c r="AW212" s="195" t="s">
        <v>34</v>
      </c>
      <c r="AX212" s="195" t="s">
        <v>71</v>
      </c>
      <c r="AY212" s="197" t="s">
        <v>180</v>
      </c>
    </row>
    <row r="213" spans="2:65" s="195" customFormat="1">
      <c r="B213" s="194"/>
      <c r="D213" s="196" t="s">
        <v>190</v>
      </c>
      <c r="E213" s="197" t="s">
        <v>5</v>
      </c>
      <c r="F213" s="198" t="s">
        <v>286</v>
      </c>
      <c r="H213" s="197" t="s">
        <v>5</v>
      </c>
      <c r="L213" s="194"/>
      <c r="M213" s="199"/>
      <c r="N213" s="200"/>
      <c r="O213" s="200"/>
      <c r="P213" s="200"/>
      <c r="Q213" s="200"/>
      <c r="R213" s="200"/>
      <c r="S213" s="200"/>
      <c r="T213" s="201"/>
      <c r="AT213" s="197" t="s">
        <v>190</v>
      </c>
      <c r="AU213" s="197" t="s">
        <v>81</v>
      </c>
      <c r="AV213" s="195" t="s">
        <v>78</v>
      </c>
      <c r="AW213" s="195" t="s">
        <v>34</v>
      </c>
      <c r="AX213" s="195" t="s">
        <v>71</v>
      </c>
      <c r="AY213" s="197" t="s">
        <v>180</v>
      </c>
    </row>
    <row r="214" spans="2:65" s="195" customFormat="1">
      <c r="B214" s="194"/>
      <c r="D214" s="196" t="s">
        <v>190</v>
      </c>
      <c r="E214" s="197" t="s">
        <v>5</v>
      </c>
      <c r="F214" s="198" t="s">
        <v>288</v>
      </c>
      <c r="H214" s="197" t="s">
        <v>5</v>
      </c>
      <c r="L214" s="194"/>
      <c r="M214" s="199"/>
      <c r="N214" s="200"/>
      <c r="O214" s="200"/>
      <c r="P214" s="200"/>
      <c r="Q214" s="200"/>
      <c r="R214" s="200"/>
      <c r="S214" s="200"/>
      <c r="T214" s="201"/>
      <c r="AT214" s="197" t="s">
        <v>190</v>
      </c>
      <c r="AU214" s="197" t="s">
        <v>81</v>
      </c>
      <c r="AV214" s="195" t="s">
        <v>78</v>
      </c>
      <c r="AW214" s="195" t="s">
        <v>34</v>
      </c>
      <c r="AX214" s="195" t="s">
        <v>71</v>
      </c>
      <c r="AY214" s="197" t="s">
        <v>180</v>
      </c>
    </row>
    <row r="215" spans="2:65" s="203" customFormat="1">
      <c r="B215" s="202"/>
      <c r="D215" s="196" t="s">
        <v>190</v>
      </c>
      <c r="E215" s="204" t="s">
        <v>5</v>
      </c>
      <c r="F215" s="205" t="s">
        <v>322</v>
      </c>
      <c r="H215" s="206">
        <v>5.181</v>
      </c>
      <c r="L215" s="202"/>
      <c r="M215" s="207"/>
      <c r="N215" s="208"/>
      <c r="O215" s="208"/>
      <c r="P215" s="208"/>
      <c r="Q215" s="208"/>
      <c r="R215" s="208"/>
      <c r="S215" s="208"/>
      <c r="T215" s="209"/>
      <c r="AT215" s="204" t="s">
        <v>190</v>
      </c>
      <c r="AU215" s="204" t="s">
        <v>81</v>
      </c>
      <c r="AV215" s="203" t="s">
        <v>81</v>
      </c>
      <c r="AW215" s="203" t="s">
        <v>34</v>
      </c>
      <c r="AX215" s="203" t="s">
        <v>71</v>
      </c>
      <c r="AY215" s="204" t="s">
        <v>180</v>
      </c>
    </row>
    <row r="216" spans="2:65" s="195" customFormat="1">
      <c r="B216" s="194"/>
      <c r="D216" s="196" t="s">
        <v>190</v>
      </c>
      <c r="E216" s="197" t="s">
        <v>5</v>
      </c>
      <c r="F216" s="198" t="s">
        <v>290</v>
      </c>
      <c r="H216" s="197" t="s">
        <v>5</v>
      </c>
      <c r="L216" s="194"/>
      <c r="M216" s="199"/>
      <c r="N216" s="200"/>
      <c r="O216" s="200"/>
      <c r="P216" s="200"/>
      <c r="Q216" s="200"/>
      <c r="R216" s="200"/>
      <c r="S216" s="200"/>
      <c r="T216" s="201"/>
      <c r="AT216" s="197" t="s">
        <v>190</v>
      </c>
      <c r="AU216" s="197" t="s">
        <v>81</v>
      </c>
      <c r="AV216" s="195" t="s">
        <v>78</v>
      </c>
      <c r="AW216" s="195" t="s">
        <v>34</v>
      </c>
      <c r="AX216" s="195" t="s">
        <v>71</v>
      </c>
      <c r="AY216" s="197" t="s">
        <v>180</v>
      </c>
    </row>
    <row r="217" spans="2:65" s="203" customFormat="1">
      <c r="B217" s="202"/>
      <c r="D217" s="196" t="s">
        <v>190</v>
      </c>
      <c r="E217" s="204" t="s">
        <v>5</v>
      </c>
      <c r="F217" s="205" t="s">
        <v>323</v>
      </c>
      <c r="H217" s="206">
        <v>4.0919999999999996</v>
      </c>
      <c r="L217" s="202"/>
      <c r="M217" s="207"/>
      <c r="N217" s="208"/>
      <c r="O217" s="208"/>
      <c r="P217" s="208"/>
      <c r="Q217" s="208"/>
      <c r="R217" s="208"/>
      <c r="S217" s="208"/>
      <c r="T217" s="209"/>
      <c r="AT217" s="204" t="s">
        <v>190</v>
      </c>
      <c r="AU217" s="204" t="s">
        <v>81</v>
      </c>
      <c r="AV217" s="203" t="s">
        <v>81</v>
      </c>
      <c r="AW217" s="203" t="s">
        <v>34</v>
      </c>
      <c r="AX217" s="203" t="s">
        <v>71</v>
      </c>
      <c r="AY217" s="204" t="s">
        <v>180</v>
      </c>
    </row>
    <row r="218" spans="2:65" s="211" customFormat="1">
      <c r="B218" s="210"/>
      <c r="D218" s="196" t="s">
        <v>190</v>
      </c>
      <c r="E218" s="212" t="s">
        <v>5</v>
      </c>
      <c r="F218" s="213" t="s">
        <v>198</v>
      </c>
      <c r="H218" s="214">
        <v>9.2729999999999997</v>
      </c>
      <c r="L218" s="210"/>
      <c r="M218" s="215"/>
      <c r="N218" s="216"/>
      <c r="O218" s="216"/>
      <c r="P218" s="216"/>
      <c r="Q218" s="216"/>
      <c r="R218" s="216"/>
      <c r="S218" s="216"/>
      <c r="T218" s="217"/>
      <c r="AT218" s="212" t="s">
        <v>190</v>
      </c>
      <c r="AU218" s="212" t="s">
        <v>81</v>
      </c>
      <c r="AV218" s="211" t="s">
        <v>188</v>
      </c>
      <c r="AW218" s="211" t="s">
        <v>34</v>
      </c>
      <c r="AX218" s="211" t="s">
        <v>78</v>
      </c>
      <c r="AY218" s="212" t="s">
        <v>180</v>
      </c>
    </row>
    <row r="219" spans="2:65" s="103" customFormat="1" ht="38.25" customHeight="1">
      <c r="B219" s="104"/>
      <c r="C219" s="183" t="s">
        <v>324</v>
      </c>
      <c r="D219" s="183" t="s">
        <v>183</v>
      </c>
      <c r="E219" s="184" t="s">
        <v>325</v>
      </c>
      <c r="F219" s="185" t="s">
        <v>326</v>
      </c>
      <c r="G219" s="186" t="s">
        <v>208</v>
      </c>
      <c r="H219" s="187">
        <v>28.713999999999999</v>
      </c>
      <c r="I219" s="6"/>
      <c r="J219" s="188">
        <f>ROUND(I219*H219,2)</f>
        <v>0</v>
      </c>
      <c r="K219" s="185" t="s">
        <v>187</v>
      </c>
      <c r="L219" s="104"/>
      <c r="M219" s="189" t="s">
        <v>5</v>
      </c>
      <c r="N219" s="190" t="s">
        <v>42</v>
      </c>
      <c r="O219" s="105"/>
      <c r="P219" s="191">
        <f>O219*H219</f>
        <v>0</v>
      </c>
      <c r="Q219" s="191">
        <v>5.5480000000000002E-2</v>
      </c>
      <c r="R219" s="191">
        <f>Q219*H219</f>
        <v>1.59305272</v>
      </c>
      <c r="S219" s="191">
        <v>0</v>
      </c>
      <c r="T219" s="192">
        <f>S219*H219</f>
        <v>0</v>
      </c>
      <c r="AR219" s="93" t="s">
        <v>188</v>
      </c>
      <c r="AT219" s="93" t="s">
        <v>183</v>
      </c>
      <c r="AU219" s="93" t="s">
        <v>81</v>
      </c>
      <c r="AY219" s="93" t="s">
        <v>180</v>
      </c>
      <c r="BE219" s="193">
        <f>IF(N219="základní",J219,0)</f>
        <v>0</v>
      </c>
      <c r="BF219" s="193">
        <f>IF(N219="snížená",J219,0)</f>
        <v>0</v>
      </c>
      <c r="BG219" s="193">
        <f>IF(N219="zákl. přenesená",J219,0)</f>
        <v>0</v>
      </c>
      <c r="BH219" s="193">
        <f>IF(N219="sníž. přenesená",J219,0)</f>
        <v>0</v>
      </c>
      <c r="BI219" s="193">
        <f>IF(N219="nulová",J219,0)</f>
        <v>0</v>
      </c>
      <c r="BJ219" s="93" t="s">
        <v>78</v>
      </c>
      <c r="BK219" s="193">
        <f>ROUND(I219*H219,2)</f>
        <v>0</v>
      </c>
      <c r="BL219" s="93" t="s">
        <v>188</v>
      </c>
      <c r="BM219" s="93" t="s">
        <v>327</v>
      </c>
    </row>
    <row r="220" spans="2:65" s="195" customFormat="1">
      <c r="B220" s="194"/>
      <c r="D220" s="196" t="s">
        <v>190</v>
      </c>
      <c r="E220" s="197" t="s">
        <v>5</v>
      </c>
      <c r="F220" s="198" t="s">
        <v>328</v>
      </c>
      <c r="H220" s="197" t="s">
        <v>5</v>
      </c>
      <c r="L220" s="194"/>
      <c r="M220" s="199"/>
      <c r="N220" s="200"/>
      <c r="O220" s="200"/>
      <c r="P220" s="200"/>
      <c r="Q220" s="200"/>
      <c r="R220" s="200"/>
      <c r="S220" s="200"/>
      <c r="T220" s="201"/>
      <c r="AT220" s="197" t="s">
        <v>190</v>
      </c>
      <c r="AU220" s="197" t="s">
        <v>81</v>
      </c>
      <c r="AV220" s="195" t="s">
        <v>78</v>
      </c>
      <c r="AW220" s="195" t="s">
        <v>34</v>
      </c>
      <c r="AX220" s="195" t="s">
        <v>71</v>
      </c>
      <c r="AY220" s="197" t="s">
        <v>180</v>
      </c>
    </row>
    <row r="221" spans="2:65" s="195" customFormat="1">
      <c r="B221" s="194"/>
      <c r="D221" s="196" t="s">
        <v>190</v>
      </c>
      <c r="E221" s="197" t="s">
        <v>5</v>
      </c>
      <c r="F221" s="198" t="s">
        <v>286</v>
      </c>
      <c r="H221" s="197" t="s">
        <v>5</v>
      </c>
      <c r="L221" s="194"/>
      <c r="M221" s="199"/>
      <c r="N221" s="200"/>
      <c r="O221" s="200"/>
      <c r="P221" s="200"/>
      <c r="Q221" s="200"/>
      <c r="R221" s="200"/>
      <c r="S221" s="200"/>
      <c r="T221" s="201"/>
      <c r="AT221" s="197" t="s">
        <v>190</v>
      </c>
      <c r="AU221" s="197" t="s">
        <v>81</v>
      </c>
      <c r="AV221" s="195" t="s">
        <v>78</v>
      </c>
      <c r="AW221" s="195" t="s">
        <v>34</v>
      </c>
      <c r="AX221" s="195" t="s">
        <v>71</v>
      </c>
      <c r="AY221" s="197" t="s">
        <v>180</v>
      </c>
    </row>
    <row r="222" spans="2:65" s="195" customFormat="1">
      <c r="B222" s="194"/>
      <c r="D222" s="196" t="s">
        <v>190</v>
      </c>
      <c r="E222" s="197" t="s">
        <v>5</v>
      </c>
      <c r="F222" s="198" t="s">
        <v>288</v>
      </c>
      <c r="H222" s="197" t="s">
        <v>5</v>
      </c>
      <c r="L222" s="194"/>
      <c r="M222" s="199"/>
      <c r="N222" s="200"/>
      <c r="O222" s="200"/>
      <c r="P222" s="200"/>
      <c r="Q222" s="200"/>
      <c r="R222" s="200"/>
      <c r="S222" s="200"/>
      <c r="T222" s="201"/>
      <c r="AT222" s="197" t="s">
        <v>190</v>
      </c>
      <c r="AU222" s="197" t="s">
        <v>81</v>
      </c>
      <c r="AV222" s="195" t="s">
        <v>78</v>
      </c>
      <c r="AW222" s="195" t="s">
        <v>34</v>
      </c>
      <c r="AX222" s="195" t="s">
        <v>71</v>
      </c>
      <c r="AY222" s="197" t="s">
        <v>180</v>
      </c>
    </row>
    <row r="223" spans="2:65" s="203" customFormat="1">
      <c r="B223" s="202"/>
      <c r="D223" s="196" t="s">
        <v>190</v>
      </c>
      <c r="E223" s="204" t="s">
        <v>5</v>
      </c>
      <c r="F223" s="205" t="s">
        <v>329</v>
      </c>
      <c r="H223" s="206">
        <v>0.99</v>
      </c>
      <c r="L223" s="202"/>
      <c r="M223" s="207"/>
      <c r="N223" s="208"/>
      <c r="O223" s="208"/>
      <c r="P223" s="208"/>
      <c r="Q223" s="208"/>
      <c r="R223" s="208"/>
      <c r="S223" s="208"/>
      <c r="T223" s="209"/>
      <c r="AT223" s="204" t="s">
        <v>190</v>
      </c>
      <c r="AU223" s="204" t="s">
        <v>81</v>
      </c>
      <c r="AV223" s="203" t="s">
        <v>81</v>
      </c>
      <c r="AW223" s="203" t="s">
        <v>34</v>
      </c>
      <c r="AX223" s="203" t="s">
        <v>71</v>
      </c>
      <c r="AY223" s="204" t="s">
        <v>180</v>
      </c>
    </row>
    <row r="224" spans="2:65" s="203" customFormat="1">
      <c r="B224" s="202"/>
      <c r="D224" s="196" t="s">
        <v>190</v>
      </c>
      <c r="E224" s="204" t="s">
        <v>5</v>
      </c>
      <c r="F224" s="205" t="s">
        <v>330</v>
      </c>
      <c r="H224" s="206">
        <v>8.8439999999999994</v>
      </c>
      <c r="L224" s="202"/>
      <c r="M224" s="207"/>
      <c r="N224" s="208"/>
      <c r="O224" s="208"/>
      <c r="P224" s="208"/>
      <c r="Q224" s="208"/>
      <c r="R224" s="208"/>
      <c r="S224" s="208"/>
      <c r="T224" s="209"/>
      <c r="AT224" s="204" t="s">
        <v>190</v>
      </c>
      <c r="AU224" s="204" t="s">
        <v>81</v>
      </c>
      <c r="AV224" s="203" t="s">
        <v>81</v>
      </c>
      <c r="AW224" s="203" t="s">
        <v>34</v>
      </c>
      <c r="AX224" s="203" t="s">
        <v>71</v>
      </c>
      <c r="AY224" s="204" t="s">
        <v>180</v>
      </c>
    </row>
    <row r="225" spans="2:65" s="203" customFormat="1">
      <c r="B225" s="202"/>
      <c r="D225" s="196" t="s">
        <v>190</v>
      </c>
      <c r="E225" s="204" t="s">
        <v>5</v>
      </c>
      <c r="F225" s="205" t="s">
        <v>331</v>
      </c>
      <c r="H225" s="206">
        <v>1.4</v>
      </c>
      <c r="L225" s="202"/>
      <c r="M225" s="207"/>
      <c r="N225" s="208"/>
      <c r="O225" s="208"/>
      <c r="P225" s="208"/>
      <c r="Q225" s="208"/>
      <c r="R225" s="208"/>
      <c r="S225" s="208"/>
      <c r="T225" s="209"/>
      <c r="AT225" s="204" t="s">
        <v>190</v>
      </c>
      <c r="AU225" s="204" t="s">
        <v>81</v>
      </c>
      <c r="AV225" s="203" t="s">
        <v>81</v>
      </c>
      <c r="AW225" s="203" t="s">
        <v>34</v>
      </c>
      <c r="AX225" s="203" t="s">
        <v>71</v>
      </c>
      <c r="AY225" s="204" t="s">
        <v>180</v>
      </c>
    </row>
    <row r="226" spans="2:65" s="203" customFormat="1">
      <c r="B226" s="202"/>
      <c r="D226" s="196" t="s">
        <v>190</v>
      </c>
      <c r="E226" s="204" t="s">
        <v>5</v>
      </c>
      <c r="F226" s="205" t="s">
        <v>332</v>
      </c>
      <c r="H226" s="206">
        <v>2.1</v>
      </c>
      <c r="L226" s="202"/>
      <c r="M226" s="207"/>
      <c r="N226" s="208"/>
      <c r="O226" s="208"/>
      <c r="P226" s="208"/>
      <c r="Q226" s="208"/>
      <c r="R226" s="208"/>
      <c r="S226" s="208"/>
      <c r="T226" s="209"/>
      <c r="AT226" s="204" t="s">
        <v>190</v>
      </c>
      <c r="AU226" s="204" t="s">
        <v>81</v>
      </c>
      <c r="AV226" s="203" t="s">
        <v>81</v>
      </c>
      <c r="AW226" s="203" t="s">
        <v>34</v>
      </c>
      <c r="AX226" s="203" t="s">
        <v>71</v>
      </c>
      <c r="AY226" s="204" t="s">
        <v>180</v>
      </c>
    </row>
    <row r="227" spans="2:65" s="195" customFormat="1">
      <c r="B227" s="194"/>
      <c r="D227" s="196" t="s">
        <v>190</v>
      </c>
      <c r="E227" s="197" t="s">
        <v>5</v>
      </c>
      <c r="F227" s="198" t="s">
        <v>290</v>
      </c>
      <c r="H227" s="197" t="s">
        <v>5</v>
      </c>
      <c r="L227" s="194"/>
      <c r="M227" s="199"/>
      <c r="N227" s="200"/>
      <c r="O227" s="200"/>
      <c r="P227" s="200"/>
      <c r="Q227" s="200"/>
      <c r="R227" s="200"/>
      <c r="S227" s="200"/>
      <c r="T227" s="201"/>
      <c r="AT227" s="197" t="s">
        <v>190</v>
      </c>
      <c r="AU227" s="197" t="s">
        <v>81</v>
      </c>
      <c r="AV227" s="195" t="s">
        <v>78</v>
      </c>
      <c r="AW227" s="195" t="s">
        <v>34</v>
      </c>
      <c r="AX227" s="195" t="s">
        <v>71</v>
      </c>
      <c r="AY227" s="197" t="s">
        <v>180</v>
      </c>
    </row>
    <row r="228" spans="2:65" s="203" customFormat="1">
      <c r="B228" s="202"/>
      <c r="D228" s="196" t="s">
        <v>190</v>
      </c>
      <c r="E228" s="204" t="s">
        <v>5</v>
      </c>
      <c r="F228" s="205" t="s">
        <v>333</v>
      </c>
      <c r="H228" s="206">
        <v>5.6</v>
      </c>
      <c r="L228" s="202"/>
      <c r="M228" s="207"/>
      <c r="N228" s="208"/>
      <c r="O228" s="208"/>
      <c r="P228" s="208"/>
      <c r="Q228" s="208"/>
      <c r="R228" s="208"/>
      <c r="S228" s="208"/>
      <c r="T228" s="209"/>
      <c r="AT228" s="204" t="s">
        <v>190</v>
      </c>
      <c r="AU228" s="204" t="s">
        <v>81</v>
      </c>
      <c r="AV228" s="203" t="s">
        <v>81</v>
      </c>
      <c r="AW228" s="203" t="s">
        <v>34</v>
      </c>
      <c r="AX228" s="203" t="s">
        <v>71</v>
      </c>
      <c r="AY228" s="204" t="s">
        <v>180</v>
      </c>
    </row>
    <row r="229" spans="2:65" s="203" customFormat="1">
      <c r="B229" s="202"/>
      <c r="D229" s="196" t="s">
        <v>190</v>
      </c>
      <c r="E229" s="204" t="s">
        <v>5</v>
      </c>
      <c r="F229" s="205" t="s">
        <v>334</v>
      </c>
      <c r="H229" s="206">
        <v>1.98</v>
      </c>
      <c r="L229" s="202"/>
      <c r="M229" s="207"/>
      <c r="N229" s="208"/>
      <c r="O229" s="208"/>
      <c r="P229" s="208"/>
      <c r="Q229" s="208"/>
      <c r="R229" s="208"/>
      <c r="S229" s="208"/>
      <c r="T229" s="209"/>
      <c r="AT229" s="204" t="s">
        <v>190</v>
      </c>
      <c r="AU229" s="204" t="s">
        <v>81</v>
      </c>
      <c r="AV229" s="203" t="s">
        <v>81</v>
      </c>
      <c r="AW229" s="203" t="s">
        <v>34</v>
      </c>
      <c r="AX229" s="203" t="s">
        <v>71</v>
      </c>
      <c r="AY229" s="204" t="s">
        <v>180</v>
      </c>
    </row>
    <row r="230" spans="2:65" s="203" customFormat="1">
      <c r="B230" s="202"/>
      <c r="D230" s="196" t="s">
        <v>190</v>
      </c>
      <c r="E230" s="204" t="s">
        <v>5</v>
      </c>
      <c r="F230" s="205" t="s">
        <v>335</v>
      </c>
      <c r="H230" s="206">
        <v>1.8</v>
      </c>
      <c r="L230" s="202"/>
      <c r="M230" s="207"/>
      <c r="N230" s="208"/>
      <c r="O230" s="208"/>
      <c r="P230" s="208"/>
      <c r="Q230" s="208"/>
      <c r="R230" s="208"/>
      <c r="S230" s="208"/>
      <c r="T230" s="209"/>
      <c r="AT230" s="204" t="s">
        <v>190</v>
      </c>
      <c r="AU230" s="204" t="s">
        <v>81</v>
      </c>
      <c r="AV230" s="203" t="s">
        <v>81</v>
      </c>
      <c r="AW230" s="203" t="s">
        <v>34</v>
      </c>
      <c r="AX230" s="203" t="s">
        <v>71</v>
      </c>
      <c r="AY230" s="204" t="s">
        <v>180</v>
      </c>
    </row>
    <row r="231" spans="2:65" s="195" customFormat="1">
      <c r="B231" s="194"/>
      <c r="D231" s="196" t="s">
        <v>190</v>
      </c>
      <c r="E231" s="197" t="s">
        <v>5</v>
      </c>
      <c r="F231" s="198" t="s">
        <v>336</v>
      </c>
      <c r="H231" s="197" t="s">
        <v>5</v>
      </c>
      <c r="L231" s="194"/>
      <c r="M231" s="199"/>
      <c r="N231" s="200"/>
      <c r="O231" s="200"/>
      <c r="P231" s="200"/>
      <c r="Q231" s="200"/>
      <c r="R231" s="200"/>
      <c r="S231" s="200"/>
      <c r="T231" s="201"/>
      <c r="AT231" s="197" t="s">
        <v>190</v>
      </c>
      <c r="AU231" s="197" t="s">
        <v>81</v>
      </c>
      <c r="AV231" s="195" t="s">
        <v>78</v>
      </c>
      <c r="AW231" s="195" t="s">
        <v>34</v>
      </c>
      <c r="AX231" s="195" t="s">
        <v>71</v>
      </c>
      <c r="AY231" s="197" t="s">
        <v>180</v>
      </c>
    </row>
    <row r="232" spans="2:65" s="203" customFormat="1">
      <c r="B232" s="202"/>
      <c r="D232" s="196" t="s">
        <v>190</v>
      </c>
      <c r="E232" s="204" t="s">
        <v>5</v>
      </c>
      <c r="F232" s="205" t="s">
        <v>337</v>
      </c>
      <c r="H232" s="206">
        <v>6</v>
      </c>
      <c r="L232" s="202"/>
      <c r="M232" s="207"/>
      <c r="N232" s="208"/>
      <c r="O232" s="208"/>
      <c r="P232" s="208"/>
      <c r="Q232" s="208"/>
      <c r="R232" s="208"/>
      <c r="S232" s="208"/>
      <c r="T232" s="209"/>
      <c r="AT232" s="204" t="s">
        <v>190</v>
      </c>
      <c r="AU232" s="204" t="s">
        <v>81</v>
      </c>
      <c r="AV232" s="203" t="s">
        <v>81</v>
      </c>
      <c r="AW232" s="203" t="s">
        <v>34</v>
      </c>
      <c r="AX232" s="203" t="s">
        <v>71</v>
      </c>
      <c r="AY232" s="204" t="s">
        <v>180</v>
      </c>
    </row>
    <row r="233" spans="2:65" s="211" customFormat="1">
      <c r="B233" s="210"/>
      <c r="D233" s="196" t="s">
        <v>190</v>
      </c>
      <c r="E233" s="212" t="s">
        <v>5</v>
      </c>
      <c r="F233" s="213" t="s">
        <v>198</v>
      </c>
      <c r="H233" s="214">
        <v>28.713999999999999</v>
      </c>
      <c r="L233" s="210"/>
      <c r="M233" s="215"/>
      <c r="N233" s="216"/>
      <c r="O233" s="216"/>
      <c r="P233" s="216"/>
      <c r="Q233" s="216"/>
      <c r="R233" s="216"/>
      <c r="S233" s="216"/>
      <c r="T233" s="217"/>
      <c r="AT233" s="212" t="s">
        <v>190</v>
      </c>
      <c r="AU233" s="212" t="s">
        <v>81</v>
      </c>
      <c r="AV233" s="211" t="s">
        <v>188</v>
      </c>
      <c r="AW233" s="211" t="s">
        <v>34</v>
      </c>
      <c r="AX233" s="211" t="s">
        <v>78</v>
      </c>
      <c r="AY233" s="212" t="s">
        <v>180</v>
      </c>
    </row>
    <row r="234" spans="2:65" s="103" customFormat="1" ht="38.25" customHeight="1">
      <c r="B234" s="104"/>
      <c r="C234" s="183" t="s">
        <v>338</v>
      </c>
      <c r="D234" s="183" t="s">
        <v>183</v>
      </c>
      <c r="E234" s="184" t="s">
        <v>339</v>
      </c>
      <c r="F234" s="185" t="s">
        <v>340</v>
      </c>
      <c r="G234" s="186" t="s">
        <v>208</v>
      </c>
      <c r="H234" s="187">
        <v>3.97</v>
      </c>
      <c r="I234" s="6"/>
      <c r="J234" s="188">
        <f>ROUND(I234*H234,2)</f>
        <v>0</v>
      </c>
      <c r="K234" s="185" t="s">
        <v>187</v>
      </c>
      <c r="L234" s="104"/>
      <c r="M234" s="189" t="s">
        <v>5</v>
      </c>
      <c r="N234" s="190" t="s">
        <v>42</v>
      </c>
      <c r="O234" s="105"/>
      <c r="P234" s="191">
        <f>O234*H234</f>
        <v>0</v>
      </c>
      <c r="Q234" s="191">
        <v>5.4510000000000003E-2</v>
      </c>
      <c r="R234" s="191">
        <f>Q234*H234</f>
        <v>0.21640470000000003</v>
      </c>
      <c r="S234" s="191">
        <v>0</v>
      </c>
      <c r="T234" s="192">
        <f>S234*H234</f>
        <v>0</v>
      </c>
      <c r="AR234" s="93" t="s">
        <v>188</v>
      </c>
      <c r="AT234" s="93" t="s">
        <v>183</v>
      </c>
      <c r="AU234" s="93" t="s">
        <v>81</v>
      </c>
      <c r="AY234" s="93" t="s">
        <v>180</v>
      </c>
      <c r="BE234" s="193">
        <f>IF(N234="základní",J234,0)</f>
        <v>0</v>
      </c>
      <c r="BF234" s="193">
        <f>IF(N234="snížená",J234,0)</f>
        <v>0</v>
      </c>
      <c r="BG234" s="193">
        <f>IF(N234="zákl. přenesená",J234,0)</f>
        <v>0</v>
      </c>
      <c r="BH234" s="193">
        <f>IF(N234="sníž. přenesená",J234,0)</f>
        <v>0</v>
      </c>
      <c r="BI234" s="193">
        <f>IF(N234="nulová",J234,0)</f>
        <v>0</v>
      </c>
      <c r="BJ234" s="93" t="s">
        <v>78</v>
      </c>
      <c r="BK234" s="193">
        <f>ROUND(I234*H234,2)</f>
        <v>0</v>
      </c>
      <c r="BL234" s="93" t="s">
        <v>188</v>
      </c>
      <c r="BM234" s="93" t="s">
        <v>341</v>
      </c>
    </row>
    <row r="235" spans="2:65" s="195" customFormat="1">
      <c r="B235" s="194"/>
      <c r="D235" s="196" t="s">
        <v>190</v>
      </c>
      <c r="E235" s="197" t="s">
        <v>5</v>
      </c>
      <c r="F235" s="198" t="s">
        <v>288</v>
      </c>
      <c r="H235" s="197" t="s">
        <v>5</v>
      </c>
      <c r="L235" s="194"/>
      <c r="M235" s="199"/>
      <c r="N235" s="200"/>
      <c r="O235" s="200"/>
      <c r="P235" s="200"/>
      <c r="Q235" s="200"/>
      <c r="R235" s="200"/>
      <c r="S235" s="200"/>
      <c r="T235" s="201"/>
      <c r="AT235" s="197" t="s">
        <v>190</v>
      </c>
      <c r="AU235" s="197" t="s">
        <v>81</v>
      </c>
      <c r="AV235" s="195" t="s">
        <v>78</v>
      </c>
      <c r="AW235" s="195" t="s">
        <v>34</v>
      </c>
      <c r="AX235" s="195" t="s">
        <v>71</v>
      </c>
      <c r="AY235" s="197" t="s">
        <v>180</v>
      </c>
    </row>
    <row r="236" spans="2:65" s="203" customFormat="1">
      <c r="B236" s="202"/>
      <c r="D236" s="196" t="s">
        <v>190</v>
      </c>
      <c r="E236" s="204" t="s">
        <v>5</v>
      </c>
      <c r="F236" s="205" t="s">
        <v>342</v>
      </c>
      <c r="H236" s="206">
        <v>5.94</v>
      </c>
      <c r="L236" s="202"/>
      <c r="M236" s="207"/>
      <c r="N236" s="208"/>
      <c r="O236" s="208"/>
      <c r="P236" s="208"/>
      <c r="Q236" s="208"/>
      <c r="R236" s="208"/>
      <c r="S236" s="208"/>
      <c r="T236" s="209"/>
      <c r="AT236" s="204" t="s">
        <v>190</v>
      </c>
      <c r="AU236" s="204" t="s">
        <v>81</v>
      </c>
      <c r="AV236" s="203" t="s">
        <v>81</v>
      </c>
      <c r="AW236" s="203" t="s">
        <v>34</v>
      </c>
      <c r="AX236" s="203" t="s">
        <v>71</v>
      </c>
      <c r="AY236" s="204" t="s">
        <v>180</v>
      </c>
    </row>
    <row r="237" spans="2:65" s="195" customFormat="1">
      <c r="B237" s="194"/>
      <c r="D237" s="196" t="s">
        <v>190</v>
      </c>
      <c r="E237" s="197" t="s">
        <v>5</v>
      </c>
      <c r="F237" s="198" t="s">
        <v>343</v>
      </c>
      <c r="H237" s="197" t="s">
        <v>5</v>
      </c>
      <c r="L237" s="194"/>
      <c r="M237" s="199"/>
      <c r="N237" s="200"/>
      <c r="O237" s="200"/>
      <c r="P237" s="200"/>
      <c r="Q237" s="200"/>
      <c r="R237" s="200"/>
      <c r="S237" s="200"/>
      <c r="T237" s="201"/>
      <c r="AT237" s="197" t="s">
        <v>190</v>
      </c>
      <c r="AU237" s="197" t="s">
        <v>81</v>
      </c>
      <c r="AV237" s="195" t="s">
        <v>78</v>
      </c>
      <c r="AW237" s="195" t="s">
        <v>34</v>
      </c>
      <c r="AX237" s="195" t="s">
        <v>71</v>
      </c>
      <c r="AY237" s="197" t="s">
        <v>180</v>
      </c>
    </row>
    <row r="238" spans="2:65" s="203" customFormat="1">
      <c r="B238" s="202"/>
      <c r="D238" s="196" t="s">
        <v>190</v>
      </c>
      <c r="E238" s="204" t="s">
        <v>5</v>
      </c>
      <c r="F238" s="205" t="s">
        <v>344</v>
      </c>
      <c r="H238" s="206">
        <v>-1.97</v>
      </c>
      <c r="L238" s="202"/>
      <c r="M238" s="207"/>
      <c r="N238" s="208"/>
      <c r="O238" s="208"/>
      <c r="P238" s="208"/>
      <c r="Q238" s="208"/>
      <c r="R238" s="208"/>
      <c r="S238" s="208"/>
      <c r="T238" s="209"/>
      <c r="AT238" s="204" t="s">
        <v>190</v>
      </c>
      <c r="AU238" s="204" t="s">
        <v>81</v>
      </c>
      <c r="AV238" s="203" t="s">
        <v>81</v>
      </c>
      <c r="AW238" s="203" t="s">
        <v>34</v>
      </c>
      <c r="AX238" s="203" t="s">
        <v>71</v>
      </c>
      <c r="AY238" s="204" t="s">
        <v>180</v>
      </c>
    </row>
    <row r="239" spans="2:65" s="211" customFormat="1">
      <c r="B239" s="210"/>
      <c r="D239" s="196" t="s">
        <v>190</v>
      </c>
      <c r="E239" s="212" t="s">
        <v>5</v>
      </c>
      <c r="F239" s="213" t="s">
        <v>198</v>
      </c>
      <c r="H239" s="214">
        <v>3.97</v>
      </c>
      <c r="L239" s="210"/>
      <c r="M239" s="215"/>
      <c r="N239" s="216"/>
      <c r="O239" s="216"/>
      <c r="P239" s="216"/>
      <c r="Q239" s="216"/>
      <c r="R239" s="216"/>
      <c r="S239" s="216"/>
      <c r="T239" s="217"/>
      <c r="AT239" s="212" t="s">
        <v>190</v>
      </c>
      <c r="AU239" s="212" t="s">
        <v>81</v>
      </c>
      <c r="AV239" s="211" t="s">
        <v>188</v>
      </c>
      <c r="AW239" s="211" t="s">
        <v>34</v>
      </c>
      <c r="AX239" s="211" t="s">
        <v>78</v>
      </c>
      <c r="AY239" s="212" t="s">
        <v>180</v>
      </c>
    </row>
    <row r="240" spans="2:65" s="103" customFormat="1" ht="25.5" customHeight="1">
      <c r="B240" s="104"/>
      <c r="C240" s="183" t="s">
        <v>345</v>
      </c>
      <c r="D240" s="183" t="s">
        <v>183</v>
      </c>
      <c r="E240" s="184" t="s">
        <v>346</v>
      </c>
      <c r="F240" s="185" t="s">
        <v>347</v>
      </c>
      <c r="G240" s="186" t="s">
        <v>348</v>
      </c>
      <c r="H240" s="187">
        <v>2.3820000000000001</v>
      </c>
      <c r="I240" s="6"/>
      <c r="J240" s="188">
        <f>ROUND(I240*H240,2)</f>
        <v>0</v>
      </c>
      <c r="K240" s="185" t="s">
        <v>187</v>
      </c>
      <c r="L240" s="104"/>
      <c r="M240" s="189" t="s">
        <v>5</v>
      </c>
      <c r="N240" s="190" t="s">
        <v>42</v>
      </c>
      <c r="O240" s="105"/>
      <c r="P240" s="191">
        <f>O240*H240</f>
        <v>0</v>
      </c>
      <c r="Q240" s="191">
        <v>1.3271500000000001</v>
      </c>
      <c r="R240" s="191">
        <f>Q240*H240</f>
        <v>3.1612713000000001</v>
      </c>
      <c r="S240" s="191">
        <v>0</v>
      </c>
      <c r="T240" s="192">
        <f>S240*H240</f>
        <v>0</v>
      </c>
      <c r="AR240" s="93" t="s">
        <v>188</v>
      </c>
      <c r="AT240" s="93" t="s">
        <v>183</v>
      </c>
      <c r="AU240" s="93" t="s">
        <v>81</v>
      </c>
      <c r="AY240" s="93" t="s">
        <v>180</v>
      </c>
      <c r="BE240" s="193">
        <f>IF(N240="základní",J240,0)</f>
        <v>0</v>
      </c>
      <c r="BF240" s="193">
        <f>IF(N240="snížená",J240,0)</f>
        <v>0</v>
      </c>
      <c r="BG240" s="193">
        <f>IF(N240="zákl. přenesená",J240,0)</f>
        <v>0</v>
      </c>
      <c r="BH240" s="193">
        <f>IF(N240="sníž. přenesená",J240,0)</f>
        <v>0</v>
      </c>
      <c r="BI240" s="193">
        <f>IF(N240="nulová",J240,0)</f>
        <v>0</v>
      </c>
      <c r="BJ240" s="93" t="s">
        <v>78</v>
      </c>
      <c r="BK240" s="193">
        <f>ROUND(I240*H240,2)</f>
        <v>0</v>
      </c>
      <c r="BL240" s="93" t="s">
        <v>188</v>
      </c>
      <c r="BM240" s="93" t="s">
        <v>349</v>
      </c>
    </row>
    <row r="241" spans="2:65" s="195" customFormat="1">
      <c r="B241" s="194"/>
      <c r="D241" s="196" t="s">
        <v>190</v>
      </c>
      <c r="E241" s="197" t="s">
        <v>5</v>
      </c>
      <c r="F241" s="198" t="s">
        <v>350</v>
      </c>
      <c r="H241" s="197" t="s">
        <v>5</v>
      </c>
      <c r="L241" s="194"/>
      <c r="M241" s="199"/>
      <c r="N241" s="200"/>
      <c r="O241" s="200"/>
      <c r="P241" s="200"/>
      <c r="Q241" s="200"/>
      <c r="R241" s="200"/>
      <c r="S241" s="200"/>
      <c r="T241" s="201"/>
      <c r="AT241" s="197" t="s">
        <v>190</v>
      </c>
      <c r="AU241" s="197" t="s">
        <v>81</v>
      </c>
      <c r="AV241" s="195" t="s">
        <v>78</v>
      </c>
      <c r="AW241" s="195" t="s">
        <v>34</v>
      </c>
      <c r="AX241" s="195" t="s">
        <v>71</v>
      </c>
      <c r="AY241" s="197" t="s">
        <v>180</v>
      </c>
    </row>
    <row r="242" spans="2:65" s="195" customFormat="1">
      <c r="B242" s="194"/>
      <c r="D242" s="196" t="s">
        <v>190</v>
      </c>
      <c r="E242" s="197" t="s">
        <v>5</v>
      </c>
      <c r="F242" s="198" t="s">
        <v>351</v>
      </c>
      <c r="H242" s="197" t="s">
        <v>5</v>
      </c>
      <c r="L242" s="194"/>
      <c r="M242" s="199"/>
      <c r="N242" s="200"/>
      <c r="O242" s="200"/>
      <c r="P242" s="200"/>
      <c r="Q242" s="200"/>
      <c r="R242" s="200"/>
      <c r="S242" s="200"/>
      <c r="T242" s="201"/>
      <c r="AT242" s="197" t="s">
        <v>190</v>
      </c>
      <c r="AU242" s="197" t="s">
        <v>81</v>
      </c>
      <c r="AV242" s="195" t="s">
        <v>78</v>
      </c>
      <c r="AW242" s="195" t="s">
        <v>34</v>
      </c>
      <c r="AX242" s="195" t="s">
        <v>71</v>
      </c>
      <c r="AY242" s="197" t="s">
        <v>180</v>
      </c>
    </row>
    <row r="243" spans="2:65" s="195" customFormat="1">
      <c r="B243" s="194"/>
      <c r="D243" s="196" t="s">
        <v>190</v>
      </c>
      <c r="E243" s="197" t="s">
        <v>5</v>
      </c>
      <c r="F243" s="198" t="s">
        <v>288</v>
      </c>
      <c r="H243" s="197" t="s">
        <v>5</v>
      </c>
      <c r="L243" s="194"/>
      <c r="M243" s="199"/>
      <c r="N243" s="200"/>
      <c r="O243" s="200"/>
      <c r="P243" s="200"/>
      <c r="Q243" s="200"/>
      <c r="R243" s="200"/>
      <c r="S243" s="200"/>
      <c r="T243" s="201"/>
      <c r="AT243" s="197" t="s">
        <v>190</v>
      </c>
      <c r="AU243" s="197" t="s">
        <v>81</v>
      </c>
      <c r="AV243" s="195" t="s">
        <v>78</v>
      </c>
      <c r="AW243" s="195" t="s">
        <v>34</v>
      </c>
      <c r="AX243" s="195" t="s">
        <v>71</v>
      </c>
      <c r="AY243" s="197" t="s">
        <v>180</v>
      </c>
    </row>
    <row r="244" spans="2:65" s="203" customFormat="1">
      <c r="B244" s="202"/>
      <c r="D244" s="196" t="s">
        <v>190</v>
      </c>
      <c r="E244" s="204" t="s">
        <v>5</v>
      </c>
      <c r="F244" s="205" t="s">
        <v>352</v>
      </c>
      <c r="H244" s="206">
        <v>1.1879999999999999</v>
      </c>
      <c r="L244" s="202"/>
      <c r="M244" s="207"/>
      <c r="N244" s="208"/>
      <c r="O244" s="208"/>
      <c r="P244" s="208"/>
      <c r="Q244" s="208"/>
      <c r="R244" s="208"/>
      <c r="S244" s="208"/>
      <c r="T244" s="209"/>
      <c r="AT244" s="204" t="s">
        <v>190</v>
      </c>
      <c r="AU244" s="204" t="s">
        <v>81</v>
      </c>
      <c r="AV244" s="203" t="s">
        <v>81</v>
      </c>
      <c r="AW244" s="203" t="s">
        <v>34</v>
      </c>
      <c r="AX244" s="203" t="s">
        <v>71</v>
      </c>
      <c r="AY244" s="204" t="s">
        <v>180</v>
      </c>
    </row>
    <row r="245" spans="2:65" s="195" customFormat="1">
      <c r="B245" s="194"/>
      <c r="D245" s="196" t="s">
        <v>190</v>
      </c>
      <c r="E245" s="197" t="s">
        <v>5</v>
      </c>
      <c r="F245" s="198" t="s">
        <v>290</v>
      </c>
      <c r="H245" s="197" t="s">
        <v>5</v>
      </c>
      <c r="L245" s="194"/>
      <c r="M245" s="199"/>
      <c r="N245" s="200"/>
      <c r="O245" s="200"/>
      <c r="P245" s="200"/>
      <c r="Q245" s="200"/>
      <c r="R245" s="200"/>
      <c r="S245" s="200"/>
      <c r="T245" s="201"/>
      <c r="AT245" s="197" t="s">
        <v>190</v>
      </c>
      <c r="AU245" s="197" t="s">
        <v>81</v>
      </c>
      <c r="AV245" s="195" t="s">
        <v>78</v>
      </c>
      <c r="AW245" s="195" t="s">
        <v>34</v>
      </c>
      <c r="AX245" s="195" t="s">
        <v>71</v>
      </c>
      <c r="AY245" s="197" t="s">
        <v>180</v>
      </c>
    </row>
    <row r="246" spans="2:65" s="203" customFormat="1">
      <c r="B246" s="202"/>
      <c r="D246" s="196" t="s">
        <v>190</v>
      </c>
      <c r="E246" s="204" t="s">
        <v>5</v>
      </c>
      <c r="F246" s="205" t="s">
        <v>353</v>
      </c>
      <c r="H246" s="206">
        <v>0.59399999999999997</v>
      </c>
      <c r="L246" s="202"/>
      <c r="M246" s="207"/>
      <c r="N246" s="208"/>
      <c r="O246" s="208"/>
      <c r="P246" s="208"/>
      <c r="Q246" s="208"/>
      <c r="R246" s="208"/>
      <c r="S246" s="208"/>
      <c r="T246" s="209"/>
      <c r="AT246" s="204" t="s">
        <v>190</v>
      </c>
      <c r="AU246" s="204" t="s">
        <v>81</v>
      </c>
      <c r="AV246" s="203" t="s">
        <v>81</v>
      </c>
      <c r="AW246" s="203" t="s">
        <v>34</v>
      </c>
      <c r="AX246" s="203" t="s">
        <v>71</v>
      </c>
      <c r="AY246" s="204" t="s">
        <v>180</v>
      </c>
    </row>
    <row r="247" spans="2:65" s="195" customFormat="1">
      <c r="B247" s="194"/>
      <c r="D247" s="196" t="s">
        <v>190</v>
      </c>
      <c r="E247" s="197" t="s">
        <v>5</v>
      </c>
      <c r="F247" s="198" t="s">
        <v>354</v>
      </c>
      <c r="H247" s="197" t="s">
        <v>5</v>
      </c>
      <c r="L247" s="194"/>
      <c r="M247" s="199"/>
      <c r="N247" s="200"/>
      <c r="O247" s="200"/>
      <c r="P247" s="200"/>
      <c r="Q247" s="200"/>
      <c r="R247" s="200"/>
      <c r="S247" s="200"/>
      <c r="T247" s="201"/>
      <c r="AT247" s="197" t="s">
        <v>190</v>
      </c>
      <c r="AU247" s="197" t="s">
        <v>81</v>
      </c>
      <c r="AV247" s="195" t="s">
        <v>78</v>
      </c>
      <c r="AW247" s="195" t="s">
        <v>34</v>
      </c>
      <c r="AX247" s="195" t="s">
        <v>71</v>
      </c>
      <c r="AY247" s="197" t="s">
        <v>180</v>
      </c>
    </row>
    <row r="248" spans="2:65" s="203" customFormat="1">
      <c r="B248" s="202"/>
      <c r="D248" s="196" t="s">
        <v>190</v>
      </c>
      <c r="E248" s="204" t="s">
        <v>5</v>
      </c>
      <c r="F248" s="205" t="s">
        <v>355</v>
      </c>
      <c r="H248" s="206">
        <v>0.6</v>
      </c>
      <c r="L248" s="202"/>
      <c r="M248" s="207"/>
      <c r="N248" s="208"/>
      <c r="O248" s="208"/>
      <c r="P248" s="208"/>
      <c r="Q248" s="208"/>
      <c r="R248" s="208"/>
      <c r="S248" s="208"/>
      <c r="T248" s="209"/>
      <c r="AT248" s="204" t="s">
        <v>190</v>
      </c>
      <c r="AU248" s="204" t="s">
        <v>81</v>
      </c>
      <c r="AV248" s="203" t="s">
        <v>81</v>
      </c>
      <c r="AW248" s="203" t="s">
        <v>34</v>
      </c>
      <c r="AX248" s="203" t="s">
        <v>71</v>
      </c>
      <c r="AY248" s="204" t="s">
        <v>180</v>
      </c>
    </row>
    <row r="249" spans="2:65" s="211" customFormat="1">
      <c r="B249" s="210"/>
      <c r="D249" s="196" t="s">
        <v>190</v>
      </c>
      <c r="E249" s="212" t="s">
        <v>5</v>
      </c>
      <c r="F249" s="213" t="s">
        <v>198</v>
      </c>
      <c r="H249" s="214">
        <v>2.3820000000000001</v>
      </c>
      <c r="L249" s="210"/>
      <c r="M249" s="215"/>
      <c r="N249" s="216"/>
      <c r="O249" s="216"/>
      <c r="P249" s="216"/>
      <c r="Q249" s="216"/>
      <c r="R249" s="216"/>
      <c r="S249" s="216"/>
      <c r="T249" s="217"/>
      <c r="AT249" s="212" t="s">
        <v>190</v>
      </c>
      <c r="AU249" s="212" t="s">
        <v>81</v>
      </c>
      <c r="AV249" s="211" t="s">
        <v>188</v>
      </c>
      <c r="AW249" s="211" t="s">
        <v>34</v>
      </c>
      <c r="AX249" s="211" t="s">
        <v>78</v>
      </c>
      <c r="AY249" s="212" t="s">
        <v>180</v>
      </c>
    </row>
    <row r="250" spans="2:65" s="103" customFormat="1" ht="25.5" customHeight="1">
      <c r="B250" s="104"/>
      <c r="C250" s="183" t="s">
        <v>356</v>
      </c>
      <c r="D250" s="183" t="s">
        <v>183</v>
      </c>
      <c r="E250" s="184" t="s">
        <v>357</v>
      </c>
      <c r="F250" s="185" t="s">
        <v>358</v>
      </c>
      <c r="G250" s="186" t="s">
        <v>348</v>
      </c>
      <c r="H250" s="187">
        <v>2.673</v>
      </c>
      <c r="I250" s="6"/>
      <c r="J250" s="188">
        <f>ROUND(I250*H250,2)</f>
        <v>0</v>
      </c>
      <c r="K250" s="185" t="s">
        <v>187</v>
      </c>
      <c r="L250" s="104"/>
      <c r="M250" s="189" t="s">
        <v>5</v>
      </c>
      <c r="N250" s="190" t="s">
        <v>42</v>
      </c>
      <c r="O250" s="105"/>
      <c r="P250" s="191">
        <f>O250*H250</f>
        <v>0</v>
      </c>
      <c r="Q250" s="191">
        <v>1.3271500000000001</v>
      </c>
      <c r="R250" s="191">
        <f>Q250*H250</f>
        <v>3.5474719500000003</v>
      </c>
      <c r="S250" s="191">
        <v>0</v>
      </c>
      <c r="T250" s="192">
        <f>S250*H250</f>
        <v>0</v>
      </c>
      <c r="AR250" s="93" t="s">
        <v>188</v>
      </c>
      <c r="AT250" s="93" t="s">
        <v>183</v>
      </c>
      <c r="AU250" s="93" t="s">
        <v>81</v>
      </c>
      <c r="AY250" s="93" t="s">
        <v>180</v>
      </c>
      <c r="BE250" s="193">
        <f>IF(N250="základní",J250,0)</f>
        <v>0</v>
      </c>
      <c r="BF250" s="193">
        <f>IF(N250="snížená",J250,0)</f>
        <v>0</v>
      </c>
      <c r="BG250" s="193">
        <f>IF(N250="zákl. přenesená",J250,0)</f>
        <v>0</v>
      </c>
      <c r="BH250" s="193">
        <f>IF(N250="sníž. přenesená",J250,0)</f>
        <v>0</v>
      </c>
      <c r="BI250" s="193">
        <f>IF(N250="nulová",J250,0)</f>
        <v>0</v>
      </c>
      <c r="BJ250" s="93" t="s">
        <v>78</v>
      </c>
      <c r="BK250" s="193">
        <f>ROUND(I250*H250,2)</f>
        <v>0</v>
      </c>
      <c r="BL250" s="93" t="s">
        <v>188</v>
      </c>
      <c r="BM250" s="93" t="s">
        <v>359</v>
      </c>
    </row>
    <row r="251" spans="2:65" s="195" customFormat="1">
      <c r="B251" s="194"/>
      <c r="D251" s="196" t="s">
        <v>190</v>
      </c>
      <c r="E251" s="197" t="s">
        <v>5</v>
      </c>
      <c r="F251" s="198" t="s">
        <v>288</v>
      </c>
      <c r="H251" s="197" t="s">
        <v>5</v>
      </c>
      <c r="L251" s="194"/>
      <c r="M251" s="199"/>
      <c r="N251" s="200"/>
      <c r="O251" s="200"/>
      <c r="P251" s="200"/>
      <c r="Q251" s="200"/>
      <c r="R251" s="200"/>
      <c r="S251" s="200"/>
      <c r="T251" s="201"/>
      <c r="AT251" s="197" t="s">
        <v>190</v>
      </c>
      <c r="AU251" s="197" t="s">
        <v>81</v>
      </c>
      <c r="AV251" s="195" t="s">
        <v>78</v>
      </c>
      <c r="AW251" s="195" t="s">
        <v>34</v>
      </c>
      <c r="AX251" s="195" t="s">
        <v>71</v>
      </c>
      <c r="AY251" s="197" t="s">
        <v>180</v>
      </c>
    </row>
    <row r="252" spans="2:65" s="203" customFormat="1">
      <c r="B252" s="202"/>
      <c r="D252" s="196" t="s">
        <v>190</v>
      </c>
      <c r="E252" s="204" t="s">
        <v>5</v>
      </c>
      <c r="F252" s="205" t="s">
        <v>360</v>
      </c>
      <c r="H252" s="206">
        <v>1.1879999999999999</v>
      </c>
      <c r="L252" s="202"/>
      <c r="M252" s="207"/>
      <c r="N252" s="208"/>
      <c r="O252" s="208"/>
      <c r="P252" s="208"/>
      <c r="Q252" s="208"/>
      <c r="R252" s="208"/>
      <c r="S252" s="208"/>
      <c r="T252" s="209"/>
      <c r="AT252" s="204" t="s">
        <v>190</v>
      </c>
      <c r="AU252" s="204" t="s">
        <v>81</v>
      </c>
      <c r="AV252" s="203" t="s">
        <v>81</v>
      </c>
      <c r="AW252" s="203" t="s">
        <v>34</v>
      </c>
      <c r="AX252" s="203" t="s">
        <v>71</v>
      </c>
      <c r="AY252" s="204" t="s">
        <v>180</v>
      </c>
    </row>
    <row r="253" spans="2:65" s="195" customFormat="1">
      <c r="B253" s="194"/>
      <c r="D253" s="196" t="s">
        <v>190</v>
      </c>
      <c r="E253" s="197" t="s">
        <v>5</v>
      </c>
      <c r="F253" s="198" t="s">
        <v>290</v>
      </c>
      <c r="H253" s="197" t="s">
        <v>5</v>
      </c>
      <c r="L253" s="194"/>
      <c r="M253" s="199"/>
      <c r="N253" s="200"/>
      <c r="O253" s="200"/>
      <c r="P253" s="200"/>
      <c r="Q253" s="200"/>
      <c r="R253" s="200"/>
      <c r="S253" s="200"/>
      <c r="T253" s="201"/>
      <c r="AT253" s="197" t="s">
        <v>190</v>
      </c>
      <c r="AU253" s="197" t="s">
        <v>81</v>
      </c>
      <c r="AV253" s="195" t="s">
        <v>78</v>
      </c>
      <c r="AW253" s="195" t="s">
        <v>34</v>
      </c>
      <c r="AX253" s="195" t="s">
        <v>71</v>
      </c>
      <c r="AY253" s="197" t="s">
        <v>180</v>
      </c>
    </row>
    <row r="254" spans="2:65" s="203" customFormat="1">
      <c r="B254" s="202"/>
      <c r="D254" s="196" t="s">
        <v>190</v>
      </c>
      <c r="E254" s="204" t="s">
        <v>5</v>
      </c>
      <c r="F254" s="205" t="s">
        <v>361</v>
      </c>
      <c r="H254" s="206">
        <v>1.4850000000000001</v>
      </c>
      <c r="L254" s="202"/>
      <c r="M254" s="207"/>
      <c r="N254" s="208"/>
      <c r="O254" s="208"/>
      <c r="P254" s="208"/>
      <c r="Q254" s="208"/>
      <c r="R254" s="208"/>
      <c r="S254" s="208"/>
      <c r="T254" s="209"/>
      <c r="AT254" s="204" t="s">
        <v>190</v>
      </c>
      <c r="AU254" s="204" t="s">
        <v>81</v>
      </c>
      <c r="AV254" s="203" t="s">
        <v>81</v>
      </c>
      <c r="AW254" s="203" t="s">
        <v>34</v>
      </c>
      <c r="AX254" s="203" t="s">
        <v>71</v>
      </c>
      <c r="AY254" s="204" t="s">
        <v>180</v>
      </c>
    </row>
    <row r="255" spans="2:65" s="211" customFormat="1">
      <c r="B255" s="210"/>
      <c r="D255" s="196" t="s">
        <v>190</v>
      </c>
      <c r="E255" s="212" t="s">
        <v>5</v>
      </c>
      <c r="F255" s="213" t="s">
        <v>198</v>
      </c>
      <c r="H255" s="214">
        <v>2.673</v>
      </c>
      <c r="L255" s="210"/>
      <c r="M255" s="215"/>
      <c r="N255" s="216"/>
      <c r="O255" s="216"/>
      <c r="P255" s="216"/>
      <c r="Q255" s="216"/>
      <c r="R255" s="216"/>
      <c r="S255" s="216"/>
      <c r="T255" s="217"/>
      <c r="AT255" s="212" t="s">
        <v>190</v>
      </c>
      <c r="AU255" s="212" t="s">
        <v>81</v>
      </c>
      <c r="AV255" s="211" t="s">
        <v>188</v>
      </c>
      <c r="AW255" s="211" t="s">
        <v>34</v>
      </c>
      <c r="AX255" s="211" t="s">
        <v>78</v>
      </c>
      <c r="AY255" s="212" t="s">
        <v>180</v>
      </c>
    </row>
    <row r="256" spans="2:65" s="103" customFormat="1" ht="38.25" customHeight="1">
      <c r="B256" s="104"/>
      <c r="C256" s="183" t="s">
        <v>362</v>
      </c>
      <c r="D256" s="183" t="s">
        <v>183</v>
      </c>
      <c r="E256" s="184" t="s">
        <v>363</v>
      </c>
      <c r="F256" s="185" t="s">
        <v>364</v>
      </c>
      <c r="G256" s="186" t="s">
        <v>208</v>
      </c>
      <c r="H256" s="187">
        <v>17.28</v>
      </c>
      <c r="I256" s="6"/>
      <c r="J256" s="188">
        <f>ROUND(I256*H256,2)</f>
        <v>0</v>
      </c>
      <c r="K256" s="185" t="s">
        <v>187</v>
      </c>
      <c r="L256" s="104"/>
      <c r="M256" s="189" t="s">
        <v>5</v>
      </c>
      <c r="N256" s="190" t="s">
        <v>42</v>
      </c>
      <c r="O256" s="105"/>
      <c r="P256" s="191">
        <f>O256*H256</f>
        <v>0</v>
      </c>
      <c r="Q256" s="191">
        <v>0.20832000000000001</v>
      </c>
      <c r="R256" s="191">
        <f>Q256*H256</f>
        <v>3.5997696000000001</v>
      </c>
      <c r="S256" s="191">
        <v>0</v>
      </c>
      <c r="T256" s="192">
        <f>S256*H256</f>
        <v>0</v>
      </c>
      <c r="AR256" s="93" t="s">
        <v>188</v>
      </c>
      <c r="AT256" s="93" t="s">
        <v>183</v>
      </c>
      <c r="AU256" s="93" t="s">
        <v>81</v>
      </c>
      <c r="AY256" s="93" t="s">
        <v>180</v>
      </c>
      <c r="BE256" s="193">
        <f>IF(N256="základní",J256,0)</f>
        <v>0</v>
      </c>
      <c r="BF256" s="193">
        <f>IF(N256="snížená",J256,0)</f>
        <v>0</v>
      </c>
      <c r="BG256" s="193">
        <f>IF(N256="zákl. přenesená",J256,0)</f>
        <v>0</v>
      </c>
      <c r="BH256" s="193">
        <f>IF(N256="sníž. přenesená",J256,0)</f>
        <v>0</v>
      </c>
      <c r="BI256" s="193">
        <f>IF(N256="nulová",J256,0)</f>
        <v>0</v>
      </c>
      <c r="BJ256" s="93" t="s">
        <v>78</v>
      </c>
      <c r="BK256" s="193">
        <f>ROUND(I256*H256,2)</f>
        <v>0</v>
      </c>
      <c r="BL256" s="93" t="s">
        <v>188</v>
      </c>
      <c r="BM256" s="93" t="s">
        <v>365</v>
      </c>
    </row>
    <row r="257" spans="2:65" s="195" customFormat="1">
      <c r="B257" s="194"/>
      <c r="D257" s="196" t="s">
        <v>190</v>
      </c>
      <c r="E257" s="197" t="s">
        <v>5</v>
      </c>
      <c r="F257" s="198" t="s">
        <v>366</v>
      </c>
      <c r="H257" s="197" t="s">
        <v>5</v>
      </c>
      <c r="L257" s="194"/>
      <c r="M257" s="199"/>
      <c r="N257" s="200"/>
      <c r="O257" s="200"/>
      <c r="P257" s="200"/>
      <c r="Q257" s="200"/>
      <c r="R257" s="200"/>
      <c r="S257" s="200"/>
      <c r="T257" s="201"/>
      <c r="AT257" s="197" t="s">
        <v>190</v>
      </c>
      <c r="AU257" s="197" t="s">
        <v>81</v>
      </c>
      <c r="AV257" s="195" t="s">
        <v>78</v>
      </c>
      <c r="AW257" s="195" t="s">
        <v>34</v>
      </c>
      <c r="AX257" s="195" t="s">
        <v>71</v>
      </c>
      <c r="AY257" s="197" t="s">
        <v>180</v>
      </c>
    </row>
    <row r="258" spans="2:65" s="195" customFormat="1">
      <c r="B258" s="194"/>
      <c r="D258" s="196" t="s">
        <v>190</v>
      </c>
      <c r="E258" s="197" t="s">
        <v>5</v>
      </c>
      <c r="F258" s="198" t="s">
        <v>351</v>
      </c>
      <c r="H258" s="197" t="s">
        <v>5</v>
      </c>
      <c r="L258" s="194"/>
      <c r="M258" s="199"/>
      <c r="N258" s="200"/>
      <c r="O258" s="200"/>
      <c r="P258" s="200"/>
      <c r="Q258" s="200"/>
      <c r="R258" s="200"/>
      <c r="S258" s="200"/>
      <c r="T258" s="201"/>
      <c r="AT258" s="197" t="s">
        <v>190</v>
      </c>
      <c r="AU258" s="197" t="s">
        <v>81</v>
      </c>
      <c r="AV258" s="195" t="s">
        <v>78</v>
      </c>
      <c r="AW258" s="195" t="s">
        <v>34</v>
      </c>
      <c r="AX258" s="195" t="s">
        <v>71</v>
      </c>
      <c r="AY258" s="197" t="s">
        <v>180</v>
      </c>
    </row>
    <row r="259" spans="2:65" s="195" customFormat="1">
      <c r="B259" s="194"/>
      <c r="D259" s="196" t="s">
        <v>190</v>
      </c>
      <c r="E259" s="197" t="s">
        <v>5</v>
      </c>
      <c r="F259" s="198" t="s">
        <v>288</v>
      </c>
      <c r="H259" s="197" t="s">
        <v>5</v>
      </c>
      <c r="L259" s="194"/>
      <c r="M259" s="199"/>
      <c r="N259" s="200"/>
      <c r="O259" s="200"/>
      <c r="P259" s="200"/>
      <c r="Q259" s="200"/>
      <c r="R259" s="200"/>
      <c r="S259" s="200"/>
      <c r="T259" s="201"/>
      <c r="AT259" s="197" t="s">
        <v>190</v>
      </c>
      <c r="AU259" s="197" t="s">
        <v>81</v>
      </c>
      <c r="AV259" s="195" t="s">
        <v>78</v>
      </c>
      <c r="AW259" s="195" t="s">
        <v>34</v>
      </c>
      <c r="AX259" s="195" t="s">
        <v>71</v>
      </c>
      <c r="AY259" s="197" t="s">
        <v>180</v>
      </c>
    </row>
    <row r="260" spans="2:65" s="203" customFormat="1">
      <c r="B260" s="202"/>
      <c r="D260" s="196" t="s">
        <v>190</v>
      </c>
      <c r="E260" s="204" t="s">
        <v>5</v>
      </c>
      <c r="F260" s="205" t="s">
        <v>367</v>
      </c>
      <c r="H260" s="206">
        <v>17.28</v>
      </c>
      <c r="L260" s="202"/>
      <c r="M260" s="207"/>
      <c r="N260" s="208"/>
      <c r="O260" s="208"/>
      <c r="P260" s="208"/>
      <c r="Q260" s="208"/>
      <c r="R260" s="208"/>
      <c r="S260" s="208"/>
      <c r="T260" s="209"/>
      <c r="AT260" s="204" t="s">
        <v>190</v>
      </c>
      <c r="AU260" s="204" t="s">
        <v>81</v>
      </c>
      <c r="AV260" s="203" t="s">
        <v>81</v>
      </c>
      <c r="AW260" s="203" t="s">
        <v>34</v>
      </c>
      <c r="AX260" s="203" t="s">
        <v>71</v>
      </c>
      <c r="AY260" s="204" t="s">
        <v>180</v>
      </c>
    </row>
    <row r="261" spans="2:65" s="211" customFormat="1">
      <c r="B261" s="210"/>
      <c r="D261" s="196" t="s">
        <v>190</v>
      </c>
      <c r="E261" s="212" t="s">
        <v>5</v>
      </c>
      <c r="F261" s="213" t="s">
        <v>198</v>
      </c>
      <c r="H261" s="214">
        <v>17.28</v>
      </c>
      <c r="L261" s="210"/>
      <c r="M261" s="215"/>
      <c r="N261" s="216"/>
      <c r="O261" s="216"/>
      <c r="P261" s="216"/>
      <c r="Q261" s="216"/>
      <c r="R261" s="216"/>
      <c r="S261" s="216"/>
      <c r="T261" s="217"/>
      <c r="AT261" s="212" t="s">
        <v>190</v>
      </c>
      <c r="AU261" s="212" t="s">
        <v>81</v>
      </c>
      <c r="AV261" s="211" t="s">
        <v>188</v>
      </c>
      <c r="AW261" s="211" t="s">
        <v>34</v>
      </c>
      <c r="AX261" s="211" t="s">
        <v>78</v>
      </c>
      <c r="AY261" s="212" t="s">
        <v>180</v>
      </c>
    </row>
    <row r="262" spans="2:65" s="103" customFormat="1" ht="25.5" customHeight="1">
      <c r="B262" s="104"/>
      <c r="C262" s="183" t="s">
        <v>368</v>
      </c>
      <c r="D262" s="183" t="s">
        <v>183</v>
      </c>
      <c r="E262" s="184" t="s">
        <v>369</v>
      </c>
      <c r="F262" s="185" t="s">
        <v>370</v>
      </c>
      <c r="G262" s="186" t="s">
        <v>208</v>
      </c>
      <c r="H262" s="187">
        <v>6.8710000000000004</v>
      </c>
      <c r="I262" s="6"/>
      <c r="J262" s="188">
        <f>ROUND(I262*H262,2)</f>
        <v>0</v>
      </c>
      <c r="K262" s="185" t="s">
        <v>187</v>
      </c>
      <c r="L262" s="104"/>
      <c r="M262" s="189" t="s">
        <v>5</v>
      </c>
      <c r="N262" s="190" t="s">
        <v>42</v>
      </c>
      <c r="O262" s="105"/>
      <c r="P262" s="191">
        <f>O262*H262</f>
        <v>0</v>
      </c>
      <c r="Q262" s="191">
        <v>3.9789999999999999E-2</v>
      </c>
      <c r="R262" s="191">
        <f>Q262*H262</f>
        <v>0.27339709000000001</v>
      </c>
      <c r="S262" s="191">
        <v>0</v>
      </c>
      <c r="T262" s="192">
        <f>S262*H262</f>
        <v>0</v>
      </c>
      <c r="AR262" s="93" t="s">
        <v>188</v>
      </c>
      <c r="AT262" s="93" t="s">
        <v>183</v>
      </c>
      <c r="AU262" s="93" t="s">
        <v>81</v>
      </c>
      <c r="AY262" s="93" t="s">
        <v>180</v>
      </c>
      <c r="BE262" s="193">
        <f>IF(N262="základní",J262,0)</f>
        <v>0</v>
      </c>
      <c r="BF262" s="193">
        <f>IF(N262="snížená",J262,0)</f>
        <v>0</v>
      </c>
      <c r="BG262" s="193">
        <f>IF(N262="zákl. přenesená",J262,0)</f>
        <v>0</v>
      </c>
      <c r="BH262" s="193">
        <f>IF(N262="sníž. přenesená",J262,0)</f>
        <v>0</v>
      </c>
      <c r="BI262" s="193">
        <f>IF(N262="nulová",J262,0)</f>
        <v>0</v>
      </c>
      <c r="BJ262" s="93" t="s">
        <v>78</v>
      </c>
      <c r="BK262" s="193">
        <f>ROUND(I262*H262,2)</f>
        <v>0</v>
      </c>
      <c r="BL262" s="93" t="s">
        <v>188</v>
      </c>
      <c r="BM262" s="93" t="s">
        <v>371</v>
      </c>
    </row>
    <row r="263" spans="2:65" s="195" customFormat="1">
      <c r="B263" s="194"/>
      <c r="D263" s="196" t="s">
        <v>190</v>
      </c>
      <c r="E263" s="197" t="s">
        <v>5</v>
      </c>
      <c r="F263" s="198" t="s">
        <v>372</v>
      </c>
      <c r="H263" s="197" t="s">
        <v>5</v>
      </c>
      <c r="L263" s="194"/>
      <c r="M263" s="199"/>
      <c r="N263" s="200"/>
      <c r="O263" s="200"/>
      <c r="P263" s="200"/>
      <c r="Q263" s="200"/>
      <c r="R263" s="200"/>
      <c r="S263" s="200"/>
      <c r="T263" s="201"/>
      <c r="AT263" s="197" t="s">
        <v>190</v>
      </c>
      <c r="AU263" s="197" t="s">
        <v>81</v>
      </c>
      <c r="AV263" s="195" t="s">
        <v>78</v>
      </c>
      <c r="AW263" s="195" t="s">
        <v>34</v>
      </c>
      <c r="AX263" s="195" t="s">
        <v>71</v>
      </c>
      <c r="AY263" s="197" t="s">
        <v>180</v>
      </c>
    </row>
    <row r="264" spans="2:65" s="195" customFormat="1">
      <c r="B264" s="194"/>
      <c r="D264" s="196" t="s">
        <v>190</v>
      </c>
      <c r="E264" s="197" t="s">
        <v>5</v>
      </c>
      <c r="F264" s="198" t="s">
        <v>373</v>
      </c>
      <c r="H264" s="197" t="s">
        <v>5</v>
      </c>
      <c r="L264" s="194"/>
      <c r="M264" s="199"/>
      <c r="N264" s="200"/>
      <c r="O264" s="200"/>
      <c r="P264" s="200"/>
      <c r="Q264" s="200"/>
      <c r="R264" s="200"/>
      <c r="S264" s="200"/>
      <c r="T264" s="201"/>
      <c r="AT264" s="197" t="s">
        <v>190</v>
      </c>
      <c r="AU264" s="197" t="s">
        <v>81</v>
      </c>
      <c r="AV264" s="195" t="s">
        <v>78</v>
      </c>
      <c r="AW264" s="195" t="s">
        <v>34</v>
      </c>
      <c r="AX264" s="195" t="s">
        <v>71</v>
      </c>
      <c r="AY264" s="197" t="s">
        <v>180</v>
      </c>
    </row>
    <row r="265" spans="2:65" s="195" customFormat="1">
      <c r="B265" s="194"/>
      <c r="D265" s="196" t="s">
        <v>190</v>
      </c>
      <c r="E265" s="197" t="s">
        <v>5</v>
      </c>
      <c r="F265" s="198" t="s">
        <v>290</v>
      </c>
      <c r="H265" s="197" t="s">
        <v>5</v>
      </c>
      <c r="L265" s="194"/>
      <c r="M265" s="199"/>
      <c r="N265" s="200"/>
      <c r="O265" s="200"/>
      <c r="P265" s="200"/>
      <c r="Q265" s="200"/>
      <c r="R265" s="200"/>
      <c r="S265" s="200"/>
      <c r="T265" s="201"/>
      <c r="AT265" s="197" t="s">
        <v>190</v>
      </c>
      <c r="AU265" s="197" t="s">
        <v>81</v>
      </c>
      <c r="AV265" s="195" t="s">
        <v>78</v>
      </c>
      <c r="AW265" s="195" t="s">
        <v>34</v>
      </c>
      <c r="AX265" s="195" t="s">
        <v>71</v>
      </c>
      <c r="AY265" s="197" t="s">
        <v>180</v>
      </c>
    </row>
    <row r="266" spans="2:65" s="203" customFormat="1">
      <c r="B266" s="202"/>
      <c r="D266" s="196" t="s">
        <v>190</v>
      </c>
      <c r="E266" s="204" t="s">
        <v>5</v>
      </c>
      <c r="F266" s="205" t="s">
        <v>374</v>
      </c>
      <c r="H266" s="206">
        <v>8.25</v>
      </c>
      <c r="L266" s="202"/>
      <c r="M266" s="207"/>
      <c r="N266" s="208"/>
      <c r="O266" s="208"/>
      <c r="P266" s="208"/>
      <c r="Q266" s="208"/>
      <c r="R266" s="208"/>
      <c r="S266" s="208"/>
      <c r="T266" s="209"/>
      <c r="AT266" s="204" t="s">
        <v>190</v>
      </c>
      <c r="AU266" s="204" t="s">
        <v>81</v>
      </c>
      <c r="AV266" s="203" t="s">
        <v>81</v>
      </c>
      <c r="AW266" s="203" t="s">
        <v>34</v>
      </c>
      <c r="AX266" s="203" t="s">
        <v>71</v>
      </c>
      <c r="AY266" s="204" t="s">
        <v>180</v>
      </c>
    </row>
    <row r="267" spans="2:65" s="195" customFormat="1">
      <c r="B267" s="194"/>
      <c r="D267" s="196" t="s">
        <v>190</v>
      </c>
      <c r="E267" s="197" t="s">
        <v>5</v>
      </c>
      <c r="F267" s="198" t="s">
        <v>343</v>
      </c>
      <c r="H267" s="197" t="s">
        <v>5</v>
      </c>
      <c r="L267" s="194"/>
      <c r="M267" s="199"/>
      <c r="N267" s="200"/>
      <c r="O267" s="200"/>
      <c r="P267" s="200"/>
      <c r="Q267" s="200"/>
      <c r="R267" s="200"/>
      <c r="S267" s="200"/>
      <c r="T267" s="201"/>
      <c r="AT267" s="197" t="s">
        <v>190</v>
      </c>
      <c r="AU267" s="197" t="s">
        <v>81</v>
      </c>
      <c r="AV267" s="195" t="s">
        <v>78</v>
      </c>
      <c r="AW267" s="195" t="s">
        <v>34</v>
      </c>
      <c r="AX267" s="195" t="s">
        <v>71</v>
      </c>
      <c r="AY267" s="197" t="s">
        <v>180</v>
      </c>
    </row>
    <row r="268" spans="2:65" s="203" customFormat="1">
      <c r="B268" s="202"/>
      <c r="D268" s="196" t="s">
        <v>190</v>
      </c>
      <c r="E268" s="204" t="s">
        <v>5</v>
      </c>
      <c r="F268" s="205" t="s">
        <v>375</v>
      </c>
      <c r="H268" s="206">
        <v>-1.379</v>
      </c>
      <c r="L268" s="202"/>
      <c r="M268" s="207"/>
      <c r="N268" s="208"/>
      <c r="O268" s="208"/>
      <c r="P268" s="208"/>
      <c r="Q268" s="208"/>
      <c r="R268" s="208"/>
      <c r="S268" s="208"/>
      <c r="T268" s="209"/>
      <c r="AT268" s="204" t="s">
        <v>190</v>
      </c>
      <c r="AU268" s="204" t="s">
        <v>81</v>
      </c>
      <c r="AV268" s="203" t="s">
        <v>81</v>
      </c>
      <c r="AW268" s="203" t="s">
        <v>34</v>
      </c>
      <c r="AX268" s="203" t="s">
        <v>71</v>
      </c>
      <c r="AY268" s="204" t="s">
        <v>180</v>
      </c>
    </row>
    <row r="269" spans="2:65" s="211" customFormat="1">
      <c r="B269" s="210"/>
      <c r="D269" s="196" t="s">
        <v>190</v>
      </c>
      <c r="E269" s="212" t="s">
        <v>5</v>
      </c>
      <c r="F269" s="213" t="s">
        <v>198</v>
      </c>
      <c r="H269" s="214">
        <v>6.8710000000000004</v>
      </c>
      <c r="L269" s="210"/>
      <c r="M269" s="215"/>
      <c r="N269" s="216"/>
      <c r="O269" s="216"/>
      <c r="P269" s="216"/>
      <c r="Q269" s="216"/>
      <c r="R269" s="216"/>
      <c r="S269" s="216"/>
      <c r="T269" s="217"/>
      <c r="AT269" s="212" t="s">
        <v>190</v>
      </c>
      <c r="AU269" s="212" t="s">
        <v>81</v>
      </c>
      <c r="AV269" s="211" t="s">
        <v>188</v>
      </c>
      <c r="AW269" s="211" t="s">
        <v>34</v>
      </c>
      <c r="AX269" s="211" t="s">
        <v>78</v>
      </c>
      <c r="AY269" s="212" t="s">
        <v>180</v>
      </c>
    </row>
    <row r="270" spans="2:65" s="103" customFormat="1" ht="25.5" customHeight="1">
      <c r="B270" s="104"/>
      <c r="C270" s="183" t="s">
        <v>376</v>
      </c>
      <c r="D270" s="183" t="s">
        <v>183</v>
      </c>
      <c r="E270" s="184" t="s">
        <v>377</v>
      </c>
      <c r="F270" s="185" t="s">
        <v>378</v>
      </c>
      <c r="G270" s="186" t="s">
        <v>208</v>
      </c>
      <c r="H270" s="187">
        <v>78.138000000000005</v>
      </c>
      <c r="I270" s="6"/>
      <c r="J270" s="188">
        <f>ROUND(I270*H270,2)</f>
        <v>0</v>
      </c>
      <c r="K270" s="185" t="s">
        <v>187</v>
      </c>
      <c r="L270" s="104"/>
      <c r="M270" s="189" t="s">
        <v>5</v>
      </c>
      <c r="N270" s="190" t="s">
        <v>42</v>
      </c>
      <c r="O270" s="105"/>
      <c r="P270" s="191">
        <f>O270*H270</f>
        <v>0</v>
      </c>
      <c r="Q270" s="191">
        <v>5.1679999999999997E-2</v>
      </c>
      <c r="R270" s="191">
        <f>Q270*H270</f>
        <v>4.0381718400000004</v>
      </c>
      <c r="S270" s="191">
        <v>0</v>
      </c>
      <c r="T270" s="192">
        <f>S270*H270</f>
        <v>0</v>
      </c>
      <c r="AR270" s="93" t="s">
        <v>188</v>
      </c>
      <c r="AT270" s="93" t="s">
        <v>183</v>
      </c>
      <c r="AU270" s="93" t="s">
        <v>81</v>
      </c>
      <c r="AY270" s="93" t="s">
        <v>180</v>
      </c>
      <c r="BE270" s="193">
        <f>IF(N270="základní",J270,0)</f>
        <v>0</v>
      </c>
      <c r="BF270" s="193">
        <f>IF(N270="snížená",J270,0)</f>
        <v>0</v>
      </c>
      <c r="BG270" s="193">
        <f>IF(N270="zákl. přenesená",J270,0)</f>
        <v>0</v>
      </c>
      <c r="BH270" s="193">
        <f>IF(N270="sníž. přenesená",J270,0)</f>
        <v>0</v>
      </c>
      <c r="BI270" s="193">
        <f>IF(N270="nulová",J270,0)</f>
        <v>0</v>
      </c>
      <c r="BJ270" s="93" t="s">
        <v>78</v>
      </c>
      <c r="BK270" s="193">
        <f>ROUND(I270*H270,2)</f>
        <v>0</v>
      </c>
      <c r="BL270" s="93" t="s">
        <v>188</v>
      </c>
      <c r="BM270" s="93" t="s">
        <v>379</v>
      </c>
    </row>
    <row r="271" spans="2:65" s="195" customFormat="1">
      <c r="B271" s="194"/>
      <c r="D271" s="196" t="s">
        <v>190</v>
      </c>
      <c r="E271" s="197" t="s">
        <v>5</v>
      </c>
      <c r="F271" s="198" t="s">
        <v>372</v>
      </c>
      <c r="H271" s="197" t="s">
        <v>5</v>
      </c>
      <c r="L271" s="194"/>
      <c r="M271" s="199"/>
      <c r="N271" s="200"/>
      <c r="O271" s="200"/>
      <c r="P271" s="200"/>
      <c r="Q271" s="200"/>
      <c r="R271" s="200"/>
      <c r="S271" s="200"/>
      <c r="T271" s="201"/>
      <c r="AT271" s="197" t="s">
        <v>190</v>
      </c>
      <c r="AU271" s="197" t="s">
        <v>81</v>
      </c>
      <c r="AV271" s="195" t="s">
        <v>78</v>
      </c>
      <c r="AW271" s="195" t="s">
        <v>34</v>
      </c>
      <c r="AX271" s="195" t="s">
        <v>71</v>
      </c>
      <c r="AY271" s="197" t="s">
        <v>180</v>
      </c>
    </row>
    <row r="272" spans="2:65" s="195" customFormat="1">
      <c r="B272" s="194"/>
      <c r="D272" s="196" t="s">
        <v>190</v>
      </c>
      <c r="E272" s="197" t="s">
        <v>5</v>
      </c>
      <c r="F272" s="198" t="s">
        <v>286</v>
      </c>
      <c r="H272" s="197" t="s">
        <v>5</v>
      </c>
      <c r="L272" s="194"/>
      <c r="M272" s="199"/>
      <c r="N272" s="200"/>
      <c r="O272" s="200"/>
      <c r="P272" s="200"/>
      <c r="Q272" s="200"/>
      <c r="R272" s="200"/>
      <c r="S272" s="200"/>
      <c r="T272" s="201"/>
      <c r="AT272" s="197" t="s">
        <v>190</v>
      </c>
      <c r="AU272" s="197" t="s">
        <v>81</v>
      </c>
      <c r="AV272" s="195" t="s">
        <v>78</v>
      </c>
      <c r="AW272" s="195" t="s">
        <v>34</v>
      </c>
      <c r="AX272" s="195" t="s">
        <v>71</v>
      </c>
      <c r="AY272" s="197" t="s">
        <v>180</v>
      </c>
    </row>
    <row r="273" spans="2:65" s="195" customFormat="1">
      <c r="B273" s="194"/>
      <c r="D273" s="196" t="s">
        <v>190</v>
      </c>
      <c r="E273" s="197" t="s">
        <v>5</v>
      </c>
      <c r="F273" s="198" t="s">
        <v>288</v>
      </c>
      <c r="H273" s="197" t="s">
        <v>5</v>
      </c>
      <c r="L273" s="194"/>
      <c r="M273" s="199"/>
      <c r="N273" s="200"/>
      <c r="O273" s="200"/>
      <c r="P273" s="200"/>
      <c r="Q273" s="200"/>
      <c r="R273" s="200"/>
      <c r="S273" s="200"/>
      <c r="T273" s="201"/>
      <c r="AT273" s="197" t="s">
        <v>190</v>
      </c>
      <c r="AU273" s="197" t="s">
        <v>81</v>
      </c>
      <c r="AV273" s="195" t="s">
        <v>78</v>
      </c>
      <c r="AW273" s="195" t="s">
        <v>34</v>
      </c>
      <c r="AX273" s="195" t="s">
        <v>71</v>
      </c>
      <c r="AY273" s="197" t="s">
        <v>180</v>
      </c>
    </row>
    <row r="274" spans="2:65" s="203" customFormat="1">
      <c r="B274" s="202"/>
      <c r="D274" s="196" t="s">
        <v>190</v>
      </c>
      <c r="E274" s="204" t="s">
        <v>5</v>
      </c>
      <c r="F274" s="205" t="s">
        <v>380</v>
      </c>
      <c r="H274" s="206">
        <v>35.442</v>
      </c>
      <c r="L274" s="202"/>
      <c r="M274" s="207"/>
      <c r="N274" s="208"/>
      <c r="O274" s="208"/>
      <c r="P274" s="208"/>
      <c r="Q274" s="208"/>
      <c r="R274" s="208"/>
      <c r="S274" s="208"/>
      <c r="T274" s="209"/>
      <c r="AT274" s="204" t="s">
        <v>190</v>
      </c>
      <c r="AU274" s="204" t="s">
        <v>81</v>
      </c>
      <c r="AV274" s="203" t="s">
        <v>81</v>
      </c>
      <c r="AW274" s="203" t="s">
        <v>34</v>
      </c>
      <c r="AX274" s="203" t="s">
        <v>71</v>
      </c>
      <c r="AY274" s="204" t="s">
        <v>180</v>
      </c>
    </row>
    <row r="275" spans="2:65" s="203" customFormat="1">
      <c r="B275" s="202"/>
      <c r="D275" s="196" t="s">
        <v>190</v>
      </c>
      <c r="E275" s="204" t="s">
        <v>5</v>
      </c>
      <c r="F275" s="205" t="s">
        <v>330</v>
      </c>
      <c r="H275" s="206">
        <v>8.8439999999999994</v>
      </c>
      <c r="L275" s="202"/>
      <c r="M275" s="207"/>
      <c r="N275" s="208"/>
      <c r="O275" s="208"/>
      <c r="P275" s="208"/>
      <c r="Q275" s="208"/>
      <c r="R275" s="208"/>
      <c r="S275" s="208"/>
      <c r="T275" s="209"/>
      <c r="AT275" s="204" t="s">
        <v>190</v>
      </c>
      <c r="AU275" s="204" t="s">
        <v>81</v>
      </c>
      <c r="AV275" s="203" t="s">
        <v>81</v>
      </c>
      <c r="AW275" s="203" t="s">
        <v>34</v>
      </c>
      <c r="AX275" s="203" t="s">
        <v>71</v>
      </c>
      <c r="AY275" s="204" t="s">
        <v>180</v>
      </c>
    </row>
    <row r="276" spans="2:65" s="195" customFormat="1">
      <c r="B276" s="194"/>
      <c r="D276" s="196" t="s">
        <v>190</v>
      </c>
      <c r="E276" s="197" t="s">
        <v>5</v>
      </c>
      <c r="F276" s="198" t="s">
        <v>343</v>
      </c>
      <c r="H276" s="197" t="s">
        <v>5</v>
      </c>
      <c r="L276" s="194"/>
      <c r="M276" s="199"/>
      <c r="N276" s="200"/>
      <c r="O276" s="200"/>
      <c r="P276" s="200"/>
      <c r="Q276" s="200"/>
      <c r="R276" s="200"/>
      <c r="S276" s="200"/>
      <c r="T276" s="201"/>
      <c r="AT276" s="197" t="s">
        <v>190</v>
      </c>
      <c r="AU276" s="197" t="s">
        <v>81</v>
      </c>
      <c r="AV276" s="195" t="s">
        <v>78</v>
      </c>
      <c r="AW276" s="195" t="s">
        <v>34</v>
      </c>
      <c r="AX276" s="195" t="s">
        <v>71</v>
      </c>
      <c r="AY276" s="197" t="s">
        <v>180</v>
      </c>
    </row>
    <row r="277" spans="2:65" s="203" customFormat="1">
      <c r="B277" s="202"/>
      <c r="D277" s="196" t="s">
        <v>190</v>
      </c>
      <c r="E277" s="204" t="s">
        <v>5</v>
      </c>
      <c r="F277" s="205" t="s">
        <v>381</v>
      </c>
      <c r="H277" s="206">
        <v>-1.5760000000000001</v>
      </c>
      <c r="L277" s="202"/>
      <c r="M277" s="207"/>
      <c r="N277" s="208"/>
      <c r="O277" s="208"/>
      <c r="P277" s="208"/>
      <c r="Q277" s="208"/>
      <c r="R277" s="208"/>
      <c r="S277" s="208"/>
      <c r="T277" s="209"/>
      <c r="AT277" s="204" t="s">
        <v>190</v>
      </c>
      <c r="AU277" s="204" t="s">
        <v>81</v>
      </c>
      <c r="AV277" s="203" t="s">
        <v>81</v>
      </c>
      <c r="AW277" s="203" t="s">
        <v>34</v>
      </c>
      <c r="AX277" s="203" t="s">
        <v>71</v>
      </c>
      <c r="AY277" s="204" t="s">
        <v>180</v>
      </c>
    </row>
    <row r="278" spans="2:65" s="195" customFormat="1">
      <c r="B278" s="194"/>
      <c r="D278" s="196" t="s">
        <v>190</v>
      </c>
      <c r="E278" s="197" t="s">
        <v>5</v>
      </c>
      <c r="F278" s="198" t="s">
        <v>290</v>
      </c>
      <c r="H278" s="197" t="s">
        <v>5</v>
      </c>
      <c r="L278" s="194"/>
      <c r="M278" s="199"/>
      <c r="N278" s="200"/>
      <c r="O278" s="200"/>
      <c r="P278" s="200"/>
      <c r="Q278" s="200"/>
      <c r="R278" s="200"/>
      <c r="S278" s="200"/>
      <c r="T278" s="201"/>
      <c r="AT278" s="197" t="s">
        <v>190</v>
      </c>
      <c r="AU278" s="197" t="s">
        <v>81</v>
      </c>
      <c r="AV278" s="195" t="s">
        <v>78</v>
      </c>
      <c r="AW278" s="195" t="s">
        <v>34</v>
      </c>
      <c r="AX278" s="195" t="s">
        <v>71</v>
      </c>
      <c r="AY278" s="197" t="s">
        <v>180</v>
      </c>
    </row>
    <row r="279" spans="2:65" s="203" customFormat="1">
      <c r="B279" s="202"/>
      <c r="D279" s="196" t="s">
        <v>190</v>
      </c>
      <c r="E279" s="204" t="s">
        <v>5</v>
      </c>
      <c r="F279" s="205" t="s">
        <v>382</v>
      </c>
      <c r="H279" s="206">
        <v>42.323</v>
      </c>
      <c r="L279" s="202"/>
      <c r="M279" s="207"/>
      <c r="N279" s="208"/>
      <c r="O279" s="208"/>
      <c r="P279" s="208"/>
      <c r="Q279" s="208"/>
      <c r="R279" s="208"/>
      <c r="S279" s="208"/>
      <c r="T279" s="209"/>
      <c r="AT279" s="204" t="s">
        <v>190</v>
      </c>
      <c r="AU279" s="204" t="s">
        <v>81</v>
      </c>
      <c r="AV279" s="203" t="s">
        <v>81</v>
      </c>
      <c r="AW279" s="203" t="s">
        <v>34</v>
      </c>
      <c r="AX279" s="203" t="s">
        <v>71</v>
      </c>
      <c r="AY279" s="204" t="s">
        <v>180</v>
      </c>
    </row>
    <row r="280" spans="2:65" s="195" customFormat="1">
      <c r="B280" s="194"/>
      <c r="D280" s="196" t="s">
        <v>190</v>
      </c>
      <c r="E280" s="197" t="s">
        <v>5</v>
      </c>
      <c r="F280" s="198" t="s">
        <v>343</v>
      </c>
      <c r="H280" s="197" t="s">
        <v>5</v>
      </c>
      <c r="L280" s="194"/>
      <c r="M280" s="199"/>
      <c r="N280" s="200"/>
      <c r="O280" s="200"/>
      <c r="P280" s="200"/>
      <c r="Q280" s="200"/>
      <c r="R280" s="200"/>
      <c r="S280" s="200"/>
      <c r="T280" s="201"/>
      <c r="AT280" s="197" t="s">
        <v>190</v>
      </c>
      <c r="AU280" s="197" t="s">
        <v>81</v>
      </c>
      <c r="AV280" s="195" t="s">
        <v>78</v>
      </c>
      <c r="AW280" s="195" t="s">
        <v>34</v>
      </c>
      <c r="AX280" s="195" t="s">
        <v>71</v>
      </c>
      <c r="AY280" s="197" t="s">
        <v>180</v>
      </c>
    </row>
    <row r="281" spans="2:65" s="203" customFormat="1">
      <c r="B281" s="202"/>
      <c r="D281" s="196" t="s">
        <v>190</v>
      </c>
      <c r="E281" s="204" t="s">
        <v>5</v>
      </c>
      <c r="F281" s="205" t="s">
        <v>383</v>
      </c>
      <c r="H281" s="206">
        <v>-6.8949999999999996</v>
      </c>
      <c r="L281" s="202"/>
      <c r="M281" s="207"/>
      <c r="N281" s="208"/>
      <c r="O281" s="208"/>
      <c r="P281" s="208"/>
      <c r="Q281" s="208"/>
      <c r="R281" s="208"/>
      <c r="S281" s="208"/>
      <c r="T281" s="209"/>
      <c r="AT281" s="204" t="s">
        <v>190</v>
      </c>
      <c r="AU281" s="204" t="s">
        <v>81</v>
      </c>
      <c r="AV281" s="203" t="s">
        <v>81</v>
      </c>
      <c r="AW281" s="203" t="s">
        <v>34</v>
      </c>
      <c r="AX281" s="203" t="s">
        <v>71</v>
      </c>
      <c r="AY281" s="204" t="s">
        <v>180</v>
      </c>
    </row>
    <row r="282" spans="2:65" s="211" customFormat="1">
      <c r="B282" s="210"/>
      <c r="D282" s="196" t="s">
        <v>190</v>
      </c>
      <c r="E282" s="212" t="s">
        <v>5</v>
      </c>
      <c r="F282" s="213" t="s">
        <v>198</v>
      </c>
      <c r="H282" s="214">
        <v>78.138000000000005</v>
      </c>
      <c r="L282" s="210"/>
      <c r="M282" s="215"/>
      <c r="N282" s="216"/>
      <c r="O282" s="216"/>
      <c r="P282" s="216"/>
      <c r="Q282" s="216"/>
      <c r="R282" s="216"/>
      <c r="S282" s="216"/>
      <c r="T282" s="217"/>
      <c r="AT282" s="212" t="s">
        <v>190</v>
      </c>
      <c r="AU282" s="212" t="s">
        <v>81</v>
      </c>
      <c r="AV282" s="211" t="s">
        <v>188</v>
      </c>
      <c r="AW282" s="211" t="s">
        <v>34</v>
      </c>
      <c r="AX282" s="211" t="s">
        <v>78</v>
      </c>
      <c r="AY282" s="212" t="s">
        <v>180</v>
      </c>
    </row>
    <row r="283" spans="2:65" s="103" customFormat="1" ht="25.5" customHeight="1">
      <c r="B283" s="104"/>
      <c r="C283" s="183" t="s">
        <v>384</v>
      </c>
      <c r="D283" s="183" t="s">
        <v>183</v>
      </c>
      <c r="E283" s="184" t="s">
        <v>385</v>
      </c>
      <c r="F283" s="185" t="s">
        <v>386</v>
      </c>
      <c r="G283" s="186" t="s">
        <v>208</v>
      </c>
      <c r="H283" s="187">
        <v>7.0620000000000003</v>
      </c>
      <c r="I283" s="6"/>
      <c r="J283" s="188">
        <f>ROUND(I283*H283,2)</f>
        <v>0</v>
      </c>
      <c r="K283" s="185" t="s">
        <v>187</v>
      </c>
      <c r="L283" s="104"/>
      <c r="M283" s="189" t="s">
        <v>5</v>
      </c>
      <c r="N283" s="190" t="s">
        <v>42</v>
      </c>
      <c r="O283" s="105"/>
      <c r="P283" s="191">
        <f>O283*H283</f>
        <v>0</v>
      </c>
      <c r="Q283" s="191">
        <v>6.9169999999999995E-2</v>
      </c>
      <c r="R283" s="191">
        <f>Q283*H283</f>
        <v>0.48847853999999996</v>
      </c>
      <c r="S283" s="191">
        <v>0</v>
      </c>
      <c r="T283" s="192">
        <f>S283*H283</f>
        <v>0</v>
      </c>
      <c r="AR283" s="93" t="s">
        <v>188</v>
      </c>
      <c r="AT283" s="93" t="s">
        <v>183</v>
      </c>
      <c r="AU283" s="93" t="s">
        <v>81</v>
      </c>
      <c r="AY283" s="93" t="s">
        <v>180</v>
      </c>
      <c r="BE283" s="193">
        <f>IF(N283="základní",J283,0)</f>
        <v>0</v>
      </c>
      <c r="BF283" s="193">
        <f>IF(N283="snížená",J283,0)</f>
        <v>0</v>
      </c>
      <c r="BG283" s="193">
        <f>IF(N283="zákl. přenesená",J283,0)</f>
        <v>0</v>
      </c>
      <c r="BH283" s="193">
        <f>IF(N283="sníž. přenesená",J283,0)</f>
        <v>0</v>
      </c>
      <c r="BI283" s="193">
        <f>IF(N283="nulová",J283,0)</f>
        <v>0</v>
      </c>
      <c r="BJ283" s="93" t="s">
        <v>78</v>
      </c>
      <c r="BK283" s="193">
        <f>ROUND(I283*H283,2)</f>
        <v>0</v>
      </c>
      <c r="BL283" s="93" t="s">
        <v>188</v>
      </c>
      <c r="BM283" s="93" t="s">
        <v>387</v>
      </c>
    </row>
    <row r="284" spans="2:65" s="195" customFormat="1">
      <c r="B284" s="194"/>
      <c r="D284" s="196" t="s">
        <v>190</v>
      </c>
      <c r="E284" s="197" t="s">
        <v>5</v>
      </c>
      <c r="F284" s="198" t="s">
        <v>288</v>
      </c>
      <c r="H284" s="197" t="s">
        <v>5</v>
      </c>
      <c r="L284" s="194"/>
      <c r="M284" s="199"/>
      <c r="N284" s="200"/>
      <c r="O284" s="200"/>
      <c r="P284" s="200"/>
      <c r="Q284" s="200"/>
      <c r="R284" s="200"/>
      <c r="S284" s="200"/>
      <c r="T284" s="201"/>
      <c r="AT284" s="197" t="s">
        <v>190</v>
      </c>
      <c r="AU284" s="197" t="s">
        <v>81</v>
      </c>
      <c r="AV284" s="195" t="s">
        <v>78</v>
      </c>
      <c r="AW284" s="195" t="s">
        <v>34</v>
      </c>
      <c r="AX284" s="195" t="s">
        <v>71</v>
      </c>
      <c r="AY284" s="197" t="s">
        <v>180</v>
      </c>
    </row>
    <row r="285" spans="2:65" s="203" customFormat="1">
      <c r="B285" s="202"/>
      <c r="D285" s="196" t="s">
        <v>190</v>
      </c>
      <c r="E285" s="204" t="s">
        <v>5</v>
      </c>
      <c r="F285" s="205" t="s">
        <v>388</v>
      </c>
      <c r="H285" s="206">
        <v>7.0620000000000003</v>
      </c>
      <c r="L285" s="202"/>
      <c r="M285" s="207"/>
      <c r="N285" s="208"/>
      <c r="O285" s="208"/>
      <c r="P285" s="208"/>
      <c r="Q285" s="208"/>
      <c r="R285" s="208"/>
      <c r="S285" s="208"/>
      <c r="T285" s="209"/>
      <c r="AT285" s="204" t="s">
        <v>190</v>
      </c>
      <c r="AU285" s="204" t="s">
        <v>81</v>
      </c>
      <c r="AV285" s="203" t="s">
        <v>81</v>
      </c>
      <c r="AW285" s="203" t="s">
        <v>34</v>
      </c>
      <c r="AX285" s="203" t="s">
        <v>78</v>
      </c>
      <c r="AY285" s="204" t="s">
        <v>180</v>
      </c>
    </row>
    <row r="286" spans="2:65" s="103" customFormat="1" ht="25.5" customHeight="1">
      <c r="B286" s="104"/>
      <c r="C286" s="183" t="s">
        <v>389</v>
      </c>
      <c r="D286" s="183" t="s">
        <v>183</v>
      </c>
      <c r="E286" s="184" t="s">
        <v>390</v>
      </c>
      <c r="F286" s="185" t="s">
        <v>391</v>
      </c>
      <c r="G286" s="186" t="s">
        <v>208</v>
      </c>
      <c r="H286" s="187">
        <v>18.84</v>
      </c>
      <c r="I286" s="6"/>
      <c r="J286" s="188">
        <f>ROUND(I286*H286,2)</f>
        <v>0</v>
      </c>
      <c r="K286" s="185" t="s">
        <v>187</v>
      </c>
      <c r="L286" s="104"/>
      <c r="M286" s="189" t="s">
        <v>5</v>
      </c>
      <c r="N286" s="190" t="s">
        <v>42</v>
      </c>
      <c r="O286" s="105"/>
      <c r="P286" s="191">
        <f>O286*H286</f>
        <v>0</v>
      </c>
      <c r="Q286" s="191">
        <v>0.10324999999999999</v>
      </c>
      <c r="R286" s="191">
        <f>Q286*H286</f>
        <v>1.9452299999999998</v>
      </c>
      <c r="S286" s="191">
        <v>0</v>
      </c>
      <c r="T286" s="192">
        <f>S286*H286</f>
        <v>0</v>
      </c>
      <c r="AR286" s="93" t="s">
        <v>188</v>
      </c>
      <c r="AT286" s="93" t="s">
        <v>183</v>
      </c>
      <c r="AU286" s="93" t="s">
        <v>81</v>
      </c>
      <c r="AY286" s="93" t="s">
        <v>180</v>
      </c>
      <c r="BE286" s="193">
        <f>IF(N286="základní",J286,0)</f>
        <v>0</v>
      </c>
      <c r="BF286" s="193">
        <f>IF(N286="snížená",J286,0)</f>
        <v>0</v>
      </c>
      <c r="BG286" s="193">
        <f>IF(N286="zákl. přenesená",J286,0)</f>
        <v>0</v>
      </c>
      <c r="BH286" s="193">
        <f>IF(N286="sníž. přenesená",J286,0)</f>
        <v>0</v>
      </c>
      <c r="BI286" s="193">
        <f>IF(N286="nulová",J286,0)</f>
        <v>0</v>
      </c>
      <c r="BJ286" s="93" t="s">
        <v>78</v>
      </c>
      <c r="BK286" s="193">
        <f>ROUND(I286*H286,2)</f>
        <v>0</v>
      </c>
      <c r="BL286" s="93" t="s">
        <v>188</v>
      </c>
      <c r="BM286" s="93" t="s">
        <v>392</v>
      </c>
    </row>
    <row r="287" spans="2:65" s="195" customFormat="1">
      <c r="B287" s="194"/>
      <c r="D287" s="196" t="s">
        <v>190</v>
      </c>
      <c r="E287" s="197" t="s">
        <v>5</v>
      </c>
      <c r="F287" s="198" t="s">
        <v>288</v>
      </c>
      <c r="H287" s="197" t="s">
        <v>5</v>
      </c>
      <c r="L287" s="194"/>
      <c r="M287" s="199"/>
      <c r="N287" s="200"/>
      <c r="O287" s="200"/>
      <c r="P287" s="200"/>
      <c r="Q287" s="200"/>
      <c r="R287" s="200"/>
      <c r="S287" s="200"/>
      <c r="T287" s="201"/>
      <c r="AT287" s="197" t="s">
        <v>190</v>
      </c>
      <c r="AU287" s="197" t="s">
        <v>81</v>
      </c>
      <c r="AV287" s="195" t="s">
        <v>78</v>
      </c>
      <c r="AW287" s="195" t="s">
        <v>34</v>
      </c>
      <c r="AX287" s="195" t="s">
        <v>71</v>
      </c>
      <c r="AY287" s="197" t="s">
        <v>180</v>
      </c>
    </row>
    <row r="288" spans="2:65" s="203" customFormat="1">
      <c r="B288" s="202"/>
      <c r="D288" s="196" t="s">
        <v>190</v>
      </c>
      <c r="E288" s="204" t="s">
        <v>5</v>
      </c>
      <c r="F288" s="205" t="s">
        <v>393</v>
      </c>
      <c r="H288" s="206">
        <v>24.75</v>
      </c>
      <c r="L288" s="202"/>
      <c r="M288" s="207"/>
      <c r="N288" s="208"/>
      <c r="O288" s="208"/>
      <c r="P288" s="208"/>
      <c r="Q288" s="208"/>
      <c r="R288" s="208"/>
      <c r="S288" s="208"/>
      <c r="T288" s="209"/>
      <c r="AT288" s="204" t="s">
        <v>190</v>
      </c>
      <c r="AU288" s="204" t="s">
        <v>81</v>
      </c>
      <c r="AV288" s="203" t="s">
        <v>81</v>
      </c>
      <c r="AW288" s="203" t="s">
        <v>34</v>
      </c>
      <c r="AX288" s="203" t="s">
        <v>71</v>
      </c>
      <c r="AY288" s="204" t="s">
        <v>180</v>
      </c>
    </row>
    <row r="289" spans="2:65" s="195" customFormat="1">
      <c r="B289" s="194"/>
      <c r="D289" s="196" t="s">
        <v>190</v>
      </c>
      <c r="E289" s="197" t="s">
        <v>5</v>
      </c>
      <c r="F289" s="198" t="s">
        <v>343</v>
      </c>
      <c r="H289" s="197" t="s">
        <v>5</v>
      </c>
      <c r="L289" s="194"/>
      <c r="M289" s="199"/>
      <c r="N289" s="200"/>
      <c r="O289" s="200"/>
      <c r="P289" s="200"/>
      <c r="Q289" s="200"/>
      <c r="R289" s="200"/>
      <c r="S289" s="200"/>
      <c r="T289" s="201"/>
      <c r="AT289" s="197" t="s">
        <v>190</v>
      </c>
      <c r="AU289" s="197" t="s">
        <v>81</v>
      </c>
      <c r="AV289" s="195" t="s">
        <v>78</v>
      </c>
      <c r="AW289" s="195" t="s">
        <v>34</v>
      </c>
      <c r="AX289" s="195" t="s">
        <v>71</v>
      </c>
      <c r="AY289" s="197" t="s">
        <v>180</v>
      </c>
    </row>
    <row r="290" spans="2:65" s="203" customFormat="1">
      <c r="B290" s="202"/>
      <c r="D290" s="196" t="s">
        <v>190</v>
      </c>
      <c r="E290" s="204" t="s">
        <v>5</v>
      </c>
      <c r="F290" s="205" t="s">
        <v>394</v>
      </c>
      <c r="H290" s="206">
        <v>-5.91</v>
      </c>
      <c r="L290" s="202"/>
      <c r="M290" s="207"/>
      <c r="N290" s="208"/>
      <c r="O290" s="208"/>
      <c r="P290" s="208"/>
      <c r="Q290" s="208"/>
      <c r="R290" s="208"/>
      <c r="S290" s="208"/>
      <c r="T290" s="209"/>
      <c r="AT290" s="204" t="s">
        <v>190</v>
      </c>
      <c r="AU290" s="204" t="s">
        <v>81</v>
      </c>
      <c r="AV290" s="203" t="s">
        <v>81</v>
      </c>
      <c r="AW290" s="203" t="s">
        <v>34</v>
      </c>
      <c r="AX290" s="203" t="s">
        <v>71</v>
      </c>
      <c r="AY290" s="204" t="s">
        <v>180</v>
      </c>
    </row>
    <row r="291" spans="2:65" s="211" customFormat="1">
      <c r="B291" s="210"/>
      <c r="D291" s="196" t="s">
        <v>190</v>
      </c>
      <c r="E291" s="212" t="s">
        <v>5</v>
      </c>
      <c r="F291" s="213" t="s">
        <v>198</v>
      </c>
      <c r="H291" s="214">
        <v>18.84</v>
      </c>
      <c r="L291" s="210"/>
      <c r="M291" s="215"/>
      <c r="N291" s="216"/>
      <c r="O291" s="216"/>
      <c r="P291" s="216"/>
      <c r="Q291" s="216"/>
      <c r="R291" s="216"/>
      <c r="S291" s="216"/>
      <c r="T291" s="217"/>
      <c r="AT291" s="212" t="s">
        <v>190</v>
      </c>
      <c r="AU291" s="212" t="s">
        <v>81</v>
      </c>
      <c r="AV291" s="211" t="s">
        <v>188</v>
      </c>
      <c r="AW291" s="211" t="s">
        <v>34</v>
      </c>
      <c r="AX291" s="211" t="s">
        <v>78</v>
      </c>
      <c r="AY291" s="212" t="s">
        <v>180</v>
      </c>
    </row>
    <row r="292" spans="2:65" s="103" customFormat="1" ht="16.5" customHeight="1">
      <c r="B292" s="104"/>
      <c r="C292" s="183" t="s">
        <v>395</v>
      </c>
      <c r="D292" s="183" t="s">
        <v>183</v>
      </c>
      <c r="E292" s="184" t="s">
        <v>396</v>
      </c>
      <c r="F292" s="185" t="s">
        <v>397</v>
      </c>
      <c r="G292" s="186" t="s">
        <v>186</v>
      </c>
      <c r="H292" s="187">
        <v>137.80000000000001</v>
      </c>
      <c r="I292" s="6"/>
      <c r="J292" s="188">
        <f>ROUND(I292*H292,2)</f>
        <v>0</v>
      </c>
      <c r="K292" s="185" t="s">
        <v>187</v>
      </c>
      <c r="L292" s="104"/>
      <c r="M292" s="189" t="s">
        <v>5</v>
      </c>
      <c r="N292" s="190" t="s">
        <v>42</v>
      </c>
      <c r="O292" s="105"/>
      <c r="P292" s="191">
        <f>O292*H292</f>
        <v>0</v>
      </c>
      <c r="Q292" s="191">
        <v>2.0000000000000001E-4</v>
      </c>
      <c r="R292" s="191">
        <f>Q292*H292</f>
        <v>2.7560000000000005E-2</v>
      </c>
      <c r="S292" s="191">
        <v>0</v>
      </c>
      <c r="T292" s="192">
        <f>S292*H292</f>
        <v>0</v>
      </c>
      <c r="AR292" s="93" t="s">
        <v>188</v>
      </c>
      <c r="AT292" s="93" t="s">
        <v>183</v>
      </c>
      <c r="AU292" s="93" t="s">
        <v>81</v>
      </c>
      <c r="AY292" s="93" t="s">
        <v>180</v>
      </c>
      <c r="BE292" s="193">
        <f>IF(N292="základní",J292,0)</f>
        <v>0</v>
      </c>
      <c r="BF292" s="193">
        <f>IF(N292="snížená",J292,0)</f>
        <v>0</v>
      </c>
      <c r="BG292" s="193">
        <f>IF(N292="zákl. přenesená",J292,0)</f>
        <v>0</v>
      </c>
      <c r="BH292" s="193">
        <f>IF(N292="sníž. přenesená",J292,0)</f>
        <v>0</v>
      </c>
      <c r="BI292" s="193">
        <f>IF(N292="nulová",J292,0)</f>
        <v>0</v>
      </c>
      <c r="BJ292" s="93" t="s">
        <v>78</v>
      </c>
      <c r="BK292" s="193">
        <f>ROUND(I292*H292,2)</f>
        <v>0</v>
      </c>
      <c r="BL292" s="93" t="s">
        <v>188</v>
      </c>
      <c r="BM292" s="93" t="s">
        <v>398</v>
      </c>
    </row>
    <row r="293" spans="2:65" s="195" customFormat="1">
      <c r="B293" s="194"/>
      <c r="D293" s="196" t="s">
        <v>190</v>
      </c>
      <c r="E293" s="197" t="s">
        <v>5</v>
      </c>
      <c r="F293" s="198" t="s">
        <v>399</v>
      </c>
      <c r="H293" s="197" t="s">
        <v>5</v>
      </c>
      <c r="L293" s="194"/>
      <c r="M293" s="199"/>
      <c r="N293" s="200"/>
      <c r="O293" s="200"/>
      <c r="P293" s="200"/>
      <c r="Q293" s="200"/>
      <c r="R293" s="200"/>
      <c r="S293" s="200"/>
      <c r="T293" s="201"/>
      <c r="AT293" s="197" t="s">
        <v>190</v>
      </c>
      <c r="AU293" s="197" t="s">
        <v>81</v>
      </c>
      <c r="AV293" s="195" t="s">
        <v>78</v>
      </c>
      <c r="AW293" s="195" t="s">
        <v>34</v>
      </c>
      <c r="AX293" s="195" t="s">
        <v>71</v>
      </c>
      <c r="AY293" s="197" t="s">
        <v>180</v>
      </c>
    </row>
    <row r="294" spans="2:65" s="195" customFormat="1">
      <c r="B294" s="194"/>
      <c r="D294" s="196" t="s">
        <v>190</v>
      </c>
      <c r="E294" s="197" t="s">
        <v>5</v>
      </c>
      <c r="F294" s="198" t="s">
        <v>288</v>
      </c>
      <c r="H294" s="197" t="s">
        <v>5</v>
      </c>
      <c r="L294" s="194"/>
      <c r="M294" s="199"/>
      <c r="N294" s="200"/>
      <c r="O294" s="200"/>
      <c r="P294" s="200"/>
      <c r="Q294" s="200"/>
      <c r="R294" s="200"/>
      <c r="S294" s="200"/>
      <c r="T294" s="201"/>
      <c r="AT294" s="197" t="s">
        <v>190</v>
      </c>
      <c r="AU294" s="197" t="s">
        <v>81</v>
      </c>
      <c r="AV294" s="195" t="s">
        <v>78</v>
      </c>
      <c r="AW294" s="195" t="s">
        <v>34</v>
      </c>
      <c r="AX294" s="195" t="s">
        <v>71</v>
      </c>
      <c r="AY294" s="197" t="s">
        <v>180</v>
      </c>
    </row>
    <row r="295" spans="2:65" s="203" customFormat="1">
      <c r="B295" s="202"/>
      <c r="D295" s="196" t="s">
        <v>190</v>
      </c>
      <c r="E295" s="204" t="s">
        <v>5</v>
      </c>
      <c r="F295" s="205" t="s">
        <v>400</v>
      </c>
      <c r="H295" s="206">
        <v>80.7</v>
      </c>
      <c r="L295" s="202"/>
      <c r="M295" s="207"/>
      <c r="N295" s="208"/>
      <c r="O295" s="208"/>
      <c r="P295" s="208"/>
      <c r="Q295" s="208"/>
      <c r="R295" s="208"/>
      <c r="S295" s="208"/>
      <c r="T295" s="209"/>
      <c r="AT295" s="204" t="s">
        <v>190</v>
      </c>
      <c r="AU295" s="204" t="s">
        <v>81</v>
      </c>
      <c r="AV295" s="203" t="s">
        <v>81</v>
      </c>
      <c r="AW295" s="203" t="s">
        <v>34</v>
      </c>
      <c r="AX295" s="203" t="s">
        <v>71</v>
      </c>
      <c r="AY295" s="204" t="s">
        <v>180</v>
      </c>
    </row>
    <row r="296" spans="2:65" s="195" customFormat="1">
      <c r="B296" s="194"/>
      <c r="D296" s="196" t="s">
        <v>190</v>
      </c>
      <c r="E296" s="197" t="s">
        <v>5</v>
      </c>
      <c r="F296" s="198" t="s">
        <v>290</v>
      </c>
      <c r="H296" s="197" t="s">
        <v>5</v>
      </c>
      <c r="L296" s="194"/>
      <c r="M296" s="199"/>
      <c r="N296" s="200"/>
      <c r="O296" s="200"/>
      <c r="P296" s="200"/>
      <c r="Q296" s="200"/>
      <c r="R296" s="200"/>
      <c r="S296" s="200"/>
      <c r="T296" s="201"/>
      <c r="AT296" s="197" t="s">
        <v>190</v>
      </c>
      <c r="AU296" s="197" t="s">
        <v>81</v>
      </c>
      <c r="AV296" s="195" t="s">
        <v>78</v>
      </c>
      <c r="AW296" s="195" t="s">
        <v>34</v>
      </c>
      <c r="AX296" s="195" t="s">
        <v>71</v>
      </c>
      <c r="AY296" s="197" t="s">
        <v>180</v>
      </c>
    </row>
    <row r="297" spans="2:65" s="203" customFormat="1">
      <c r="B297" s="202"/>
      <c r="D297" s="196" t="s">
        <v>190</v>
      </c>
      <c r="E297" s="204" t="s">
        <v>5</v>
      </c>
      <c r="F297" s="205" t="s">
        <v>401</v>
      </c>
      <c r="H297" s="206">
        <v>57.1</v>
      </c>
      <c r="L297" s="202"/>
      <c r="M297" s="207"/>
      <c r="N297" s="208"/>
      <c r="O297" s="208"/>
      <c r="P297" s="208"/>
      <c r="Q297" s="208"/>
      <c r="R297" s="208"/>
      <c r="S297" s="208"/>
      <c r="T297" s="209"/>
      <c r="AT297" s="204" t="s">
        <v>190</v>
      </c>
      <c r="AU297" s="204" t="s">
        <v>81</v>
      </c>
      <c r="AV297" s="203" t="s">
        <v>81</v>
      </c>
      <c r="AW297" s="203" t="s">
        <v>34</v>
      </c>
      <c r="AX297" s="203" t="s">
        <v>71</v>
      </c>
      <c r="AY297" s="204" t="s">
        <v>180</v>
      </c>
    </row>
    <row r="298" spans="2:65" s="211" customFormat="1">
      <c r="B298" s="210"/>
      <c r="D298" s="196" t="s">
        <v>190</v>
      </c>
      <c r="E298" s="212" t="s">
        <v>5</v>
      </c>
      <c r="F298" s="213" t="s">
        <v>198</v>
      </c>
      <c r="H298" s="214">
        <v>137.80000000000001</v>
      </c>
      <c r="L298" s="210"/>
      <c r="M298" s="215"/>
      <c r="N298" s="216"/>
      <c r="O298" s="216"/>
      <c r="P298" s="216"/>
      <c r="Q298" s="216"/>
      <c r="R298" s="216"/>
      <c r="S298" s="216"/>
      <c r="T298" s="217"/>
      <c r="AT298" s="212" t="s">
        <v>190</v>
      </c>
      <c r="AU298" s="212" t="s">
        <v>81</v>
      </c>
      <c r="AV298" s="211" t="s">
        <v>188</v>
      </c>
      <c r="AW298" s="211" t="s">
        <v>34</v>
      </c>
      <c r="AX298" s="211" t="s">
        <v>78</v>
      </c>
      <c r="AY298" s="212" t="s">
        <v>180</v>
      </c>
    </row>
    <row r="299" spans="2:65" s="103" customFormat="1" ht="16.5" customHeight="1">
      <c r="B299" s="104"/>
      <c r="C299" s="183" t="s">
        <v>402</v>
      </c>
      <c r="D299" s="183" t="s">
        <v>183</v>
      </c>
      <c r="E299" s="184" t="s">
        <v>403</v>
      </c>
      <c r="F299" s="185" t="s">
        <v>404</v>
      </c>
      <c r="G299" s="186" t="s">
        <v>186</v>
      </c>
      <c r="H299" s="187">
        <v>63.087000000000003</v>
      </c>
      <c r="I299" s="6"/>
      <c r="J299" s="188">
        <f>ROUND(I299*H299,2)</f>
        <v>0</v>
      </c>
      <c r="K299" s="185" t="s">
        <v>187</v>
      </c>
      <c r="L299" s="104"/>
      <c r="M299" s="189" t="s">
        <v>5</v>
      </c>
      <c r="N299" s="190" t="s">
        <v>42</v>
      </c>
      <c r="O299" s="105"/>
      <c r="P299" s="191">
        <f>O299*H299</f>
        <v>0</v>
      </c>
      <c r="Q299" s="191">
        <v>8.0000000000000007E-5</v>
      </c>
      <c r="R299" s="191">
        <f>Q299*H299</f>
        <v>5.0469600000000005E-3</v>
      </c>
      <c r="S299" s="191">
        <v>0</v>
      </c>
      <c r="T299" s="192">
        <f>S299*H299</f>
        <v>0</v>
      </c>
      <c r="AR299" s="93" t="s">
        <v>188</v>
      </c>
      <c r="AT299" s="93" t="s">
        <v>183</v>
      </c>
      <c r="AU299" s="93" t="s">
        <v>81</v>
      </c>
      <c r="AY299" s="93" t="s">
        <v>180</v>
      </c>
      <c r="BE299" s="193">
        <f>IF(N299="základní",J299,0)</f>
        <v>0</v>
      </c>
      <c r="BF299" s="193">
        <f>IF(N299="snížená",J299,0)</f>
        <v>0</v>
      </c>
      <c r="BG299" s="193">
        <f>IF(N299="zákl. přenesená",J299,0)</f>
        <v>0</v>
      </c>
      <c r="BH299" s="193">
        <f>IF(N299="sníž. přenesená",J299,0)</f>
        <v>0</v>
      </c>
      <c r="BI299" s="193">
        <f>IF(N299="nulová",J299,0)</f>
        <v>0</v>
      </c>
      <c r="BJ299" s="93" t="s">
        <v>78</v>
      </c>
      <c r="BK299" s="193">
        <f>ROUND(I299*H299,2)</f>
        <v>0</v>
      </c>
      <c r="BL299" s="93" t="s">
        <v>188</v>
      </c>
      <c r="BM299" s="93" t="s">
        <v>405</v>
      </c>
    </row>
    <row r="300" spans="2:65" s="195" customFormat="1">
      <c r="B300" s="194"/>
      <c r="D300" s="196" t="s">
        <v>190</v>
      </c>
      <c r="E300" s="197" t="s">
        <v>5</v>
      </c>
      <c r="F300" s="198" t="s">
        <v>406</v>
      </c>
      <c r="H300" s="197" t="s">
        <v>5</v>
      </c>
      <c r="L300" s="194"/>
      <c r="M300" s="199"/>
      <c r="N300" s="200"/>
      <c r="O300" s="200"/>
      <c r="P300" s="200"/>
      <c r="Q300" s="200"/>
      <c r="R300" s="200"/>
      <c r="S300" s="200"/>
      <c r="T300" s="201"/>
      <c r="AT300" s="197" t="s">
        <v>190</v>
      </c>
      <c r="AU300" s="197" t="s">
        <v>81</v>
      </c>
      <c r="AV300" s="195" t="s">
        <v>78</v>
      </c>
      <c r="AW300" s="195" t="s">
        <v>34</v>
      </c>
      <c r="AX300" s="195" t="s">
        <v>71</v>
      </c>
      <c r="AY300" s="197" t="s">
        <v>180</v>
      </c>
    </row>
    <row r="301" spans="2:65" s="203" customFormat="1">
      <c r="B301" s="202"/>
      <c r="D301" s="196" t="s">
        <v>190</v>
      </c>
      <c r="E301" s="204" t="s">
        <v>5</v>
      </c>
      <c r="F301" s="205" t="s">
        <v>407</v>
      </c>
      <c r="H301" s="206">
        <v>2.5</v>
      </c>
      <c r="L301" s="202"/>
      <c r="M301" s="207"/>
      <c r="N301" s="208"/>
      <c r="O301" s="208"/>
      <c r="P301" s="208"/>
      <c r="Q301" s="208"/>
      <c r="R301" s="208"/>
      <c r="S301" s="208"/>
      <c r="T301" s="209"/>
      <c r="AT301" s="204" t="s">
        <v>190</v>
      </c>
      <c r="AU301" s="204" t="s">
        <v>81</v>
      </c>
      <c r="AV301" s="203" t="s">
        <v>81</v>
      </c>
      <c r="AW301" s="203" t="s">
        <v>34</v>
      </c>
      <c r="AX301" s="203" t="s">
        <v>71</v>
      </c>
      <c r="AY301" s="204" t="s">
        <v>180</v>
      </c>
    </row>
    <row r="302" spans="2:65" s="203" customFormat="1">
      <c r="B302" s="202"/>
      <c r="D302" s="196" t="s">
        <v>190</v>
      </c>
      <c r="E302" s="204" t="s">
        <v>5</v>
      </c>
      <c r="F302" s="205" t="s">
        <v>380</v>
      </c>
      <c r="H302" s="206">
        <v>35.442</v>
      </c>
      <c r="L302" s="202"/>
      <c r="M302" s="207"/>
      <c r="N302" s="208"/>
      <c r="O302" s="208"/>
      <c r="P302" s="208"/>
      <c r="Q302" s="208"/>
      <c r="R302" s="208"/>
      <c r="S302" s="208"/>
      <c r="T302" s="209"/>
      <c r="AT302" s="204" t="s">
        <v>190</v>
      </c>
      <c r="AU302" s="204" t="s">
        <v>81</v>
      </c>
      <c r="AV302" s="203" t="s">
        <v>81</v>
      </c>
      <c r="AW302" s="203" t="s">
        <v>34</v>
      </c>
      <c r="AX302" s="203" t="s">
        <v>71</v>
      </c>
      <c r="AY302" s="204" t="s">
        <v>180</v>
      </c>
    </row>
    <row r="303" spans="2:65" s="203" customFormat="1">
      <c r="B303" s="202"/>
      <c r="D303" s="196" t="s">
        <v>190</v>
      </c>
      <c r="E303" s="204" t="s">
        <v>5</v>
      </c>
      <c r="F303" s="205" t="s">
        <v>408</v>
      </c>
      <c r="H303" s="206">
        <v>2.68</v>
      </c>
      <c r="L303" s="202"/>
      <c r="M303" s="207"/>
      <c r="N303" s="208"/>
      <c r="O303" s="208"/>
      <c r="P303" s="208"/>
      <c r="Q303" s="208"/>
      <c r="R303" s="208"/>
      <c r="S303" s="208"/>
      <c r="T303" s="209"/>
      <c r="AT303" s="204" t="s">
        <v>190</v>
      </c>
      <c r="AU303" s="204" t="s">
        <v>81</v>
      </c>
      <c r="AV303" s="203" t="s">
        <v>81</v>
      </c>
      <c r="AW303" s="203" t="s">
        <v>34</v>
      </c>
      <c r="AX303" s="203" t="s">
        <v>71</v>
      </c>
      <c r="AY303" s="204" t="s">
        <v>180</v>
      </c>
    </row>
    <row r="304" spans="2:65" s="203" customFormat="1">
      <c r="B304" s="202"/>
      <c r="D304" s="196" t="s">
        <v>190</v>
      </c>
      <c r="E304" s="204" t="s">
        <v>5</v>
      </c>
      <c r="F304" s="205" t="s">
        <v>409</v>
      </c>
      <c r="H304" s="206">
        <v>12.824999999999999</v>
      </c>
      <c r="L304" s="202"/>
      <c r="M304" s="207"/>
      <c r="N304" s="208"/>
      <c r="O304" s="208"/>
      <c r="P304" s="208"/>
      <c r="Q304" s="208"/>
      <c r="R304" s="208"/>
      <c r="S304" s="208"/>
      <c r="T304" s="209"/>
      <c r="AT304" s="204" t="s">
        <v>190</v>
      </c>
      <c r="AU304" s="204" t="s">
        <v>81</v>
      </c>
      <c r="AV304" s="203" t="s">
        <v>81</v>
      </c>
      <c r="AW304" s="203" t="s">
        <v>34</v>
      </c>
      <c r="AX304" s="203" t="s">
        <v>71</v>
      </c>
      <c r="AY304" s="204" t="s">
        <v>180</v>
      </c>
    </row>
    <row r="305" spans="2:65" s="203" customFormat="1">
      <c r="B305" s="202"/>
      <c r="D305" s="196" t="s">
        <v>190</v>
      </c>
      <c r="E305" s="204" t="s">
        <v>5</v>
      </c>
      <c r="F305" s="205" t="s">
        <v>410</v>
      </c>
      <c r="H305" s="206">
        <v>9.64</v>
      </c>
      <c r="L305" s="202"/>
      <c r="M305" s="207"/>
      <c r="N305" s="208"/>
      <c r="O305" s="208"/>
      <c r="P305" s="208"/>
      <c r="Q305" s="208"/>
      <c r="R305" s="208"/>
      <c r="S305" s="208"/>
      <c r="T305" s="209"/>
      <c r="AT305" s="204" t="s">
        <v>190</v>
      </c>
      <c r="AU305" s="204" t="s">
        <v>81</v>
      </c>
      <c r="AV305" s="203" t="s">
        <v>81</v>
      </c>
      <c r="AW305" s="203" t="s">
        <v>34</v>
      </c>
      <c r="AX305" s="203" t="s">
        <v>71</v>
      </c>
      <c r="AY305" s="204" t="s">
        <v>180</v>
      </c>
    </row>
    <row r="306" spans="2:65" s="211" customFormat="1">
      <c r="B306" s="210"/>
      <c r="D306" s="196" t="s">
        <v>190</v>
      </c>
      <c r="E306" s="212" t="s">
        <v>5</v>
      </c>
      <c r="F306" s="213" t="s">
        <v>198</v>
      </c>
      <c r="H306" s="214">
        <v>63.087000000000003</v>
      </c>
      <c r="L306" s="210"/>
      <c r="M306" s="215"/>
      <c r="N306" s="216"/>
      <c r="O306" s="216"/>
      <c r="P306" s="216"/>
      <c r="Q306" s="216"/>
      <c r="R306" s="216"/>
      <c r="S306" s="216"/>
      <c r="T306" s="217"/>
      <c r="AT306" s="212" t="s">
        <v>190</v>
      </c>
      <c r="AU306" s="212" t="s">
        <v>81</v>
      </c>
      <c r="AV306" s="211" t="s">
        <v>188</v>
      </c>
      <c r="AW306" s="211" t="s">
        <v>34</v>
      </c>
      <c r="AX306" s="211" t="s">
        <v>78</v>
      </c>
      <c r="AY306" s="212" t="s">
        <v>180</v>
      </c>
    </row>
    <row r="307" spans="2:65" s="171" customFormat="1" ht="29.85" customHeight="1">
      <c r="B307" s="170"/>
      <c r="D307" s="172" t="s">
        <v>70</v>
      </c>
      <c r="E307" s="181" t="s">
        <v>411</v>
      </c>
      <c r="F307" s="181" t="s">
        <v>412</v>
      </c>
      <c r="J307" s="182">
        <f>BK307</f>
        <v>0</v>
      </c>
      <c r="L307" s="170"/>
      <c r="M307" s="175"/>
      <c r="N307" s="176"/>
      <c r="O307" s="176"/>
      <c r="P307" s="177">
        <f>SUM(P308:P315)</f>
        <v>0</v>
      </c>
      <c r="Q307" s="176"/>
      <c r="R307" s="177">
        <f>SUM(R308:R315)</f>
        <v>0</v>
      </c>
      <c r="S307" s="176"/>
      <c r="T307" s="178">
        <f>SUM(T308:T315)</f>
        <v>0</v>
      </c>
      <c r="AR307" s="172" t="s">
        <v>78</v>
      </c>
      <c r="AT307" s="179" t="s">
        <v>70</v>
      </c>
      <c r="AU307" s="179" t="s">
        <v>78</v>
      </c>
      <c r="AY307" s="172" t="s">
        <v>180</v>
      </c>
      <c r="BK307" s="180">
        <f>SUM(BK308:BK315)</f>
        <v>0</v>
      </c>
    </row>
    <row r="308" spans="2:65" s="103" customFormat="1" ht="16.5" customHeight="1">
      <c r="B308" s="104"/>
      <c r="C308" s="183" t="s">
        <v>413</v>
      </c>
      <c r="D308" s="183" t="s">
        <v>183</v>
      </c>
      <c r="E308" s="184" t="s">
        <v>414</v>
      </c>
      <c r="F308" s="185" t="s">
        <v>415</v>
      </c>
      <c r="G308" s="186" t="s">
        <v>416</v>
      </c>
      <c r="H308" s="187">
        <v>1</v>
      </c>
      <c r="I308" s="6"/>
      <c r="J308" s="188">
        <f>ROUND(I308*H308,2)</f>
        <v>0</v>
      </c>
      <c r="K308" s="185" t="s">
        <v>5</v>
      </c>
      <c r="L308" s="104"/>
      <c r="M308" s="189" t="s">
        <v>5</v>
      </c>
      <c r="N308" s="190" t="s">
        <v>42</v>
      </c>
      <c r="O308" s="105"/>
      <c r="P308" s="191">
        <f>O308*H308</f>
        <v>0</v>
      </c>
      <c r="Q308" s="191">
        <v>0</v>
      </c>
      <c r="R308" s="191">
        <f>Q308*H308</f>
        <v>0</v>
      </c>
      <c r="S308" s="191">
        <v>0</v>
      </c>
      <c r="T308" s="192">
        <f>S308*H308</f>
        <v>0</v>
      </c>
      <c r="AR308" s="93" t="s">
        <v>188</v>
      </c>
      <c r="AT308" s="93" t="s">
        <v>183</v>
      </c>
      <c r="AU308" s="93" t="s">
        <v>81</v>
      </c>
      <c r="AY308" s="93" t="s">
        <v>180</v>
      </c>
      <c r="BE308" s="193">
        <f>IF(N308="základní",J308,0)</f>
        <v>0</v>
      </c>
      <c r="BF308" s="193">
        <f>IF(N308="snížená",J308,0)</f>
        <v>0</v>
      </c>
      <c r="BG308" s="193">
        <f>IF(N308="zákl. přenesená",J308,0)</f>
        <v>0</v>
      </c>
      <c r="BH308" s="193">
        <f>IF(N308="sníž. přenesená",J308,0)</f>
        <v>0</v>
      </c>
      <c r="BI308" s="193">
        <f>IF(N308="nulová",J308,0)</f>
        <v>0</v>
      </c>
      <c r="BJ308" s="93" t="s">
        <v>78</v>
      </c>
      <c r="BK308" s="193">
        <f>ROUND(I308*H308,2)</f>
        <v>0</v>
      </c>
      <c r="BL308" s="93" t="s">
        <v>188</v>
      </c>
      <c r="BM308" s="93" t="s">
        <v>417</v>
      </c>
    </row>
    <row r="309" spans="2:65" s="195" customFormat="1">
      <c r="B309" s="194"/>
      <c r="D309" s="196" t="s">
        <v>190</v>
      </c>
      <c r="E309" s="197" t="s">
        <v>5</v>
      </c>
      <c r="F309" s="198" t="s">
        <v>418</v>
      </c>
      <c r="H309" s="197" t="s">
        <v>5</v>
      </c>
      <c r="L309" s="194"/>
      <c r="M309" s="199"/>
      <c r="N309" s="200"/>
      <c r="O309" s="200"/>
      <c r="P309" s="200"/>
      <c r="Q309" s="200"/>
      <c r="R309" s="200"/>
      <c r="S309" s="200"/>
      <c r="T309" s="201"/>
      <c r="AT309" s="197" t="s">
        <v>190</v>
      </c>
      <c r="AU309" s="197" t="s">
        <v>81</v>
      </c>
      <c r="AV309" s="195" t="s">
        <v>78</v>
      </c>
      <c r="AW309" s="195" t="s">
        <v>34</v>
      </c>
      <c r="AX309" s="195" t="s">
        <v>71</v>
      </c>
      <c r="AY309" s="197" t="s">
        <v>180</v>
      </c>
    </row>
    <row r="310" spans="2:65" s="195" customFormat="1">
      <c r="B310" s="194"/>
      <c r="D310" s="196" t="s">
        <v>190</v>
      </c>
      <c r="E310" s="197" t="s">
        <v>5</v>
      </c>
      <c r="F310" s="198" t="s">
        <v>419</v>
      </c>
      <c r="H310" s="197" t="s">
        <v>5</v>
      </c>
      <c r="L310" s="194"/>
      <c r="M310" s="199"/>
      <c r="N310" s="200"/>
      <c r="O310" s="200"/>
      <c r="P310" s="200"/>
      <c r="Q310" s="200"/>
      <c r="R310" s="200"/>
      <c r="S310" s="200"/>
      <c r="T310" s="201"/>
      <c r="AT310" s="197" t="s">
        <v>190</v>
      </c>
      <c r="AU310" s="197" t="s">
        <v>81</v>
      </c>
      <c r="AV310" s="195" t="s">
        <v>78</v>
      </c>
      <c r="AW310" s="195" t="s">
        <v>34</v>
      </c>
      <c r="AX310" s="195" t="s">
        <v>71</v>
      </c>
      <c r="AY310" s="197" t="s">
        <v>180</v>
      </c>
    </row>
    <row r="311" spans="2:65" s="195" customFormat="1">
      <c r="B311" s="194"/>
      <c r="D311" s="196" t="s">
        <v>190</v>
      </c>
      <c r="E311" s="197" t="s">
        <v>5</v>
      </c>
      <c r="F311" s="198" t="s">
        <v>420</v>
      </c>
      <c r="H311" s="197" t="s">
        <v>5</v>
      </c>
      <c r="L311" s="194"/>
      <c r="M311" s="199"/>
      <c r="N311" s="200"/>
      <c r="O311" s="200"/>
      <c r="P311" s="200"/>
      <c r="Q311" s="200"/>
      <c r="R311" s="200"/>
      <c r="S311" s="200"/>
      <c r="T311" s="201"/>
      <c r="AT311" s="197" t="s">
        <v>190</v>
      </c>
      <c r="AU311" s="197" t="s">
        <v>81</v>
      </c>
      <c r="AV311" s="195" t="s">
        <v>78</v>
      </c>
      <c r="AW311" s="195" t="s">
        <v>34</v>
      </c>
      <c r="AX311" s="195" t="s">
        <v>71</v>
      </c>
      <c r="AY311" s="197" t="s">
        <v>180</v>
      </c>
    </row>
    <row r="312" spans="2:65" s="195" customFormat="1">
      <c r="B312" s="194"/>
      <c r="D312" s="196" t="s">
        <v>190</v>
      </c>
      <c r="E312" s="197" t="s">
        <v>5</v>
      </c>
      <c r="F312" s="198" t="s">
        <v>421</v>
      </c>
      <c r="H312" s="197" t="s">
        <v>5</v>
      </c>
      <c r="L312" s="194"/>
      <c r="M312" s="199"/>
      <c r="N312" s="200"/>
      <c r="O312" s="200"/>
      <c r="P312" s="200"/>
      <c r="Q312" s="200"/>
      <c r="R312" s="200"/>
      <c r="S312" s="200"/>
      <c r="T312" s="201"/>
      <c r="AT312" s="197" t="s">
        <v>190</v>
      </c>
      <c r="AU312" s="197" t="s">
        <v>81</v>
      </c>
      <c r="AV312" s="195" t="s">
        <v>78</v>
      </c>
      <c r="AW312" s="195" t="s">
        <v>34</v>
      </c>
      <c r="AX312" s="195" t="s">
        <v>71</v>
      </c>
      <c r="AY312" s="197" t="s">
        <v>180</v>
      </c>
    </row>
    <row r="313" spans="2:65" s="195" customFormat="1">
      <c r="B313" s="194"/>
      <c r="D313" s="196" t="s">
        <v>190</v>
      </c>
      <c r="E313" s="197" t="s">
        <v>5</v>
      </c>
      <c r="F313" s="198" t="s">
        <v>422</v>
      </c>
      <c r="H313" s="197" t="s">
        <v>5</v>
      </c>
      <c r="L313" s="194"/>
      <c r="M313" s="199"/>
      <c r="N313" s="200"/>
      <c r="O313" s="200"/>
      <c r="P313" s="200"/>
      <c r="Q313" s="200"/>
      <c r="R313" s="200"/>
      <c r="S313" s="200"/>
      <c r="T313" s="201"/>
      <c r="AT313" s="197" t="s">
        <v>190</v>
      </c>
      <c r="AU313" s="197" t="s">
        <v>81</v>
      </c>
      <c r="AV313" s="195" t="s">
        <v>78</v>
      </c>
      <c r="AW313" s="195" t="s">
        <v>34</v>
      </c>
      <c r="AX313" s="195" t="s">
        <v>71</v>
      </c>
      <c r="AY313" s="197" t="s">
        <v>180</v>
      </c>
    </row>
    <row r="314" spans="2:65" s="203" customFormat="1">
      <c r="B314" s="202"/>
      <c r="D314" s="196" t="s">
        <v>190</v>
      </c>
      <c r="E314" s="204" t="s">
        <v>5</v>
      </c>
      <c r="F314" s="205" t="s">
        <v>78</v>
      </c>
      <c r="H314" s="206">
        <v>1</v>
      </c>
      <c r="L314" s="202"/>
      <c r="M314" s="207"/>
      <c r="N314" s="208"/>
      <c r="O314" s="208"/>
      <c r="P314" s="208"/>
      <c r="Q314" s="208"/>
      <c r="R314" s="208"/>
      <c r="S314" s="208"/>
      <c r="T314" s="209"/>
      <c r="AT314" s="204" t="s">
        <v>190</v>
      </c>
      <c r="AU314" s="204" t="s">
        <v>81</v>
      </c>
      <c r="AV314" s="203" t="s">
        <v>81</v>
      </c>
      <c r="AW314" s="203" t="s">
        <v>34</v>
      </c>
      <c r="AX314" s="203" t="s">
        <v>78</v>
      </c>
      <c r="AY314" s="204" t="s">
        <v>180</v>
      </c>
    </row>
    <row r="315" spans="2:65" s="103" customFormat="1" ht="16.5" customHeight="1">
      <c r="B315" s="104"/>
      <c r="C315" s="183" t="s">
        <v>423</v>
      </c>
      <c r="D315" s="183" t="s">
        <v>183</v>
      </c>
      <c r="E315" s="184" t="s">
        <v>424</v>
      </c>
      <c r="F315" s="185" t="s">
        <v>425</v>
      </c>
      <c r="G315" s="186" t="s">
        <v>426</v>
      </c>
      <c r="H315" s="187">
        <v>1</v>
      </c>
      <c r="I315" s="6"/>
      <c r="J315" s="188">
        <f>ROUND(I315*H315,2)</f>
        <v>0</v>
      </c>
      <c r="K315" s="185" t="s">
        <v>5</v>
      </c>
      <c r="L315" s="104"/>
      <c r="M315" s="189" t="s">
        <v>5</v>
      </c>
      <c r="N315" s="190" t="s">
        <v>42</v>
      </c>
      <c r="O315" s="105"/>
      <c r="P315" s="191">
        <f>O315*H315</f>
        <v>0</v>
      </c>
      <c r="Q315" s="191">
        <v>0</v>
      </c>
      <c r="R315" s="191">
        <f>Q315*H315</f>
        <v>0</v>
      </c>
      <c r="S315" s="191">
        <v>0</v>
      </c>
      <c r="T315" s="192">
        <f>S315*H315</f>
        <v>0</v>
      </c>
      <c r="AR315" s="93" t="s">
        <v>188</v>
      </c>
      <c r="AT315" s="93" t="s">
        <v>183</v>
      </c>
      <c r="AU315" s="93" t="s">
        <v>81</v>
      </c>
      <c r="AY315" s="93" t="s">
        <v>180</v>
      </c>
      <c r="BE315" s="193">
        <f>IF(N315="základní",J315,0)</f>
        <v>0</v>
      </c>
      <c r="BF315" s="193">
        <f>IF(N315="snížená",J315,0)</f>
        <v>0</v>
      </c>
      <c r="BG315" s="193">
        <f>IF(N315="zákl. přenesená",J315,0)</f>
        <v>0</v>
      </c>
      <c r="BH315" s="193">
        <f>IF(N315="sníž. přenesená",J315,0)</f>
        <v>0</v>
      </c>
      <c r="BI315" s="193">
        <f>IF(N315="nulová",J315,0)</f>
        <v>0</v>
      </c>
      <c r="BJ315" s="93" t="s">
        <v>78</v>
      </c>
      <c r="BK315" s="193">
        <f>ROUND(I315*H315,2)</f>
        <v>0</v>
      </c>
      <c r="BL315" s="93" t="s">
        <v>188</v>
      </c>
      <c r="BM315" s="93" t="s">
        <v>427</v>
      </c>
    </row>
    <row r="316" spans="2:65" s="171" customFormat="1" ht="29.85" customHeight="1">
      <c r="B316" s="170"/>
      <c r="D316" s="172" t="s">
        <v>70</v>
      </c>
      <c r="E316" s="181" t="s">
        <v>188</v>
      </c>
      <c r="F316" s="181" t="s">
        <v>428</v>
      </c>
      <c r="J316" s="182">
        <f>BK316</f>
        <v>0</v>
      </c>
      <c r="L316" s="170"/>
      <c r="M316" s="175"/>
      <c r="N316" s="176"/>
      <c r="O316" s="176"/>
      <c r="P316" s="177">
        <f>SUM(P317:P334)</f>
        <v>0</v>
      </c>
      <c r="Q316" s="176"/>
      <c r="R316" s="177">
        <f>SUM(R317:R334)</f>
        <v>19.243069819999999</v>
      </c>
      <c r="S316" s="176"/>
      <c r="T316" s="178">
        <f>SUM(T317:T334)</f>
        <v>0</v>
      </c>
      <c r="AR316" s="172" t="s">
        <v>78</v>
      </c>
      <c r="AT316" s="179" t="s">
        <v>70</v>
      </c>
      <c r="AU316" s="179" t="s">
        <v>78</v>
      </c>
      <c r="AY316" s="172" t="s">
        <v>180</v>
      </c>
      <c r="BK316" s="180">
        <f>SUM(BK317:BK334)</f>
        <v>0</v>
      </c>
    </row>
    <row r="317" spans="2:65" s="103" customFormat="1" ht="16.5" customHeight="1">
      <c r="B317" s="104"/>
      <c r="C317" s="183" t="s">
        <v>429</v>
      </c>
      <c r="D317" s="183" t="s">
        <v>183</v>
      </c>
      <c r="E317" s="184" t="s">
        <v>430</v>
      </c>
      <c r="F317" s="185" t="s">
        <v>431</v>
      </c>
      <c r="G317" s="186" t="s">
        <v>348</v>
      </c>
      <c r="H317" s="187">
        <v>6.3869999999999996</v>
      </c>
      <c r="I317" s="6"/>
      <c r="J317" s="188">
        <f>ROUND(I317*H317,2)</f>
        <v>0</v>
      </c>
      <c r="K317" s="185" t="s">
        <v>187</v>
      </c>
      <c r="L317" s="104"/>
      <c r="M317" s="189" t="s">
        <v>5</v>
      </c>
      <c r="N317" s="190" t="s">
        <v>42</v>
      </c>
      <c r="O317" s="105"/>
      <c r="P317" s="191">
        <f>O317*H317</f>
        <v>0</v>
      </c>
      <c r="Q317" s="191">
        <v>2.4533999999999998</v>
      </c>
      <c r="R317" s="191">
        <f>Q317*H317</f>
        <v>15.669865799999998</v>
      </c>
      <c r="S317" s="191">
        <v>0</v>
      </c>
      <c r="T317" s="192">
        <f>S317*H317</f>
        <v>0</v>
      </c>
      <c r="AR317" s="93" t="s">
        <v>188</v>
      </c>
      <c r="AT317" s="93" t="s">
        <v>183</v>
      </c>
      <c r="AU317" s="93" t="s">
        <v>81</v>
      </c>
      <c r="AY317" s="93" t="s">
        <v>180</v>
      </c>
      <c r="BE317" s="193">
        <f>IF(N317="základní",J317,0)</f>
        <v>0</v>
      </c>
      <c r="BF317" s="193">
        <f>IF(N317="snížená",J317,0)</f>
        <v>0</v>
      </c>
      <c r="BG317" s="193">
        <f>IF(N317="zákl. přenesená",J317,0)</f>
        <v>0</v>
      </c>
      <c r="BH317" s="193">
        <f>IF(N317="sníž. přenesená",J317,0)</f>
        <v>0</v>
      </c>
      <c r="BI317" s="193">
        <f>IF(N317="nulová",J317,0)</f>
        <v>0</v>
      </c>
      <c r="BJ317" s="93" t="s">
        <v>78</v>
      </c>
      <c r="BK317" s="193">
        <f>ROUND(I317*H317,2)</f>
        <v>0</v>
      </c>
      <c r="BL317" s="93" t="s">
        <v>188</v>
      </c>
      <c r="BM317" s="93" t="s">
        <v>432</v>
      </c>
    </row>
    <row r="318" spans="2:65" s="195" customFormat="1">
      <c r="B318" s="194"/>
      <c r="D318" s="196" t="s">
        <v>190</v>
      </c>
      <c r="E318" s="197" t="s">
        <v>5</v>
      </c>
      <c r="F318" s="198" t="s">
        <v>433</v>
      </c>
      <c r="H318" s="197" t="s">
        <v>5</v>
      </c>
      <c r="L318" s="194"/>
      <c r="M318" s="199"/>
      <c r="N318" s="200"/>
      <c r="O318" s="200"/>
      <c r="P318" s="200"/>
      <c r="Q318" s="200"/>
      <c r="R318" s="200"/>
      <c r="S318" s="200"/>
      <c r="T318" s="201"/>
      <c r="AT318" s="197" t="s">
        <v>190</v>
      </c>
      <c r="AU318" s="197" t="s">
        <v>81</v>
      </c>
      <c r="AV318" s="195" t="s">
        <v>78</v>
      </c>
      <c r="AW318" s="195" t="s">
        <v>34</v>
      </c>
      <c r="AX318" s="195" t="s">
        <v>71</v>
      </c>
      <c r="AY318" s="197" t="s">
        <v>180</v>
      </c>
    </row>
    <row r="319" spans="2:65" s="195" customFormat="1">
      <c r="B319" s="194"/>
      <c r="D319" s="196" t="s">
        <v>190</v>
      </c>
      <c r="E319" s="197" t="s">
        <v>5</v>
      </c>
      <c r="F319" s="198" t="s">
        <v>434</v>
      </c>
      <c r="H319" s="197" t="s">
        <v>5</v>
      </c>
      <c r="L319" s="194"/>
      <c r="M319" s="199"/>
      <c r="N319" s="200"/>
      <c r="O319" s="200"/>
      <c r="P319" s="200"/>
      <c r="Q319" s="200"/>
      <c r="R319" s="200"/>
      <c r="S319" s="200"/>
      <c r="T319" s="201"/>
      <c r="AT319" s="197" t="s">
        <v>190</v>
      </c>
      <c r="AU319" s="197" t="s">
        <v>81</v>
      </c>
      <c r="AV319" s="195" t="s">
        <v>78</v>
      </c>
      <c r="AW319" s="195" t="s">
        <v>34</v>
      </c>
      <c r="AX319" s="195" t="s">
        <v>71</v>
      </c>
      <c r="AY319" s="197" t="s">
        <v>180</v>
      </c>
    </row>
    <row r="320" spans="2:65" s="203" customFormat="1">
      <c r="B320" s="202"/>
      <c r="D320" s="196" t="s">
        <v>190</v>
      </c>
      <c r="E320" s="204" t="s">
        <v>5</v>
      </c>
      <c r="F320" s="205" t="s">
        <v>435</v>
      </c>
      <c r="H320" s="206">
        <v>6.3869999999999996</v>
      </c>
      <c r="L320" s="202"/>
      <c r="M320" s="207"/>
      <c r="N320" s="208"/>
      <c r="O320" s="208"/>
      <c r="P320" s="208"/>
      <c r="Q320" s="208"/>
      <c r="R320" s="208"/>
      <c r="S320" s="208"/>
      <c r="T320" s="209"/>
      <c r="AT320" s="204" t="s">
        <v>190</v>
      </c>
      <c r="AU320" s="204" t="s">
        <v>81</v>
      </c>
      <c r="AV320" s="203" t="s">
        <v>81</v>
      </c>
      <c r="AW320" s="203" t="s">
        <v>34</v>
      </c>
      <c r="AX320" s="203" t="s">
        <v>78</v>
      </c>
      <c r="AY320" s="204" t="s">
        <v>180</v>
      </c>
    </row>
    <row r="321" spans="2:65" s="103" customFormat="1" ht="16.5" customHeight="1">
      <c r="B321" s="104"/>
      <c r="C321" s="183" t="s">
        <v>411</v>
      </c>
      <c r="D321" s="183" t="s">
        <v>183</v>
      </c>
      <c r="E321" s="184" t="s">
        <v>436</v>
      </c>
      <c r="F321" s="185" t="s">
        <v>437</v>
      </c>
      <c r="G321" s="186" t="s">
        <v>208</v>
      </c>
      <c r="H321" s="187">
        <v>49.128</v>
      </c>
      <c r="I321" s="6"/>
      <c r="J321" s="188">
        <f>ROUND(I321*H321,2)</f>
        <v>0</v>
      </c>
      <c r="K321" s="185" t="s">
        <v>187</v>
      </c>
      <c r="L321" s="104"/>
      <c r="M321" s="189" t="s">
        <v>5</v>
      </c>
      <c r="N321" s="190" t="s">
        <v>42</v>
      </c>
      <c r="O321" s="105"/>
      <c r="P321" s="191">
        <f>O321*H321</f>
        <v>0</v>
      </c>
      <c r="Q321" s="191">
        <v>5.1900000000000002E-3</v>
      </c>
      <c r="R321" s="191">
        <f>Q321*H321</f>
        <v>0.25497432000000003</v>
      </c>
      <c r="S321" s="191">
        <v>0</v>
      </c>
      <c r="T321" s="192">
        <f>S321*H321</f>
        <v>0</v>
      </c>
      <c r="AR321" s="93" t="s">
        <v>188</v>
      </c>
      <c r="AT321" s="93" t="s">
        <v>183</v>
      </c>
      <c r="AU321" s="93" t="s">
        <v>81</v>
      </c>
      <c r="AY321" s="93" t="s">
        <v>180</v>
      </c>
      <c r="BE321" s="193">
        <f>IF(N321="základní",J321,0)</f>
        <v>0</v>
      </c>
      <c r="BF321" s="193">
        <f>IF(N321="snížená",J321,0)</f>
        <v>0</v>
      </c>
      <c r="BG321" s="193">
        <f>IF(N321="zákl. přenesená",J321,0)</f>
        <v>0</v>
      </c>
      <c r="BH321" s="193">
        <f>IF(N321="sníž. přenesená",J321,0)</f>
        <v>0</v>
      </c>
      <c r="BI321" s="193">
        <f>IF(N321="nulová",J321,0)</f>
        <v>0</v>
      </c>
      <c r="BJ321" s="93" t="s">
        <v>78</v>
      </c>
      <c r="BK321" s="193">
        <f>ROUND(I321*H321,2)</f>
        <v>0</v>
      </c>
      <c r="BL321" s="93" t="s">
        <v>188</v>
      </c>
      <c r="BM321" s="93" t="s">
        <v>438</v>
      </c>
    </row>
    <row r="322" spans="2:65" s="203" customFormat="1">
      <c r="B322" s="202"/>
      <c r="D322" s="196" t="s">
        <v>190</v>
      </c>
      <c r="E322" s="204" t="s">
        <v>5</v>
      </c>
      <c r="F322" s="205" t="s">
        <v>439</v>
      </c>
      <c r="H322" s="206">
        <v>49.128</v>
      </c>
      <c r="L322" s="202"/>
      <c r="M322" s="207"/>
      <c r="N322" s="208"/>
      <c r="O322" s="208"/>
      <c r="P322" s="208"/>
      <c r="Q322" s="208"/>
      <c r="R322" s="208"/>
      <c r="S322" s="208"/>
      <c r="T322" s="209"/>
      <c r="AT322" s="204" t="s">
        <v>190</v>
      </c>
      <c r="AU322" s="204" t="s">
        <v>81</v>
      </c>
      <c r="AV322" s="203" t="s">
        <v>81</v>
      </c>
      <c r="AW322" s="203" t="s">
        <v>34</v>
      </c>
      <c r="AX322" s="203" t="s">
        <v>78</v>
      </c>
      <c r="AY322" s="204" t="s">
        <v>180</v>
      </c>
    </row>
    <row r="323" spans="2:65" s="103" customFormat="1" ht="16.5" customHeight="1">
      <c r="B323" s="104"/>
      <c r="C323" s="183" t="s">
        <v>440</v>
      </c>
      <c r="D323" s="183" t="s">
        <v>183</v>
      </c>
      <c r="E323" s="184" t="s">
        <v>441</v>
      </c>
      <c r="F323" s="185" t="s">
        <v>442</v>
      </c>
      <c r="G323" s="186" t="s">
        <v>208</v>
      </c>
      <c r="H323" s="187">
        <v>49.128</v>
      </c>
      <c r="I323" s="6"/>
      <c r="J323" s="188">
        <f>ROUND(I323*H323,2)</f>
        <v>0</v>
      </c>
      <c r="K323" s="185" t="s">
        <v>187</v>
      </c>
      <c r="L323" s="104"/>
      <c r="M323" s="189" t="s">
        <v>5</v>
      </c>
      <c r="N323" s="190" t="s">
        <v>42</v>
      </c>
      <c r="O323" s="105"/>
      <c r="P323" s="191">
        <f>O323*H323</f>
        <v>0</v>
      </c>
      <c r="Q323" s="191">
        <v>0</v>
      </c>
      <c r="R323" s="191">
        <f>Q323*H323</f>
        <v>0</v>
      </c>
      <c r="S323" s="191">
        <v>0</v>
      </c>
      <c r="T323" s="192">
        <f>S323*H323</f>
        <v>0</v>
      </c>
      <c r="AR323" s="93" t="s">
        <v>188</v>
      </c>
      <c r="AT323" s="93" t="s">
        <v>183</v>
      </c>
      <c r="AU323" s="93" t="s">
        <v>81</v>
      </c>
      <c r="AY323" s="93" t="s">
        <v>180</v>
      </c>
      <c r="BE323" s="193">
        <f>IF(N323="základní",J323,0)</f>
        <v>0</v>
      </c>
      <c r="BF323" s="193">
        <f>IF(N323="snížená",J323,0)</f>
        <v>0</v>
      </c>
      <c r="BG323" s="193">
        <f>IF(N323="zákl. přenesená",J323,0)</f>
        <v>0</v>
      </c>
      <c r="BH323" s="193">
        <f>IF(N323="sníž. přenesená",J323,0)</f>
        <v>0</v>
      </c>
      <c r="BI323" s="193">
        <f>IF(N323="nulová",J323,0)</f>
        <v>0</v>
      </c>
      <c r="BJ323" s="93" t="s">
        <v>78</v>
      </c>
      <c r="BK323" s="193">
        <f>ROUND(I323*H323,2)</f>
        <v>0</v>
      </c>
      <c r="BL323" s="93" t="s">
        <v>188</v>
      </c>
      <c r="BM323" s="93" t="s">
        <v>443</v>
      </c>
    </row>
    <row r="324" spans="2:65" s="103" customFormat="1" ht="25.5" customHeight="1">
      <c r="B324" s="104"/>
      <c r="C324" s="183" t="s">
        <v>444</v>
      </c>
      <c r="D324" s="183" t="s">
        <v>183</v>
      </c>
      <c r="E324" s="184" t="s">
        <v>445</v>
      </c>
      <c r="F324" s="185" t="s">
        <v>446</v>
      </c>
      <c r="G324" s="186" t="s">
        <v>237</v>
      </c>
      <c r="H324" s="187">
        <v>0.44700000000000001</v>
      </c>
      <c r="I324" s="6"/>
      <c r="J324" s="188">
        <f>ROUND(I324*H324,2)</f>
        <v>0</v>
      </c>
      <c r="K324" s="185" t="s">
        <v>187</v>
      </c>
      <c r="L324" s="104"/>
      <c r="M324" s="189" t="s">
        <v>5</v>
      </c>
      <c r="N324" s="190" t="s">
        <v>42</v>
      </c>
      <c r="O324" s="105"/>
      <c r="P324" s="191">
        <f>O324*H324</f>
        <v>0</v>
      </c>
      <c r="Q324" s="191">
        <v>1.0525599999999999</v>
      </c>
      <c r="R324" s="191">
        <f>Q324*H324</f>
        <v>0.47049431999999997</v>
      </c>
      <c r="S324" s="191">
        <v>0</v>
      </c>
      <c r="T324" s="192">
        <f>S324*H324</f>
        <v>0</v>
      </c>
      <c r="AR324" s="93" t="s">
        <v>188</v>
      </c>
      <c r="AT324" s="93" t="s">
        <v>183</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188</v>
      </c>
      <c r="BM324" s="93" t="s">
        <v>447</v>
      </c>
    </row>
    <row r="325" spans="2:65" s="195" customFormat="1">
      <c r="B325" s="194"/>
      <c r="D325" s="196" t="s">
        <v>190</v>
      </c>
      <c r="E325" s="197" t="s">
        <v>5</v>
      </c>
      <c r="F325" s="198" t="s">
        <v>448</v>
      </c>
      <c r="H325" s="197" t="s">
        <v>5</v>
      </c>
      <c r="L325" s="194"/>
      <c r="M325" s="199"/>
      <c r="N325" s="200"/>
      <c r="O325" s="200"/>
      <c r="P325" s="200"/>
      <c r="Q325" s="200"/>
      <c r="R325" s="200"/>
      <c r="S325" s="200"/>
      <c r="T325" s="201"/>
      <c r="AT325" s="197" t="s">
        <v>190</v>
      </c>
      <c r="AU325" s="197" t="s">
        <v>81</v>
      </c>
      <c r="AV325" s="195" t="s">
        <v>78</v>
      </c>
      <c r="AW325" s="195" t="s">
        <v>34</v>
      </c>
      <c r="AX325" s="195" t="s">
        <v>71</v>
      </c>
      <c r="AY325" s="197" t="s">
        <v>180</v>
      </c>
    </row>
    <row r="326" spans="2:65" s="195" customFormat="1">
      <c r="B326" s="194"/>
      <c r="D326" s="196" t="s">
        <v>190</v>
      </c>
      <c r="E326" s="197" t="s">
        <v>5</v>
      </c>
      <c r="F326" s="198" t="s">
        <v>449</v>
      </c>
      <c r="H326" s="197" t="s">
        <v>5</v>
      </c>
      <c r="L326" s="194"/>
      <c r="M326" s="199"/>
      <c r="N326" s="200"/>
      <c r="O326" s="200"/>
      <c r="P326" s="200"/>
      <c r="Q326" s="200"/>
      <c r="R326" s="200"/>
      <c r="S326" s="200"/>
      <c r="T326" s="201"/>
      <c r="AT326" s="197" t="s">
        <v>190</v>
      </c>
      <c r="AU326" s="197" t="s">
        <v>81</v>
      </c>
      <c r="AV326" s="195" t="s">
        <v>78</v>
      </c>
      <c r="AW326" s="195" t="s">
        <v>34</v>
      </c>
      <c r="AX326" s="195" t="s">
        <v>71</v>
      </c>
      <c r="AY326" s="197" t="s">
        <v>180</v>
      </c>
    </row>
    <row r="327" spans="2:65" s="203" customFormat="1">
      <c r="B327" s="202"/>
      <c r="D327" s="196" t="s">
        <v>190</v>
      </c>
      <c r="E327" s="204" t="s">
        <v>5</v>
      </c>
      <c r="F327" s="205" t="s">
        <v>450</v>
      </c>
      <c r="H327" s="206">
        <v>0.44700000000000001</v>
      </c>
      <c r="L327" s="202"/>
      <c r="M327" s="207"/>
      <c r="N327" s="208"/>
      <c r="O327" s="208"/>
      <c r="P327" s="208"/>
      <c r="Q327" s="208"/>
      <c r="R327" s="208"/>
      <c r="S327" s="208"/>
      <c r="T327" s="209"/>
      <c r="AT327" s="204" t="s">
        <v>190</v>
      </c>
      <c r="AU327" s="204" t="s">
        <v>81</v>
      </c>
      <c r="AV327" s="203" t="s">
        <v>81</v>
      </c>
      <c r="AW327" s="203" t="s">
        <v>34</v>
      </c>
      <c r="AX327" s="203" t="s">
        <v>78</v>
      </c>
      <c r="AY327" s="204" t="s">
        <v>180</v>
      </c>
    </row>
    <row r="328" spans="2:65" s="103" customFormat="1" ht="25.5" customHeight="1">
      <c r="B328" s="104"/>
      <c r="C328" s="183" t="s">
        <v>451</v>
      </c>
      <c r="D328" s="183" t="s">
        <v>183</v>
      </c>
      <c r="E328" s="184" t="s">
        <v>452</v>
      </c>
      <c r="F328" s="185" t="s">
        <v>453</v>
      </c>
      <c r="G328" s="186" t="s">
        <v>454</v>
      </c>
      <c r="H328" s="187">
        <v>166</v>
      </c>
      <c r="I328" s="6"/>
      <c r="J328" s="188">
        <f>ROUND(I328*H328,2)</f>
        <v>0</v>
      </c>
      <c r="K328" s="185" t="s">
        <v>5</v>
      </c>
      <c r="L328" s="104"/>
      <c r="M328" s="189" t="s">
        <v>5</v>
      </c>
      <c r="N328" s="190" t="s">
        <v>42</v>
      </c>
      <c r="O328" s="105"/>
      <c r="P328" s="191">
        <f>O328*H328</f>
        <v>0</v>
      </c>
      <c r="Q328" s="191">
        <v>1.7149999999999999E-2</v>
      </c>
      <c r="R328" s="191">
        <f>Q328*H328</f>
        <v>2.8468999999999998</v>
      </c>
      <c r="S328" s="191">
        <v>0</v>
      </c>
      <c r="T328" s="192">
        <f>S328*H328</f>
        <v>0</v>
      </c>
      <c r="AR328" s="93" t="s">
        <v>188</v>
      </c>
      <c r="AT328" s="93" t="s">
        <v>183</v>
      </c>
      <c r="AU328" s="93" t="s">
        <v>81</v>
      </c>
      <c r="AY328" s="93" t="s">
        <v>180</v>
      </c>
      <c r="BE328" s="193">
        <f>IF(N328="základní",J328,0)</f>
        <v>0</v>
      </c>
      <c r="BF328" s="193">
        <f>IF(N328="snížená",J328,0)</f>
        <v>0</v>
      </c>
      <c r="BG328" s="193">
        <f>IF(N328="zákl. přenesená",J328,0)</f>
        <v>0</v>
      </c>
      <c r="BH328" s="193">
        <f>IF(N328="sníž. přenesená",J328,0)</f>
        <v>0</v>
      </c>
      <c r="BI328" s="193">
        <f>IF(N328="nulová",J328,0)</f>
        <v>0</v>
      </c>
      <c r="BJ328" s="93" t="s">
        <v>78</v>
      </c>
      <c r="BK328" s="193">
        <f>ROUND(I328*H328,2)</f>
        <v>0</v>
      </c>
      <c r="BL328" s="93" t="s">
        <v>188</v>
      </c>
      <c r="BM328" s="93" t="s">
        <v>455</v>
      </c>
    </row>
    <row r="329" spans="2:65" s="195" customFormat="1">
      <c r="B329" s="194"/>
      <c r="D329" s="196" t="s">
        <v>190</v>
      </c>
      <c r="E329" s="197" t="s">
        <v>5</v>
      </c>
      <c r="F329" s="198" t="s">
        <v>456</v>
      </c>
      <c r="H329" s="197" t="s">
        <v>5</v>
      </c>
      <c r="L329" s="194"/>
      <c r="M329" s="199"/>
      <c r="N329" s="200"/>
      <c r="O329" s="200"/>
      <c r="P329" s="200"/>
      <c r="Q329" s="200"/>
      <c r="R329" s="200"/>
      <c r="S329" s="200"/>
      <c r="T329" s="201"/>
      <c r="AT329" s="197" t="s">
        <v>190</v>
      </c>
      <c r="AU329" s="197" t="s">
        <v>81</v>
      </c>
      <c r="AV329" s="195" t="s">
        <v>78</v>
      </c>
      <c r="AW329" s="195" t="s">
        <v>34</v>
      </c>
      <c r="AX329" s="195" t="s">
        <v>71</v>
      </c>
      <c r="AY329" s="197" t="s">
        <v>180</v>
      </c>
    </row>
    <row r="330" spans="2:65" s="203" customFormat="1">
      <c r="B330" s="202"/>
      <c r="D330" s="196" t="s">
        <v>190</v>
      </c>
      <c r="E330" s="204" t="s">
        <v>5</v>
      </c>
      <c r="F330" s="205" t="s">
        <v>457</v>
      </c>
      <c r="H330" s="206">
        <v>166</v>
      </c>
      <c r="L330" s="202"/>
      <c r="M330" s="207"/>
      <c r="N330" s="208"/>
      <c r="O330" s="208"/>
      <c r="P330" s="208"/>
      <c r="Q330" s="208"/>
      <c r="R330" s="208"/>
      <c r="S330" s="208"/>
      <c r="T330" s="209"/>
      <c r="AT330" s="204" t="s">
        <v>190</v>
      </c>
      <c r="AU330" s="204" t="s">
        <v>81</v>
      </c>
      <c r="AV330" s="203" t="s">
        <v>81</v>
      </c>
      <c r="AW330" s="203" t="s">
        <v>34</v>
      </c>
      <c r="AX330" s="203" t="s">
        <v>78</v>
      </c>
      <c r="AY330" s="204" t="s">
        <v>180</v>
      </c>
    </row>
    <row r="331" spans="2:65" s="103" customFormat="1" ht="25.5" customHeight="1">
      <c r="B331" s="104"/>
      <c r="C331" s="183" t="s">
        <v>458</v>
      </c>
      <c r="D331" s="183" t="s">
        <v>183</v>
      </c>
      <c r="E331" s="184" t="s">
        <v>459</v>
      </c>
      <c r="F331" s="185" t="s">
        <v>460</v>
      </c>
      <c r="G331" s="186" t="s">
        <v>208</v>
      </c>
      <c r="H331" s="187">
        <v>1.3260000000000001</v>
      </c>
      <c r="I331" s="6"/>
      <c r="J331" s="188">
        <f>ROUND(I331*H331,2)</f>
        <v>0</v>
      </c>
      <c r="K331" s="185" t="s">
        <v>187</v>
      </c>
      <c r="L331" s="104"/>
      <c r="M331" s="189" t="s">
        <v>5</v>
      </c>
      <c r="N331" s="190" t="s">
        <v>42</v>
      </c>
      <c r="O331" s="105"/>
      <c r="P331" s="191">
        <f>O331*H331</f>
        <v>0</v>
      </c>
      <c r="Q331" s="191">
        <v>6.3000000000000003E-4</v>
      </c>
      <c r="R331" s="191">
        <f>Q331*H331</f>
        <v>8.3538000000000004E-4</v>
      </c>
      <c r="S331" s="191">
        <v>0</v>
      </c>
      <c r="T331" s="192">
        <f>S331*H331</f>
        <v>0</v>
      </c>
      <c r="AR331" s="93" t="s">
        <v>188</v>
      </c>
      <c r="AT331" s="93" t="s">
        <v>183</v>
      </c>
      <c r="AU331" s="93" t="s">
        <v>81</v>
      </c>
      <c r="AY331" s="93" t="s">
        <v>180</v>
      </c>
      <c r="BE331" s="193">
        <f>IF(N331="základní",J331,0)</f>
        <v>0</v>
      </c>
      <c r="BF331" s="193">
        <f>IF(N331="snížená",J331,0)</f>
        <v>0</v>
      </c>
      <c r="BG331" s="193">
        <f>IF(N331="zákl. přenesená",J331,0)</f>
        <v>0</v>
      </c>
      <c r="BH331" s="193">
        <f>IF(N331="sníž. přenesená",J331,0)</f>
        <v>0</v>
      </c>
      <c r="BI331" s="193">
        <f>IF(N331="nulová",J331,0)</f>
        <v>0</v>
      </c>
      <c r="BJ331" s="93" t="s">
        <v>78</v>
      </c>
      <c r="BK331" s="193">
        <f>ROUND(I331*H331,2)</f>
        <v>0</v>
      </c>
      <c r="BL331" s="93" t="s">
        <v>188</v>
      </c>
      <c r="BM331" s="93" t="s">
        <v>461</v>
      </c>
    </row>
    <row r="332" spans="2:65" s="195" customFormat="1">
      <c r="B332" s="194"/>
      <c r="D332" s="196" t="s">
        <v>190</v>
      </c>
      <c r="E332" s="197" t="s">
        <v>5</v>
      </c>
      <c r="F332" s="198" t="s">
        <v>462</v>
      </c>
      <c r="H332" s="197" t="s">
        <v>5</v>
      </c>
      <c r="L332" s="194"/>
      <c r="M332" s="199"/>
      <c r="N332" s="200"/>
      <c r="O332" s="200"/>
      <c r="P332" s="200"/>
      <c r="Q332" s="200"/>
      <c r="R332" s="200"/>
      <c r="S332" s="200"/>
      <c r="T332" s="201"/>
      <c r="AT332" s="197" t="s">
        <v>190</v>
      </c>
      <c r="AU332" s="197" t="s">
        <v>81</v>
      </c>
      <c r="AV332" s="195" t="s">
        <v>78</v>
      </c>
      <c r="AW332" s="195" t="s">
        <v>34</v>
      </c>
      <c r="AX332" s="195" t="s">
        <v>71</v>
      </c>
      <c r="AY332" s="197" t="s">
        <v>180</v>
      </c>
    </row>
    <row r="333" spans="2:65" s="195" customFormat="1">
      <c r="B333" s="194"/>
      <c r="D333" s="196" t="s">
        <v>190</v>
      </c>
      <c r="E333" s="197" t="s">
        <v>5</v>
      </c>
      <c r="F333" s="198" t="s">
        <v>463</v>
      </c>
      <c r="H333" s="197" t="s">
        <v>5</v>
      </c>
      <c r="L333" s="194"/>
      <c r="M333" s="199"/>
      <c r="N333" s="200"/>
      <c r="O333" s="200"/>
      <c r="P333" s="200"/>
      <c r="Q333" s="200"/>
      <c r="R333" s="200"/>
      <c r="S333" s="200"/>
      <c r="T333" s="201"/>
      <c r="AT333" s="197" t="s">
        <v>190</v>
      </c>
      <c r="AU333" s="197" t="s">
        <v>81</v>
      </c>
      <c r="AV333" s="195" t="s">
        <v>78</v>
      </c>
      <c r="AW333" s="195" t="s">
        <v>34</v>
      </c>
      <c r="AX333" s="195" t="s">
        <v>71</v>
      </c>
      <c r="AY333" s="197" t="s">
        <v>180</v>
      </c>
    </row>
    <row r="334" spans="2:65" s="203" customFormat="1">
      <c r="B334" s="202"/>
      <c r="D334" s="196" t="s">
        <v>190</v>
      </c>
      <c r="E334" s="204" t="s">
        <v>5</v>
      </c>
      <c r="F334" s="205" t="s">
        <v>464</v>
      </c>
      <c r="H334" s="206">
        <v>1.3260000000000001</v>
      </c>
      <c r="L334" s="202"/>
      <c r="M334" s="207"/>
      <c r="N334" s="208"/>
      <c r="O334" s="208"/>
      <c r="P334" s="208"/>
      <c r="Q334" s="208"/>
      <c r="R334" s="208"/>
      <c r="S334" s="208"/>
      <c r="T334" s="209"/>
      <c r="AT334" s="204" t="s">
        <v>190</v>
      </c>
      <c r="AU334" s="204" t="s">
        <v>81</v>
      </c>
      <c r="AV334" s="203" t="s">
        <v>81</v>
      </c>
      <c r="AW334" s="203" t="s">
        <v>34</v>
      </c>
      <c r="AX334" s="203" t="s">
        <v>78</v>
      </c>
      <c r="AY334" s="204" t="s">
        <v>180</v>
      </c>
    </row>
    <row r="335" spans="2:65" s="171" customFormat="1" ht="29.85" customHeight="1">
      <c r="B335" s="170"/>
      <c r="D335" s="172" t="s">
        <v>70</v>
      </c>
      <c r="E335" s="181" t="s">
        <v>219</v>
      </c>
      <c r="F335" s="181" t="s">
        <v>465</v>
      </c>
      <c r="J335" s="182">
        <f>BK335</f>
        <v>0</v>
      </c>
      <c r="L335" s="170"/>
      <c r="M335" s="175"/>
      <c r="N335" s="176"/>
      <c r="O335" s="176"/>
      <c r="P335" s="177">
        <f>SUM(P336:P346)</f>
        <v>0</v>
      </c>
      <c r="Q335" s="176"/>
      <c r="R335" s="177">
        <f>SUM(R336:R346)</f>
        <v>0</v>
      </c>
      <c r="S335" s="176"/>
      <c r="T335" s="178">
        <f>SUM(T336:T346)</f>
        <v>0</v>
      </c>
      <c r="AR335" s="172" t="s">
        <v>78</v>
      </c>
      <c r="AT335" s="179" t="s">
        <v>70</v>
      </c>
      <c r="AU335" s="179" t="s">
        <v>78</v>
      </c>
      <c r="AY335" s="172" t="s">
        <v>180</v>
      </c>
      <c r="BK335" s="180">
        <f>SUM(BK336:BK346)</f>
        <v>0</v>
      </c>
    </row>
    <row r="336" spans="2:65" s="103" customFormat="1" ht="25.5" customHeight="1">
      <c r="B336" s="104"/>
      <c r="C336" s="183" t="s">
        <v>466</v>
      </c>
      <c r="D336" s="183" t="s">
        <v>183</v>
      </c>
      <c r="E336" s="184" t="s">
        <v>467</v>
      </c>
      <c r="F336" s="185" t="s">
        <v>468</v>
      </c>
      <c r="G336" s="186" t="s">
        <v>186</v>
      </c>
      <c r="H336" s="187">
        <v>23.1</v>
      </c>
      <c r="I336" s="6"/>
      <c r="J336" s="188">
        <f>ROUND(I336*H336,2)</f>
        <v>0</v>
      </c>
      <c r="K336" s="185" t="s">
        <v>187</v>
      </c>
      <c r="L336" s="104"/>
      <c r="M336" s="189" t="s">
        <v>5</v>
      </c>
      <c r="N336" s="190" t="s">
        <v>42</v>
      </c>
      <c r="O336" s="105"/>
      <c r="P336" s="191">
        <f>O336*H336</f>
        <v>0</v>
      </c>
      <c r="Q336" s="191">
        <v>0</v>
      </c>
      <c r="R336" s="191">
        <f>Q336*H336</f>
        <v>0</v>
      </c>
      <c r="S336" s="191">
        <v>0</v>
      </c>
      <c r="T336" s="192">
        <f>S336*H336</f>
        <v>0</v>
      </c>
      <c r="AR336" s="93" t="s">
        <v>188</v>
      </c>
      <c r="AT336" s="93" t="s">
        <v>183</v>
      </c>
      <c r="AU336" s="93" t="s">
        <v>81</v>
      </c>
      <c r="AY336" s="93" t="s">
        <v>180</v>
      </c>
      <c r="BE336" s="193">
        <f>IF(N336="základní",J336,0)</f>
        <v>0</v>
      </c>
      <c r="BF336" s="193">
        <f>IF(N336="snížená",J336,0)</f>
        <v>0</v>
      </c>
      <c r="BG336" s="193">
        <f>IF(N336="zákl. přenesená",J336,0)</f>
        <v>0</v>
      </c>
      <c r="BH336" s="193">
        <f>IF(N336="sníž. přenesená",J336,0)</f>
        <v>0</v>
      </c>
      <c r="BI336" s="193">
        <f>IF(N336="nulová",J336,0)</f>
        <v>0</v>
      </c>
      <c r="BJ336" s="93" t="s">
        <v>78</v>
      </c>
      <c r="BK336" s="193">
        <f>ROUND(I336*H336,2)</f>
        <v>0</v>
      </c>
      <c r="BL336" s="93" t="s">
        <v>188</v>
      </c>
      <c r="BM336" s="93" t="s">
        <v>469</v>
      </c>
    </row>
    <row r="337" spans="2:65" s="195" customFormat="1">
      <c r="B337" s="194"/>
      <c r="D337" s="196" t="s">
        <v>190</v>
      </c>
      <c r="E337" s="197" t="s">
        <v>5</v>
      </c>
      <c r="F337" s="198" t="s">
        <v>470</v>
      </c>
      <c r="H337" s="197" t="s">
        <v>5</v>
      </c>
      <c r="L337" s="194"/>
      <c r="M337" s="199"/>
      <c r="N337" s="200"/>
      <c r="O337" s="200"/>
      <c r="P337" s="200"/>
      <c r="Q337" s="200"/>
      <c r="R337" s="200"/>
      <c r="S337" s="200"/>
      <c r="T337" s="201"/>
      <c r="AT337" s="197" t="s">
        <v>190</v>
      </c>
      <c r="AU337" s="197" t="s">
        <v>81</v>
      </c>
      <c r="AV337" s="195" t="s">
        <v>78</v>
      </c>
      <c r="AW337" s="195" t="s">
        <v>34</v>
      </c>
      <c r="AX337" s="195" t="s">
        <v>71</v>
      </c>
      <c r="AY337" s="197" t="s">
        <v>180</v>
      </c>
    </row>
    <row r="338" spans="2:65" s="203" customFormat="1">
      <c r="B338" s="202"/>
      <c r="D338" s="196" t="s">
        <v>190</v>
      </c>
      <c r="E338" s="204" t="s">
        <v>5</v>
      </c>
      <c r="F338" s="205" t="s">
        <v>471</v>
      </c>
      <c r="H338" s="206">
        <v>16.2</v>
      </c>
      <c r="L338" s="202"/>
      <c r="M338" s="207"/>
      <c r="N338" s="208"/>
      <c r="O338" s="208"/>
      <c r="P338" s="208"/>
      <c r="Q338" s="208"/>
      <c r="R338" s="208"/>
      <c r="S338" s="208"/>
      <c r="T338" s="209"/>
      <c r="AT338" s="204" t="s">
        <v>190</v>
      </c>
      <c r="AU338" s="204" t="s">
        <v>81</v>
      </c>
      <c r="AV338" s="203" t="s">
        <v>81</v>
      </c>
      <c r="AW338" s="203" t="s">
        <v>34</v>
      </c>
      <c r="AX338" s="203" t="s">
        <v>71</v>
      </c>
      <c r="AY338" s="204" t="s">
        <v>180</v>
      </c>
    </row>
    <row r="339" spans="2:65" s="195" customFormat="1">
      <c r="B339" s="194"/>
      <c r="D339" s="196" t="s">
        <v>190</v>
      </c>
      <c r="E339" s="197" t="s">
        <v>5</v>
      </c>
      <c r="F339" s="198" t="s">
        <v>472</v>
      </c>
      <c r="H339" s="197" t="s">
        <v>5</v>
      </c>
      <c r="L339" s="194"/>
      <c r="M339" s="199"/>
      <c r="N339" s="200"/>
      <c r="O339" s="200"/>
      <c r="P339" s="200"/>
      <c r="Q339" s="200"/>
      <c r="R339" s="200"/>
      <c r="S339" s="200"/>
      <c r="T339" s="201"/>
      <c r="AT339" s="197" t="s">
        <v>190</v>
      </c>
      <c r="AU339" s="197" t="s">
        <v>81</v>
      </c>
      <c r="AV339" s="195" t="s">
        <v>78</v>
      </c>
      <c r="AW339" s="195" t="s">
        <v>34</v>
      </c>
      <c r="AX339" s="195" t="s">
        <v>71</v>
      </c>
      <c r="AY339" s="197" t="s">
        <v>180</v>
      </c>
    </row>
    <row r="340" spans="2:65" s="203" customFormat="1">
      <c r="B340" s="202"/>
      <c r="D340" s="196" t="s">
        <v>190</v>
      </c>
      <c r="E340" s="204" t="s">
        <v>5</v>
      </c>
      <c r="F340" s="205" t="s">
        <v>197</v>
      </c>
      <c r="H340" s="206">
        <v>6.9</v>
      </c>
      <c r="L340" s="202"/>
      <c r="M340" s="207"/>
      <c r="N340" s="208"/>
      <c r="O340" s="208"/>
      <c r="P340" s="208"/>
      <c r="Q340" s="208"/>
      <c r="R340" s="208"/>
      <c r="S340" s="208"/>
      <c r="T340" s="209"/>
      <c r="AT340" s="204" t="s">
        <v>190</v>
      </c>
      <c r="AU340" s="204" t="s">
        <v>81</v>
      </c>
      <c r="AV340" s="203" t="s">
        <v>81</v>
      </c>
      <c r="AW340" s="203" t="s">
        <v>34</v>
      </c>
      <c r="AX340" s="203" t="s">
        <v>71</v>
      </c>
      <c r="AY340" s="204" t="s">
        <v>180</v>
      </c>
    </row>
    <row r="341" spans="2:65" s="211" customFormat="1">
      <c r="B341" s="210"/>
      <c r="D341" s="196" t="s">
        <v>190</v>
      </c>
      <c r="E341" s="212" t="s">
        <v>5</v>
      </c>
      <c r="F341" s="213" t="s">
        <v>198</v>
      </c>
      <c r="H341" s="214">
        <v>23.1</v>
      </c>
      <c r="L341" s="210"/>
      <c r="M341" s="215"/>
      <c r="N341" s="216"/>
      <c r="O341" s="216"/>
      <c r="P341" s="216"/>
      <c r="Q341" s="216"/>
      <c r="R341" s="216"/>
      <c r="S341" s="216"/>
      <c r="T341" s="217"/>
      <c r="AT341" s="212" t="s">
        <v>190</v>
      </c>
      <c r="AU341" s="212" t="s">
        <v>81</v>
      </c>
      <c r="AV341" s="211" t="s">
        <v>188</v>
      </c>
      <c r="AW341" s="211" t="s">
        <v>34</v>
      </c>
      <c r="AX341" s="211" t="s">
        <v>78</v>
      </c>
      <c r="AY341" s="212" t="s">
        <v>180</v>
      </c>
    </row>
    <row r="342" spans="2:65" s="103" customFormat="1" ht="25.5" customHeight="1">
      <c r="B342" s="104"/>
      <c r="C342" s="183" t="s">
        <v>473</v>
      </c>
      <c r="D342" s="183" t="s">
        <v>183</v>
      </c>
      <c r="E342" s="184" t="s">
        <v>474</v>
      </c>
      <c r="F342" s="185" t="s">
        <v>475</v>
      </c>
      <c r="G342" s="186" t="s">
        <v>186</v>
      </c>
      <c r="H342" s="187">
        <v>25.1</v>
      </c>
      <c r="I342" s="6"/>
      <c r="J342" s="188">
        <f>ROUND(I342*H342,2)</f>
        <v>0</v>
      </c>
      <c r="K342" s="185" t="s">
        <v>187</v>
      </c>
      <c r="L342" s="104"/>
      <c r="M342" s="189" t="s">
        <v>5</v>
      </c>
      <c r="N342" s="190" t="s">
        <v>42</v>
      </c>
      <c r="O342" s="105"/>
      <c r="P342" s="191">
        <f>O342*H342</f>
        <v>0</v>
      </c>
      <c r="Q342" s="191">
        <v>0</v>
      </c>
      <c r="R342" s="191">
        <f>Q342*H342</f>
        <v>0</v>
      </c>
      <c r="S342" s="191">
        <v>0</v>
      </c>
      <c r="T342" s="192">
        <f>S342*H342</f>
        <v>0</v>
      </c>
      <c r="AR342" s="93" t="s">
        <v>188</v>
      </c>
      <c r="AT342" s="93" t="s">
        <v>183</v>
      </c>
      <c r="AU342" s="93" t="s">
        <v>81</v>
      </c>
      <c r="AY342" s="93" t="s">
        <v>180</v>
      </c>
      <c r="BE342" s="193">
        <f>IF(N342="základní",J342,0)</f>
        <v>0</v>
      </c>
      <c r="BF342" s="193">
        <f>IF(N342="snížená",J342,0)</f>
        <v>0</v>
      </c>
      <c r="BG342" s="193">
        <f>IF(N342="zákl. přenesená",J342,0)</f>
        <v>0</v>
      </c>
      <c r="BH342" s="193">
        <f>IF(N342="sníž. přenesená",J342,0)</f>
        <v>0</v>
      </c>
      <c r="BI342" s="193">
        <f>IF(N342="nulová",J342,0)</f>
        <v>0</v>
      </c>
      <c r="BJ342" s="93" t="s">
        <v>78</v>
      </c>
      <c r="BK342" s="193">
        <f>ROUND(I342*H342,2)</f>
        <v>0</v>
      </c>
      <c r="BL342" s="93" t="s">
        <v>188</v>
      </c>
      <c r="BM342" s="93" t="s">
        <v>476</v>
      </c>
    </row>
    <row r="343" spans="2:65" s="203" customFormat="1">
      <c r="B343" s="202"/>
      <c r="D343" s="196" t="s">
        <v>190</v>
      </c>
      <c r="E343" s="204" t="s">
        <v>5</v>
      </c>
      <c r="F343" s="205" t="s">
        <v>477</v>
      </c>
      <c r="H343" s="206">
        <v>23.1</v>
      </c>
      <c r="L343" s="202"/>
      <c r="M343" s="207"/>
      <c r="N343" s="208"/>
      <c r="O343" s="208"/>
      <c r="P343" s="208"/>
      <c r="Q343" s="208"/>
      <c r="R343" s="208"/>
      <c r="S343" s="208"/>
      <c r="T343" s="209"/>
      <c r="AT343" s="204" t="s">
        <v>190</v>
      </c>
      <c r="AU343" s="204" t="s">
        <v>81</v>
      </c>
      <c r="AV343" s="203" t="s">
        <v>81</v>
      </c>
      <c r="AW343" s="203" t="s">
        <v>34</v>
      </c>
      <c r="AX343" s="203" t="s">
        <v>71</v>
      </c>
      <c r="AY343" s="204" t="s">
        <v>180</v>
      </c>
    </row>
    <row r="344" spans="2:65" s="195" customFormat="1">
      <c r="B344" s="194"/>
      <c r="D344" s="196" t="s">
        <v>190</v>
      </c>
      <c r="E344" s="197" t="s">
        <v>5</v>
      </c>
      <c r="F344" s="198" t="s">
        <v>478</v>
      </c>
      <c r="H344" s="197" t="s">
        <v>5</v>
      </c>
      <c r="L344" s="194"/>
      <c r="M344" s="199"/>
      <c r="N344" s="200"/>
      <c r="O344" s="200"/>
      <c r="P344" s="200"/>
      <c r="Q344" s="200"/>
      <c r="R344" s="200"/>
      <c r="S344" s="200"/>
      <c r="T344" s="201"/>
      <c r="AT344" s="197" t="s">
        <v>190</v>
      </c>
      <c r="AU344" s="197" t="s">
        <v>81</v>
      </c>
      <c r="AV344" s="195" t="s">
        <v>78</v>
      </c>
      <c r="AW344" s="195" t="s">
        <v>34</v>
      </c>
      <c r="AX344" s="195" t="s">
        <v>71</v>
      </c>
      <c r="AY344" s="197" t="s">
        <v>180</v>
      </c>
    </row>
    <row r="345" spans="2:65" s="203" customFormat="1">
      <c r="B345" s="202"/>
      <c r="D345" s="196" t="s">
        <v>190</v>
      </c>
      <c r="E345" s="204" t="s">
        <v>5</v>
      </c>
      <c r="F345" s="205" t="s">
        <v>204</v>
      </c>
      <c r="H345" s="206">
        <v>2</v>
      </c>
      <c r="L345" s="202"/>
      <c r="M345" s="207"/>
      <c r="N345" s="208"/>
      <c r="O345" s="208"/>
      <c r="P345" s="208"/>
      <c r="Q345" s="208"/>
      <c r="R345" s="208"/>
      <c r="S345" s="208"/>
      <c r="T345" s="209"/>
      <c r="AT345" s="204" t="s">
        <v>190</v>
      </c>
      <c r="AU345" s="204" t="s">
        <v>81</v>
      </c>
      <c r="AV345" s="203" t="s">
        <v>81</v>
      </c>
      <c r="AW345" s="203" t="s">
        <v>34</v>
      </c>
      <c r="AX345" s="203" t="s">
        <v>71</v>
      </c>
      <c r="AY345" s="204" t="s">
        <v>180</v>
      </c>
    </row>
    <row r="346" spans="2:65" s="211" customFormat="1">
      <c r="B346" s="210"/>
      <c r="D346" s="196" t="s">
        <v>190</v>
      </c>
      <c r="E346" s="212" t="s">
        <v>5</v>
      </c>
      <c r="F346" s="213" t="s">
        <v>198</v>
      </c>
      <c r="H346" s="214">
        <v>25.1</v>
      </c>
      <c r="L346" s="210"/>
      <c r="M346" s="215"/>
      <c r="N346" s="216"/>
      <c r="O346" s="216"/>
      <c r="P346" s="216"/>
      <c r="Q346" s="216"/>
      <c r="R346" s="216"/>
      <c r="S346" s="216"/>
      <c r="T346" s="217"/>
      <c r="AT346" s="212" t="s">
        <v>190</v>
      </c>
      <c r="AU346" s="212" t="s">
        <v>81</v>
      </c>
      <c r="AV346" s="211" t="s">
        <v>188</v>
      </c>
      <c r="AW346" s="211" t="s">
        <v>34</v>
      </c>
      <c r="AX346" s="211" t="s">
        <v>78</v>
      </c>
      <c r="AY346" s="212" t="s">
        <v>180</v>
      </c>
    </row>
    <row r="347" spans="2:65" s="171" customFormat="1" ht="29.85" customHeight="1">
      <c r="B347" s="170"/>
      <c r="D347" s="172" t="s">
        <v>70</v>
      </c>
      <c r="E347" s="181" t="s">
        <v>479</v>
      </c>
      <c r="F347" s="181" t="s">
        <v>480</v>
      </c>
      <c r="J347" s="182">
        <f>BK347</f>
        <v>0</v>
      </c>
      <c r="L347" s="170"/>
      <c r="M347" s="175"/>
      <c r="N347" s="176"/>
      <c r="O347" s="176"/>
      <c r="P347" s="177">
        <f>SUM(P348:P515)</f>
        <v>0</v>
      </c>
      <c r="Q347" s="176"/>
      <c r="R347" s="177">
        <f>SUM(R348:R515)</f>
        <v>27.622701360000001</v>
      </c>
      <c r="S347" s="176"/>
      <c r="T347" s="178">
        <f>SUM(T348:T515)</f>
        <v>0</v>
      </c>
      <c r="AR347" s="172" t="s">
        <v>78</v>
      </c>
      <c r="AT347" s="179" t="s">
        <v>70</v>
      </c>
      <c r="AU347" s="179" t="s">
        <v>78</v>
      </c>
      <c r="AY347" s="172" t="s">
        <v>180</v>
      </c>
      <c r="BK347" s="180">
        <f>SUM(BK348:BK515)</f>
        <v>0</v>
      </c>
    </row>
    <row r="348" spans="2:65" s="103" customFormat="1" ht="25.5" customHeight="1">
      <c r="B348" s="104"/>
      <c r="C348" s="183" t="s">
        <v>481</v>
      </c>
      <c r="D348" s="183" t="s">
        <v>183</v>
      </c>
      <c r="E348" s="184" t="s">
        <v>482</v>
      </c>
      <c r="F348" s="185" t="s">
        <v>483</v>
      </c>
      <c r="G348" s="186" t="s">
        <v>208</v>
      </c>
      <c r="H348" s="187">
        <v>8.3249999999999993</v>
      </c>
      <c r="I348" s="6"/>
      <c r="J348" s="188">
        <f>ROUND(I348*H348,2)</f>
        <v>0</v>
      </c>
      <c r="K348" s="185" t="s">
        <v>187</v>
      </c>
      <c r="L348" s="104"/>
      <c r="M348" s="189" t="s">
        <v>5</v>
      </c>
      <c r="N348" s="190" t="s">
        <v>42</v>
      </c>
      <c r="O348" s="105"/>
      <c r="P348" s="191">
        <f>O348*H348</f>
        <v>0</v>
      </c>
      <c r="Q348" s="191">
        <v>4.9840000000000002E-2</v>
      </c>
      <c r="R348" s="191">
        <f>Q348*H348</f>
        <v>0.41491800000000001</v>
      </c>
      <c r="S348" s="191">
        <v>0</v>
      </c>
      <c r="T348" s="192">
        <f>S348*H348</f>
        <v>0</v>
      </c>
      <c r="AR348" s="93" t="s">
        <v>188</v>
      </c>
      <c r="AT348" s="93" t="s">
        <v>183</v>
      </c>
      <c r="AU348" s="93" t="s">
        <v>81</v>
      </c>
      <c r="AY348" s="93" t="s">
        <v>180</v>
      </c>
      <c r="BE348" s="193">
        <f>IF(N348="základní",J348,0)</f>
        <v>0</v>
      </c>
      <c r="BF348" s="193">
        <f>IF(N348="snížená",J348,0)</f>
        <v>0</v>
      </c>
      <c r="BG348" s="193">
        <f>IF(N348="zákl. přenesená",J348,0)</f>
        <v>0</v>
      </c>
      <c r="BH348" s="193">
        <f>IF(N348="sníž. přenesená",J348,0)</f>
        <v>0</v>
      </c>
      <c r="BI348" s="193">
        <f>IF(N348="nulová",J348,0)</f>
        <v>0</v>
      </c>
      <c r="BJ348" s="93" t="s">
        <v>78</v>
      </c>
      <c r="BK348" s="193">
        <f>ROUND(I348*H348,2)</f>
        <v>0</v>
      </c>
      <c r="BL348" s="93" t="s">
        <v>188</v>
      </c>
      <c r="BM348" s="93" t="s">
        <v>484</v>
      </c>
    </row>
    <row r="349" spans="2:65" s="195" customFormat="1">
      <c r="B349" s="194"/>
      <c r="D349" s="196" t="s">
        <v>190</v>
      </c>
      <c r="E349" s="197" t="s">
        <v>5</v>
      </c>
      <c r="F349" s="198" t="s">
        <v>485</v>
      </c>
      <c r="H349" s="197" t="s">
        <v>5</v>
      </c>
      <c r="L349" s="194"/>
      <c r="M349" s="199"/>
      <c r="N349" s="200"/>
      <c r="O349" s="200"/>
      <c r="P349" s="200"/>
      <c r="Q349" s="200"/>
      <c r="R349" s="200"/>
      <c r="S349" s="200"/>
      <c r="T349" s="201"/>
      <c r="AT349" s="197" t="s">
        <v>190</v>
      </c>
      <c r="AU349" s="197" t="s">
        <v>81</v>
      </c>
      <c r="AV349" s="195" t="s">
        <v>78</v>
      </c>
      <c r="AW349" s="195" t="s">
        <v>34</v>
      </c>
      <c r="AX349" s="195" t="s">
        <v>71</v>
      </c>
      <c r="AY349" s="197" t="s">
        <v>180</v>
      </c>
    </row>
    <row r="350" spans="2:65" s="203" customFormat="1">
      <c r="B350" s="202"/>
      <c r="D350" s="196" t="s">
        <v>190</v>
      </c>
      <c r="E350" s="204" t="s">
        <v>5</v>
      </c>
      <c r="F350" s="205" t="s">
        <v>486</v>
      </c>
      <c r="H350" s="206">
        <v>3.96</v>
      </c>
      <c r="L350" s="202"/>
      <c r="M350" s="207"/>
      <c r="N350" s="208"/>
      <c r="O350" s="208"/>
      <c r="P350" s="208"/>
      <c r="Q350" s="208"/>
      <c r="R350" s="208"/>
      <c r="S350" s="208"/>
      <c r="T350" s="209"/>
      <c r="AT350" s="204" t="s">
        <v>190</v>
      </c>
      <c r="AU350" s="204" t="s">
        <v>81</v>
      </c>
      <c r="AV350" s="203" t="s">
        <v>81</v>
      </c>
      <c r="AW350" s="203" t="s">
        <v>34</v>
      </c>
      <c r="AX350" s="203" t="s">
        <v>71</v>
      </c>
      <c r="AY350" s="204" t="s">
        <v>180</v>
      </c>
    </row>
    <row r="351" spans="2:65" s="203" customFormat="1">
      <c r="B351" s="202"/>
      <c r="D351" s="196" t="s">
        <v>190</v>
      </c>
      <c r="E351" s="204" t="s">
        <v>5</v>
      </c>
      <c r="F351" s="205" t="s">
        <v>487</v>
      </c>
      <c r="H351" s="206">
        <v>3.645</v>
      </c>
      <c r="L351" s="202"/>
      <c r="M351" s="207"/>
      <c r="N351" s="208"/>
      <c r="O351" s="208"/>
      <c r="P351" s="208"/>
      <c r="Q351" s="208"/>
      <c r="R351" s="208"/>
      <c r="S351" s="208"/>
      <c r="T351" s="209"/>
      <c r="AT351" s="204" t="s">
        <v>190</v>
      </c>
      <c r="AU351" s="204" t="s">
        <v>81</v>
      </c>
      <c r="AV351" s="203" t="s">
        <v>81</v>
      </c>
      <c r="AW351" s="203" t="s">
        <v>34</v>
      </c>
      <c r="AX351" s="203" t="s">
        <v>71</v>
      </c>
      <c r="AY351" s="204" t="s">
        <v>180</v>
      </c>
    </row>
    <row r="352" spans="2:65" s="203" customFormat="1">
      <c r="B352" s="202"/>
      <c r="D352" s="196" t="s">
        <v>190</v>
      </c>
      <c r="E352" s="204" t="s">
        <v>5</v>
      </c>
      <c r="F352" s="205" t="s">
        <v>488</v>
      </c>
      <c r="H352" s="206">
        <v>0.72</v>
      </c>
      <c r="L352" s="202"/>
      <c r="M352" s="207"/>
      <c r="N352" s="208"/>
      <c r="O352" s="208"/>
      <c r="P352" s="208"/>
      <c r="Q352" s="208"/>
      <c r="R352" s="208"/>
      <c r="S352" s="208"/>
      <c r="T352" s="209"/>
      <c r="AT352" s="204" t="s">
        <v>190</v>
      </c>
      <c r="AU352" s="204" t="s">
        <v>81</v>
      </c>
      <c r="AV352" s="203" t="s">
        <v>81</v>
      </c>
      <c r="AW352" s="203" t="s">
        <v>34</v>
      </c>
      <c r="AX352" s="203" t="s">
        <v>71</v>
      </c>
      <c r="AY352" s="204" t="s">
        <v>180</v>
      </c>
    </row>
    <row r="353" spans="2:65" s="211" customFormat="1">
      <c r="B353" s="210"/>
      <c r="D353" s="196" t="s">
        <v>190</v>
      </c>
      <c r="E353" s="212" t="s">
        <v>5</v>
      </c>
      <c r="F353" s="213" t="s">
        <v>198</v>
      </c>
      <c r="H353" s="214">
        <v>8.3249999999999993</v>
      </c>
      <c r="L353" s="210"/>
      <c r="M353" s="215"/>
      <c r="N353" s="216"/>
      <c r="O353" s="216"/>
      <c r="P353" s="216"/>
      <c r="Q353" s="216"/>
      <c r="R353" s="216"/>
      <c r="S353" s="216"/>
      <c r="T353" s="217"/>
      <c r="AT353" s="212" t="s">
        <v>190</v>
      </c>
      <c r="AU353" s="212" t="s">
        <v>81</v>
      </c>
      <c r="AV353" s="211" t="s">
        <v>188</v>
      </c>
      <c r="AW353" s="211" t="s">
        <v>34</v>
      </c>
      <c r="AX353" s="211" t="s">
        <v>78</v>
      </c>
      <c r="AY353" s="212" t="s">
        <v>180</v>
      </c>
    </row>
    <row r="354" spans="2:65" s="103" customFormat="1" ht="25.5" customHeight="1">
      <c r="B354" s="104"/>
      <c r="C354" s="183" t="s">
        <v>489</v>
      </c>
      <c r="D354" s="183" t="s">
        <v>183</v>
      </c>
      <c r="E354" s="184" t="s">
        <v>490</v>
      </c>
      <c r="F354" s="185" t="s">
        <v>491</v>
      </c>
      <c r="G354" s="186" t="s">
        <v>208</v>
      </c>
      <c r="H354" s="187">
        <v>488.6</v>
      </c>
      <c r="I354" s="6"/>
      <c r="J354" s="188">
        <f>ROUND(I354*H354,2)</f>
        <v>0</v>
      </c>
      <c r="K354" s="185" t="s">
        <v>187</v>
      </c>
      <c r="L354" s="104"/>
      <c r="M354" s="189" t="s">
        <v>5</v>
      </c>
      <c r="N354" s="190" t="s">
        <v>42</v>
      </c>
      <c r="O354" s="105"/>
      <c r="P354" s="191">
        <f>O354*H354</f>
        <v>0</v>
      </c>
      <c r="Q354" s="191">
        <v>5.1000000000000004E-3</v>
      </c>
      <c r="R354" s="191">
        <f>Q354*H354</f>
        <v>2.4918600000000004</v>
      </c>
      <c r="S354" s="191">
        <v>0</v>
      </c>
      <c r="T354" s="192">
        <f>S354*H354</f>
        <v>0</v>
      </c>
      <c r="AR354" s="93" t="s">
        <v>188</v>
      </c>
      <c r="AT354" s="93" t="s">
        <v>183</v>
      </c>
      <c r="AU354" s="93" t="s">
        <v>81</v>
      </c>
      <c r="AY354" s="93" t="s">
        <v>180</v>
      </c>
      <c r="BE354" s="193">
        <f>IF(N354="základní",J354,0)</f>
        <v>0</v>
      </c>
      <c r="BF354" s="193">
        <f>IF(N354="snížená",J354,0)</f>
        <v>0</v>
      </c>
      <c r="BG354" s="193">
        <f>IF(N354="zákl. přenesená",J354,0)</f>
        <v>0</v>
      </c>
      <c r="BH354" s="193">
        <f>IF(N354="sníž. přenesená",J354,0)</f>
        <v>0</v>
      </c>
      <c r="BI354" s="193">
        <f>IF(N354="nulová",J354,0)</f>
        <v>0</v>
      </c>
      <c r="BJ354" s="93" t="s">
        <v>78</v>
      </c>
      <c r="BK354" s="193">
        <f>ROUND(I354*H354,2)</f>
        <v>0</v>
      </c>
      <c r="BL354" s="93" t="s">
        <v>188</v>
      </c>
      <c r="BM354" s="93" t="s">
        <v>492</v>
      </c>
    </row>
    <row r="355" spans="2:65" s="195" customFormat="1">
      <c r="B355" s="194"/>
      <c r="D355" s="196" t="s">
        <v>190</v>
      </c>
      <c r="E355" s="197" t="s">
        <v>5</v>
      </c>
      <c r="F355" s="198" t="s">
        <v>493</v>
      </c>
      <c r="H355" s="197" t="s">
        <v>5</v>
      </c>
      <c r="L355" s="194"/>
      <c r="M355" s="199"/>
      <c r="N355" s="200"/>
      <c r="O355" s="200"/>
      <c r="P355" s="200"/>
      <c r="Q355" s="200"/>
      <c r="R355" s="200"/>
      <c r="S355" s="200"/>
      <c r="T355" s="201"/>
      <c r="AT355" s="197" t="s">
        <v>190</v>
      </c>
      <c r="AU355" s="197" t="s">
        <v>81</v>
      </c>
      <c r="AV355" s="195" t="s">
        <v>78</v>
      </c>
      <c r="AW355" s="195" t="s">
        <v>34</v>
      </c>
      <c r="AX355" s="195" t="s">
        <v>71</v>
      </c>
      <c r="AY355" s="197" t="s">
        <v>180</v>
      </c>
    </row>
    <row r="356" spans="2:65" s="195" customFormat="1">
      <c r="B356" s="194"/>
      <c r="D356" s="196" t="s">
        <v>190</v>
      </c>
      <c r="E356" s="197" t="s">
        <v>5</v>
      </c>
      <c r="F356" s="198" t="s">
        <v>494</v>
      </c>
      <c r="H356" s="197" t="s">
        <v>5</v>
      </c>
      <c r="L356" s="194"/>
      <c r="M356" s="199"/>
      <c r="N356" s="200"/>
      <c r="O356" s="200"/>
      <c r="P356" s="200"/>
      <c r="Q356" s="200"/>
      <c r="R356" s="200"/>
      <c r="S356" s="200"/>
      <c r="T356" s="201"/>
      <c r="AT356" s="197" t="s">
        <v>190</v>
      </c>
      <c r="AU356" s="197" t="s">
        <v>81</v>
      </c>
      <c r="AV356" s="195" t="s">
        <v>78</v>
      </c>
      <c r="AW356" s="195" t="s">
        <v>34</v>
      </c>
      <c r="AX356" s="195" t="s">
        <v>71</v>
      </c>
      <c r="AY356" s="197" t="s">
        <v>180</v>
      </c>
    </row>
    <row r="357" spans="2:65" s="195" customFormat="1">
      <c r="B357" s="194"/>
      <c r="D357" s="196" t="s">
        <v>190</v>
      </c>
      <c r="E357" s="197" t="s">
        <v>5</v>
      </c>
      <c r="F357" s="198" t="s">
        <v>288</v>
      </c>
      <c r="H357" s="197" t="s">
        <v>5</v>
      </c>
      <c r="L357" s="194"/>
      <c r="M357" s="199"/>
      <c r="N357" s="200"/>
      <c r="O357" s="200"/>
      <c r="P357" s="200"/>
      <c r="Q357" s="200"/>
      <c r="R357" s="200"/>
      <c r="S357" s="200"/>
      <c r="T357" s="201"/>
      <c r="AT357" s="197" t="s">
        <v>190</v>
      </c>
      <c r="AU357" s="197" t="s">
        <v>81</v>
      </c>
      <c r="AV357" s="195" t="s">
        <v>78</v>
      </c>
      <c r="AW357" s="195" t="s">
        <v>34</v>
      </c>
      <c r="AX357" s="195" t="s">
        <v>71</v>
      </c>
      <c r="AY357" s="197" t="s">
        <v>180</v>
      </c>
    </row>
    <row r="358" spans="2:65" s="203" customFormat="1">
      <c r="B358" s="202"/>
      <c r="D358" s="196" t="s">
        <v>190</v>
      </c>
      <c r="E358" s="204" t="s">
        <v>5</v>
      </c>
      <c r="F358" s="205" t="s">
        <v>495</v>
      </c>
      <c r="H358" s="206">
        <v>301</v>
      </c>
      <c r="L358" s="202"/>
      <c r="M358" s="207"/>
      <c r="N358" s="208"/>
      <c r="O358" s="208"/>
      <c r="P358" s="208"/>
      <c r="Q358" s="208"/>
      <c r="R358" s="208"/>
      <c r="S358" s="208"/>
      <c r="T358" s="209"/>
      <c r="AT358" s="204" t="s">
        <v>190</v>
      </c>
      <c r="AU358" s="204" t="s">
        <v>81</v>
      </c>
      <c r="AV358" s="203" t="s">
        <v>81</v>
      </c>
      <c r="AW358" s="203" t="s">
        <v>34</v>
      </c>
      <c r="AX358" s="203" t="s">
        <v>71</v>
      </c>
      <c r="AY358" s="204" t="s">
        <v>180</v>
      </c>
    </row>
    <row r="359" spans="2:65" s="203" customFormat="1">
      <c r="B359" s="202"/>
      <c r="D359" s="196" t="s">
        <v>190</v>
      </c>
      <c r="E359" s="204" t="s">
        <v>5</v>
      </c>
      <c r="F359" s="205" t="s">
        <v>496</v>
      </c>
      <c r="H359" s="206">
        <v>-34.4</v>
      </c>
      <c r="L359" s="202"/>
      <c r="M359" s="207"/>
      <c r="N359" s="208"/>
      <c r="O359" s="208"/>
      <c r="P359" s="208"/>
      <c r="Q359" s="208"/>
      <c r="R359" s="208"/>
      <c r="S359" s="208"/>
      <c r="T359" s="209"/>
      <c r="AT359" s="204" t="s">
        <v>190</v>
      </c>
      <c r="AU359" s="204" t="s">
        <v>81</v>
      </c>
      <c r="AV359" s="203" t="s">
        <v>81</v>
      </c>
      <c r="AW359" s="203" t="s">
        <v>34</v>
      </c>
      <c r="AX359" s="203" t="s">
        <v>71</v>
      </c>
      <c r="AY359" s="204" t="s">
        <v>180</v>
      </c>
    </row>
    <row r="360" spans="2:65" s="203" customFormat="1">
      <c r="B360" s="202"/>
      <c r="D360" s="196" t="s">
        <v>190</v>
      </c>
      <c r="E360" s="204" t="s">
        <v>5</v>
      </c>
      <c r="F360" s="205" t="s">
        <v>497</v>
      </c>
      <c r="H360" s="206">
        <v>-49.7</v>
      </c>
      <c r="L360" s="202"/>
      <c r="M360" s="207"/>
      <c r="N360" s="208"/>
      <c r="O360" s="208"/>
      <c r="P360" s="208"/>
      <c r="Q360" s="208"/>
      <c r="R360" s="208"/>
      <c r="S360" s="208"/>
      <c r="T360" s="209"/>
      <c r="AT360" s="204" t="s">
        <v>190</v>
      </c>
      <c r="AU360" s="204" t="s">
        <v>81</v>
      </c>
      <c r="AV360" s="203" t="s">
        <v>81</v>
      </c>
      <c r="AW360" s="203" t="s">
        <v>34</v>
      </c>
      <c r="AX360" s="203" t="s">
        <v>71</v>
      </c>
      <c r="AY360" s="204" t="s">
        <v>180</v>
      </c>
    </row>
    <row r="361" spans="2:65" s="219" customFormat="1">
      <c r="B361" s="218"/>
      <c r="D361" s="196" t="s">
        <v>190</v>
      </c>
      <c r="E361" s="220" t="s">
        <v>5</v>
      </c>
      <c r="F361" s="221" t="s">
        <v>292</v>
      </c>
      <c r="H361" s="222">
        <v>216.9</v>
      </c>
      <c r="L361" s="218"/>
      <c r="M361" s="223"/>
      <c r="N361" s="224"/>
      <c r="O361" s="224"/>
      <c r="P361" s="224"/>
      <c r="Q361" s="224"/>
      <c r="R361" s="224"/>
      <c r="S361" s="224"/>
      <c r="T361" s="225"/>
      <c r="AT361" s="220" t="s">
        <v>190</v>
      </c>
      <c r="AU361" s="220" t="s">
        <v>81</v>
      </c>
      <c r="AV361" s="219" t="s">
        <v>205</v>
      </c>
      <c r="AW361" s="219" t="s">
        <v>34</v>
      </c>
      <c r="AX361" s="219" t="s">
        <v>71</v>
      </c>
      <c r="AY361" s="220" t="s">
        <v>180</v>
      </c>
    </row>
    <row r="362" spans="2:65" s="195" customFormat="1">
      <c r="B362" s="194"/>
      <c r="D362" s="196" t="s">
        <v>190</v>
      </c>
      <c r="E362" s="197" t="s">
        <v>5</v>
      </c>
      <c r="F362" s="198" t="s">
        <v>290</v>
      </c>
      <c r="H362" s="197" t="s">
        <v>5</v>
      </c>
      <c r="L362" s="194"/>
      <c r="M362" s="199"/>
      <c r="N362" s="200"/>
      <c r="O362" s="200"/>
      <c r="P362" s="200"/>
      <c r="Q362" s="200"/>
      <c r="R362" s="200"/>
      <c r="S362" s="200"/>
      <c r="T362" s="201"/>
      <c r="AT362" s="197" t="s">
        <v>190</v>
      </c>
      <c r="AU362" s="197" t="s">
        <v>81</v>
      </c>
      <c r="AV362" s="195" t="s">
        <v>78</v>
      </c>
      <c r="AW362" s="195" t="s">
        <v>34</v>
      </c>
      <c r="AX362" s="195" t="s">
        <v>71</v>
      </c>
      <c r="AY362" s="197" t="s">
        <v>180</v>
      </c>
    </row>
    <row r="363" spans="2:65" s="203" customFormat="1">
      <c r="B363" s="202"/>
      <c r="D363" s="196" t="s">
        <v>190</v>
      </c>
      <c r="E363" s="204" t="s">
        <v>5</v>
      </c>
      <c r="F363" s="205" t="s">
        <v>498</v>
      </c>
      <c r="H363" s="206">
        <v>296.39999999999998</v>
      </c>
      <c r="L363" s="202"/>
      <c r="M363" s="207"/>
      <c r="N363" s="208"/>
      <c r="O363" s="208"/>
      <c r="P363" s="208"/>
      <c r="Q363" s="208"/>
      <c r="R363" s="208"/>
      <c r="S363" s="208"/>
      <c r="T363" s="209"/>
      <c r="AT363" s="204" t="s">
        <v>190</v>
      </c>
      <c r="AU363" s="204" t="s">
        <v>81</v>
      </c>
      <c r="AV363" s="203" t="s">
        <v>81</v>
      </c>
      <c r="AW363" s="203" t="s">
        <v>34</v>
      </c>
      <c r="AX363" s="203" t="s">
        <v>71</v>
      </c>
      <c r="AY363" s="204" t="s">
        <v>180</v>
      </c>
    </row>
    <row r="364" spans="2:65" s="203" customFormat="1">
      <c r="B364" s="202"/>
      <c r="D364" s="196" t="s">
        <v>190</v>
      </c>
      <c r="E364" s="204" t="s">
        <v>5</v>
      </c>
      <c r="F364" s="205" t="s">
        <v>499</v>
      </c>
      <c r="H364" s="206">
        <v>-24.7</v>
      </c>
      <c r="L364" s="202"/>
      <c r="M364" s="207"/>
      <c r="N364" s="208"/>
      <c r="O364" s="208"/>
      <c r="P364" s="208"/>
      <c r="Q364" s="208"/>
      <c r="R364" s="208"/>
      <c r="S364" s="208"/>
      <c r="T364" s="209"/>
      <c r="AT364" s="204" t="s">
        <v>190</v>
      </c>
      <c r="AU364" s="204" t="s">
        <v>81</v>
      </c>
      <c r="AV364" s="203" t="s">
        <v>81</v>
      </c>
      <c r="AW364" s="203" t="s">
        <v>34</v>
      </c>
      <c r="AX364" s="203" t="s">
        <v>71</v>
      </c>
      <c r="AY364" s="204" t="s">
        <v>180</v>
      </c>
    </row>
    <row r="365" spans="2:65" s="219" customFormat="1">
      <c r="B365" s="218"/>
      <c r="D365" s="196" t="s">
        <v>190</v>
      </c>
      <c r="E365" s="220" t="s">
        <v>5</v>
      </c>
      <c r="F365" s="221" t="s">
        <v>292</v>
      </c>
      <c r="H365" s="222">
        <v>271.7</v>
      </c>
      <c r="L365" s="218"/>
      <c r="M365" s="223"/>
      <c r="N365" s="224"/>
      <c r="O365" s="224"/>
      <c r="P365" s="224"/>
      <c r="Q365" s="224"/>
      <c r="R365" s="224"/>
      <c r="S365" s="224"/>
      <c r="T365" s="225"/>
      <c r="AT365" s="220" t="s">
        <v>190</v>
      </c>
      <c r="AU365" s="220" t="s">
        <v>81</v>
      </c>
      <c r="AV365" s="219" t="s">
        <v>205</v>
      </c>
      <c r="AW365" s="219" t="s">
        <v>34</v>
      </c>
      <c r="AX365" s="219" t="s">
        <v>71</v>
      </c>
      <c r="AY365" s="220" t="s">
        <v>180</v>
      </c>
    </row>
    <row r="366" spans="2:65" s="211" customFormat="1">
      <c r="B366" s="210"/>
      <c r="D366" s="196" t="s">
        <v>190</v>
      </c>
      <c r="E366" s="212" t="s">
        <v>5</v>
      </c>
      <c r="F366" s="213" t="s">
        <v>198</v>
      </c>
      <c r="H366" s="214">
        <v>488.6</v>
      </c>
      <c r="L366" s="210"/>
      <c r="M366" s="215"/>
      <c r="N366" s="216"/>
      <c r="O366" s="216"/>
      <c r="P366" s="216"/>
      <c r="Q366" s="216"/>
      <c r="R366" s="216"/>
      <c r="S366" s="216"/>
      <c r="T366" s="217"/>
      <c r="AT366" s="212" t="s">
        <v>190</v>
      </c>
      <c r="AU366" s="212" t="s">
        <v>81</v>
      </c>
      <c r="AV366" s="211" t="s">
        <v>188</v>
      </c>
      <c r="AW366" s="211" t="s">
        <v>34</v>
      </c>
      <c r="AX366" s="211" t="s">
        <v>78</v>
      </c>
      <c r="AY366" s="212" t="s">
        <v>180</v>
      </c>
    </row>
    <row r="367" spans="2:65" s="103" customFormat="1" ht="25.5" customHeight="1">
      <c r="B367" s="104"/>
      <c r="C367" s="183" t="s">
        <v>500</v>
      </c>
      <c r="D367" s="183" t="s">
        <v>183</v>
      </c>
      <c r="E367" s="184" t="s">
        <v>501</v>
      </c>
      <c r="F367" s="185" t="s">
        <v>502</v>
      </c>
      <c r="G367" s="186" t="s">
        <v>208</v>
      </c>
      <c r="H367" s="187">
        <v>488.6</v>
      </c>
      <c r="I367" s="6"/>
      <c r="J367" s="188">
        <f>ROUND(I367*H367,2)</f>
        <v>0</v>
      </c>
      <c r="K367" s="185" t="s">
        <v>187</v>
      </c>
      <c r="L367" s="104"/>
      <c r="M367" s="189" t="s">
        <v>5</v>
      </c>
      <c r="N367" s="190" t="s">
        <v>42</v>
      </c>
      <c r="O367" s="105"/>
      <c r="P367" s="191">
        <f>O367*H367</f>
        <v>0</v>
      </c>
      <c r="Q367" s="191">
        <v>2.5999999999999998E-4</v>
      </c>
      <c r="R367" s="191">
        <f>Q367*H367</f>
        <v>0.12703599999999998</v>
      </c>
      <c r="S367" s="191">
        <v>0</v>
      </c>
      <c r="T367" s="192">
        <f>S367*H367</f>
        <v>0</v>
      </c>
      <c r="AR367" s="93" t="s">
        <v>188</v>
      </c>
      <c r="AT367" s="93" t="s">
        <v>183</v>
      </c>
      <c r="AU367" s="93" t="s">
        <v>81</v>
      </c>
      <c r="AY367" s="93" t="s">
        <v>180</v>
      </c>
      <c r="BE367" s="193">
        <f>IF(N367="základní",J367,0)</f>
        <v>0</v>
      </c>
      <c r="BF367" s="193">
        <f>IF(N367="snížená",J367,0)</f>
        <v>0</v>
      </c>
      <c r="BG367" s="193">
        <f>IF(N367="zákl. přenesená",J367,0)</f>
        <v>0</v>
      </c>
      <c r="BH367" s="193">
        <f>IF(N367="sníž. přenesená",J367,0)</f>
        <v>0</v>
      </c>
      <c r="BI367" s="193">
        <f>IF(N367="nulová",J367,0)</f>
        <v>0</v>
      </c>
      <c r="BJ367" s="93" t="s">
        <v>78</v>
      </c>
      <c r="BK367" s="193">
        <f>ROUND(I367*H367,2)</f>
        <v>0</v>
      </c>
      <c r="BL367" s="93" t="s">
        <v>188</v>
      </c>
      <c r="BM367" s="93" t="s">
        <v>503</v>
      </c>
    </row>
    <row r="368" spans="2:65" s="103" customFormat="1" ht="25.5" customHeight="1">
      <c r="B368" s="104"/>
      <c r="C368" s="183" t="s">
        <v>504</v>
      </c>
      <c r="D368" s="183" t="s">
        <v>183</v>
      </c>
      <c r="E368" s="184" t="s">
        <v>505</v>
      </c>
      <c r="F368" s="185" t="s">
        <v>506</v>
      </c>
      <c r="G368" s="186" t="s">
        <v>208</v>
      </c>
      <c r="H368" s="187">
        <v>488.6</v>
      </c>
      <c r="I368" s="6"/>
      <c r="J368" s="188">
        <f>ROUND(I368*H368,2)</f>
        <v>0</v>
      </c>
      <c r="K368" s="185" t="s">
        <v>187</v>
      </c>
      <c r="L368" s="104"/>
      <c r="M368" s="189" t="s">
        <v>5</v>
      </c>
      <c r="N368" s="190" t="s">
        <v>42</v>
      </c>
      <c r="O368" s="105"/>
      <c r="P368" s="191">
        <f>O368*H368</f>
        <v>0</v>
      </c>
      <c r="Q368" s="191">
        <v>3.0000000000000001E-3</v>
      </c>
      <c r="R368" s="191">
        <f>Q368*H368</f>
        <v>1.4658</v>
      </c>
      <c r="S368" s="191">
        <v>0</v>
      </c>
      <c r="T368" s="192">
        <f>S368*H368</f>
        <v>0</v>
      </c>
      <c r="AR368" s="93" t="s">
        <v>188</v>
      </c>
      <c r="AT368" s="93" t="s">
        <v>183</v>
      </c>
      <c r="AU368" s="93" t="s">
        <v>81</v>
      </c>
      <c r="AY368" s="93" t="s">
        <v>180</v>
      </c>
      <c r="BE368" s="193">
        <f>IF(N368="základní",J368,0)</f>
        <v>0</v>
      </c>
      <c r="BF368" s="193">
        <f>IF(N368="snížená",J368,0)</f>
        <v>0</v>
      </c>
      <c r="BG368" s="193">
        <f>IF(N368="zákl. přenesená",J368,0)</f>
        <v>0</v>
      </c>
      <c r="BH368" s="193">
        <f>IF(N368="sníž. přenesená",J368,0)</f>
        <v>0</v>
      </c>
      <c r="BI368" s="193">
        <f>IF(N368="nulová",J368,0)</f>
        <v>0</v>
      </c>
      <c r="BJ368" s="93" t="s">
        <v>78</v>
      </c>
      <c r="BK368" s="193">
        <f>ROUND(I368*H368,2)</f>
        <v>0</v>
      </c>
      <c r="BL368" s="93" t="s">
        <v>188</v>
      </c>
      <c r="BM368" s="93" t="s">
        <v>507</v>
      </c>
    </row>
    <row r="369" spans="2:65" s="195" customFormat="1">
      <c r="B369" s="194"/>
      <c r="D369" s="196" t="s">
        <v>190</v>
      </c>
      <c r="E369" s="197" t="s">
        <v>5</v>
      </c>
      <c r="F369" s="198" t="s">
        <v>508</v>
      </c>
      <c r="H369" s="197" t="s">
        <v>5</v>
      </c>
      <c r="L369" s="194"/>
      <c r="M369" s="199"/>
      <c r="N369" s="200"/>
      <c r="O369" s="200"/>
      <c r="P369" s="200"/>
      <c r="Q369" s="200"/>
      <c r="R369" s="200"/>
      <c r="S369" s="200"/>
      <c r="T369" s="201"/>
      <c r="AT369" s="197" t="s">
        <v>190</v>
      </c>
      <c r="AU369" s="197" t="s">
        <v>81</v>
      </c>
      <c r="AV369" s="195" t="s">
        <v>78</v>
      </c>
      <c r="AW369" s="195" t="s">
        <v>34</v>
      </c>
      <c r="AX369" s="195" t="s">
        <v>71</v>
      </c>
      <c r="AY369" s="197" t="s">
        <v>180</v>
      </c>
    </row>
    <row r="370" spans="2:65" s="203" customFormat="1">
      <c r="B370" s="202"/>
      <c r="D370" s="196" t="s">
        <v>190</v>
      </c>
      <c r="E370" s="204" t="s">
        <v>5</v>
      </c>
      <c r="F370" s="205" t="s">
        <v>509</v>
      </c>
      <c r="H370" s="206">
        <v>488.6</v>
      </c>
      <c r="L370" s="202"/>
      <c r="M370" s="207"/>
      <c r="N370" s="208"/>
      <c r="O370" s="208"/>
      <c r="P370" s="208"/>
      <c r="Q370" s="208"/>
      <c r="R370" s="208"/>
      <c r="S370" s="208"/>
      <c r="T370" s="209"/>
      <c r="AT370" s="204" t="s">
        <v>190</v>
      </c>
      <c r="AU370" s="204" t="s">
        <v>81</v>
      </c>
      <c r="AV370" s="203" t="s">
        <v>81</v>
      </c>
      <c r="AW370" s="203" t="s">
        <v>34</v>
      </c>
      <c r="AX370" s="203" t="s">
        <v>78</v>
      </c>
      <c r="AY370" s="204" t="s">
        <v>180</v>
      </c>
    </row>
    <row r="371" spans="2:65" s="103" customFormat="1" ht="25.5" customHeight="1">
      <c r="B371" s="104"/>
      <c r="C371" s="183" t="s">
        <v>510</v>
      </c>
      <c r="D371" s="183" t="s">
        <v>183</v>
      </c>
      <c r="E371" s="184" t="s">
        <v>511</v>
      </c>
      <c r="F371" s="185" t="s">
        <v>512</v>
      </c>
      <c r="G371" s="186" t="s">
        <v>208</v>
      </c>
      <c r="H371" s="187">
        <v>1578.3610000000001</v>
      </c>
      <c r="I371" s="6"/>
      <c r="J371" s="188">
        <f>ROUND(I371*H371,2)</f>
        <v>0</v>
      </c>
      <c r="K371" s="185" t="s">
        <v>187</v>
      </c>
      <c r="L371" s="104"/>
      <c r="M371" s="189" t="s">
        <v>5</v>
      </c>
      <c r="N371" s="190" t="s">
        <v>42</v>
      </c>
      <c r="O371" s="105"/>
      <c r="P371" s="191">
        <f>O371*H371</f>
        <v>0</v>
      </c>
      <c r="Q371" s="191">
        <v>5.1999999999999998E-3</v>
      </c>
      <c r="R371" s="191">
        <f>Q371*H371</f>
        <v>8.2074771999999996</v>
      </c>
      <c r="S371" s="191">
        <v>0</v>
      </c>
      <c r="T371" s="192">
        <f>S371*H371</f>
        <v>0</v>
      </c>
      <c r="AR371" s="93" t="s">
        <v>188</v>
      </c>
      <c r="AT371" s="93" t="s">
        <v>183</v>
      </c>
      <c r="AU371" s="93" t="s">
        <v>81</v>
      </c>
      <c r="AY371" s="93" t="s">
        <v>180</v>
      </c>
      <c r="BE371" s="193">
        <f>IF(N371="základní",J371,0)</f>
        <v>0</v>
      </c>
      <c r="BF371" s="193">
        <f>IF(N371="snížená",J371,0)</f>
        <v>0</v>
      </c>
      <c r="BG371" s="193">
        <f>IF(N371="zákl. přenesená",J371,0)</f>
        <v>0</v>
      </c>
      <c r="BH371" s="193">
        <f>IF(N371="sníž. přenesená",J371,0)</f>
        <v>0</v>
      </c>
      <c r="BI371" s="193">
        <f>IF(N371="nulová",J371,0)</f>
        <v>0</v>
      </c>
      <c r="BJ371" s="93" t="s">
        <v>78</v>
      </c>
      <c r="BK371" s="193">
        <f>ROUND(I371*H371,2)</f>
        <v>0</v>
      </c>
      <c r="BL371" s="93" t="s">
        <v>188</v>
      </c>
      <c r="BM371" s="93" t="s">
        <v>513</v>
      </c>
    </row>
    <row r="372" spans="2:65" s="195" customFormat="1">
      <c r="B372" s="194"/>
      <c r="D372" s="196" t="s">
        <v>190</v>
      </c>
      <c r="E372" s="197" t="s">
        <v>5</v>
      </c>
      <c r="F372" s="198" t="s">
        <v>514</v>
      </c>
      <c r="H372" s="197" t="s">
        <v>5</v>
      </c>
      <c r="L372" s="194"/>
      <c r="M372" s="199"/>
      <c r="N372" s="200"/>
      <c r="O372" s="200"/>
      <c r="P372" s="200"/>
      <c r="Q372" s="200"/>
      <c r="R372" s="200"/>
      <c r="S372" s="200"/>
      <c r="T372" s="201"/>
      <c r="AT372" s="197" t="s">
        <v>190</v>
      </c>
      <c r="AU372" s="197" t="s">
        <v>81</v>
      </c>
      <c r="AV372" s="195" t="s">
        <v>78</v>
      </c>
      <c r="AW372" s="195" t="s">
        <v>34</v>
      </c>
      <c r="AX372" s="195" t="s">
        <v>71</v>
      </c>
      <c r="AY372" s="197" t="s">
        <v>180</v>
      </c>
    </row>
    <row r="373" spans="2:65" s="195" customFormat="1">
      <c r="B373" s="194"/>
      <c r="D373" s="196" t="s">
        <v>190</v>
      </c>
      <c r="E373" s="197" t="s">
        <v>5</v>
      </c>
      <c r="F373" s="198" t="s">
        <v>286</v>
      </c>
      <c r="H373" s="197" t="s">
        <v>5</v>
      </c>
      <c r="L373" s="194"/>
      <c r="M373" s="199"/>
      <c r="N373" s="200"/>
      <c r="O373" s="200"/>
      <c r="P373" s="200"/>
      <c r="Q373" s="200"/>
      <c r="R373" s="200"/>
      <c r="S373" s="200"/>
      <c r="T373" s="201"/>
      <c r="AT373" s="197" t="s">
        <v>190</v>
      </c>
      <c r="AU373" s="197" t="s">
        <v>81</v>
      </c>
      <c r="AV373" s="195" t="s">
        <v>78</v>
      </c>
      <c r="AW373" s="195" t="s">
        <v>34</v>
      </c>
      <c r="AX373" s="195" t="s">
        <v>71</v>
      </c>
      <c r="AY373" s="197" t="s">
        <v>180</v>
      </c>
    </row>
    <row r="374" spans="2:65" s="195" customFormat="1">
      <c r="B374" s="194"/>
      <c r="D374" s="196" t="s">
        <v>190</v>
      </c>
      <c r="E374" s="197" t="s">
        <v>5</v>
      </c>
      <c r="F374" s="198" t="s">
        <v>288</v>
      </c>
      <c r="H374" s="197" t="s">
        <v>5</v>
      </c>
      <c r="L374" s="194"/>
      <c r="M374" s="199"/>
      <c r="N374" s="200"/>
      <c r="O374" s="200"/>
      <c r="P374" s="200"/>
      <c r="Q374" s="200"/>
      <c r="R374" s="200"/>
      <c r="S374" s="200"/>
      <c r="T374" s="201"/>
      <c r="AT374" s="197" t="s">
        <v>190</v>
      </c>
      <c r="AU374" s="197" t="s">
        <v>81</v>
      </c>
      <c r="AV374" s="195" t="s">
        <v>78</v>
      </c>
      <c r="AW374" s="195" t="s">
        <v>34</v>
      </c>
      <c r="AX374" s="195" t="s">
        <v>71</v>
      </c>
      <c r="AY374" s="197" t="s">
        <v>180</v>
      </c>
    </row>
    <row r="375" spans="2:65" s="203" customFormat="1">
      <c r="B375" s="202"/>
      <c r="D375" s="196" t="s">
        <v>190</v>
      </c>
      <c r="E375" s="204" t="s">
        <v>5</v>
      </c>
      <c r="F375" s="205" t="s">
        <v>515</v>
      </c>
      <c r="H375" s="206">
        <v>106.92</v>
      </c>
      <c r="L375" s="202"/>
      <c r="M375" s="207"/>
      <c r="N375" s="208"/>
      <c r="O375" s="208"/>
      <c r="P375" s="208"/>
      <c r="Q375" s="208"/>
      <c r="R375" s="208"/>
      <c r="S375" s="208"/>
      <c r="T375" s="209"/>
      <c r="AT375" s="204" t="s">
        <v>190</v>
      </c>
      <c r="AU375" s="204" t="s">
        <v>81</v>
      </c>
      <c r="AV375" s="203" t="s">
        <v>81</v>
      </c>
      <c r="AW375" s="203" t="s">
        <v>34</v>
      </c>
      <c r="AX375" s="203" t="s">
        <v>71</v>
      </c>
      <c r="AY375" s="204" t="s">
        <v>180</v>
      </c>
    </row>
    <row r="376" spans="2:65" s="203" customFormat="1">
      <c r="B376" s="202"/>
      <c r="D376" s="196" t="s">
        <v>190</v>
      </c>
      <c r="E376" s="204" t="s">
        <v>5</v>
      </c>
      <c r="F376" s="205" t="s">
        <v>516</v>
      </c>
      <c r="H376" s="206">
        <v>116.42400000000001</v>
      </c>
      <c r="L376" s="202"/>
      <c r="M376" s="207"/>
      <c r="N376" s="208"/>
      <c r="O376" s="208"/>
      <c r="P376" s="208"/>
      <c r="Q376" s="208"/>
      <c r="R376" s="208"/>
      <c r="S376" s="208"/>
      <c r="T376" s="209"/>
      <c r="AT376" s="204" t="s">
        <v>190</v>
      </c>
      <c r="AU376" s="204" t="s">
        <v>81</v>
      </c>
      <c r="AV376" s="203" t="s">
        <v>81</v>
      </c>
      <c r="AW376" s="203" t="s">
        <v>34</v>
      </c>
      <c r="AX376" s="203" t="s">
        <v>71</v>
      </c>
      <c r="AY376" s="204" t="s">
        <v>180</v>
      </c>
    </row>
    <row r="377" spans="2:65" s="203" customFormat="1">
      <c r="B377" s="202"/>
      <c r="D377" s="196" t="s">
        <v>190</v>
      </c>
      <c r="E377" s="204" t="s">
        <v>5</v>
      </c>
      <c r="F377" s="205" t="s">
        <v>517</v>
      </c>
      <c r="H377" s="206">
        <v>3.8069999999999999</v>
      </c>
      <c r="L377" s="202"/>
      <c r="M377" s="207"/>
      <c r="N377" s="208"/>
      <c r="O377" s="208"/>
      <c r="P377" s="208"/>
      <c r="Q377" s="208"/>
      <c r="R377" s="208"/>
      <c r="S377" s="208"/>
      <c r="T377" s="209"/>
      <c r="AT377" s="204" t="s">
        <v>190</v>
      </c>
      <c r="AU377" s="204" t="s">
        <v>81</v>
      </c>
      <c r="AV377" s="203" t="s">
        <v>81</v>
      </c>
      <c r="AW377" s="203" t="s">
        <v>34</v>
      </c>
      <c r="AX377" s="203" t="s">
        <v>71</v>
      </c>
      <c r="AY377" s="204" t="s">
        <v>180</v>
      </c>
    </row>
    <row r="378" spans="2:65" s="203" customFormat="1">
      <c r="B378" s="202"/>
      <c r="D378" s="196" t="s">
        <v>190</v>
      </c>
      <c r="E378" s="204" t="s">
        <v>5</v>
      </c>
      <c r="F378" s="205" t="s">
        <v>518</v>
      </c>
      <c r="H378" s="206">
        <v>50.555999999999997</v>
      </c>
      <c r="L378" s="202"/>
      <c r="M378" s="207"/>
      <c r="N378" s="208"/>
      <c r="O378" s="208"/>
      <c r="P378" s="208"/>
      <c r="Q378" s="208"/>
      <c r="R378" s="208"/>
      <c r="S378" s="208"/>
      <c r="T378" s="209"/>
      <c r="AT378" s="204" t="s">
        <v>190</v>
      </c>
      <c r="AU378" s="204" t="s">
        <v>81</v>
      </c>
      <c r="AV378" s="203" t="s">
        <v>81</v>
      </c>
      <c r="AW378" s="203" t="s">
        <v>34</v>
      </c>
      <c r="AX378" s="203" t="s">
        <v>71</v>
      </c>
      <c r="AY378" s="204" t="s">
        <v>180</v>
      </c>
    </row>
    <row r="379" spans="2:65" s="203" customFormat="1">
      <c r="B379" s="202"/>
      <c r="D379" s="196" t="s">
        <v>190</v>
      </c>
      <c r="E379" s="204" t="s">
        <v>5</v>
      </c>
      <c r="F379" s="205" t="s">
        <v>519</v>
      </c>
      <c r="H379" s="206">
        <v>2.16</v>
      </c>
      <c r="L379" s="202"/>
      <c r="M379" s="207"/>
      <c r="N379" s="208"/>
      <c r="O379" s="208"/>
      <c r="P379" s="208"/>
      <c r="Q379" s="208"/>
      <c r="R379" s="208"/>
      <c r="S379" s="208"/>
      <c r="T379" s="209"/>
      <c r="AT379" s="204" t="s">
        <v>190</v>
      </c>
      <c r="AU379" s="204" t="s">
        <v>81</v>
      </c>
      <c r="AV379" s="203" t="s">
        <v>81</v>
      </c>
      <c r="AW379" s="203" t="s">
        <v>34</v>
      </c>
      <c r="AX379" s="203" t="s">
        <v>71</v>
      </c>
      <c r="AY379" s="204" t="s">
        <v>180</v>
      </c>
    </row>
    <row r="380" spans="2:65" s="203" customFormat="1">
      <c r="B380" s="202"/>
      <c r="D380" s="196" t="s">
        <v>190</v>
      </c>
      <c r="E380" s="204" t="s">
        <v>5</v>
      </c>
      <c r="F380" s="205" t="s">
        <v>520</v>
      </c>
      <c r="H380" s="206">
        <v>48.542999999999999</v>
      </c>
      <c r="L380" s="202"/>
      <c r="M380" s="207"/>
      <c r="N380" s="208"/>
      <c r="O380" s="208"/>
      <c r="P380" s="208"/>
      <c r="Q380" s="208"/>
      <c r="R380" s="208"/>
      <c r="S380" s="208"/>
      <c r="T380" s="209"/>
      <c r="AT380" s="204" t="s">
        <v>190</v>
      </c>
      <c r="AU380" s="204" t="s">
        <v>81</v>
      </c>
      <c r="AV380" s="203" t="s">
        <v>81</v>
      </c>
      <c r="AW380" s="203" t="s">
        <v>34</v>
      </c>
      <c r="AX380" s="203" t="s">
        <v>71</v>
      </c>
      <c r="AY380" s="204" t="s">
        <v>180</v>
      </c>
    </row>
    <row r="381" spans="2:65" s="203" customFormat="1">
      <c r="B381" s="202"/>
      <c r="D381" s="196" t="s">
        <v>190</v>
      </c>
      <c r="E381" s="204" t="s">
        <v>5</v>
      </c>
      <c r="F381" s="205" t="s">
        <v>521</v>
      </c>
      <c r="H381" s="206">
        <v>17.094000000000001</v>
      </c>
      <c r="L381" s="202"/>
      <c r="M381" s="207"/>
      <c r="N381" s="208"/>
      <c r="O381" s="208"/>
      <c r="P381" s="208"/>
      <c r="Q381" s="208"/>
      <c r="R381" s="208"/>
      <c r="S381" s="208"/>
      <c r="T381" s="209"/>
      <c r="AT381" s="204" t="s">
        <v>190</v>
      </c>
      <c r="AU381" s="204" t="s">
        <v>81</v>
      </c>
      <c r="AV381" s="203" t="s">
        <v>81</v>
      </c>
      <c r="AW381" s="203" t="s">
        <v>34</v>
      </c>
      <c r="AX381" s="203" t="s">
        <v>71</v>
      </c>
      <c r="AY381" s="204" t="s">
        <v>180</v>
      </c>
    </row>
    <row r="382" spans="2:65" s="203" customFormat="1">
      <c r="B382" s="202"/>
      <c r="D382" s="196" t="s">
        <v>190</v>
      </c>
      <c r="E382" s="204" t="s">
        <v>5</v>
      </c>
      <c r="F382" s="205" t="s">
        <v>522</v>
      </c>
      <c r="H382" s="206">
        <v>1.17</v>
      </c>
      <c r="L382" s="202"/>
      <c r="M382" s="207"/>
      <c r="N382" s="208"/>
      <c r="O382" s="208"/>
      <c r="P382" s="208"/>
      <c r="Q382" s="208"/>
      <c r="R382" s="208"/>
      <c r="S382" s="208"/>
      <c r="T382" s="209"/>
      <c r="AT382" s="204" t="s">
        <v>190</v>
      </c>
      <c r="AU382" s="204" t="s">
        <v>81</v>
      </c>
      <c r="AV382" s="203" t="s">
        <v>81</v>
      </c>
      <c r="AW382" s="203" t="s">
        <v>34</v>
      </c>
      <c r="AX382" s="203" t="s">
        <v>71</v>
      </c>
      <c r="AY382" s="204" t="s">
        <v>180</v>
      </c>
    </row>
    <row r="383" spans="2:65" s="203" customFormat="1">
      <c r="B383" s="202"/>
      <c r="D383" s="196" t="s">
        <v>190</v>
      </c>
      <c r="E383" s="204" t="s">
        <v>5</v>
      </c>
      <c r="F383" s="205" t="s">
        <v>523</v>
      </c>
      <c r="H383" s="206">
        <v>61.610999999999997</v>
      </c>
      <c r="L383" s="202"/>
      <c r="M383" s="207"/>
      <c r="N383" s="208"/>
      <c r="O383" s="208"/>
      <c r="P383" s="208"/>
      <c r="Q383" s="208"/>
      <c r="R383" s="208"/>
      <c r="S383" s="208"/>
      <c r="T383" s="209"/>
      <c r="AT383" s="204" t="s">
        <v>190</v>
      </c>
      <c r="AU383" s="204" t="s">
        <v>81</v>
      </c>
      <c r="AV383" s="203" t="s">
        <v>81</v>
      </c>
      <c r="AW383" s="203" t="s">
        <v>34</v>
      </c>
      <c r="AX383" s="203" t="s">
        <v>71</v>
      </c>
      <c r="AY383" s="204" t="s">
        <v>180</v>
      </c>
    </row>
    <row r="384" spans="2:65" s="203" customFormat="1">
      <c r="B384" s="202"/>
      <c r="D384" s="196" t="s">
        <v>190</v>
      </c>
      <c r="E384" s="204" t="s">
        <v>5</v>
      </c>
      <c r="F384" s="205" t="s">
        <v>524</v>
      </c>
      <c r="H384" s="206">
        <v>31.863</v>
      </c>
      <c r="L384" s="202"/>
      <c r="M384" s="207"/>
      <c r="N384" s="208"/>
      <c r="O384" s="208"/>
      <c r="P384" s="208"/>
      <c r="Q384" s="208"/>
      <c r="R384" s="208"/>
      <c r="S384" s="208"/>
      <c r="T384" s="209"/>
      <c r="AT384" s="204" t="s">
        <v>190</v>
      </c>
      <c r="AU384" s="204" t="s">
        <v>81</v>
      </c>
      <c r="AV384" s="203" t="s">
        <v>81</v>
      </c>
      <c r="AW384" s="203" t="s">
        <v>34</v>
      </c>
      <c r="AX384" s="203" t="s">
        <v>71</v>
      </c>
      <c r="AY384" s="204" t="s">
        <v>180</v>
      </c>
    </row>
    <row r="385" spans="2:51" s="203" customFormat="1">
      <c r="B385" s="202"/>
      <c r="D385" s="196" t="s">
        <v>190</v>
      </c>
      <c r="E385" s="204" t="s">
        <v>5</v>
      </c>
      <c r="F385" s="205" t="s">
        <v>525</v>
      </c>
      <c r="H385" s="206">
        <v>34.023000000000003</v>
      </c>
      <c r="L385" s="202"/>
      <c r="M385" s="207"/>
      <c r="N385" s="208"/>
      <c r="O385" s="208"/>
      <c r="P385" s="208"/>
      <c r="Q385" s="208"/>
      <c r="R385" s="208"/>
      <c r="S385" s="208"/>
      <c r="T385" s="209"/>
      <c r="AT385" s="204" t="s">
        <v>190</v>
      </c>
      <c r="AU385" s="204" t="s">
        <v>81</v>
      </c>
      <c r="AV385" s="203" t="s">
        <v>81</v>
      </c>
      <c r="AW385" s="203" t="s">
        <v>34</v>
      </c>
      <c r="AX385" s="203" t="s">
        <v>71</v>
      </c>
      <c r="AY385" s="204" t="s">
        <v>180</v>
      </c>
    </row>
    <row r="386" spans="2:51" s="203" customFormat="1">
      <c r="B386" s="202"/>
      <c r="D386" s="196" t="s">
        <v>190</v>
      </c>
      <c r="E386" s="204" t="s">
        <v>5</v>
      </c>
      <c r="F386" s="205" t="s">
        <v>526</v>
      </c>
      <c r="H386" s="206">
        <v>10.593</v>
      </c>
      <c r="L386" s="202"/>
      <c r="M386" s="207"/>
      <c r="N386" s="208"/>
      <c r="O386" s="208"/>
      <c r="P386" s="208"/>
      <c r="Q386" s="208"/>
      <c r="R386" s="208"/>
      <c r="S386" s="208"/>
      <c r="T386" s="209"/>
      <c r="AT386" s="204" t="s">
        <v>190</v>
      </c>
      <c r="AU386" s="204" t="s">
        <v>81</v>
      </c>
      <c r="AV386" s="203" t="s">
        <v>81</v>
      </c>
      <c r="AW386" s="203" t="s">
        <v>34</v>
      </c>
      <c r="AX386" s="203" t="s">
        <v>71</v>
      </c>
      <c r="AY386" s="204" t="s">
        <v>180</v>
      </c>
    </row>
    <row r="387" spans="2:51" s="203" customFormat="1">
      <c r="B387" s="202"/>
      <c r="D387" s="196" t="s">
        <v>190</v>
      </c>
      <c r="E387" s="204" t="s">
        <v>5</v>
      </c>
      <c r="F387" s="205" t="s">
        <v>527</v>
      </c>
      <c r="H387" s="206">
        <v>14.586</v>
      </c>
      <c r="L387" s="202"/>
      <c r="M387" s="207"/>
      <c r="N387" s="208"/>
      <c r="O387" s="208"/>
      <c r="P387" s="208"/>
      <c r="Q387" s="208"/>
      <c r="R387" s="208"/>
      <c r="S387" s="208"/>
      <c r="T387" s="209"/>
      <c r="AT387" s="204" t="s">
        <v>190</v>
      </c>
      <c r="AU387" s="204" t="s">
        <v>81</v>
      </c>
      <c r="AV387" s="203" t="s">
        <v>81</v>
      </c>
      <c r="AW387" s="203" t="s">
        <v>34</v>
      </c>
      <c r="AX387" s="203" t="s">
        <v>71</v>
      </c>
      <c r="AY387" s="204" t="s">
        <v>180</v>
      </c>
    </row>
    <row r="388" spans="2:51" s="203" customFormat="1">
      <c r="B388" s="202"/>
      <c r="D388" s="196" t="s">
        <v>190</v>
      </c>
      <c r="E388" s="204" t="s">
        <v>5</v>
      </c>
      <c r="F388" s="205" t="s">
        <v>528</v>
      </c>
      <c r="H388" s="206">
        <v>170.94</v>
      </c>
      <c r="L388" s="202"/>
      <c r="M388" s="207"/>
      <c r="N388" s="208"/>
      <c r="O388" s="208"/>
      <c r="P388" s="208"/>
      <c r="Q388" s="208"/>
      <c r="R388" s="208"/>
      <c r="S388" s="208"/>
      <c r="T388" s="209"/>
      <c r="AT388" s="204" t="s">
        <v>190</v>
      </c>
      <c r="AU388" s="204" t="s">
        <v>81</v>
      </c>
      <c r="AV388" s="203" t="s">
        <v>81</v>
      </c>
      <c r="AW388" s="203" t="s">
        <v>34</v>
      </c>
      <c r="AX388" s="203" t="s">
        <v>71</v>
      </c>
      <c r="AY388" s="204" t="s">
        <v>180</v>
      </c>
    </row>
    <row r="389" spans="2:51" s="203" customFormat="1">
      <c r="B389" s="202"/>
      <c r="D389" s="196" t="s">
        <v>190</v>
      </c>
      <c r="E389" s="204" t="s">
        <v>5</v>
      </c>
      <c r="F389" s="205" t="s">
        <v>529</v>
      </c>
      <c r="H389" s="206">
        <v>58</v>
      </c>
      <c r="L389" s="202"/>
      <c r="M389" s="207"/>
      <c r="N389" s="208"/>
      <c r="O389" s="208"/>
      <c r="P389" s="208"/>
      <c r="Q389" s="208"/>
      <c r="R389" s="208"/>
      <c r="S389" s="208"/>
      <c r="T389" s="209"/>
      <c r="AT389" s="204" t="s">
        <v>190</v>
      </c>
      <c r="AU389" s="204" t="s">
        <v>81</v>
      </c>
      <c r="AV389" s="203" t="s">
        <v>81</v>
      </c>
      <c r="AW389" s="203" t="s">
        <v>34</v>
      </c>
      <c r="AX389" s="203" t="s">
        <v>71</v>
      </c>
      <c r="AY389" s="204" t="s">
        <v>180</v>
      </c>
    </row>
    <row r="390" spans="2:51" s="195" customFormat="1">
      <c r="B390" s="194"/>
      <c r="D390" s="196" t="s">
        <v>190</v>
      </c>
      <c r="E390" s="197" t="s">
        <v>5</v>
      </c>
      <c r="F390" s="198" t="s">
        <v>343</v>
      </c>
      <c r="H390" s="197" t="s">
        <v>5</v>
      </c>
      <c r="L390" s="194"/>
      <c r="M390" s="199"/>
      <c r="N390" s="200"/>
      <c r="O390" s="200"/>
      <c r="P390" s="200"/>
      <c r="Q390" s="200"/>
      <c r="R390" s="200"/>
      <c r="S390" s="200"/>
      <c r="T390" s="201"/>
      <c r="AT390" s="197" t="s">
        <v>190</v>
      </c>
      <c r="AU390" s="197" t="s">
        <v>81</v>
      </c>
      <c r="AV390" s="195" t="s">
        <v>78</v>
      </c>
      <c r="AW390" s="195" t="s">
        <v>34</v>
      </c>
      <c r="AX390" s="195" t="s">
        <v>71</v>
      </c>
      <c r="AY390" s="197" t="s">
        <v>180</v>
      </c>
    </row>
    <row r="391" spans="2:51" s="203" customFormat="1">
      <c r="B391" s="202"/>
      <c r="D391" s="196" t="s">
        <v>190</v>
      </c>
      <c r="E391" s="204" t="s">
        <v>5</v>
      </c>
      <c r="F391" s="205" t="s">
        <v>530</v>
      </c>
      <c r="H391" s="206">
        <v>-5.94</v>
      </c>
      <c r="L391" s="202"/>
      <c r="M391" s="207"/>
      <c r="N391" s="208"/>
      <c r="O391" s="208"/>
      <c r="P391" s="208"/>
      <c r="Q391" s="208"/>
      <c r="R391" s="208"/>
      <c r="S391" s="208"/>
      <c r="T391" s="209"/>
      <c r="AT391" s="204" t="s">
        <v>190</v>
      </c>
      <c r="AU391" s="204" t="s">
        <v>81</v>
      </c>
      <c r="AV391" s="203" t="s">
        <v>81</v>
      </c>
      <c r="AW391" s="203" t="s">
        <v>34</v>
      </c>
      <c r="AX391" s="203" t="s">
        <v>71</v>
      </c>
      <c r="AY391" s="204" t="s">
        <v>180</v>
      </c>
    </row>
    <row r="392" spans="2:51" s="203" customFormat="1">
      <c r="B392" s="202"/>
      <c r="D392" s="196" t="s">
        <v>190</v>
      </c>
      <c r="E392" s="204" t="s">
        <v>5</v>
      </c>
      <c r="F392" s="205" t="s">
        <v>531</v>
      </c>
      <c r="H392" s="206">
        <v>-7.26</v>
      </c>
      <c r="L392" s="202"/>
      <c r="M392" s="207"/>
      <c r="N392" s="208"/>
      <c r="O392" s="208"/>
      <c r="P392" s="208"/>
      <c r="Q392" s="208"/>
      <c r="R392" s="208"/>
      <c r="S392" s="208"/>
      <c r="T392" s="209"/>
      <c r="AT392" s="204" t="s">
        <v>190</v>
      </c>
      <c r="AU392" s="204" t="s">
        <v>81</v>
      </c>
      <c r="AV392" s="203" t="s">
        <v>81</v>
      </c>
      <c r="AW392" s="203" t="s">
        <v>34</v>
      </c>
      <c r="AX392" s="203" t="s">
        <v>71</v>
      </c>
      <c r="AY392" s="204" t="s">
        <v>180</v>
      </c>
    </row>
    <row r="393" spans="2:51" s="203" customFormat="1">
      <c r="B393" s="202"/>
      <c r="D393" s="196" t="s">
        <v>190</v>
      </c>
      <c r="E393" s="204" t="s">
        <v>5</v>
      </c>
      <c r="F393" s="205" t="s">
        <v>532</v>
      </c>
      <c r="H393" s="206">
        <v>-7.88</v>
      </c>
      <c r="L393" s="202"/>
      <c r="M393" s="207"/>
      <c r="N393" s="208"/>
      <c r="O393" s="208"/>
      <c r="P393" s="208"/>
      <c r="Q393" s="208"/>
      <c r="R393" s="208"/>
      <c r="S393" s="208"/>
      <c r="T393" s="209"/>
      <c r="AT393" s="204" t="s">
        <v>190</v>
      </c>
      <c r="AU393" s="204" t="s">
        <v>81</v>
      </c>
      <c r="AV393" s="203" t="s">
        <v>81</v>
      </c>
      <c r="AW393" s="203" t="s">
        <v>34</v>
      </c>
      <c r="AX393" s="203" t="s">
        <v>71</v>
      </c>
      <c r="AY393" s="204" t="s">
        <v>180</v>
      </c>
    </row>
    <row r="394" spans="2:51" s="203" customFormat="1">
      <c r="B394" s="202"/>
      <c r="D394" s="196" t="s">
        <v>190</v>
      </c>
      <c r="E394" s="204" t="s">
        <v>5</v>
      </c>
      <c r="F394" s="205" t="s">
        <v>533</v>
      </c>
      <c r="H394" s="206">
        <v>-23.76</v>
      </c>
      <c r="L394" s="202"/>
      <c r="M394" s="207"/>
      <c r="N394" s="208"/>
      <c r="O394" s="208"/>
      <c r="P394" s="208"/>
      <c r="Q394" s="208"/>
      <c r="R394" s="208"/>
      <c r="S394" s="208"/>
      <c r="T394" s="209"/>
      <c r="AT394" s="204" t="s">
        <v>190</v>
      </c>
      <c r="AU394" s="204" t="s">
        <v>81</v>
      </c>
      <c r="AV394" s="203" t="s">
        <v>81</v>
      </c>
      <c r="AW394" s="203" t="s">
        <v>34</v>
      </c>
      <c r="AX394" s="203" t="s">
        <v>71</v>
      </c>
      <c r="AY394" s="204" t="s">
        <v>180</v>
      </c>
    </row>
    <row r="395" spans="2:51" s="219" customFormat="1">
      <c r="B395" s="218"/>
      <c r="D395" s="196" t="s">
        <v>190</v>
      </c>
      <c r="E395" s="220" t="s">
        <v>5</v>
      </c>
      <c r="F395" s="221" t="s">
        <v>292</v>
      </c>
      <c r="H395" s="222">
        <v>683.45</v>
      </c>
      <c r="L395" s="218"/>
      <c r="M395" s="223"/>
      <c r="N395" s="224"/>
      <c r="O395" s="224"/>
      <c r="P395" s="224"/>
      <c r="Q395" s="224"/>
      <c r="R395" s="224"/>
      <c r="S395" s="224"/>
      <c r="T395" s="225"/>
      <c r="AT395" s="220" t="s">
        <v>190</v>
      </c>
      <c r="AU395" s="220" t="s">
        <v>81</v>
      </c>
      <c r="AV395" s="219" t="s">
        <v>205</v>
      </c>
      <c r="AW395" s="219" t="s">
        <v>34</v>
      </c>
      <c r="AX395" s="219" t="s">
        <v>71</v>
      </c>
      <c r="AY395" s="220" t="s">
        <v>180</v>
      </c>
    </row>
    <row r="396" spans="2:51" s="195" customFormat="1">
      <c r="B396" s="194"/>
      <c r="D396" s="196" t="s">
        <v>190</v>
      </c>
      <c r="E396" s="197" t="s">
        <v>5</v>
      </c>
      <c r="F396" s="198" t="s">
        <v>290</v>
      </c>
      <c r="H396" s="197" t="s">
        <v>5</v>
      </c>
      <c r="L396" s="194"/>
      <c r="M396" s="199"/>
      <c r="N396" s="200"/>
      <c r="O396" s="200"/>
      <c r="P396" s="200"/>
      <c r="Q396" s="200"/>
      <c r="R396" s="200"/>
      <c r="S396" s="200"/>
      <c r="T396" s="201"/>
      <c r="AT396" s="197" t="s">
        <v>190</v>
      </c>
      <c r="AU396" s="197" t="s">
        <v>81</v>
      </c>
      <c r="AV396" s="195" t="s">
        <v>78</v>
      </c>
      <c r="AW396" s="195" t="s">
        <v>34</v>
      </c>
      <c r="AX396" s="195" t="s">
        <v>71</v>
      </c>
      <c r="AY396" s="197" t="s">
        <v>180</v>
      </c>
    </row>
    <row r="397" spans="2:51" s="203" customFormat="1">
      <c r="B397" s="202"/>
      <c r="D397" s="196" t="s">
        <v>190</v>
      </c>
      <c r="E397" s="204" t="s">
        <v>5</v>
      </c>
      <c r="F397" s="205" t="s">
        <v>515</v>
      </c>
      <c r="H397" s="206">
        <v>106.92</v>
      </c>
      <c r="L397" s="202"/>
      <c r="M397" s="207"/>
      <c r="N397" s="208"/>
      <c r="O397" s="208"/>
      <c r="P397" s="208"/>
      <c r="Q397" s="208"/>
      <c r="R397" s="208"/>
      <c r="S397" s="208"/>
      <c r="T397" s="209"/>
      <c r="AT397" s="204" t="s">
        <v>190</v>
      </c>
      <c r="AU397" s="204" t="s">
        <v>81</v>
      </c>
      <c r="AV397" s="203" t="s">
        <v>81</v>
      </c>
      <c r="AW397" s="203" t="s">
        <v>34</v>
      </c>
      <c r="AX397" s="203" t="s">
        <v>71</v>
      </c>
      <c r="AY397" s="204" t="s">
        <v>180</v>
      </c>
    </row>
    <row r="398" spans="2:51" s="203" customFormat="1">
      <c r="B398" s="202"/>
      <c r="D398" s="196" t="s">
        <v>190</v>
      </c>
      <c r="E398" s="204" t="s">
        <v>5</v>
      </c>
      <c r="F398" s="205" t="s">
        <v>534</v>
      </c>
      <c r="H398" s="206">
        <v>38.313000000000002</v>
      </c>
      <c r="L398" s="202"/>
      <c r="M398" s="207"/>
      <c r="N398" s="208"/>
      <c r="O398" s="208"/>
      <c r="P398" s="208"/>
      <c r="Q398" s="208"/>
      <c r="R398" s="208"/>
      <c r="S398" s="208"/>
      <c r="T398" s="209"/>
      <c r="AT398" s="204" t="s">
        <v>190</v>
      </c>
      <c r="AU398" s="204" t="s">
        <v>81</v>
      </c>
      <c r="AV398" s="203" t="s">
        <v>81</v>
      </c>
      <c r="AW398" s="203" t="s">
        <v>34</v>
      </c>
      <c r="AX398" s="203" t="s">
        <v>71</v>
      </c>
      <c r="AY398" s="204" t="s">
        <v>180</v>
      </c>
    </row>
    <row r="399" spans="2:51" s="203" customFormat="1">
      <c r="B399" s="202"/>
      <c r="D399" s="196" t="s">
        <v>190</v>
      </c>
      <c r="E399" s="204" t="s">
        <v>5</v>
      </c>
      <c r="F399" s="205" t="s">
        <v>535</v>
      </c>
      <c r="H399" s="206">
        <v>16.22</v>
      </c>
      <c r="L399" s="202"/>
      <c r="M399" s="207"/>
      <c r="N399" s="208"/>
      <c r="O399" s="208"/>
      <c r="P399" s="208"/>
      <c r="Q399" s="208"/>
      <c r="R399" s="208"/>
      <c r="S399" s="208"/>
      <c r="T399" s="209"/>
      <c r="AT399" s="204" t="s">
        <v>190</v>
      </c>
      <c r="AU399" s="204" t="s">
        <v>81</v>
      </c>
      <c r="AV399" s="203" t="s">
        <v>81</v>
      </c>
      <c r="AW399" s="203" t="s">
        <v>34</v>
      </c>
      <c r="AX399" s="203" t="s">
        <v>71</v>
      </c>
      <c r="AY399" s="204" t="s">
        <v>180</v>
      </c>
    </row>
    <row r="400" spans="2:51" s="203" customFormat="1">
      <c r="B400" s="202"/>
      <c r="D400" s="196" t="s">
        <v>190</v>
      </c>
      <c r="E400" s="204" t="s">
        <v>5</v>
      </c>
      <c r="F400" s="205" t="s">
        <v>536</v>
      </c>
      <c r="H400" s="206">
        <v>11.996</v>
      </c>
      <c r="L400" s="202"/>
      <c r="M400" s="207"/>
      <c r="N400" s="208"/>
      <c r="O400" s="208"/>
      <c r="P400" s="208"/>
      <c r="Q400" s="208"/>
      <c r="R400" s="208"/>
      <c r="S400" s="208"/>
      <c r="T400" s="209"/>
      <c r="AT400" s="204" t="s">
        <v>190</v>
      </c>
      <c r="AU400" s="204" t="s">
        <v>81</v>
      </c>
      <c r="AV400" s="203" t="s">
        <v>81</v>
      </c>
      <c r="AW400" s="203" t="s">
        <v>34</v>
      </c>
      <c r="AX400" s="203" t="s">
        <v>71</v>
      </c>
      <c r="AY400" s="204" t="s">
        <v>180</v>
      </c>
    </row>
    <row r="401" spans="2:51" s="203" customFormat="1">
      <c r="B401" s="202"/>
      <c r="D401" s="196" t="s">
        <v>190</v>
      </c>
      <c r="E401" s="204" t="s">
        <v>5</v>
      </c>
      <c r="F401" s="205" t="s">
        <v>537</v>
      </c>
      <c r="H401" s="206">
        <v>17.16</v>
      </c>
      <c r="L401" s="202"/>
      <c r="M401" s="207"/>
      <c r="N401" s="208"/>
      <c r="O401" s="208"/>
      <c r="P401" s="208"/>
      <c r="Q401" s="208"/>
      <c r="R401" s="208"/>
      <c r="S401" s="208"/>
      <c r="T401" s="209"/>
      <c r="AT401" s="204" t="s">
        <v>190</v>
      </c>
      <c r="AU401" s="204" t="s">
        <v>81</v>
      </c>
      <c r="AV401" s="203" t="s">
        <v>81</v>
      </c>
      <c r="AW401" s="203" t="s">
        <v>34</v>
      </c>
      <c r="AX401" s="203" t="s">
        <v>71</v>
      </c>
      <c r="AY401" s="204" t="s">
        <v>180</v>
      </c>
    </row>
    <row r="402" spans="2:51" s="203" customFormat="1">
      <c r="B402" s="202"/>
      <c r="D402" s="196" t="s">
        <v>190</v>
      </c>
      <c r="E402" s="204" t="s">
        <v>5</v>
      </c>
      <c r="F402" s="205" t="s">
        <v>538</v>
      </c>
      <c r="H402" s="206">
        <v>24.651</v>
      </c>
      <c r="L402" s="202"/>
      <c r="M402" s="207"/>
      <c r="N402" s="208"/>
      <c r="O402" s="208"/>
      <c r="P402" s="208"/>
      <c r="Q402" s="208"/>
      <c r="R402" s="208"/>
      <c r="S402" s="208"/>
      <c r="T402" s="209"/>
      <c r="AT402" s="204" t="s">
        <v>190</v>
      </c>
      <c r="AU402" s="204" t="s">
        <v>81</v>
      </c>
      <c r="AV402" s="203" t="s">
        <v>81</v>
      </c>
      <c r="AW402" s="203" t="s">
        <v>34</v>
      </c>
      <c r="AX402" s="203" t="s">
        <v>71</v>
      </c>
      <c r="AY402" s="204" t="s">
        <v>180</v>
      </c>
    </row>
    <row r="403" spans="2:51" s="203" customFormat="1">
      <c r="B403" s="202"/>
      <c r="D403" s="196" t="s">
        <v>190</v>
      </c>
      <c r="E403" s="204" t="s">
        <v>5</v>
      </c>
      <c r="F403" s="205" t="s">
        <v>539</v>
      </c>
      <c r="H403" s="206">
        <v>47.427999999999997</v>
      </c>
      <c r="L403" s="202"/>
      <c r="M403" s="207"/>
      <c r="N403" s="208"/>
      <c r="O403" s="208"/>
      <c r="P403" s="208"/>
      <c r="Q403" s="208"/>
      <c r="R403" s="208"/>
      <c r="S403" s="208"/>
      <c r="T403" s="209"/>
      <c r="AT403" s="204" t="s">
        <v>190</v>
      </c>
      <c r="AU403" s="204" t="s">
        <v>81</v>
      </c>
      <c r="AV403" s="203" t="s">
        <v>81</v>
      </c>
      <c r="AW403" s="203" t="s">
        <v>34</v>
      </c>
      <c r="AX403" s="203" t="s">
        <v>71</v>
      </c>
      <c r="AY403" s="204" t="s">
        <v>180</v>
      </c>
    </row>
    <row r="404" spans="2:51" s="203" customFormat="1">
      <c r="B404" s="202"/>
      <c r="D404" s="196" t="s">
        <v>190</v>
      </c>
      <c r="E404" s="204" t="s">
        <v>5</v>
      </c>
      <c r="F404" s="205" t="s">
        <v>540</v>
      </c>
      <c r="H404" s="206">
        <v>82.962000000000003</v>
      </c>
      <c r="L404" s="202"/>
      <c r="M404" s="207"/>
      <c r="N404" s="208"/>
      <c r="O404" s="208"/>
      <c r="P404" s="208"/>
      <c r="Q404" s="208"/>
      <c r="R404" s="208"/>
      <c r="S404" s="208"/>
      <c r="T404" s="209"/>
      <c r="AT404" s="204" t="s">
        <v>190</v>
      </c>
      <c r="AU404" s="204" t="s">
        <v>81</v>
      </c>
      <c r="AV404" s="203" t="s">
        <v>81</v>
      </c>
      <c r="AW404" s="203" t="s">
        <v>34</v>
      </c>
      <c r="AX404" s="203" t="s">
        <v>71</v>
      </c>
      <c r="AY404" s="204" t="s">
        <v>180</v>
      </c>
    </row>
    <row r="405" spans="2:51" s="203" customFormat="1">
      <c r="B405" s="202"/>
      <c r="D405" s="196" t="s">
        <v>190</v>
      </c>
      <c r="E405" s="204" t="s">
        <v>5</v>
      </c>
      <c r="F405" s="205" t="s">
        <v>541</v>
      </c>
      <c r="H405" s="206">
        <v>56.033999999999999</v>
      </c>
      <c r="L405" s="202"/>
      <c r="M405" s="207"/>
      <c r="N405" s="208"/>
      <c r="O405" s="208"/>
      <c r="P405" s="208"/>
      <c r="Q405" s="208"/>
      <c r="R405" s="208"/>
      <c r="S405" s="208"/>
      <c r="T405" s="209"/>
      <c r="AT405" s="204" t="s">
        <v>190</v>
      </c>
      <c r="AU405" s="204" t="s">
        <v>81</v>
      </c>
      <c r="AV405" s="203" t="s">
        <v>81</v>
      </c>
      <c r="AW405" s="203" t="s">
        <v>34</v>
      </c>
      <c r="AX405" s="203" t="s">
        <v>71</v>
      </c>
      <c r="AY405" s="204" t="s">
        <v>180</v>
      </c>
    </row>
    <row r="406" spans="2:51" s="203" customFormat="1">
      <c r="B406" s="202"/>
      <c r="D406" s="196" t="s">
        <v>190</v>
      </c>
      <c r="E406" s="204" t="s">
        <v>5</v>
      </c>
      <c r="F406" s="205" t="s">
        <v>542</v>
      </c>
      <c r="H406" s="206">
        <v>62.732999999999997</v>
      </c>
      <c r="L406" s="202"/>
      <c r="M406" s="207"/>
      <c r="N406" s="208"/>
      <c r="O406" s="208"/>
      <c r="P406" s="208"/>
      <c r="Q406" s="208"/>
      <c r="R406" s="208"/>
      <c r="S406" s="208"/>
      <c r="T406" s="209"/>
      <c r="AT406" s="204" t="s">
        <v>190</v>
      </c>
      <c r="AU406" s="204" t="s">
        <v>81</v>
      </c>
      <c r="AV406" s="203" t="s">
        <v>81</v>
      </c>
      <c r="AW406" s="203" t="s">
        <v>34</v>
      </c>
      <c r="AX406" s="203" t="s">
        <v>71</v>
      </c>
      <c r="AY406" s="204" t="s">
        <v>180</v>
      </c>
    </row>
    <row r="407" spans="2:51" s="203" customFormat="1">
      <c r="B407" s="202"/>
      <c r="D407" s="196" t="s">
        <v>190</v>
      </c>
      <c r="E407" s="204" t="s">
        <v>5</v>
      </c>
      <c r="F407" s="205" t="s">
        <v>543</v>
      </c>
      <c r="H407" s="206">
        <v>50.951999999999998</v>
      </c>
      <c r="L407" s="202"/>
      <c r="M407" s="207"/>
      <c r="N407" s="208"/>
      <c r="O407" s="208"/>
      <c r="P407" s="208"/>
      <c r="Q407" s="208"/>
      <c r="R407" s="208"/>
      <c r="S407" s="208"/>
      <c r="T407" s="209"/>
      <c r="AT407" s="204" t="s">
        <v>190</v>
      </c>
      <c r="AU407" s="204" t="s">
        <v>81</v>
      </c>
      <c r="AV407" s="203" t="s">
        <v>81</v>
      </c>
      <c r="AW407" s="203" t="s">
        <v>34</v>
      </c>
      <c r="AX407" s="203" t="s">
        <v>71</v>
      </c>
      <c r="AY407" s="204" t="s">
        <v>180</v>
      </c>
    </row>
    <row r="408" spans="2:51" s="203" customFormat="1">
      <c r="B408" s="202"/>
      <c r="D408" s="196" t="s">
        <v>190</v>
      </c>
      <c r="E408" s="204" t="s">
        <v>5</v>
      </c>
      <c r="F408" s="205" t="s">
        <v>544</v>
      </c>
      <c r="H408" s="206">
        <v>29.172000000000001</v>
      </c>
      <c r="L408" s="202"/>
      <c r="M408" s="207"/>
      <c r="N408" s="208"/>
      <c r="O408" s="208"/>
      <c r="P408" s="208"/>
      <c r="Q408" s="208"/>
      <c r="R408" s="208"/>
      <c r="S408" s="208"/>
      <c r="T408" s="209"/>
      <c r="AT408" s="204" t="s">
        <v>190</v>
      </c>
      <c r="AU408" s="204" t="s">
        <v>81</v>
      </c>
      <c r="AV408" s="203" t="s">
        <v>81</v>
      </c>
      <c r="AW408" s="203" t="s">
        <v>34</v>
      </c>
      <c r="AX408" s="203" t="s">
        <v>71</v>
      </c>
      <c r="AY408" s="204" t="s">
        <v>180</v>
      </c>
    </row>
    <row r="409" spans="2:51" s="203" customFormat="1">
      <c r="B409" s="202"/>
      <c r="D409" s="196" t="s">
        <v>190</v>
      </c>
      <c r="E409" s="204" t="s">
        <v>5</v>
      </c>
      <c r="F409" s="205" t="s">
        <v>545</v>
      </c>
      <c r="H409" s="206">
        <v>126.291</v>
      </c>
      <c r="L409" s="202"/>
      <c r="M409" s="207"/>
      <c r="N409" s="208"/>
      <c r="O409" s="208"/>
      <c r="P409" s="208"/>
      <c r="Q409" s="208"/>
      <c r="R409" s="208"/>
      <c r="S409" s="208"/>
      <c r="T409" s="209"/>
      <c r="AT409" s="204" t="s">
        <v>190</v>
      </c>
      <c r="AU409" s="204" t="s">
        <v>81</v>
      </c>
      <c r="AV409" s="203" t="s">
        <v>81</v>
      </c>
      <c r="AW409" s="203" t="s">
        <v>34</v>
      </c>
      <c r="AX409" s="203" t="s">
        <v>71</v>
      </c>
      <c r="AY409" s="204" t="s">
        <v>180</v>
      </c>
    </row>
    <row r="410" spans="2:51" s="203" customFormat="1">
      <c r="B410" s="202"/>
      <c r="D410" s="196" t="s">
        <v>190</v>
      </c>
      <c r="E410" s="204" t="s">
        <v>5</v>
      </c>
      <c r="F410" s="205" t="s">
        <v>546</v>
      </c>
      <c r="H410" s="206">
        <v>22.44</v>
      </c>
      <c r="L410" s="202"/>
      <c r="M410" s="207"/>
      <c r="N410" s="208"/>
      <c r="O410" s="208"/>
      <c r="P410" s="208"/>
      <c r="Q410" s="208"/>
      <c r="R410" s="208"/>
      <c r="S410" s="208"/>
      <c r="T410" s="209"/>
      <c r="AT410" s="204" t="s">
        <v>190</v>
      </c>
      <c r="AU410" s="204" t="s">
        <v>81</v>
      </c>
      <c r="AV410" s="203" t="s">
        <v>81</v>
      </c>
      <c r="AW410" s="203" t="s">
        <v>34</v>
      </c>
      <c r="AX410" s="203" t="s">
        <v>71</v>
      </c>
      <c r="AY410" s="204" t="s">
        <v>180</v>
      </c>
    </row>
    <row r="411" spans="2:51" s="203" customFormat="1">
      <c r="B411" s="202"/>
      <c r="D411" s="196" t="s">
        <v>190</v>
      </c>
      <c r="E411" s="204" t="s">
        <v>5</v>
      </c>
      <c r="F411" s="205" t="s">
        <v>547</v>
      </c>
      <c r="H411" s="206">
        <v>25.773</v>
      </c>
      <c r="L411" s="202"/>
      <c r="M411" s="207"/>
      <c r="N411" s="208"/>
      <c r="O411" s="208"/>
      <c r="P411" s="208"/>
      <c r="Q411" s="208"/>
      <c r="R411" s="208"/>
      <c r="S411" s="208"/>
      <c r="T411" s="209"/>
      <c r="AT411" s="204" t="s">
        <v>190</v>
      </c>
      <c r="AU411" s="204" t="s">
        <v>81</v>
      </c>
      <c r="AV411" s="203" t="s">
        <v>81</v>
      </c>
      <c r="AW411" s="203" t="s">
        <v>34</v>
      </c>
      <c r="AX411" s="203" t="s">
        <v>71</v>
      </c>
      <c r="AY411" s="204" t="s">
        <v>180</v>
      </c>
    </row>
    <row r="412" spans="2:51" s="203" customFormat="1">
      <c r="B412" s="202"/>
      <c r="D412" s="196" t="s">
        <v>190</v>
      </c>
      <c r="E412" s="204" t="s">
        <v>5</v>
      </c>
      <c r="F412" s="205" t="s">
        <v>548</v>
      </c>
      <c r="H412" s="206">
        <v>52.206000000000003</v>
      </c>
      <c r="L412" s="202"/>
      <c r="M412" s="207"/>
      <c r="N412" s="208"/>
      <c r="O412" s="208"/>
      <c r="P412" s="208"/>
      <c r="Q412" s="208"/>
      <c r="R412" s="208"/>
      <c r="S412" s="208"/>
      <c r="T412" s="209"/>
      <c r="AT412" s="204" t="s">
        <v>190</v>
      </c>
      <c r="AU412" s="204" t="s">
        <v>81</v>
      </c>
      <c r="AV412" s="203" t="s">
        <v>81</v>
      </c>
      <c r="AW412" s="203" t="s">
        <v>34</v>
      </c>
      <c r="AX412" s="203" t="s">
        <v>71</v>
      </c>
      <c r="AY412" s="204" t="s">
        <v>180</v>
      </c>
    </row>
    <row r="413" spans="2:51" s="203" customFormat="1">
      <c r="B413" s="202"/>
      <c r="D413" s="196" t="s">
        <v>190</v>
      </c>
      <c r="E413" s="204" t="s">
        <v>5</v>
      </c>
      <c r="F413" s="205" t="s">
        <v>549</v>
      </c>
      <c r="H413" s="206">
        <v>77.450999999999993</v>
      </c>
      <c r="L413" s="202"/>
      <c r="M413" s="207"/>
      <c r="N413" s="208"/>
      <c r="O413" s="208"/>
      <c r="P413" s="208"/>
      <c r="Q413" s="208"/>
      <c r="R413" s="208"/>
      <c r="S413" s="208"/>
      <c r="T413" s="209"/>
      <c r="AT413" s="204" t="s">
        <v>190</v>
      </c>
      <c r="AU413" s="204" t="s">
        <v>81</v>
      </c>
      <c r="AV413" s="203" t="s">
        <v>81</v>
      </c>
      <c r="AW413" s="203" t="s">
        <v>34</v>
      </c>
      <c r="AX413" s="203" t="s">
        <v>71</v>
      </c>
      <c r="AY413" s="204" t="s">
        <v>180</v>
      </c>
    </row>
    <row r="414" spans="2:51" s="203" customFormat="1">
      <c r="B414" s="202"/>
      <c r="D414" s="196" t="s">
        <v>190</v>
      </c>
      <c r="E414" s="204" t="s">
        <v>5</v>
      </c>
      <c r="F414" s="205" t="s">
        <v>550</v>
      </c>
      <c r="H414" s="206">
        <v>95.468999999999994</v>
      </c>
      <c r="L414" s="202"/>
      <c r="M414" s="207"/>
      <c r="N414" s="208"/>
      <c r="O414" s="208"/>
      <c r="P414" s="208"/>
      <c r="Q414" s="208"/>
      <c r="R414" s="208"/>
      <c r="S414" s="208"/>
      <c r="T414" s="209"/>
      <c r="AT414" s="204" t="s">
        <v>190</v>
      </c>
      <c r="AU414" s="204" t="s">
        <v>81</v>
      </c>
      <c r="AV414" s="203" t="s">
        <v>81</v>
      </c>
      <c r="AW414" s="203" t="s">
        <v>34</v>
      </c>
      <c r="AX414" s="203" t="s">
        <v>71</v>
      </c>
      <c r="AY414" s="204" t="s">
        <v>180</v>
      </c>
    </row>
    <row r="415" spans="2:51" s="203" customFormat="1">
      <c r="B415" s="202"/>
      <c r="D415" s="196" t="s">
        <v>190</v>
      </c>
      <c r="E415" s="204" t="s">
        <v>5</v>
      </c>
      <c r="F415" s="205" t="s">
        <v>551</v>
      </c>
      <c r="H415" s="206">
        <v>84</v>
      </c>
      <c r="L415" s="202"/>
      <c r="M415" s="207"/>
      <c r="N415" s="208"/>
      <c r="O415" s="208"/>
      <c r="P415" s="208"/>
      <c r="Q415" s="208"/>
      <c r="R415" s="208"/>
      <c r="S415" s="208"/>
      <c r="T415" s="209"/>
      <c r="AT415" s="204" t="s">
        <v>190</v>
      </c>
      <c r="AU415" s="204" t="s">
        <v>81</v>
      </c>
      <c r="AV415" s="203" t="s">
        <v>81</v>
      </c>
      <c r="AW415" s="203" t="s">
        <v>34</v>
      </c>
      <c r="AX415" s="203" t="s">
        <v>71</v>
      </c>
      <c r="AY415" s="204" t="s">
        <v>180</v>
      </c>
    </row>
    <row r="416" spans="2:51" s="195" customFormat="1">
      <c r="B416" s="194"/>
      <c r="D416" s="196" t="s">
        <v>190</v>
      </c>
      <c r="E416" s="197" t="s">
        <v>5</v>
      </c>
      <c r="F416" s="198" t="s">
        <v>343</v>
      </c>
      <c r="H416" s="197" t="s">
        <v>5</v>
      </c>
      <c r="L416" s="194"/>
      <c r="M416" s="199"/>
      <c r="N416" s="200"/>
      <c r="O416" s="200"/>
      <c r="P416" s="200"/>
      <c r="Q416" s="200"/>
      <c r="R416" s="200"/>
      <c r="S416" s="200"/>
      <c r="T416" s="201"/>
      <c r="AT416" s="197" t="s">
        <v>190</v>
      </c>
      <c r="AU416" s="197" t="s">
        <v>81</v>
      </c>
      <c r="AV416" s="195" t="s">
        <v>78</v>
      </c>
      <c r="AW416" s="195" t="s">
        <v>34</v>
      </c>
      <c r="AX416" s="195" t="s">
        <v>71</v>
      </c>
      <c r="AY416" s="197" t="s">
        <v>180</v>
      </c>
    </row>
    <row r="417" spans="2:65" s="203" customFormat="1">
      <c r="B417" s="202"/>
      <c r="D417" s="196" t="s">
        <v>190</v>
      </c>
      <c r="E417" s="204" t="s">
        <v>5</v>
      </c>
      <c r="F417" s="205" t="s">
        <v>552</v>
      </c>
      <c r="H417" s="206">
        <v>-6.6</v>
      </c>
      <c r="L417" s="202"/>
      <c r="M417" s="207"/>
      <c r="N417" s="208"/>
      <c r="O417" s="208"/>
      <c r="P417" s="208"/>
      <c r="Q417" s="208"/>
      <c r="R417" s="208"/>
      <c r="S417" s="208"/>
      <c r="T417" s="209"/>
      <c r="AT417" s="204" t="s">
        <v>190</v>
      </c>
      <c r="AU417" s="204" t="s">
        <v>81</v>
      </c>
      <c r="AV417" s="203" t="s">
        <v>81</v>
      </c>
      <c r="AW417" s="203" t="s">
        <v>34</v>
      </c>
      <c r="AX417" s="203" t="s">
        <v>71</v>
      </c>
      <c r="AY417" s="204" t="s">
        <v>180</v>
      </c>
    </row>
    <row r="418" spans="2:65" s="203" customFormat="1">
      <c r="B418" s="202"/>
      <c r="D418" s="196" t="s">
        <v>190</v>
      </c>
      <c r="E418" s="204" t="s">
        <v>5</v>
      </c>
      <c r="F418" s="205" t="s">
        <v>553</v>
      </c>
      <c r="H418" s="206">
        <v>-2.88</v>
      </c>
      <c r="L418" s="202"/>
      <c r="M418" s="207"/>
      <c r="N418" s="208"/>
      <c r="O418" s="208"/>
      <c r="P418" s="208"/>
      <c r="Q418" s="208"/>
      <c r="R418" s="208"/>
      <c r="S418" s="208"/>
      <c r="T418" s="209"/>
      <c r="AT418" s="204" t="s">
        <v>190</v>
      </c>
      <c r="AU418" s="204" t="s">
        <v>81</v>
      </c>
      <c r="AV418" s="203" t="s">
        <v>81</v>
      </c>
      <c r="AW418" s="203" t="s">
        <v>34</v>
      </c>
      <c r="AX418" s="203" t="s">
        <v>71</v>
      </c>
      <c r="AY418" s="204" t="s">
        <v>180</v>
      </c>
    </row>
    <row r="419" spans="2:65" s="203" customFormat="1">
      <c r="B419" s="202"/>
      <c r="D419" s="196" t="s">
        <v>190</v>
      </c>
      <c r="E419" s="204" t="s">
        <v>5</v>
      </c>
      <c r="F419" s="205" t="s">
        <v>554</v>
      </c>
      <c r="H419" s="206">
        <v>-6.48</v>
      </c>
      <c r="L419" s="202"/>
      <c r="M419" s="207"/>
      <c r="N419" s="208"/>
      <c r="O419" s="208"/>
      <c r="P419" s="208"/>
      <c r="Q419" s="208"/>
      <c r="R419" s="208"/>
      <c r="S419" s="208"/>
      <c r="T419" s="209"/>
      <c r="AT419" s="204" t="s">
        <v>190</v>
      </c>
      <c r="AU419" s="204" t="s">
        <v>81</v>
      </c>
      <c r="AV419" s="203" t="s">
        <v>81</v>
      </c>
      <c r="AW419" s="203" t="s">
        <v>34</v>
      </c>
      <c r="AX419" s="203" t="s">
        <v>71</v>
      </c>
      <c r="AY419" s="204" t="s">
        <v>180</v>
      </c>
    </row>
    <row r="420" spans="2:65" s="203" customFormat="1">
      <c r="B420" s="202"/>
      <c r="D420" s="196" t="s">
        <v>190</v>
      </c>
      <c r="E420" s="204" t="s">
        <v>5</v>
      </c>
      <c r="F420" s="205" t="s">
        <v>555</v>
      </c>
      <c r="H420" s="206">
        <v>-23.04</v>
      </c>
      <c r="L420" s="202"/>
      <c r="M420" s="207"/>
      <c r="N420" s="208"/>
      <c r="O420" s="208"/>
      <c r="P420" s="208"/>
      <c r="Q420" s="208"/>
      <c r="R420" s="208"/>
      <c r="S420" s="208"/>
      <c r="T420" s="209"/>
      <c r="AT420" s="204" t="s">
        <v>190</v>
      </c>
      <c r="AU420" s="204" t="s">
        <v>81</v>
      </c>
      <c r="AV420" s="203" t="s">
        <v>81</v>
      </c>
      <c r="AW420" s="203" t="s">
        <v>34</v>
      </c>
      <c r="AX420" s="203" t="s">
        <v>71</v>
      </c>
      <c r="AY420" s="204" t="s">
        <v>180</v>
      </c>
    </row>
    <row r="421" spans="2:65" s="203" customFormat="1">
      <c r="B421" s="202"/>
      <c r="D421" s="196" t="s">
        <v>190</v>
      </c>
      <c r="E421" s="204" t="s">
        <v>5</v>
      </c>
      <c r="F421" s="205" t="s">
        <v>556</v>
      </c>
      <c r="H421" s="206">
        <v>-8.64</v>
      </c>
      <c r="L421" s="202"/>
      <c r="M421" s="207"/>
      <c r="N421" s="208"/>
      <c r="O421" s="208"/>
      <c r="P421" s="208"/>
      <c r="Q421" s="208"/>
      <c r="R421" s="208"/>
      <c r="S421" s="208"/>
      <c r="T421" s="209"/>
      <c r="AT421" s="204" t="s">
        <v>190</v>
      </c>
      <c r="AU421" s="204" t="s">
        <v>81</v>
      </c>
      <c r="AV421" s="203" t="s">
        <v>81</v>
      </c>
      <c r="AW421" s="203" t="s">
        <v>34</v>
      </c>
      <c r="AX421" s="203" t="s">
        <v>71</v>
      </c>
      <c r="AY421" s="204" t="s">
        <v>180</v>
      </c>
    </row>
    <row r="422" spans="2:65" s="203" customFormat="1">
      <c r="B422" s="202"/>
      <c r="D422" s="196" t="s">
        <v>190</v>
      </c>
      <c r="E422" s="204" t="s">
        <v>5</v>
      </c>
      <c r="F422" s="205" t="s">
        <v>557</v>
      </c>
      <c r="H422" s="206">
        <v>-28.8</v>
      </c>
      <c r="L422" s="202"/>
      <c r="M422" s="207"/>
      <c r="N422" s="208"/>
      <c r="O422" s="208"/>
      <c r="P422" s="208"/>
      <c r="Q422" s="208"/>
      <c r="R422" s="208"/>
      <c r="S422" s="208"/>
      <c r="T422" s="209"/>
      <c r="AT422" s="204" t="s">
        <v>190</v>
      </c>
      <c r="AU422" s="204" t="s">
        <v>81</v>
      </c>
      <c r="AV422" s="203" t="s">
        <v>81</v>
      </c>
      <c r="AW422" s="203" t="s">
        <v>34</v>
      </c>
      <c r="AX422" s="203" t="s">
        <v>71</v>
      </c>
      <c r="AY422" s="204" t="s">
        <v>180</v>
      </c>
    </row>
    <row r="423" spans="2:65" s="203" customFormat="1">
      <c r="B423" s="202"/>
      <c r="D423" s="196" t="s">
        <v>190</v>
      </c>
      <c r="E423" s="204" t="s">
        <v>5</v>
      </c>
      <c r="F423" s="205" t="s">
        <v>558</v>
      </c>
      <c r="H423" s="206">
        <v>-11.88</v>
      </c>
      <c r="L423" s="202"/>
      <c r="M423" s="207"/>
      <c r="N423" s="208"/>
      <c r="O423" s="208"/>
      <c r="P423" s="208"/>
      <c r="Q423" s="208"/>
      <c r="R423" s="208"/>
      <c r="S423" s="208"/>
      <c r="T423" s="209"/>
      <c r="AT423" s="204" t="s">
        <v>190</v>
      </c>
      <c r="AU423" s="204" t="s">
        <v>81</v>
      </c>
      <c r="AV423" s="203" t="s">
        <v>81</v>
      </c>
      <c r="AW423" s="203" t="s">
        <v>34</v>
      </c>
      <c r="AX423" s="203" t="s">
        <v>71</v>
      </c>
      <c r="AY423" s="204" t="s">
        <v>180</v>
      </c>
    </row>
    <row r="424" spans="2:65" s="203" customFormat="1">
      <c r="B424" s="202"/>
      <c r="D424" s="196" t="s">
        <v>190</v>
      </c>
      <c r="E424" s="204" t="s">
        <v>5</v>
      </c>
      <c r="F424" s="205" t="s">
        <v>559</v>
      </c>
      <c r="H424" s="206">
        <v>-7.56</v>
      </c>
      <c r="L424" s="202"/>
      <c r="M424" s="207"/>
      <c r="N424" s="208"/>
      <c r="O424" s="208"/>
      <c r="P424" s="208"/>
      <c r="Q424" s="208"/>
      <c r="R424" s="208"/>
      <c r="S424" s="208"/>
      <c r="T424" s="209"/>
      <c r="AT424" s="204" t="s">
        <v>190</v>
      </c>
      <c r="AU424" s="204" t="s">
        <v>81</v>
      </c>
      <c r="AV424" s="203" t="s">
        <v>81</v>
      </c>
      <c r="AW424" s="203" t="s">
        <v>34</v>
      </c>
      <c r="AX424" s="203" t="s">
        <v>71</v>
      </c>
      <c r="AY424" s="204" t="s">
        <v>180</v>
      </c>
    </row>
    <row r="425" spans="2:65" s="203" customFormat="1">
      <c r="B425" s="202"/>
      <c r="D425" s="196" t="s">
        <v>190</v>
      </c>
      <c r="E425" s="204" t="s">
        <v>5</v>
      </c>
      <c r="F425" s="205" t="s">
        <v>560</v>
      </c>
      <c r="H425" s="206">
        <v>-3.6</v>
      </c>
      <c r="L425" s="202"/>
      <c r="M425" s="207"/>
      <c r="N425" s="208"/>
      <c r="O425" s="208"/>
      <c r="P425" s="208"/>
      <c r="Q425" s="208"/>
      <c r="R425" s="208"/>
      <c r="S425" s="208"/>
      <c r="T425" s="209"/>
      <c r="AT425" s="204" t="s">
        <v>190</v>
      </c>
      <c r="AU425" s="204" t="s">
        <v>81</v>
      </c>
      <c r="AV425" s="203" t="s">
        <v>81</v>
      </c>
      <c r="AW425" s="203" t="s">
        <v>34</v>
      </c>
      <c r="AX425" s="203" t="s">
        <v>71</v>
      </c>
      <c r="AY425" s="204" t="s">
        <v>180</v>
      </c>
    </row>
    <row r="426" spans="2:65" s="203" customFormat="1">
      <c r="B426" s="202"/>
      <c r="D426" s="196" t="s">
        <v>190</v>
      </c>
      <c r="E426" s="204" t="s">
        <v>5</v>
      </c>
      <c r="F426" s="205" t="s">
        <v>561</v>
      </c>
      <c r="H426" s="206">
        <v>-4.2</v>
      </c>
      <c r="L426" s="202"/>
      <c r="M426" s="207"/>
      <c r="N426" s="208"/>
      <c r="O426" s="208"/>
      <c r="P426" s="208"/>
      <c r="Q426" s="208"/>
      <c r="R426" s="208"/>
      <c r="S426" s="208"/>
      <c r="T426" s="209"/>
      <c r="AT426" s="204" t="s">
        <v>190</v>
      </c>
      <c r="AU426" s="204" t="s">
        <v>81</v>
      </c>
      <c r="AV426" s="203" t="s">
        <v>81</v>
      </c>
      <c r="AW426" s="203" t="s">
        <v>34</v>
      </c>
      <c r="AX426" s="203" t="s">
        <v>71</v>
      </c>
      <c r="AY426" s="204" t="s">
        <v>180</v>
      </c>
    </row>
    <row r="427" spans="2:65" s="203" customFormat="1">
      <c r="B427" s="202"/>
      <c r="D427" s="196" t="s">
        <v>190</v>
      </c>
      <c r="E427" s="204" t="s">
        <v>5</v>
      </c>
      <c r="F427" s="205" t="s">
        <v>562</v>
      </c>
      <c r="H427" s="206">
        <v>-5.94</v>
      </c>
      <c r="L427" s="202"/>
      <c r="M427" s="207"/>
      <c r="N427" s="208"/>
      <c r="O427" s="208"/>
      <c r="P427" s="208"/>
      <c r="Q427" s="208"/>
      <c r="R427" s="208"/>
      <c r="S427" s="208"/>
      <c r="T427" s="209"/>
      <c r="AT427" s="204" t="s">
        <v>190</v>
      </c>
      <c r="AU427" s="204" t="s">
        <v>81</v>
      </c>
      <c r="AV427" s="203" t="s">
        <v>81</v>
      </c>
      <c r="AW427" s="203" t="s">
        <v>34</v>
      </c>
      <c r="AX427" s="203" t="s">
        <v>71</v>
      </c>
      <c r="AY427" s="204" t="s">
        <v>180</v>
      </c>
    </row>
    <row r="428" spans="2:65" s="203" customFormat="1">
      <c r="B428" s="202"/>
      <c r="D428" s="196" t="s">
        <v>190</v>
      </c>
      <c r="E428" s="204" t="s">
        <v>5</v>
      </c>
      <c r="F428" s="205" t="s">
        <v>563</v>
      </c>
      <c r="H428" s="206">
        <v>-12.608000000000001</v>
      </c>
      <c r="L428" s="202"/>
      <c r="M428" s="207"/>
      <c r="N428" s="208"/>
      <c r="O428" s="208"/>
      <c r="P428" s="208"/>
      <c r="Q428" s="208"/>
      <c r="R428" s="208"/>
      <c r="S428" s="208"/>
      <c r="T428" s="209"/>
      <c r="AT428" s="204" t="s">
        <v>190</v>
      </c>
      <c r="AU428" s="204" t="s">
        <v>81</v>
      </c>
      <c r="AV428" s="203" t="s">
        <v>81</v>
      </c>
      <c r="AW428" s="203" t="s">
        <v>34</v>
      </c>
      <c r="AX428" s="203" t="s">
        <v>71</v>
      </c>
      <c r="AY428" s="204" t="s">
        <v>180</v>
      </c>
    </row>
    <row r="429" spans="2:65" s="203" customFormat="1">
      <c r="B429" s="202"/>
      <c r="D429" s="196" t="s">
        <v>190</v>
      </c>
      <c r="E429" s="204" t="s">
        <v>5</v>
      </c>
      <c r="F429" s="205" t="s">
        <v>564</v>
      </c>
      <c r="H429" s="206">
        <v>-11.032</v>
      </c>
      <c r="L429" s="202"/>
      <c r="M429" s="207"/>
      <c r="N429" s="208"/>
      <c r="O429" s="208"/>
      <c r="P429" s="208"/>
      <c r="Q429" s="208"/>
      <c r="R429" s="208"/>
      <c r="S429" s="208"/>
      <c r="T429" s="209"/>
      <c r="AT429" s="204" t="s">
        <v>190</v>
      </c>
      <c r="AU429" s="204" t="s">
        <v>81</v>
      </c>
      <c r="AV429" s="203" t="s">
        <v>81</v>
      </c>
      <c r="AW429" s="203" t="s">
        <v>34</v>
      </c>
      <c r="AX429" s="203" t="s">
        <v>71</v>
      </c>
      <c r="AY429" s="204" t="s">
        <v>180</v>
      </c>
    </row>
    <row r="430" spans="2:65" s="219" customFormat="1">
      <c r="B430" s="218"/>
      <c r="D430" s="196" t="s">
        <v>190</v>
      </c>
      <c r="E430" s="220" t="s">
        <v>5</v>
      </c>
      <c r="F430" s="221" t="s">
        <v>292</v>
      </c>
      <c r="H430" s="222">
        <v>894.91099999999994</v>
      </c>
      <c r="L430" s="218"/>
      <c r="M430" s="223"/>
      <c r="N430" s="224"/>
      <c r="O430" s="224"/>
      <c r="P430" s="224"/>
      <c r="Q430" s="224"/>
      <c r="R430" s="224"/>
      <c r="S430" s="224"/>
      <c r="T430" s="225"/>
      <c r="AT430" s="220" t="s">
        <v>190</v>
      </c>
      <c r="AU430" s="220" t="s">
        <v>81</v>
      </c>
      <c r="AV430" s="219" t="s">
        <v>205</v>
      </c>
      <c r="AW430" s="219" t="s">
        <v>34</v>
      </c>
      <c r="AX430" s="219" t="s">
        <v>71</v>
      </c>
      <c r="AY430" s="220" t="s">
        <v>180</v>
      </c>
    </row>
    <row r="431" spans="2:65" s="211" customFormat="1">
      <c r="B431" s="210"/>
      <c r="D431" s="196" t="s">
        <v>190</v>
      </c>
      <c r="E431" s="212" t="s">
        <v>5</v>
      </c>
      <c r="F431" s="213" t="s">
        <v>198</v>
      </c>
      <c r="H431" s="214">
        <v>1578.3610000000001</v>
      </c>
      <c r="L431" s="210"/>
      <c r="M431" s="215"/>
      <c r="N431" s="216"/>
      <c r="O431" s="216"/>
      <c r="P431" s="216"/>
      <c r="Q431" s="216"/>
      <c r="R431" s="216"/>
      <c r="S431" s="216"/>
      <c r="T431" s="217"/>
      <c r="AT431" s="212" t="s">
        <v>190</v>
      </c>
      <c r="AU431" s="212" t="s">
        <v>81</v>
      </c>
      <c r="AV431" s="211" t="s">
        <v>188</v>
      </c>
      <c r="AW431" s="211" t="s">
        <v>34</v>
      </c>
      <c r="AX431" s="211" t="s">
        <v>78</v>
      </c>
      <c r="AY431" s="212" t="s">
        <v>180</v>
      </c>
    </row>
    <row r="432" spans="2:65" s="103" customFormat="1" ht="25.5" customHeight="1">
      <c r="B432" s="104"/>
      <c r="C432" s="183" t="s">
        <v>565</v>
      </c>
      <c r="D432" s="183" t="s">
        <v>183</v>
      </c>
      <c r="E432" s="184" t="s">
        <v>566</v>
      </c>
      <c r="F432" s="185" t="s">
        <v>567</v>
      </c>
      <c r="G432" s="186" t="s">
        <v>208</v>
      </c>
      <c r="H432" s="187">
        <v>1578.3610000000001</v>
      </c>
      <c r="I432" s="6"/>
      <c r="J432" s="188">
        <f>ROUND(I432*H432,2)</f>
        <v>0</v>
      </c>
      <c r="K432" s="185" t="s">
        <v>187</v>
      </c>
      <c r="L432" s="104"/>
      <c r="M432" s="189" t="s">
        <v>5</v>
      </c>
      <c r="N432" s="190" t="s">
        <v>42</v>
      </c>
      <c r="O432" s="105"/>
      <c r="P432" s="191">
        <f>O432*H432</f>
        <v>0</v>
      </c>
      <c r="Q432" s="191">
        <v>2.5999999999999998E-4</v>
      </c>
      <c r="R432" s="191">
        <f>Q432*H432</f>
        <v>0.41037385999999998</v>
      </c>
      <c r="S432" s="191">
        <v>0</v>
      </c>
      <c r="T432" s="192">
        <f>S432*H432</f>
        <v>0</v>
      </c>
      <c r="AR432" s="93" t="s">
        <v>188</v>
      </c>
      <c r="AT432" s="93" t="s">
        <v>183</v>
      </c>
      <c r="AU432" s="93" t="s">
        <v>81</v>
      </c>
      <c r="AY432" s="93" t="s">
        <v>180</v>
      </c>
      <c r="BE432" s="193">
        <f>IF(N432="základní",J432,0)</f>
        <v>0</v>
      </c>
      <c r="BF432" s="193">
        <f>IF(N432="snížená",J432,0)</f>
        <v>0</v>
      </c>
      <c r="BG432" s="193">
        <f>IF(N432="zákl. přenesená",J432,0)</f>
        <v>0</v>
      </c>
      <c r="BH432" s="193">
        <f>IF(N432="sníž. přenesená",J432,0)</f>
        <v>0</v>
      </c>
      <c r="BI432" s="193">
        <f>IF(N432="nulová",J432,0)</f>
        <v>0</v>
      </c>
      <c r="BJ432" s="93" t="s">
        <v>78</v>
      </c>
      <c r="BK432" s="193">
        <f>ROUND(I432*H432,2)</f>
        <v>0</v>
      </c>
      <c r="BL432" s="93" t="s">
        <v>188</v>
      </c>
      <c r="BM432" s="93" t="s">
        <v>568</v>
      </c>
    </row>
    <row r="433" spans="2:65" s="103" customFormat="1" ht="16.5" customHeight="1">
      <c r="B433" s="104"/>
      <c r="C433" s="183" t="s">
        <v>569</v>
      </c>
      <c r="D433" s="183" t="s">
        <v>183</v>
      </c>
      <c r="E433" s="184" t="s">
        <v>570</v>
      </c>
      <c r="F433" s="185" t="s">
        <v>571</v>
      </c>
      <c r="G433" s="186" t="s">
        <v>208</v>
      </c>
      <c r="H433" s="187">
        <v>1445.2139999999999</v>
      </c>
      <c r="I433" s="6"/>
      <c r="J433" s="188">
        <f>ROUND(I433*H433,2)</f>
        <v>0</v>
      </c>
      <c r="K433" s="185" t="s">
        <v>187</v>
      </c>
      <c r="L433" s="104"/>
      <c r="M433" s="189" t="s">
        <v>5</v>
      </c>
      <c r="N433" s="190" t="s">
        <v>42</v>
      </c>
      <c r="O433" s="105"/>
      <c r="P433" s="191">
        <f>O433*H433</f>
        <v>0</v>
      </c>
      <c r="Q433" s="191">
        <v>3.0000000000000001E-3</v>
      </c>
      <c r="R433" s="191">
        <f>Q433*H433</f>
        <v>4.335642</v>
      </c>
      <c r="S433" s="191">
        <v>0</v>
      </c>
      <c r="T433" s="192">
        <f>S433*H433</f>
        <v>0</v>
      </c>
      <c r="AR433" s="93" t="s">
        <v>188</v>
      </c>
      <c r="AT433" s="93" t="s">
        <v>183</v>
      </c>
      <c r="AU433" s="93" t="s">
        <v>81</v>
      </c>
      <c r="AY433" s="93" t="s">
        <v>180</v>
      </c>
      <c r="BE433" s="193">
        <f>IF(N433="základní",J433,0)</f>
        <v>0</v>
      </c>
      <c r="BF433" s="193">
        <f>IF(N433="snížená",J433,0)</f>
        <v>0</v>
      </c>
      <c r="BG433" s="193">
        <f>IF(N433="zákl. přenesená",J433,0)</f>
        <v>0</v>
      </c>
      <c r="BH433" s="193">
        <f>IF(N433="sníž. přenesená",J433,0)</f>
        <v>0</v>
      </c>
      <c r="BI433" s="193">
        <f>IF(N433="nulová",J433,0)</f>
        <v>0</v>
      </c>
      <c r="BJ433" s="93" t="s">
        <v>78</v>
      </c>
      <c r="BK433" s="193">
        <f>ROUND(I433*H433,2)</f>
        <v>0</v>
      </c>
      <c r="BL433" s="93" t="s">
        <v>188</v>
      </c>
      <c r="BM433" s="93" t="s">
        <v>572</v>
      </c>
    </row>
    <row r="434" spans="2:65" s="195" customFormat="1">
      <c r="B434" s="194"/>
      <c r="D434" s="196" t="s">
        <v>190</v>
      </c>
      <c r="E434" s="197" t="s">
        <v>5</v>
      </c>
      <c r="F434" s="198" t="s">
        <v>573</v>
      </c>
      <c r="H434" s="197" t="s">
        <v>5</v>
      </c>
      <c r="L434" s="194"/>
      <c r="M434" s="199"/>
      <c r="N434" s="200"/>
      <c r="O434" s="200"/>
      <c r="P434" s="200"/>
      <c r="Q434" s="200"/>
      <c r="R434" s="200"/>
      <c r="S434" s="200"/>
      <c r="T434" s="201"/>
      <c r="AT434" s="197" t="s">
        <v>190</v>
      </c>
      <c r="AU434" s="197" t="s">
        <v>81</v>
      </c>
      <c r="AV434" s="195" t="s">
        <v>78</v>
      </c>
      <c r="AW434" s="195" t="s">
        <v>34</v>
      </c>
      <c r="AX434" s="195" t="s">
        <v>71</v>
      </c>
      <c r="AY434" s="197" t="s">
        <v>180</v>
      </c>
    </row>
    <row r="435" spans="2:65" s="203" customFormat="1">
      <c r="B435" s="202"/>
      <c r="D435" s="196" t="s">
        <v>190</v>
      </c>
      <c r="E435" s="204" t="s">
        <v>5</v>
      </c>
      <c r="F435" s="205" t="s">
        <v>574</v>
      </c>
      <c r="H435" s="206">
        <v>1578.3610000000001</v>
      </c>
      <c r="L435" s="202"/>
      <c r="M435" s="207"/>
      <c r="N435" s="208"/>
      <c r="O435" s="208"/>
      <c r="P435" s="208"/>
      <c r="Q435" s="208"/>
      <c r="R435" s="208"/>
      <c r="S435" s="208"/>
      <c r="T435" s="209"/>
      <c r="AT435" s="204" t="s">
        <v>190</v>
      </c>
      <c r="AU435" s="204" t="s">
        <v>81</v>
      </c>
      <c r="AV435" s="203" t="s">
        <v>81</v>
      </c>
      <c r="AW435" s="203" t="s">
        <v>34</v>
      </c>
      <c r="AX435" s="203" t="s">
        <v>71</v>
      </c>
      <c r="AY435" s="204" t="s">
        <v>180</v>
      </c>
    </row>
    <row r="436" spans="2:65" s="195" customFormat="1">
      <c r="B436" s="194"/>
      <c r="D436" s="196" t="s">
        <v>190</v>
      </c>
      <c r="E436" s="197" t="s">
        <v>5</v>
      </c>
      <c r="F436" s="198" t="s">
        <v>575</v>
      </c>
      <c r="H436" s="197" t="s">
        <v>5</v>
      </c>
      <c r="L436" s="194"/>
      <c r="M436" s="199"/>
      <c r="N436" s="200"/>
      <c r="O436" s="200"/>
      <c r="P436" s="200"/>
      <c r="Q436" s="200"/>
      <c r="R436" s="200"/>
      <c r="S436" s="200"/>
      <c r="T436" s="201"/>
      <c r="AT436" s="197" t="s">
        <v>190</v>
      </c>
      <c r="AU436" s="197" t="s">
        <v>81</v>
      </c>
      <c r="AV436" s="195" t="s">
        <v>78</v>
      </c>
      <c r="AW436" s="195" t="s">
        <v>34</v>
      </c>
      <c r="AX436" s="195" t="s">
        <v>71</v>
      </c>
      <c r="AY436" s="197" t="s">
        <v>180</v>
      </c>
    </row>
    <row r="437" spans="2:65" s="203" customFormat="1">
      <c r="B437" s="202"/>
      <c r="D437" s="196" t="s">
        <v>190</v>
      </c>
      <c r="E437" s="204" t="s">
        <v>5</v>
      </c>
      <c r="F437" s="205" t="s">
        <v>576</v>
      </c>
      <c r="H437" s="206">
        <v>-133.14699999999999</v>
      </c>
      <c r="L437" s="202"/>
      <c r="M437" s="207"/>
      <c r="N437" s="208"/>
      <c r="O437" s="208"/>
      <c r="P437" s="208"/>
      <c r="Q437" s="208"/>
      <c r="R437" s="208"/>
      <c r="S437" s="208"/>
      <c r="T437" s="209"/>
      <c r="AT437" s="204" t="s">
        <v>190</v>
      </c>
      <c r="AU437" s="204" t="s">
        <v>81</v>
      </c>
      <c r="AV437" s="203" t="s">
        <v>81</v>
      </c>
      <c r="AW437" s="203" t="s">
        <v>34</v>
      </c>
      <c r="AX437" s="203" t="s">
        <v>71</v>
      </c>
      <c r="AY437" s="204" t="s">
        <v>180</v>
      </c>
    </row>
    <row r="438" spans="2:65" s="211" customFormat="1">
      <c r="B438" s="210"/>
      <c r="D438" s="196" t="s">
        <v>190</v>
      </c>
      <c r="E438" s="212" t="s">
        <v>5</v>
      </c>
      <c r="F438" s="213" t="s">
        <v>198</v>
      </c>
      <c r="H438" s="214">
        <v>1445.2139999999999</v>
      </c>
      <c r="L438" s="210"/>
      <c r="M438" s="215"/>
      <c r="N438" s="216"/>
      <c r="O438" s="216"/>
      <c r="P438" s="216"/>
      <c r="Q438" s="216"/>
      <c r="R438" s="216"/>
      <c r="S438" s="216"/>
      <c r="T438" s="217"/>
      <c r="AT438" s="212" t="s">
        <v>190</v>
      </c>
      <c r="AU438" s="212" t="s">
        <v>81</v>
      </c>
      <c r="AV438" s="211" t="s">
        <v>188</v>
      </c>
      <c r="AW438" s="211" t="s">
        <v>34</v>
      </c>
      <c r="AX438" s="211" t="s">
        <v>78</v>
      </c>
      <c r="AY438" s="212" t="s">
        <v>180</v>
      </c>
    </row>
    <row r="439" spans="2:65" s="103" customFormat="1" ht="25.5" customHeight="1">
      <c r="B439" s="104"/>
      <c r="C439" s="183" t="s">
        <v>577</v>
      </c>
      <c r="D439" s="183" t="s">
        <v>183</v>
      </c>
      <c r="E439" s="184" t="s">
        <v>578</v>
      </c>
      <c r="F439" s="185" t="s">
        <v>579</v>
      </c>
      <c r="G439" s="186" t="s">
        <v>208</v>
      </c>
      <c r="H439" s="187">
        <v>66.572999999999993</v>
      </c>
      <c r="I439" s="6"/>
      <c r="J439" s="188">
        <f>ROUND(I439*H439,2)</f>
        <v>0</v>
      </c>
      <c r="K439" s="185" t="s">
        <v>187</v>
      </c>
      <c r="L439" s="104"/>
      <c r="M439" s="189" t="s">
        <v>5</v>
      </c>
      <c r="N439" s="190" t="s">
        <v>42</v>
      </c>
      <c r="O439" s="105"/>
      <c r="P439" s="191">
        <f>O439*H439</f>
        <v>0</v>
      </c>
      <c r="Q439" s="191">
        <v>1.54E-2</v>
      </c>
      <c r="R439" s="191">
        <f>Q439*H439</f>
        <v>1.0252242</v>
      </c>
      <c r="S439" s="191">
        <v>0</v>
      </c>
      <c r="T439" s="192">
        <f>S439*H439</f>
        <v>0</v>
      </c>
      <c r="AR439" s="93" t="s">
        <v>188</v>
      </c>
      <c r="AT439" s="93" t="s">
        <v>183</v>
      </c>
      <c r="AU439" s="93" t="s">
        <v>81</v>
      </c>
      <c r="AY439" s="93" t="s">
        <v>180</v>
      </c>
      <c r="BE439" s="193">
        <f>IF(N439="základní",J439,0)</f>
        <v>0</v>
      </c>
      <c r="BF439" s="193">
        <f>IF(N439="snížená",J439,0)</f>
        <v>0</v>
      </c>
      <c r="BG439" s="193">
        <f>IF(N439="zákl. přenesená",J439,0)</f>
        <v>0</v>
      </c>
      <c r="BH439" s="193">
        <f>IF(N439="sníž. přenesená",J439,0)</f>
        <v>0</v>
      </c>
      <c r="BI439" s="193">
        <f>IF(N439="nulová",J439,0)</f>
        <v>0</v>
      </c>
      <c r="BJ439" s="93" t="s">
        <v>78</v>
      </c>
      <c r="BK439" s="193">
        <f>ROUND(I439*H439,2)</f>
        <v>0</v>
      </c>
      <c r="BL439" s="93" t="s">
        <v>188</v>
      </c>
      <c r="BM439" s="93" t="s">
        <v>580</v>
      </c>
    </row>
    <row r="440" spans="2:65" s="195" customFormat="1">
      <c r="B440" s="194"/>
      <c r="D440" s="196" t="s">
        <v>190</v>
      </c>
      <c r="E440" s="197" t="s">
        <v>5</v>
      </c>
      <c r="F440" s="198" t="s">
        <v>581</v>
      </c>
      <c r="H440" s="197" t="s">
        <v>5</v>
      </c>
      <c r="L440" s="194"/>
      <c r="M440" s="199"/>
      <c r="N440" s="200"/>
      <c r="O440" s="200"/>
      <c r="P440" s="200"/>
      <c r="Q440" s="200"/>
      <c r="R440" s="200"/>
      <c r="S440" s="200"/>
      <c r="T440" s="201"/>
      <c r="AT440" s="197" t="s">
        <v>190</v>
      </c>
      <c r="AU440" s="197" t="s">
        <v>81</v>
      </c>
      <c r="AV440" s="195" t="s">
        <v>78</v>
      </c>
      <c r="AW440" s="195" t="s">
        <v>34</v>
      </c>
      <c r="AX440" s="195" t="s">
        <v>71</v>
      </c>
      <c r="AY440" s="197" t="s">
        <v>180</v>
      </c>
    </row>
    <row r="441" spans="2:65" s="195" customFormat="1">
      <c r="B441" s="194"/>
      <c r="D441" s="196" t="s">
        <v>190</v>
      </c>
      <c r="E441" s="197" t="s">
        <v>5</v>
      </c>
      <c r="F441" s="198" t="s">
        <v>582</v>
      </c>
      <c r="H441" s="197" t="s">
        <v>5</v>
      </c>
      <c r="L441" s="194"/>
      <c r="M441" s="199"/>
      <c r="N441" s="200"/>
      <c r="O441" s="200"/>
      <c r="P441" s="200"/>
      <c r="Q441" s="200"/>
      <c r="R441" s="200"/>
      <c r="S441" s="200"/>
      <c r="T441" s="201"/>
      <c r="AT441" s="197" t="s">
        <v>190</v>
      </c>
      <c r="AU441" s="197" t="s">
        <v>81</v>
      </c>
      <c r="AV441" s="195" t="s">
        <v>78</v>
      </c>
      <c r="AW441" s="195" t="s">
        <v>34</v>
      </c>
      <c r="AX441" s="195" t="s">
        <v>71</v>
      </c>
      <c r="AY441" s="197" t="s">
        <v>180</v>
      </c>
    </row>
    <row r="442" spans="2:65" s="203" customFormat="1">
      <c r="B442" s="202"/>
      <c r="D442" s="196" t="s">
        <v>190</v>
      </c>
      <c r="E442" s="204" t="s">
        <v>5</v>
      </c>
      <c r="F442" s="205" t="s">
        <v>583</v>
      </c>
      <c r="H442" s="206">
        <v>66.572999999999993</v>
      </c>
      <c r="L442" s="202"/>
      <c r="M442" s="207"/>
      <c r="N442" s="208"/>
      <c r="O442" s="208"/>
      <c r="P442" s="208"/>
      <c r="Q442" s="208"/>
      <c r="R442" s="208"/>
      <c r="S442" s="208"/>
      <c r="T442" s="209"/>
      <c r="AT442" s="204" t="s">
        <v>190</v>
      </c>
      <c r="AU442" s="204" t="s">
        <v>81</v>
      </c>
      <c r="AV442" s="203" t="s">
        <v>81</v>
      </c>
      <c r="AW442" s="203" t="s">
        <v>34</v>
      </c>
      <c r="AX442" s="203" t="s">
        <v>78</v>
      </c>
      <c r="AY442" s="204" t="s">
        <v>180</v>
      </c>
    </row>
    <row r="443" spans="2:65" s="103" customFormat="1" ht="25.5" customHeight="1">
      <c r="B443" s="104"/>
      <c r="C443" s="183" t="s">
        <v>584</v>
      </c>
      <c r="D443" s="183" t="s">
        <v>183</v>
      </c>
      <c r="E443" s="184" t="s">
        <v>566</v>
      </c>
      <c r="F443" s="185" t="s">
        <v>567</v>
      </c>
      <c r="G443" s="186" t="s">
        <v>208</v>
      </c>
      <c r="H443" s="187">
        <v>66.572999999999993</v>
      </c>
      <c r="I443" s="6"/>
      <c r="J443" s="188">
        <f>ROUND(I443*H443,2)</f>
        <v>0</v>
      </c>
      <c r="K443" s="185" t="s">
        <v>187</v>
      </c>
      <c r="L443" s="104"/>
      <c r="M443" s="189" t="s">
        <v>5</v>
      </c>
      <c r="N443" s="190" t="s">
        <v>42</v>
      </c>
      <c r="O443" s="105"/>
      <c r="P443" s="191">
        <f>O443*H443</f>
        <v>0</v>
      </c>
      <c r="Q443" s="191">
        <v>2.5999999999999998E-4</v>
      </c>
      <c r="R443" s="191">
        <f>Q443*H443</f>
        <v>1.7308979999999998E-2</v>
      </c>
      <c r="S443" s="191">
        <v>0</v>
      </c>
      <c r="T443" s="192">
        <f>S443*H443</f>
        <v>0</v>
      </c>
      <c r="AR443" s="93" t="s">
        <v>188</v>
      </c>
      <c r="AT443" s="93" t="s">
        <v>183</v>
      </c>
      <c r="AU443" s="93" t="s">
        <v>81</v>
      </c>
      <c r="AY443" s="93" t="s">
        <v>180</v>
      </c>
      <c r="BE443" s="193">
        <f>IF(N443="základní",J443,0)</f>
        <v>0</v>
      </c>
      <c r="BF443" s="193">
        <f>IF(N443="snížená",J443,0)</f>
        <v>0</v>
      </c>
      <c r="BG443" s="193">
        <f>IF(N443="zákl. přenesená",J443,0)</f>
        <v>0</v>
      </c>
      <c r="BH443" s="193">
        <f>IF(N443="sníž. přenesená",J443,0)</f>
        <v>0</v>
      </c>
      <c r="BI443" s="193">
        <f>IF(N443="nulová",J443,0)</f>
        <v>0</v>
      </c>
      <c r="BJ443" s="93" t="s">
        <v>78</v>
      </c>
      <c r="BK443" s="193">
        <f>ROUND(I443*H443,2)</f>
        <v>0</v>
      </c>
      <c r="BL443" s="93" t="s">
        <v>188</v>
      </c>
      <c r="BM443" s="93" t="s">
        <v>585</v>
      </c>
    </row>
    <row r="444" spans="2:65" s="103" customFormat="1" ht="38.25" customHeight="1">
      <c r="B444" s="104"/>
      <c r="C444" s="183" t="s">
        <v>586</v>
      </c>
      <c r="D444" s="183" t="s">
        <v>183</v>
      </c>
      <c r="E444" s="184" t="s">
        <v>587</v>
      </c>
      <c r="F444" s="185" t="s">
        <v>588</v>
      </c>
      <c r="G444" s="186" t="s">
        <v>208</v>
      </c>
      <c r="H444" s="187">
        <v>295.01900000000001</v>
      </c>
      <c r="I444" s="6"/>
      <c r="J444" s="188">
        <f>ROUND(I444*H444,2)</f>
        <v>0</v>
      </c>
      <c r="K444" s="185" t="s">
        <v>187</v>
      </c>
      <c r="L444" s="104"/>
      <c r="M444" s="189" t="s">
        <v>5</v>
      </c>
      <c r="N444" s="190" t="s">
        <v>42</v>
      </c>
      <c r="O444" s="105"/>
      <c r="P444" s="191">
        <f>O444*H444</f>
        <v>0</v>
      </c>
      <c r="Q444" s="191">
        <v>1.8380000000000001E-2</v>
      </c>
      <c r="R444" s="191">
        <f>Q444*H444</f>
        <v>5.4224492199999998</v>
      </c>
      <c r="S444" s="191">
        <v>0</v>
      </c>
      <c r="T444" s="192">
        <f>S444*H444</f>
        <v>0</v>
      </c>
      <c r="AR444" s="93" t="s">
        <v>188</v>
      </c>
      <c r="AT444" s="93" t="s">
        <v>183</v>
      </c>
      <c r="AU444" s="93" t="s">
        <v>81</v>
      </c>
      <c r="AY444" s="93" t="s">
        <v>180</v>
      </c>
      <c r="BE444" s="193">
        <f>IF(N444="základní",J444,0)</f>
        <v>0</v>
      </c>
      <c r="BF444" s="193">
        <f>IF(N444="snížená",J444,0)</f>
        <v>0</v>
      </c>
      <c r="BG444" s="193">
        <f>IF(N444="zákl. přenesená",J444,0)</f>
        <v>0</v>
      </c>
      <c r="BH444" s="193">
        <f>IF(N444="sníž. přenesená",J444,0)</f>
        <v>0</v>
      </c>
      <c r="BI444" s="193">
        <f>IF(N444="nulová",J444,0)</f>
        <v>0</v>
      </c>
      <c r="BJ444" s="93" t="s">
        <v>78</v>
      </c>
      <c r="BK444" s="193">
        <f>ROUND(I444*H444,2)</f>
        <v>0</v>
      </c>
      <c r="BL444" s="93" t="s">
        <v>188</v>
      </c>
      <c r="BM444" s="93" t="s">
        <v>589</v>
      </c>
    </row>
    <row r="445" spans="2:65" s="195" customFormat="1">
      <c r="B445" s="194"/>
      <c r="D445" s="196" t="s">
        <v>190</v>
      </c>
      <c r="E445" s="197" t="s">
        <v>5</v>
      </c>
      <c r="F445" s="198" t="s">
        <v>590</v>
      </c>
      <c r="H445" s="197" t="s">
        <v>5</v>
      </c>
      <c r="L445" s="194"/>
      <c r="M445" s="199"/>
      <c r="N445" s="200"/>
      <c r="O445" s="200"/>
      <c r="P445" s="200"/>
      <c r="Q445" s="200"/>
      <c r="R445" s="200"/>
      <c r="S445" s="200"/>
      <c r="T445" s="201"/>
      <c r="AT445" s="197" t="s">
        <v>190</v>
      </c>
      <c r="AU445" s="197" t="s">
        <v>81</v>
      </c>
      <c r="AV445" s="195" t="s">
        <v>78</v>
      </c>
      <c r="AW445" s="195" t="s">
        <v>34</v>
      </c>
      <c r="AX445" s="195" t="s">
        <v>71</v>
      </c>
      <c r="AY445" s="197" t="s">
        <v>180</v>
      </c>
    </row>
    <row r="446" spans="2:65" s="195" customFormat="1">
      <c r="B446" s="194"/>
      <c r="D446" s="196" t="s">
        <v>190</v>
      </c>
      <c r="E446" s="197" t="s">
        <v>5</v>
      </c>
      <c r="F446" s="198" t="s">
        <v>286</v>
      </c>
      <c r="H446" s="197" t="s">
        <v>5</v>
      </c>
      <c r="L446" s="194"/>
      <c r="M446" s="199"/>
      <c r="N446" s="200"/>
      <c r="O446" s="200"/>
      <c r="P446" s="200"/>
      <c r="Q446" s="200"/>
      <c r="R446" s="200"/>
      <c r="S446" s="200"/>
      <c r="T446" s="201"/>
      <c r="AT446" s="197" t="s">
        <v>190</v>
      </c>
      <c r="AU446" s="197" t="s">
        <v>81</v>
      </c>
      <c r="AV446" s="195" t="s">
        <v>78</v>
      </c>
      <c r="AW446" s="195" t="s">
        <v>34</v>
      </c>
      <c r="AX446" s="195" t="s">
        <v>71</v>
      </c>
      <c r="AY446" s="197" t="s">
        <v>180</v>
      </c>
    </row>
    <row r="447" spans="2:65" s="195" customFormat="1">
      <c r="B447" s="194"/>
      <c r="D447" s="196" t="s">
        <v>190</v>
      </c>
      <c r="E447" s="197" t="s">
        <v>5</v>
      </c>
      <c r="F447" s="198" t="s">
        <v>288</v>
      </c>
      <c r="H447" s="197" t="s">
        <v>5</v>
      </c>
      <c r="L447" s="194"/>
      <c r="M447" s="199"/>
      <c r="N447" s="200"/>
      <c r="O447" s="200"/>
      <c r="P447" s="200"/>
      <c r="Q447" s="200"/>
      <c r="R447" s="200"/>
      <c r="S447" s="200"/>
      <c r="T447" s="201"/>
      <c r="AT447" s="197" t="s">
        <v>190</v>
      </c>
      <c r="AU447" s="197" t="s">
        <v>81</v>
      </c>
      <c r="AV447" s="195" t="s">
        <v>78</v>
      </c>
      <c r="AW447" s="195" t="s">
        <v>34</v>
      </c>
      <c r="AX447" s="195" t="s">
        <v>71</v>
      </c>
      <c r="AY447" s="197" t="s">
        <v>180</v>
      </c>
    </row>
    <row r="448" spans="2:65" s="203" customFormat="1">
      <c r="B448" s="202"/>
      <c r="D448" s="196" t="s">
        <v>190</v>
      </c>
      <c r="E448" s="204" t="s">
        <v>5</v>
      </c>
      <c r="F448" s="205" t="s">
        <v>322</v>
      </c>
      <c r="H448" s="206">
        <v>5.181</v>
      </c>
      <c r="L448" s="202"/>
      <c r="M448" s="207"/>
      <c r="N448" s="208"/>
      <c r="O448" s="208"/>
      <c r="P448" s="208"/>
      <c r="Q448" s="208"/>
      <c r="R448" s="208"/>
      <c r="S448" s="208"/>
      <c r="T448" s="209"/>
      <c r="AT448" s="204" t="s">
        <v>190</v>
      </c>
      <c r="AU448" s="204" t="s">
        <v>81</v>
      </c>
      <c r="AV448" s="203" t="s">
        <v>81</v>
      </c>
      <c r="AW448" s="203" t="s">
        <v>34</v>
      </c>
      <c r="AX448" s="203" t="s">
        <v>71</v>
      </c>
      <c r="AY448" s="204" t="s">
        <v>180</v>
      </c>
    </row>
    <row r="449" spans="2:51" s="203" customFormat="1">
      <c r="B449" s="202"/>
      <c r="D449" s="196" t="s">
        <v>190</v>
      </c>
      <c r="E449" s="204" t="s">
        <v>5</v>
      </c>
      <c r="F449" s="205" t="s">
        <v>591</v>
      </c>
      <c r="H449" s="206">
        <v>1.98</v>
      </c>
      <c r="L449" s="202"/>
      <c r="M449" s="207"/>
      <c r="N449" s="208"/>
      <c r="O449" s="208"/>
      <c r="P449" s="208"/>
      <c r="Q449" s="208"/>
      <c r="R449" s="208"/>
      <c r="S449" s="208"/>
      <c r="T449" s="209"/>
      <c r="AT449" s="204" t="s">
        <v>190</v>
      </c>
      <c r="AU449" s="204" t="s">
        <v>81</v>
      </c>
      <c r="AV449" s="203" t="s">
        <v>81</v>
      </c>
      <c r="AW449" s="203" t="s">
        <v>34</v>
      </c>
      <c r="AX449" s="203" t="s">
        <v>71</v>
      </c>
      <c r="AY449" s="204" t="s">
        <v>180</v>
      </c>
    </row>
    <row r="450" spans="2:51" s="203" customFormat="1">
      <c r="B450" s="202"/>
      <c r="D450" s="196" t="s">
        <v>190</v>
      </c>
      <c r="E450" s="204" t="s">
        <v>5</v>
      </c>
      <c r="F450" s="205" t="s">
        <v>592</v>
      </c>
      <c r="H450" s="206">
        <v>17.687999999999999</v>
      </c>
      <c r="L450" s="202"/>
      <c r="M450" s="207"/>
      <c r="N450" s="208"/>
      <c r="O450" s="208"/>
      <c r="P450" s="208"/>
      <c r="Q450" s="208"/>
      <c r="R450" s="208"/>
      <c r="S450" s="208"/>
      <c r="T450" s="209"/>
      <c r="AT450" s="204" t="s">
        <v>190</v>
      </c>
      <c r="AU450" s="204" t="s">
        <v>81</v>
      </c>
      <c r="AV450" s="203" t="s">
        <v>81</v>
      </c>
      <c r="AW450" s="203" t="s">
        <v>34</v>
      </c>
      <c r="AX450" s="203" t="s">
        <v>71</v>
      </c>
      <c r="AY450" s="204" t="s">
        <v>180</v>
      </c>
    </row>
    <row r="451" spans="2:51" s="203" customFormat="1">
      <c r="B451" s="202"/>
      <c r="D451" s="196" t="s">
        <v>190</v>
      </c>
      <c r="E451" s="204" t="s">
        <v>5</v>
      </c>
      <c r="F451" s="205" t="s">
        <v>593</v>
      </c>
      <c r="H451" s="206">
        <v>2.8</v>
      </c>
      <c r="L451" s="202"/>
      <c r="M451" s="207"/>
      <c r="N451" s="208"/>
      <c r="O451" s="208"/>
      <c r="P451" s="208"/>
      <c r="Q451" s="208"/>
      <c r="R451" s="208"/>
      <c r="S451" s="208"/>
      <c r="T451" s="209"/>
      <c r="AT451" s="204" t="s">
        <v>190</v>
      </c>
      <c r="AU451" s="204" t="s">
        <v>81</v>
      </c>
      <c r="AV451" s="203" t="s">
        <v>81</v>
      </c>
      <c r="AW451" s="203" t="s">
        <v>34</v>
      </c>
      <c r="AX451" s="203" t="s">
        <v>71</v>
      </c>
      <c r="AY451" s="204" t="s">
        <v>180</v>
      </c>
    </row>
    <row r="452" spans="2:51" s="203" customFormat="1">
      <c r="B452" s="202"/>
      <c r="D452" s="196" t="s">
        <v>190</v>
      </c>
      <c r="E452" s="204" t="s">
        <v>5</v>
      </c>
      <c r="F452" s="205" t="s">
        <v>594</v>
      </c>
      <c r="H452" s="206">
        <v>4.2</v>
      </c>
      <c r="L452" s="202"/>
      <c r="M452" s="207"/>
      <c r="N452" s="208"/>
      <c r="O452" s="208"/>
      <c r="P452" s="208"/>
      <c r="Q452" s="208"/>
      <c r="R452" s="208"/>
      <c r="S452" s="208"/>
      <c r="T452" s="209"/>
      <c r="AT452" s="204" t="s">
        <v>190</v>
      </c>
      <c r="AU452" s="204" t="s">
        <v>81</v>
      </c>
      <c r="AV452" s="203" t="s">
        <v>81</v>
      </c>
      <c r="AW452" s="203" t="s">
        <v>34</v>
      </c>
      <c r="AX452" s="203" t="s">
        <v>71</v>
      </c>
      <c r="AY452" s="204" t="s">
        <v>180</v>
      </c>
    </row>
    <row r="453" spans="2:51" s="203" customFormat="1">
      <c r="B453" s="202"/>
      <c r="D453" s="196" t="s">
        <v>190</v>
      </c>
      <c r="E453" s="204" t="s">
        <v>5</v>
      </c>
      <c r="F453" s="205" t="s">
        <v>595</v>
      </c>
      <c r="H453" s="206">
        <v>12</v>
      </c>
      <c r="L453" s="202"/>
      <c r="M453" s="207"/>
      <c r="N453" s="208"/>
      <c r="O453" s="208"/>
      <c r="P453" s="208"/>
      <c r="Q453" s="208"/>
      <c r="R453" s="208"/>
      <c r="S453" s="208"/>
      <c r="T453" s="209"/>
      <c r="AT453" s="204" t="s">
        <v>190</v>
      </c>
      <c r="AU453" s="204" t="s">
        <v>81</v>
      </c>
      <c r="AV453" s="203" t="s">
        <v>81</v>
      </c>
      <c r="AW453" s="203" t="s">
        <v>34</v>
      </c>
      <c r="AX453" s="203" t="s">
        <v>71</v>
      </c>
      <c r="AY453" s="204" t="s">
        <v>180</v>
      </c>
    </row>
    <row r="454" spans="2:51" s="203" customFormat="1">
      <c r="B454" s="202"/>
      <c r="D454" s="196" t="s">
        <v>190</v>
      </c>
      <c r="E454" s="204" t="s">
        <v>5</v>
      </c>
      <c r="F454" s="205" t="s">
        <v>596</v>
      </c>
      <c r="H454" s="206">
        <v>11.88</v>
      </c>
      <c r="L454" s="202"/>
      <c r="M454" s="207"/>
      <c r="N454" s="208"/>
      <c r="O454" s="208"/>
      <c r="P454" s="208"/>
      <c r="Q454" s="208"/>
      <c r="R454" s="208"/>
      <c r="S454" s="208"/>
      <c r="T454" s="209"/>
      <c r="AT454" s="204" t="s">
        <v>190</v>
      </c>
      <c r="AU454" s="204" t="s">
        <v>81</v>
      </c>
      <c r="AV454" s="203" t="s">
        <v>81</v>
      </c>
      <c r="AW454" s="203" t="s">
        <v>34</v>
      </c>
      <c r="AX454" s="203" t="s">
        <v>71</v>
      </c>
      <c r="AY454" s="204" t="s">
        <v>180</v>
      </c>
    </row>
    <row r="455" spans="2:51" s="203" customFormat="1">
      <c r="B455" s="202"/>
      <c r="D455" s="196" t="s">
        <v>190</v>
      </c>
      <c r="E455" s="204" t="s">
        <v>5</v>
      </c>
      <c r="F455" s="205" t="s">
        <v>597</v>
      </c>
      <c r="H455" s="206">
        <v>3.96</v>
      </c>
      <c r="L455" s="202"/>
      <c r="M455" s="207"/>
      <c r="N455" s="208"/>
      <c r="O455" s="208"/>
      <c r="P455" s="208"/>
      <c r="Q455" s="208"/>
      <c r="R455" s="208"/>
      <c r="S455" s="208"/>
      <c r="T455" s="209"/>
      <c r="AT455" s="204" t="s">
        <v>190</v>
      </c>
      <c r="AU455" s="204" t="s">
        <v>81</v>
      </c>
      <c r="AV455" s="203" t="s">
        <v>81</v>
      </c>
      <c r="AW455" s="203" t="s">
        <v>34</v>
      </c>
      <c r="AX455" s="203" t="s">
        <v>71</v>
      </c>
      <c r="AY455" s="204" t="s">
        <v>180</v>
      </c>
    </row>
    <row r="456" spans="2:51" s="203" customFormat="1">
      <c r="B456" s="202"/>
      <c r="D456" s="196" t="s">
        <v>190</v>
      </c>
      <c r="E456" s="204" t="s">
        <v>5</v>
      </c>
      <c r="F456" s="205" t="s">
        <v>598</v>
      </c>
      <c r="H456" s="206">
        <v>3.96</v>
      </c>
      <c r="L456" s="202"/>
      <c r="M456" s="207"/>
      <c r="N456" s="208"/>
      <c r="O456" s="208"/>
      <c r="P456" s="208"/>
      <c r="Q456" s="208"/>
      <c r="R456" s="208"/>
      <c r="S456" s="208"/>
      <c r="T456" s="209"/>
      <c r="AT456" s="204" t="s">
        <v>190</v>
      </c>
      <c r="AU456" s="204" t="s">
        <v>81</v>
      </c>
      <c r="AV456" s="203" t="s">
        <v>81</v>
      </c>
      <c r="AW456" s="203" t="s">
        <v>34</v>
      </c>
      <c r="AX456" s="203" t="s">
        <v>71</v>
      </c>
      <c r="AY456" s="204" t="s">
        <v>180</v>
      </c>
    </row>
    <row r="457" spans="2:51" s="195" customFormat="1">
      <c r="B457" s="194"/>
      <c r="D457" s="196" t="s">
        <v>190</v>
      </c>
      <c r="E457" s="197" t="s">
        <v>5</v>
      </c>
      <c r="F457" s="198" t="s">
        <v>343</v>
      </c>
      <c r="H457" s="197" t="s">
        <v>5</v>
      </c>
      <c r="L457" s="194"/>
      <c r="M457" s="199"/>
      <c r="N457" s="200"/>
      <c r="O457" s="200"/>
      <c r="P457" s="200"/>
      <c r="Q457" s="200"/>
      <c r="R457" s="200"/>
      <c r="S457" s="200"/>
      <c r="T457" s="201"/>
      <c r="AT457" s="197" t="s">
        <v>190</v>
      </c>
      <c r="AU457" s="197" t="s">
        <v>81</v>
      </c>
      <c r="AV457" s="195" t="s">
        <v>78</v>
      </c>
      <c r="AW457" s="195" t="s">
        <v>34</v>
      </c>
      <c r="AX457" s="195" t="s">
        <v>71</v>
      </c>
      <c r="AY457" s="197" t="s">
        <v>180</v>
      </c>
    </row>
    <row r="458" spans="2:51" s="203" customFormat="1">
      <c r="B458" s="202"/>
      <c r="D458" s="196" t="s">
        <v>190</v>
      </c>
      <c r="E458" s="204" t="s">
        <v>5</v>
      </c>
      <c r="F458" s="205" t="s">
        <v>599</v>
      </c>
      <c r="H458" s="206">
        <v>-3.94</v>
      </c>
      <c r="L458" s="202"/>
      <c r="M458" s="207"/>
      <c r="N458" s="208"/>
      <c r="O458" s="208"/>
      <c r="P458" s="208"/>
      <c r="Q458" s="208"/>
      <c r="R458" s="208"/>
      <c r="S458" s="208"/>
      <c r="T458" s="209"/>
      <c r="AT458" s="204" t="s">
        <v>190</v>
      </c>
      <c r="AU458" s="204" t="s">
        <v>81</v>
      </c>
      <c r="AV458" s="203" t="s">
        <v>81</v>
      </c>
      <c r="AW458" s="203" t="s">
        <v>34</v>
      </c>
      <c r="AX458" s="203" t="s">
        <v>71</v>
      </c>
      <c r="AY458" s="204" t="s">
        <v>180</v>
      </c>
    </row>
    <row r="459" spans="2:51" s="195" customFormat="1">
      <c r="B459" s="194"/>
      <c r="D459" s="196" t="s">
        <v>190</v>
      </c>
      <c r="E459" s="197" t="s">
        <v>5</v>
      </c>
      <c r="F459" s="198" t="s">
        <v>290</v>
      </c>
      <c r="H459" s="197" t="s">
        <v>5</v>
      </c>
      <c r="L459" s="194"/>
      <c r="M459" s="199"/>
      <c r="N459" s="200"/>
      <c r="O459" s="200"/>
      <c r="P459" s="200"/>
      <c r="Q459" s="200"/>
      <c r="R459" s="200"/>
      <c r="S459" s="200"/>
      <c r="T459" s="201"/>
      <c r="AT459" s="197" t="s">
        <v>190</v>
      </c>
      <c r="AU459" s="197" t="s">
        <v>81</v>
      </c>
      <c r="AV459" s="195" t="s">
        <v>78</v>
      </c>
      <c r="AW459" s="195" t="s">
        <v>34</v>
      </c>
      <c r="AX459" s="195" t="s">
        <v>71</v>
      </c>
      <c r="AY459" s="197" t="s">
        <v>180</v>
      </c>
    </row>
    <row r="460" spans="2:51" s="203" customFormat="1">
      <c r="B460" s="202"/>
      <c r="D460" s="196" t="s">
        <v>190</v>
      </c>
      <c r="E460" s="204" t="s">
        <v>5</v>
      </c>
      <c r="F460" s="205" t="s">
        <v>323</v>
      </c>
      <c r="H460" s="206">
        <v>4.0919999999999996</v>
      </c>
      <c r="L460" s="202"/>
      <c r="M460" s="207"/>
      <c r="N460" s="208"/>
      <c r="O460" s="208"/>
      <c r="P460" s="208"/>
      <c r="Q460" s="208"/>
      <c r="R460" s="208"/>
      <c r="S460" s="208"/>
      <c r="T460" s="209"/>
      <c r="AT460" s="204" t="s">
        <v>190</v>
      </c>
      <c r="AU460" s="204" t="s">
        <v>81</v>
      </c>
      <c r="AV460" s="203" t="s">
        <v>81</v>
      </c>
      <c r="AW460" s="203" t="s">
        <v>34</v>
      </c>
      <c r="AX460" s="203" t="s">
        <v>71</v>
      </c>
      <c r="AY460" s="204" t="s">
        <v>180</v>
      </c>
    </row>
    <row r="461" spans="2:51" s="203" customFormat="1">
      <c r="B461" s="202"/>
      <c r="D461" s="196" t="s">
        <v>190</v>
      </c>
      <c r="E461" s="204" t="s">
        <v>5</v>
      </c>
      <c r="F461" s="205" t="s">
        <v>600</v>
      </c>
      <c r="H461" s="206">
        <v>11.2</v>
      </c>
      <c r="L461" s="202"/>
      <c r="M461" s="207"/>
      <c r="N461" s="208"/>
      <c r="O461" s="208"/>
      <c r="P461" s="208"/>
      <c r="Q461" s="208"/>
      <c r="R461" s="208"/>
      <c r="S461" s="208"/>
      <c r="T461" s="209"/>
      <c r="AT461" s="204" t="s">
        <v>190</v>
      </c>
      <c r="AU461" s="204" t="s">
        <v>81</v>
      </c>
      <c r="AV461" s="203" t="s">
        <v>81</v>
      </c>
      <c r="AW461" s="203" t="s">
        <v>34</v>
      </c>
      <c r="AX461" s="203" t="s">
        <v>71</v>
      </c>
      <c r="AY461" s="204" t="s">
        <v>180</v>
      </c>
    </row>
    <row r="462" spans="2:51" s="203" customFormat="1">
      <c r="B462" s="202"/>
      <c r="D462" s="196" t="s">
        <v>190</v>
      </c>
      <c r="E462" s="204" t="s">
        <v>5</v>
      </c>
      <c r="F462" s="205" t="s">
        <v>601</v>
      </c>
      <c r="H462" s="206">
        <v>3.96</v>
      </c>
      <c r="L462" s="202"/>
      <c r="M462" s="207"/>
      <c r="N462" s="208"/>
      <c r="O462" s="208"/>
      <c r="P462" s="208"/>
      <c r="Q462" s="208"/>
      <c r="R462" s="208"/>
      <c r="S462" s="208"/>
      <c r="T462" s="209"/>
      <c r="AT462" s="204" t="s">
        <v>190</v>
      </c>
      <c r="AU462" s="204" t="s">
        <v>81</v>
      </c>
      <c r="AV462" s="203" t="s">
        <v>81</v>
      </c>
      <c r="AW462" s="203" t="s">
        <v>34</v>
      </c>
      <c r="AX462" s="203" t="s">
        <v>71</v>
      </c>
      <c r="AY462" s="204" t="s">
        <v>180</v>
      </c>
    </row>
    <row r="463" spans="2:51" s="203" customFormat="1">
      <c r="B463" s="202"/>
      <c r="D463" s="196" t="s">
        <v>190</v>
      </c>
      <c r="E463" s="204" t="s">
        <v>5</v>
      </c>
      <c r="F463" s="205" t="s">
        <v>602</v>
      </c>
      <c r="H463" s="206">
        <v>3.6</v>
      </c>
      <c r="L463" s="202"/>
      <c r="M463" s="207"/>
      <c r="N463" s="208"/>
      <c r="O463" s="208"/>
      <c r="P463" s="208"/>
      <c r="Q463" s="208"/>
      <c r="R463" s="208"/>
      <c r="S463" s="208"/>
      <c r="T463" s="209"/>
      <c r="AT463" s="204" t="s">
        <v>190</v>
      </c>
      <c r="AU463" s="204" t="s">
        <v>81</v>
      </c>
      <c r="AV463" s="203" t="s">
        <v>81</v>
      </c>
      <c r="AW463" s="203" t="s">
        <v>34</v>
      </c>
      <c r="AX463" s="203" t="s">
        <v>71</v>
      </c>
      <c r="AY463" s="204" t="s">
        <v>180</v>
      </c>
    </row>
    <row r="464" spans="2:51" s="203" customFormat="1">
      <c r="B464" s="202"/>
      <c r="D464" s="196" t="s">
        <v>190</v>
      </c>
      <c r="E464" s="204" t="s">
        <v>5</v>
      </c>
      <c r="F464" s="205" t="s">
        <v>595</v>
      </c>
      <c r="H464" s="206">
        <v>12</v>
      </c>
      <c r="L464" s="202"/>
      <c r="M464" s="207"/>
      <c r="N464" s="208"/>
      <c r="O464" s="208"/>
      <c r="P464" s="208"/>
      <c r="Q464" s="208"/>
      <c r="R464" s="208"/>
      <c r="S464" s="208"/>
      <c r="T464" s="209"/>
      <c r="AT464" s="204" t="s">
        <v>190</v>
      </c>
      <c r="AU464" s="204" t="s">
        <v>81</v>
      </c>
      <c r="AV464" s="203" t="s">
        <v>81</v>
      </c>
      <c r="AW464" s="203" t="s">
        <v>34</v>
      </c>
      <c r="AX464" s="203" t="s">
        <v>71</v>
      </c>
      <c r="AY464" s="204" t="s">
        <v>180</v>
      </c>
    </row>
    <row r="465" spans="2:51" s="203" customFormat="1">
      <c r="B465" s="202"/>
      <c r="D465" s="196" t="s">
        <v>190</v>
      </c>
      <c r="E465" s="204" t="s">
        <v>5</v>
      </c>
      <c r="F465" s="205" t="s">
        <v>603</v>
      </c>
      <c r="H465" s="206">
        <v>1.98</v>
      </c>
      <c r="L465" s="202"/>
      <c r="M465" s="207"/>
      <c r="N465" s="208"/>
      <c r="O465" s="208"/>
      <c r="P465" s="208"/>
      <c r="Q465" s="208"/>
      <c r="R465" s="208"/>
      <c r="S465" s="208"/>
      <c r="T465" s="209"/>
      <c r="AT465" s="204" t="s">
        <v>190</v>
      </c>
      <c r="AU465" s="204" t="s">
        <v>81</v>
      </c>
      <c r="AV465" s="203" t="s">
        <v>81</v>
      </c>
      <c r="AW465" s="203" t="s">
        <v>34</v>
      </c>
      <c r="AX465" s="203" t="s">
        <v>71</v>
      </c>
      <c r="AY465" s="204" t="s">
        <v>180</v>
      </c>
    </row>
    <row r="466" spans="2:51" s="203" customFormat="1">
      <c r="B466" s="202"/>
      <c r="D466" s="196" t="s">
        <v>190</v>
      </c>
      <c r="E466" s="204" t="s">
        <v>5</v>
      </c>
      <c r="F466" s="205" t="s">
        <v>604</v>
      </c>
      <c r="H466" s="206">
        <v>4.95</v>
      </c>
      <c r="L466" s="202"/>
      <c r="M466" s="207"/>
      <c r="N466" s="208"/>
      <c r="O466" s="208"/>
      <c r="P466" s="208"/>
      <c r="Q466" s="208"/>
      <c r="R466" s="208"/>
      <c r="S466" s="208"/>
      <c r="T466" s="209"/>
      <c r="AT466" s="204" t="s">
        <v>190</v>
      </c>
      <c r="AU466" s="204" t="s">
        <v>81</v>
      </c>
      <c r="AV466" s="203" t="s">
        <v>81</v>
      </c>
      <c r="AW466" s="203" t="s">
        <v>34</v>
      </c>
      <c r="AX466" s="203" t="s">
        <v>71</v>
      </c>
      <c r="AY466" s="204" t="s">
        <v>180</v>
      </c>
    </row>
    <row r="467" spans="2:51" s="219" customFormat="1">
      <c r="B467" s="218"/>
      <c r="D467" s="196" t="s">
        <v>190</v>
      </c>
      <c r="E467" s="220" t="s">
        <v>5</v>
      </c>
      <c r="F467" s="221" t="s">
        <v>292</v>
      </c>
      <c r="H467" s="222">
        <v>101.491</v>
      </c>
      <c r="L467" s="218"/>
      <c r="M467" s="223"/>
      <c r="N467" s="224"/>
      <c r="O467" s="224"/>
      <c r="P467" s="224"/>
      <c r="Q467" s="224"/>
      <c r="R467" s="224"/>
      <c r="S467" s="224"/>
      <c r="T467" s="225"/>
      <c r="AT467" s="220" t="s">
        <v>190</v>
      </c>
      <c r="AU467" s="220" t="s">
        <v>81</v>
      </c>
      <c r="AV467" s="219" t="s">
        <v>205</v>
      </c>
      <c r="AW467" s="219" t="s">
        <v>34</v>
      </c>
      <c r="AX467" s="219" t="s">
        <v>71</v>
      </c>
      <c r="AY467" s="220" t="s">
        <v>180</v>
      </c>
    </row>
    <row r="468" spans="2:51" s="195" customFormat="1">
      <c r="B468" s="194"/>
      <c r="D468" s="196" t="s">
        <v>190</v>
      </c>
      <c r="E468" s="197" t="s">
        <v>5</v>
      </c>
      <c r="F468" s="198" t="s">
        <v>605</v>
      </c>
      <c r="H468" s="197" t="s">
        <v>5</v>
      </c>
      <c r="L468" s="194"/>
      <c r="M468" s="199"/>
      <c r="N468" s="200"/>
      <c r="O468" s="200"/>
      <c r="P468" s="200"/>
      <c r="Q468" s="200"/>
      <c r="R468" s="200"/>
      <c r="S468" s="200"/>
      <c r="T468" s="201"/>
      <c r="AT468" s="197" t="s">
        <v>190</v>
      </c>
      <c r="AU468" s="197" t="s">
        <v>81</v>
      </c>
      <c r="AV468" s="195" t="s">
        <v>78</v>
      </c>
      <c r="AW468" s="195" t="s">
        <v>34</v>
      </c>
      <c r="AX468" s="195" t="s">
        <v>71</v>
      </c>
      <c r="AY468" s="197" t="s">
        <v>180</v>
      </c>
    </row>
    <row r="469" spans="2:51" s="195" customFormat="1">
      <c r="B469" s="194"/>
      <c r="D469" s="196" t="s">
        <v>190</v>
      </c>
      <c r="E469" s="197" t="s">
        <v>5</v>
      </c>
      <c r="F469" s="198" t="s">
        <v>286</v>
      </c>
      <c r="H469" s="197" t="s">
        <v>5</v>
      </c>
      <c r="L469" s="194"/>
      <c r="M469" s="199"/>
      <c r="N469" s="200"/>
      <c r="O469" s="200"/>
      <c r="P469" s="200"/>
      <c r="Q469" s="200"/>
      <c r="R469" s="200"/>
      <c r="S469" s="200"/>
      <c r="T469" s="201"/>
      <c r="AT469" s="197" t="s">
        <v>190</v>
      </c>
      <c r="AU469" s="197" t="s">
        <v>81</v>
      </c>
      <c r="AV469" s="195" t="s">
        <v>78</v>
      </c>
      <c r="AW469" s="195" t="s">
        <v>34</v>
      </c>
      <c r="AX469" s="195" t="s">
        <v>71</v>
      </c>
      <c r="AY469" s="197" t="s">
        <v>180</v>
      </c>
    </row>
    <row r="470" spans="2:51" s="195" customFormat="1">
      <c r="B470" s="194"/>
      <c r="D470" s="196" t="s">
        <v>190</v>
      </c>
      <c r="E470" s="197" t="s">
        <v>5</v>
      </c>
      <c r="F470" s="198" t="s">
        <v>288</v>
      </c>
      <c r="H470" s="197" t="s">
        <v>5</v>
      </c>
      <c r="L470" s="194"/>
      <c r="M470" s="199"/>
      <c r="N470" s="200"/>
      <c r="O470" s="200"/>
      <c r="P470" s="200"/>
      <c r="Q470" s="200"/>
      <c r="R470" s="200"/>
      <c r="S470" s="200"/>
      <c r="T470" s="201"/>
      <c r="AT470" s="197" t="s">
        <v>190</v>
      </c>
      <c r="AU470" s="197" t="s">
        <v>81</v>
      </c>
      <c r="AV470" s="195" t="s">
        <v>78</v>
      </c>
      <c r="AW470" s="195" t="s">
        <v>34</v>
      </c>
      <c r="AX470" s="195" t="s">
        <v>71</v>
      </c>
      <c r="AY470" s="197" t="s">
        <v>180</v>
      </c>
    </row>
    <row r="471" spans="2:51" s="203" customFormat="1">
      <c r="B471" s="202"/>
      <c r="D471" s="196" t="s">
        <v>190</v>
      </c>
      <c r="E471" s="204" t="s">
        <v>5</v>
      </c>
      <c r="F471" s="205" t="s">
        <v>367</v>
      </c>
      <c r="H471" s="206">
        <v>17.28</v>
      </c>
      <c r="L471" s="202"/>
      <c r="M471" s="207"/>
      <c r="N471" s="208"/>
      <c r="O471" s="208"/>
      <c r="P471" s="208"/>
      <c r="Q471" s="208"/>
      <c r="R471" s="208"/>
      <c r="S471" s="208"/>
      <c r="T471" s="209"/>
      <c r="AT471" s="204" t="s">
        <v>190</v>
      </c>
      <c r="AU471" s="204" t="s">
        <v>81</v>
      </c>
      <c r="AV471" s="203" t="s">
        <v>81</v>
      </c>
      <c r="AW471" s="203" t="s">
        <v>34</v>
      </c>
      <c r="AX471" s="203" t="s">
        <v>71</v>
      </c>
      <c r="AY471" s="204" t="s">
        <v>180</v>
      </c>
    </row>
    <row r="472" spans="2:51" s="203" customFormat="1">
      <c r="B472" s="202"/>
      <c r="D472" s="196" t="s">
        <v>190</v>
      </c>
      <c r="E472" s="204" t="s">
        <v>5</v>
      </c>
      <c r="F472" s="205" t="s">
        <v>606</v>
      </c>
      <c r="H472" s="206">
        <v>70.884</v>
      </c>
      <c r="L472" s="202"/>
      <c r="M472" s="207"/>
      <c r="N472" s="208"/>
      <c r="O472" s="208"/>
      <c r="P472" s="208"/>
      <c r="Q472" s="208"/>
      <c r="R472" s="208"/>
      <c r="S472" s="208"/>
      <c r="T472" s="209"/>
      <c r="AT472" s="204" t="s">
        <v>190</v>
      </c>
      <c r="AU472" s="204" t="s">
        <v>81</v>
      </c>
      <c r="AV472" s="203" t="s">
        <v>81</v>
      </c>
      <c r="AW472" s="203" t="s">
        <v>34</v>
      </c>
      <c r="AX472" s="203" t="s">
        <v>71</v>
      </c>
      <c r="AY472" s="204" t="s">
        <v>180</v>
      </c>
    </row>
    <row r="473" spans="2:51" s="203" customFormat="1">
      <c r="B473" s="202"/>
      <c r="D473" s="196" t="s">
        <v>190</v>
      </c>
      <c r="E473" s="204" t="s">
        <v>5</v>
      </c>
      <c r="F473" s="205" t="s">
        <v>592</v>
      </c>
      <c r="H473" s="206">
        <v>17.687999999999999</v>
      </c>
      <c r="L473" s="202"/>
      <c r="M473" s="207"/>
      <c r="N473" s="208"/>
      <c r="O473" s="208"/>
      <c r="P473" s="208"/>
      <c r="Q473" s="208"/>
      <c r="R473" s="208"/>
      <c r="S473" s="208"/>
      <c r="T473" s="209"/>
      <c r="AT473" s="204" t="s">
        <v>190</v>
      </c>
      <c r="AU473" s="204" t="s">
        <v>81</v>
      </c>
      <c r="AV473" s="203" t="s">
        <v>81</v>
      </c>
      <c r="AW473" s="203" t="s">
        <v>34</v>
      </c>
      <c r="AX473" s="203" t="s">
        <v>71</v>
      </c>
      <c r="AY473" s="204" t="s">
        <v>180</v>
      </c>
    </row>
    <row r="474" spans="2:51" s="203" customFormat="1">
      <c r="B474" s="202"/>
      <c r="D474" s="196" t="s">
        <v>190</v>
      </c>
      <c r="E474" s="204" t="s">
        <v>5</v>
      </c>
      <c r="F474" s="205" t="s">
        <v>607</v>
      </c>
      <c r="H474" s="206">
        <v>14.124000000000001</v>
      </c>
      <c r="L474" s="202"/>
      <c r="M474" s="207"/>
      <c r="N474" s="208"/>
      <c r="O474" s="208"/>
      <c r="P474" s="208"/>
      <c r="Q474" s="208"/>
      <c r="R474" s="208"/>
      <c r="S474" s="208"/>
      <c r="T474" s="209"/>
      <c r="AT474" s="204" t="s">
        <v>190</v>
      </c>
      <c r="AU474" s="204" t="s">
        <v>81</v>
      </c>
      <c r="AV474" s="203" t="s">
        <v>81</v>
      </c>
      <c r="AW474" s="203" t="s">
        <v>34</v>
      </c>
      <c r="AX474" s="203" t="s">
        <v>71</v>
      </c>
      <c r="AY474" s="204" t="s">
        <v>180</v>
      </c>
    </row>
    <row r="475" spans="2:51" s="203" customFormat="1">
      <c r="B475" s="202"/>
      <c r="D475" s="196" t="s">
        <v>190</v>
      </c>
      <c r="E475" s="204" t="s">
        <v>5</v>
      </c>
      <c r="F475" s="205" t="s">
        <v>608</v>
      </c>
      <c r="H475" s="206">
        <v>49.5</v>
      </c>
      <c r="L475" s="202"/>
      <c r="M475" s="207"/>
      <c r="N475" s="208"/>
      <c r="O475" s="208"/>
      <c r="P475" s="208"/>
      <c r="Q475" s="208"/>
      <c r="R475" s="208"/>
      <c r="S475" s="208"/>
      <c r="T475" s="209"/>
      <c r="AT475" s="204" t="s">
        <v>190</v>
      </c>
      <c r="AU475" s="204" t="s">
        <v>81</v>
      </c>
      <c r="AV475" s="203" t="s">
        <v>81</v>
      </c>
      <c r="AW475" s="203" t="s">
        <v>34</v>
      </c>
      <c r="AX475" s="203" t="s">
        <v>71</v>
      </c>
      <c r="AY475" s="204" t="s">
        <v>180</v>
      </c>
    </row>
    <row r="476" spans="2:51" s="203" customFormat="1">
      <c r="B476" s="202"/>
      <c r="D476" s="196" t="s">
        <v>190</v>
      </c>
      <c r="E476" s="204" t="s">
        <v>5</v>
      </c>
      <c r="F476" s="205" t="s">
        <v>595</v>
      </c>
      <c r="H476" s="206">
        <v>12</v>
      </c>
      <c r="L476" s="202"/>
      <c r="M476" s="207"/>
      <c r="N476" s="208"/>
      <c r="O476" s="208"/>
      <c r="P476" s="208"/>
      <c r="Q476" s="208"/>
      <c r="R476" s="208"/>
      <c r="S476" s="208"/>
      <c r="T476" s="209"/>
      <c r="AT476" s="204" t="s">
        <v>190</v>
      </c>
      <c r="AU476" s="204" t="s">
        <v>81</v>
      </c>
      <c r="AV476" s="203" t="s">
        <v>81</v>
      </c>
      <c r="AW476" s="203" t="s">
        <v>34</v>
      </c>
      <c r="AX476" s="203" t="s">
        <v>71</v>
      </c>
      <c r="AY476" s="204" t="s">
        <v>180</v>
      </c>
    </row>
    <row r="477" spans="2:51" s="195" customFormat="1">
      <c r="B477" s="194"/>
      <c r="D477" s="196" t="s">
        <v>190</v>
      </c>
      <c r="E477" s="197" t="s">
        <v>5</v>
      </c>
      <c r="F477" s="198" t="s">
        <v>343</v>
      </c>
      <c r="H477" s="197" t="s">
        <v>5</v>
      </c>
      <c r="L477" s="194"/>
      <c r="M477" s="199"/>
      <c r="N477" s="200"/>
      <c r="O477" s="200"/>
      <c r="P477" s="200"/>
      <c r="Q477" s="200"/>
      <c r="R477" s="200"/>
      <c r="S477" s="200"/>
      <c r="T477" s="201"/>
      <c r="AT477" s="197" t="s">
        <v>190</v>
      </c>
      <c r="AU477" s="197" t="s">
        <v>81</v>
      </c>
      <c r="AV477" s="195" t="s">
        <v>78</v>
      </c>
      <c r="AW477" s="195" t="s">
        <v>34</v>
      </c>
      <c r="AX477" s="195" t="s">
        <v>71</v>
      </c>
      <c r="AY477" s="197" t="s">
        <v>180</v>
      </c>
    </row>
    <row r="478" spans="2:51" s="203" customFormat="1">
      <c r="B478" s="202"/>
      <c r="D478" s="196" t="s">
        <v>190</v>
      </c>
      <c r="E478" s="204" t="s">
        <v>5</v>
      </c>
      <c r="F478" s="205" t="s">
        <v>609</v>
      </c>
      <c r="H478" s="206">
        <v>-11.82</v>
      </c>
      <c r="L478" s="202"/>
      <c r="M478" s="207"/>
      <c r="N478" s="208"/>
      <c r="O478" s="208"/>
      <c r="P478" s="208"/>
      <c r="Q478" s="208"/>
      <c r="R478" s="208"/>
      <c r="S478" s="208"/>
      <c r="T478" s="209"/>
      <c r="AT478" s="204" t="s">
        <v>190</v>
      </c>
      <c r="AU478" s="204" t="s">
        <v>81</v>
      </c>
      <c r="AV478" s="203" t="s">
        <v>81</v>
      </c>
      <c r="AW478" s="203" t="s">
        <v>34</v>
      </c>
      <c r="AX478" s="203" t="s">
        <v>71</v>
      </c>
      <c r="AY478" s="204" t="s">
        <v>180</v>
      </c>
    </row>
    <row r="479" spans="2:51" s="203" customFormat="1">
      <c r="B479" s="202"/>
      <c r="D479" s="196" t="s">
        <v>190</v>
      </c>
      <c r="E479" s="204" t="s">
        <v>5</v>
      </c>
      <c r="F479" s="205" t="s">
        <v>610</v>
      </c>
      <c r="H479" s="206">
        <v>-3.1520000000000001</v>
      </c>
      <c r="L479" s="202"/>
      <c r="M479" s="207"/>
      <c r="N479" s="208"/>
      <c r="O479" s="208"/>
      <c r="P479" s="208"/>
      <c r="Q479" s="208"/>
      <c r="R479" s="208"/>
      <c r="S479" s="208"/>
      <c r="T479" s="209"/>
      <c r="AT479" s="204" t="s">
        <v>190</v>
      </c>
      <c r="AU479" s="204" t="s">
        <v>81</v>
      </c>
      <c r="AV479" s="203" t="s">
        <v>81</v>
      </c>
      <c r="AW479" s="203" t="s">
        <v>34</v>
      </c>
      <c r="AX479" s="203" t="s">
        <v>71</v>
      </c>
      <c r="AY479" s="204" t="s">
        <v>180</v>
      </c>
    </row>
    <row r="480" spans="2:51" s="195" customFormat="1">
      <c r="B480" s="194"/>
      <c r="D480" s="196" t="s">
        <v>190</v>
      </c>
      <c r="E480" s="197" t="s">
        <v>5</v>
      </c>
      <c r="F480" s="198" t="s">
        <v>290</v>
      </c>
      <c r="H480" s="197" t="s">
        <v>5</v>
      </c>
      <c r="L480" s="194"/>
      <c r="M480" s="199"/>
      <c r="N480" s="200"/>
      <c r="O480" s="200"/>
      <c r="P480" s="200"/>
      <c r="Q480" s="200"/>
      <c r="R480" s="200"/>
      <c r="S480" s="200"/>
      <c r="T480" s="201"/>
      <c r="AT480" s="197" t="s">
        <v>190</v>
      </c>
      <c r="AU480" s="197" t="s">
        <v>81</v>
      </c>
      <c r="AV480" s="195" t="s">
        <v>78</v>
      </c>
      <c r="AW480" s="195" t="s">
        <v>34</v>
      </c>
      <c r="AX480" s="195" t="s">
        <v>71</v>
      </c>
      <c r="AY480" s="197" t="s">
        <v>180</v>
      </c>
    </row>
    <row r="481" spans="2:65" s="203" customFormat="1">
      <c r="B481" s="202"/>
      <c r="D481" s="196" t="s">
        <v>190</v>
      </c>
      <c r="E481" s="204" t="s">
        <v>5</v>
      </c>
      <c r="F481" s="205" t="s">
        <v>611</v>
      </c>
      <c r="H481" s="206">
        <v>16.5</v>
      </c>
      <c r="L481" s="202"/>
      <c r="M481" s="207"/>
      <c r="N481" s="208"/>
      <c r="O481" s="208"/>
      <c r="P481" s="208"/>
      <c r="Q481" s="208"/>
      <c r="R481" s="208"/>
      <c r="S481" s="208"/>
      <c r="T481" s="209"/>
      <c r="AT481" s="204" t="s">
        <v>190</v>
      </c>
      <c r="AU481" s="204" t="s">
        <v>81</v>
      </c>
      <c r="AV481" s="203" t="s">
        <v>81</v>
      </c>
      <c r="AW481" s="203" t="s">
        <v>34</v>
      </c>
      <c r="AX481" s="203" t="s">
        <v>71</v>
      </c>
      <c r="AY481" s="204" t="s">
        <v>180</v>
      </c>
    </row>
    <row r="482" spans="2:65" s="203" customFormat="1">
      <c r="B482" s="202"/>
      <c r="D482" s="196" t="s">
        <v>190</v>
      </c>
      <c r="E482" s="204" t="s">
        <v>5</v>
      </c>
      <c r="F482" s="205" t="s">
        <v>612</v>
      </c>
      <c r="H482" s="206">
        <v>84.644999999999996</v>
      </c>
      <c r="L482" s="202"/>
      <c r="M482" s="207"/>
      <c r="N482" s="208"/>
      <c r="O482" s="208"/>
      <c r="P482" s="208"/>
      <c r="Q482" s="208"/>
      <c r="R482" s="208"/>
      <c r="S482" s="208"/>
      <c r="T482" s="209"/>
      <c r="AT482" s="204" t="s">
        <v>190</v>
      </c>
      <c r="AU482" s="204" t="s">
        <v>81</v>
      </c>
      <c r="AV482" s="203" t="s">
        <v>81</v>
      </c>
      <c r="AW482" s="203" t="s">
        <v>34</v>
      </c>
      <c r="AX482" s="203" t="s">
        <v>71</v>
      </c>
      <c r="AY482" s="204" t="s">
        <v>180</v>
      </c>
    </row>
    <row r="483" spans="2:65" s="203" customFormat="1">
      <c r="B483" s="202"/>
      <c r="D483" s="196" t="s">
        <v>190</v>
      </c>
      <c r="E483" s="204" t="s">
        <v>5</v>
      </c>
      <c r="F483" s="205" t="s">
        <v>613</v>
      </c>
      <c r="H483" s="206">
        <v>9</v>
      </c>
      <c r="L483" s="202"/>
      <c r="M483" s="207"/>
      <c r="N483" s="208"/>
      <c r="O483" s="208"/>
      <c r="P483" s="208"/>
      <c r="Q483" s="208"/>
      <c r="R483" s="208"/>
      <c r="S483" s="208"/>
      <c r="T483" s="209"/>
      <c r="AT483" s="204" t="s">
        <v>190</v>
      </c>
      <c r="AU483" s="204" t="s">
        <v>81</v>
      </c>
      <c r="AV483" s="203" t="s">
        <v>81</v>
      </c>
      <c r="AW483" s="203" t="s">
        <v>34</v>
      </c>
      <c r="AX483" s="203" t="s">
        <v>71</v>
      </c>
      <c r="AY483" s="204" t="s">
        <v>180</v>
      </c>
    </row>
    <row r="484" spans="2:65" s="195" customFormat="1">
      <c r="B484" s="194"/>
      <c r="D484" s="196" t="s">
        <v>190</v>
      </c>
      <c r="E484" s="197" t="s">
        <v>5</v>
      </c>
      <c r="F484" s="198" t="s">
        <v>343</v>
      </c>
      <c r="H484" s="197" t="s">
        <v>5</v>
      </c>
      <c r="L484" s="194"/>
      <c r="M484" s="199"/>
      <c r="N484" s="200"/>
      <c r="O484" s="200"/>
      <c r="P484" s="200"/>
      <c r="Q484" s="200"/>
      <c r="R484" s="200"/>
      <c r="S484" s="200"/>
      <c r="T484" s="201"/>
      <c r="AT484" s="197" t="s">
        <v>190</v>
      </c>
      <c r="AU484" s="197" t="s">
        <v>81</v>
      </c>
      <c r="AV484" s="195" t="s">
        <v>78</v>
      </c>
      <c r="AW484" s="195" t="s">
        <v>34</v>
      </c>
      <c r="AX484" s="195" t="s">
        <v>71</v>
      </c>
      <c r="AY484" s="197" t="s">
        <v>180</v>
      </c>
    </row>
    <row r="485" spans="2:65" s="203" customFormat="1">
      <c r="B485" s="202"/>
      <c r="D485" s="196" t="s">
        <v>190</v>
      </c>
      <c r="E485" s="204" t="s">
        <v>5</v>
      </c>
      <c r="F485" s="205" t="s">
        <v>614</v>
      </c>
      <c r="H485" s="206">
        <v>-2.758</v>
      </c>
      <c r="L485" s="202"/>
      <c r="M485" s="207"/>
      <c r="N485" s="208"/>
      <c r="O485" s="208"/>
      <c r="P485" s="208"/>
      <c r="Q485" s="208"/>
      <c r="R485" s="208"/>
      <c r="S485" s="208"/>
      <c r="T485" s="209"/>
      <c r="AT485" s="204" t="s">
        <v>190</v>
      </c>
      <c r="AU485" s="204" t="s">
        <v>81</v>
      </c>
      <c r="AV485" s="203" t="s">
        <v>81</v>
      </c>
      <c r="AW485" s="203" t="s">
        <v>34</v>
      </c>
      <c r="AX485" s="203" t="s">
        <v>71</v>
      </c>
      <c r="AY485" s="204" t="s">
        <v>180</v>
      </c>
    </row>
    <row r="486" spans="2:65" s="203" customFormat="1">
      <c r="B486" s="202"/>
      <c r="D486" s="196" t="s">
        <v>190</v>
      </c>
      <c r="E486" s="204" t="s">
        <v>5</v>
      </c>
      <c r="F486" s="205" t="s">
        <v>615</v>
      </c>
      <c r="H486" s="206">
        <v>-13.79</v>
      </c>
      <c r="L486" s="202"/>
      <c r="M486" s="207"/>
      <c r="N486" s="208"/>
      <c r="O486" s="208"/>
      <c r="P486" s="208"/>
      <c r="Q486" s="208"/>
      <c r="R486" s="208"/>
      <c r="S486" s="208"/>
      <c r="T486" s="209"/>
      <c r="AT486" s="204" t="s">
        <v>190</v>
      </c>
      <c r="AU486" s="204" t="s">
        <v>81</v>
      </c>
      <c r="AV486" s="203" t="s">
        <v>81</v>
      </c>
      <c r="AW486" s="203" t="s">
        <v>34</v>
      </c>
      <c r="AX486" s="203" t="s">
        <v>71</v>
      </c>
      <c r="AY486" s="204" t="s">
        <v>180</v>
      </c>
    </row>
    <row r="487" spans="2:65" s="219" customFormat="1">
      <c r="B487" s="218"/>
      <c r="D487" s="196" t="s">
        <v>190</v>
      </c>
      <c r="E487" s="220" t="s">
        <v>5</v>
      </c>
      <c r="F487" s="221" t="s">
        <v>292</v>
      </c>
      <c r="H487" s="222">
        <v>260.101</v>
      </c>
      <c r="L487" s="218"/>
      <c r="M487" s="223"/>
      <c r="N487" s="224"/>
      <c r="O487" s="224"/>
      <c r="P487" s="224"/>
      <c r="Q487" s="224"/>
      <c r="R487" s="224"/>
      <c r="S487" s="224"/>
      <c r="T487" s="225"/>
      <c r="AT487" s="220" t="s">
        <v>190</v>
      </c>
      <c r="AU487" s="220" t="s">
        <v>81</v>
      </c>
      <c r="AV487" s="219" t="s">
        <v>205</v>
      </c>
      <c r="AW487" s="219" t="s">
        <v>34</v>
      </c>
      <c r="AX487" s="219" t="s">
        <v>71</v>
      </c>
      <c r="AY487" s="220" t="s">
        <v>180</v>
      </c>
    </row>
    <row r="488" spans="2:65" s="195" customFormat="1">
      <c r="B488" s="194"/>
      <c r="D488" s="196" t="s">
        <v>190</v>
      </c>
      <c r="E488" s="197" t="s">
        <v>5</v>
      </c>
      <c r="F488" s="198" t="s">
        <v>616</v>
      </c>
      <c r="H488" s="197" t="s">
        <v>5</v>
      </c>
      <c r="L488" s="194"/>
      <c r="M488" s="199"/>
      <c r="N488" s="200"/>
      <c r="O488" s="200"/>
      <c r="P488" s="200"/>
      <c r="Q488" s="200"/>
      <c r="R488" s="200"/>
      <c r="S488" s="200"/>
      <c r="T488" s="201"/>
      <c r="AT488" s="197" t="s">
        <v>190</v>
      </c>
      <c r="AU488" s="197" t="s">
        <v>81</v>
      </c>
      <c r="AV488" s="195" t="s">
        <v>78</v>
      </c>
      <c r="AW488" s="195" t="s">
        <v>34</v>
      </c>
      <c r="AX488" s="195" t="s">
        <v>71</v>
      </c>
      <c r="AY488" s="197" t="s">
        <v>180</v>
      </c>
    </row>
    <row r="489" spans="2:65" s="203" customFormat="1">
      <c r="B489" s="202"/>
      <c r="D489" s="196" t="s">
        <v>190</v>
      </c>
      <c r="E489" s="204" t="s">
        <v>5</v>
      </c>
      <c r="F489" s="205" t="s">
        <v>617</v>
      </c>
      <c r="H489" s="206">
        <v>-66.572999999999993</v>
      </c>
      <c r="L489" s="202"/>
      <c r="M489" s="207"/>
      <c r="N489" s="208"/>
      <c r="O489" s="208"/>
      <c r="P489" s="208"/>
      <c r="Q489" s="208"/>
      <c r="R489" s="208"/>
      <c r="S489" s="208"/>
      <c r="T489" s="209"/>
      <c r="AT489" s="204" t="s">
        <v>190</v>
      </c>
      <c r="AU489" s="204" t="s">
        <v>81</v>
      </c>
      <c r="AV489" s="203" t="s">
        <v>81</v>
      </c>
      <c r="AW489" s="203" t="s">
        <v>34</v>
      </c>
      <c r="AX489" s="203" t="s">
        <v>71</v>
      </c>
      <c r="AY489" s="204" t="s">
        <v>180</v>
      </c>
    </row>
    <row r="490" spans="2:65" s="219" customFormat="1">
      <c r="B490" s="218"/>
      <c r="D490" s="196" t="s">
        <v>190</v>
      </c>
      <c r="E490" s="220" t="s">
        <v>5</v>
      </c>
      <c r="F490" s="221" t="s">
        <v>292</v>
      </c>
      <c r="H490" s="222">
        <v>-66.572999999999993</v>
      </c>
      <c r="L490" s="218"/>
      <c r="M490" s="223"/>
      <c r="N490" s="224"/>
      <c r="O490" s="224"/>
      <c r="P490" s="224"/>
      <c r="Q490" s="224"/>
      <c r="R490" s="224"/>
      <c r="S490" s="224"/>
      <c r="T490" s="225"/>
      <c r="AT490" s="220" t="s">
        <v>190</v>
      </c>
      <c r="AU490" s="220" t="s">
        <v>81</v>
      </c>
      <c r="AV490" s="219" t="s">
        <v>205</v>
      </c>
      <c r="AW490" s="219" t="s">
        <v>34</v>
      </c>
      <c r="AX490" s="219" t="s">
        <v>71</v>
      </c>
      <c r="AY490" s="220" t="s">
        <v>180</v>
      </c>
    </row>
    <row r="491" spans="2:65" s="211" customFormat="1">
      <c r="B491" s="210"/>
      <c r="D491" s="196" t="s">
        <v>190</v>
      </c>
      <c r="E491" s="212" t="s">
        <v>5</v>
      </c>
      <c r="F491" s="213" t="s">
        <v>198</v>
      </c>
      <c r="H491" s="214">
        <v>295.01900000000001</v>
      </c>
      <c r="L491" s="210"/>
      <c r="M491" s="215"/>
      <c r="N491" s="216"/>
      <c r="O491" s="216"/>
      <c r="P491" s="216"/>
      <c r="Q491" s="216"/>
      <c r="R491" s="216"/>
      <c r="S491" s="216"/>
      <c r="T491" s="217"/>
      <c r="AT491" s="212" t="s">
        <v>190</v>
      </c>
      <c r="AU491" s="212" t="s">
        <v>81</v>
      </c>
      <c r="AV491" s="211" t="s">
        <v>188</v>
      </c>
      <c r="AW491" s="211" t="s">
        <v>34</v>
      </c>
      <c r="AX491" s="211" t="s">
        <v>78</v>
      </c>
      <c r="AY491" s="212" t="s">
        <v>180</v>
      </c>
    </row>
    <row r="492" spans="2:65" s="103" customFormat="1" ht="16.5" customHeight="1">
      <c r="B492" s="104"/>
      <c r="C492" s="183" t="s">
        <v>618</v>
      </c>
      <c r="D492" s="183" t="s">
        <v>183</v>
      </c>
      <c r="E492" s="184" t="s">
        <v>619</v>
      </c>
      <c r="F492" s="185" t="s">
        <v>620</v>
      </c>
      <c r="G492" s="186" t="s">
        <v>208</v>
      </c>
      <c r="H492" s="187">
        <v>37.47</v>
      </c>
      <c r="I492" s="6"/>
      <c r="J492" s="188">
        <f>ROUND(I492*H492,2)</f>
        <v>0</v>
      </c>
      <c r="K492" s="185" t="s">
        <v>187</v>
      </c>
      <c r="L492" s="104"/>
      <c r="M492" s="189" t="s">
        <v>5</v>
      </c>
      <c r="N492" s="190" t="s">
        <v>42</v>
      </c>
      <c r="O492" s="105"/>
      <c r="P492" s="191">
        <f>O492*H492</f>
        <v>0</v>
      </c>
      <c r="Q492" s="191">
        <v>3.3579999999999999E-2</v>
      </c>
      <c r="R492" s="191">
        <f>Q492*H492</f>
        <v>1.2582426</v>
      </c>
      <c r="S492" s="191">
        <v>0</v>
      </c>
      <c r="T492" s="192">
        <f>S492*H492</f>
        <v>0</v>
      </c>
      <c r="AR492" s="93" t="s">
        <v>188</v>
      </c>
      <c r="AT492" s="93" t="s">
        <v>183</v>
      </c>
      <c r="AU492" s="93" t="s">
        <v>81</v>
      </c>
      <c r="AY492" s="93" t="s">
        <v>180</v>
      </c>
      <c r="BE492" s="193">
        <f>IF(N492="základní",J492,0)</f>
        <v>0</v>
      </c>
      <c r="BF492" s="193">
        <f>IF(N492="snížená",J492,0)</f>
        <v>0</v>
      </c>
      <c r="BG492" s="193">
        <f>IF(N492="zákl. přenesená",J492,0)</f>
        <v>0</v>
      </c>
      <c r="BH492" s="193">
        <f>IF(N492="sníž. přenesená",J492,0)</f>
        <v>0</v>
      </c>
      <c r="BI492" s="193">
        <f>IF(N492="nulová",J492,0)</f>
        <v>0</v>
      </c>
      <c r="BJ492" s="93" t="s">
        <v>78</v>
      </c>
      <c r="BK492" s="193">
        <f>ROUND(I492*H492,2)</f>
        <v>0</v>
      </c>
      <c r="BL492" s="93" t="s">
        <v>188</v>
      </c>
      <c r="BM492" s="93" t="s">
        <v>621</v>
      </c>
    </row>
    <row r="493" spans="2:65" s="195" customFormat="1">
      <c r="B493" s="194"/>
      <c r="D493" s="196" t="s">
        <v>190</v>
      </c>
      <c r="E493" s="197" t="s">
        <v>5</v>
      </c>
      <c r="F493" s="198" t="s">
        <v>622</v>
      </c>
      <c r="H493" s="197" t="s">
        <v>5</v>
      </c>
      <c r="L493" s="194"/>
      <c r="M493" s="199"/>
      <c r="N493" s="200"/>
      <c r="O493" s="200"/>
      <c r="P493" s="200"/>
      <c r="Q493" s="200"/>
      <c r="R493" s="200"/>
      <c r="S493" s="200"/>
      <c r="T493" s="201"/>
      <c r="AT493" s="197" t="s">
        <v>190</v>
      </c>
      <c r="AU493" s="197" t="s">
        <v>81</v>
      </c>
      <c r="AV493" s="195" t="s">
        <v>78</v>
      </c>
      <c r="AW493" s="195" t="s">
        <v>34</v>
      </c>
      <c r="AX493" s="195" t="s">
        <v>71</v>
      </c>
      <c r="AY493" s="197" t="s">
        <v>180</v>
      </c>
    </row>
    <row r="494" spans="2:65" s="195" customFormat="1">
      <c r="B494" s="194"/>
      <c r="D494" s="196" t="s">
        <v>190</v>
      </c>
      <c r="E494" s="197" t="s">
        <v>5</v>
      </c>
      <c r="F494" s="198" t="s">
        <v>623</v>
      </c>
      <c r="H494" s="197" t="s">
        <v>5</v>
      </c>
      <c r="L494" s="194"/>
      <c r="M494" s="199"/>
      <c r="N494" s="200"/>
      <c r="O494" s="200"/>
      <c r="P494" s="200"/>
      <c r="Q494" s="200"/>
      <c r="R494" s="200"/>
      <c r="S494" s="200"/>
      <c r="T494" s="201"/>
      <c r="AT494" s="197" t="s">
        <v>190</v>
      </c>
      <c r="AU494" s="197" t="s">
        <v>81</v>
      </c>
      <c r="AV494" s="195" t="s">
        <v>78</v>
      </c>
      <c r="AW494" s="195" t="s">
        <v>34</v>
      </c>
      <c r="AX494" s="195" t="s">
        <v>71</v>
      </c>
      <c r="AY494" s="197" t="s">
        <v>180</v>
      </c>
    </row>
    <row r="495" spans="2:65" s="203" customFormat="1">
      <c r="B495" s="202"/>
      <c r="D495" s="196" t="s">
        <v>190</v>
      </c>
      <c r="E495" s="204" t="s">
        <v>5</v>
      </c>
      <c r="F495" s="205" t="s">
        <v>624</v>
      </c>
      <c r="H495" s="206">
        <v>2.1</v>
      </c>
      <c r="L495" s="202"/>
      <c r="M495" s="207"/>
      <c r="N495" s="208"/>
      <c r="O495" s="208"/>
      <c r="P495" s="208"/>
      <c r="Q495" s="208"/>
      <c r="R495" s="208"/>
      <c r="S495" s="208"/>
      <c r="T495" s="209"/>
      <c r="AT495" s="204" t="s">
        <v>190</v>
      </c>
      <c r="AU495" s="204" t="s">
        <v>81</v>
      </c>
      <c r="AV495" s="203" t="s">
        <v>81</v>
      </c>
      <c r="AW495" s="203" t="s">
        <v>34</v>
      </c>
      <c r="AX495" s="203" t="s">
        <v>71</v>
      </c>
      <c r="AY495" s="204" t="s">
        <v>180</v>
      </c>
    </row>
    <row r="496" spans="2:65" s="203" customFormat="1">
      <c r="B496" s="202"/>
      <c r="D496" s="196" t="s">
        <v>190</v>
      </c>
      <c r="E496" s="204" t="s">
        <v>5</v>
      </c>
      <c r="F496" s="205" t="s">
        <v>625</v>
      </c>
      <c r="H496" s="206">
        <v>9.8699999999999992</v>
      </c>
      <c r="L496" s="202"/>
      <c r="M496" s="207"/>
      <c r="N496" s="208"/>
      <c r="O496" s="208"/>
      <c r="P496" s="208"/>
      <c r="Q496" s="208"/>
      <c r="R496" s="208"/>
      <c r="S496" s="208"/>
      <c r="T496" s="209"/>
      <c r="AT496" s="204" t="s">
        <v>190</v>
      </c>
      <c r="AU496" s="204" t="s">
        <v>81</v>
      </c>
      <c r="AV496" s="203" t="s">
        <v>81</v>
      </c>
      <c r="AW496" s="203" t="s">
        <v>34</v>
      </c>
      <c r="AX496" s="203" t="s">
        <v>71</v>
      </c>
      <c r="AY496" s="204" t="s">
        <v>180</v>
      </c>
    </row>
    <row r="497" spans="2:65" s="203" customFormat="1">
      <c r="B497" s="202"/>
      <c r="D497" s="196" t="s">
        <v>190</v>
      </c>
      <c r="E497" s="204" t="s">
        <v>5</v>
      </c>
      <c r="F497" s="205" t="s">
        <v>626</v>
      </c>
      <c r="H497" s="206">
        <v>3.54</v>
      </c>
      <c r="L497" s="202"/>
      <c r="M497" s="207"/>
      <c r="N497" s="208"/>
      <c r="O497" s="208"/>
      <c r="P497" s="208"/>
      <c r="Q497" s="208"/>
      <c r="R497" s="208"/>
      <c r="S497" s="208"/>
      <c r="T497" s="209"/>
      <c r="AT497" s="204" t="s">
        <v>190</v>
      </c>
      <c r="AU497" s="204" t="s">
        <v>81</v>
      </c>
      <c r="AV497" s="203" t="s">
        <v>81</v>
      </c>
      <c r="AW497" s="203" t="s">
        <v>34</v>
      </c>
      <c r="AX497" s="203" t="s">
        <v>71</v>
      </c>
      <c r="AY497" s="204" t="s">
        <v>180</v>
      </c>
    </row>
    <row r="498" spans="2:65" s="203" customFormat="1">
      <c r="B498" s="202"/>
      <c r="D498" s="196" t="s">
        <v>190</v>
      </c>
      <c r="E498" s="204" t="s">
        <v>5</v>
      </c>
      <c r="F498" s="205" t="s">
        <v>627</v>
      </c>
      <c r="H498" s="206">
        <v>5.52</v>
      </c>
      <c r="L498" s="202"/>
      <c r="M498" s="207"/>
      <c r="N498" s="208"/>
      <c r="O498" s="208"/>
      <c r="P498" s="208"/>
      <c r="Q498" s="208"/>
      <c r="R498" s="208"/>
      <c r="S498" s="208"/>
      <c r="T498" s="209"/>
      <c r="AT498" s="204" t="s">
        <v>190</v>
      </c>
      <c r="AU498" s="204" t="s">
        <v>81</v>
      </c>
      <c r="AV498" s="203" t="s">
        <v>81</v>
      </c>
      <c r="AW498" s="203" t="s">
        <v>34</v>
      </c>
      <c r="AX498" s="203" t="s">
        <v>71</v>
      </c>
      <c r="AY498" s="204" t="s">
        <v>180</v>
      </c>
    </row>
    <row r="499" spans="2:65" s="203" customFormat="1">
      <c r="B499" s="202"/>
      <c r="D499" s="196" t="s">
        <v>190</v>
      </c>
      <c r="E499" s="204" t="s">
        <v>5</v>
      </c>
      <c r="F499" s="205" t="s">
        <v>628</v>
      </c>
      <c r="H499" s="206">
        <v>3.21</v>
      </c>
      <c r="L499" s="202"/>
      <c r="M499" s="207"/>
      <c r="N499" s="208"/>
      <c r="O499" s="208"/>
      <c r="P499" s="208"/>
      <c r="Q499" s="208"/>
      <c r="R499" s="208"/>
      <c r="S499" s="208"/>
      <c r="T499" s="209"/>
      <c r="AT499" s="204" t="s">
        <v>190</v>
      </c>
      <c r="AU499" s="204" t="s">
        <v>81</v>
      </c>
      <c r="AV499" s="203" t="s">
        <v>81</v>
      </c>
      <c r="AW499" s="203" t="s">
        <v>34</v>
      </c>
      <c r="AX499" s="203" t="s">
        <v>71</v>
      </c>
      <c r="AY499" s="204" t="s">
        <v>180</v>
      </c>
    </row>
    <row r="500" spans="2:65" s="203" customFormat="1">
      <c r="B500" s="202"/>
      <c r="D500" s="196" t="s">
        <v>190</v>
      </c>
      <c r="E500" s="204" t="s">
        <v>5</v>
      </c>
      <c r="F500" s="205" t="s">
        <v>629</v>
      </c>
      <c r="H500" s="206">
        <v>1.05</v>
      </c>
      <c r="L500" s="202"/>
      <c r="M500" s="207"/>
      <c r="N500" s="208"/>
      <c r="O500" s="208"/>
      <c r="P500" s="208"/>
      <c r="Q500" s="208"/>
      <c r="R500" s="208"/>
      <c r="S500" s="208"/>
      <c r="T500" s="209"/>
      <c r="AT500" s="204" t="s">
        <v>190</v>
      </c>
      <c r="AU500" s="204" t="s">
        <v>81</v>
      </c>
      <c r="AV500" s="203" t="s">
        <v>81</v>
      </c>
      <c r="AW500" s="203" t="s">
        <v>34</v>
      </c>
      <c r="AX500" s="203" t="s">
        <v>71</v>
      </c>
      <c r="AY500" s="204" t="s">
        <v>180</v>
      </c>
    </row>
    <row r="501" spans="2:65" s="203" customFormat="1">
      <c r="B501" s="202"/>
      <c r="D501" s="196" t="s">
        <v>190</v>
      </c>
      <c r="E501" s="204" t="s">
        <v>5</v>
      </c>
      <c r="F501" s="205" t="s">
        <v>630</v>
      </c>
      <c r="H501" s="206">
        <v>2.97</v>
      </c>
      <c r="L501" s="202"/>
      <c r="M501" s="207"/>
      <c r="N501" s="208"/>
      <c r="O501" s="208"/>
      <c r="P501" s="208"/>
      <c r="Q501" s="208"/>
      <c r="R501" s="208"/>
      <c r="S501" s="208"/>
      <c r="T501" s="209"/>
      <c r="AT501" s="204" t="s">
        <v>190</v>
      </c>
      <c r="AU501" s="204" t="s">
        <v>81</v>
      </c>
      <c r="AV501" s="203" t="s">
        <v>81</v>
      </c>
      <c r="AW501" s="203" t="s">
        <v>34</v>
      </c>
      <c r="AX501" s="203" t="s">
        <v>71</v>
      </c>
      <c r="AY501" s="204" t="s">
        <v>180</v>
      </c>
    </row>
    <row r="502" spans="2:65" s="203" customFormat="1">
      <c r="B502" s="202"/>
      <c r="D502" s="196" t="s">
        <v>190</v>
      </c>
      <c r="E502" s="204" t="s">
        <v>5</v>
      </c>
      <c r="F502" s="205" t="s">
        <v>631</v>
      </c>
      <c r="H502" s="206">
        <v>2.04</v>
      </c>
      <c r="L502" s="202"/>
      <c r="M502" s="207"/>
      <c r="N502" s="208"/>
      <c r="O502" s="208"/>
      <c r="P502" s="208"/>
      <c r="Q502" s="208"/>
      <c r="R502" s="208"/>
      <c r="S502" s="208"/>
      <c r="T502" s="209"/>
      <c r="AT502" s="204" t="s">
        <v>190</v>
      </c>
      <c r="AU502" s="204" t="s">
        <v>81</v>
      </c>
      <c r="AV502" s="203" t="s">
        <v>81</v>
      </c>
      <c r="AW502" s="203" t="s">
        <v>34</v>
      </c>
      <c r="AX502" s="203" t="s">
        <v>71</v>
      </c>
      <c r="AY502" s="204" t="s">
        <v>180</v>
      </c>
    </row>
    <row r="503" spans="2:65" s="195" customFormat="1">
      <c r="B503" s="194"/>
      <c r="D503" s="196" t="s">
        <v>190</v>
      </c>
      <c r="E503" s="197" t="s">
        <v>5</v>
      </c>
      <c r="F503" s="198" t="s">
        <v>632</v>
      </c>
      <c r="H503" s="197" t="s">
        <v>5</v>
      </c>
      <c r="L503" s="194"/>
      <c r="M503" s="199"/>
      <c r="N503" s="200"/>
      <c r="O503" s="200"/>
      <c r="P503" s="200"/>
      <c r="Q503" s="200"/>
      <c r="R503" s="200"/>
      <c r="S503" s="200"/>
      <c r="T503" s="201"/>
      <c r="AT503" s="197" t="s">
        <v>190</v>
      </c>
      <c r="AU503" s="197" t="s">
        <v>81</v>
      </c>
      <c r="AV503" s="195" t="s">
        <v>78</v>
      </c>
      <c r="AW503" s="195" t="s">
        <v>34</v>
      </c>
      <c r="AX503" s="195" t="s">
        <v>71</v>
      </c>
      <c r="AY503" s="197" t="s">
        <v>180</v>
      </c>
    </row>
    <row r="504" spans="2:65" s="203" customFormat="1">
      <c r="B504" s="202"/>
      <c r="D504" s="196" t="s">
        <v>190</v>
      </c>
      <c r="E504" s="204" t="s">
        <v>5</v>
      </c>
      <c r="F504" s="205" t="s">
        <v>633</v>
      </c>
      <c r="H504" s="206">
        <v>2.52</v>
      </c>
      <c r="L504" s="202"/>
      <c r="M504" s="207"/>
      <c r="N504" s="208"/>
      <c r="O504" s="208"/>
      <c r="P504" s="208"/>
      <c r="Q504" s="208"/>
      <c r="R504" s="208"/>
      <c r="S504" s="208"/>
      <c r="T504" s="209"/>
      <c r="AT504" s="204" t="s">
        <v>190</v>
      </c>
      <c r="AU504" s="204" t="s">
        <v>81</v>
      </c>
      <c r="AV504" s="203" t="s">
        <v>81</v>
      </c>
      <c r="AW504" s="203" t="s">
        <v>34</v>
      </c>
      <c r="AX504" s="203" t="s">
        <v>71</v>
      </c>
      <c r="AY504" s="204" t="s">
        <v>180</v>
      </c>
    </row>
    <row r="505" spans="2:65" s="203" customFormat="1">
      <c r="B505" s="202"/>
      <c r="D505" s="196" t="s">
        <v>190</v>
      </c>
      <c r="E505" s="204" t="s">
        <v>5</v>
      </c>
      <c r="F505" s="205" t="s">
        <v>634</v>
      </c>
      <c r="H505" s="206">
        <v>2.31</v>
      </c>
      <c r="L505" s="202"/>
      <c r="M505" s="207"/>
      <c r="N505" s="208"/>
      <c r="O505" s="208"/>
      <c r="P505" s="208"/>
      <c r="Q505" s="208"/>
      <c r="R505" s="208"/>
      <c r="S505" s="208"/>
      <c r="T505" s="209"/>
      <c r="AT505" s="204" t="s">
        <v>190</v>
      </c>
      <c r="AU505" s="204" t="s">
        <v>81</v>
      </c>
      <c r="AV505" s="203" t="s">
        <v>81</v>
      </c>
      <c r="AW505" s="203" t="s">
        <v>34</v>
      </c>
      <c r="AX505" s="203" t="s">
        <v>71</v>
      </c>
      <c r="AY505" s="204" t="s">
        <v>180</v>
      </c>
    </row>
    <row r="506" spans="2:65" s="203" customFormat="1">
      <c r="B506" s="202"/>
      <c r="D506" s="196" t="s">
        <v>190</v>
      </c>
      <c r="E506" s="204" t="s">
        <v>5</v>
      </c>
      <c r="F506" s="205" t="s">
        <v>635</v>
      </c>
      <c r="H506" s="206">
        <v>2.34</v>
      </c>
      <c r="L506" s="202"/>
      <c r="M506" s="207"/>
      <c r="N506" s="208"/>
      <c r="O506" s="208"/>
      <c r="P506" s="208"/>
      <c r="Q506" s="208"/>
      <c r="R506" s="208"/>
      <c r="S506" s="208"/>
      <c r="T506" s="209"/>
      <c r="AT506" s="204" t="s">
        <v>190</v>
      </c>
      <c r="AU506" s="204" t="s">
        <v>81</v>
      </c>
      <c r="AV506" s="203" t="s">
        <v>81</v>
      </c>
      <c r="AW506" s="203" t="s">
        <v>34</v>
      </c>
      <c r="AX506" s="203" t="s">
        <v>71</v>
      </c>
      <c r="AY506" s="204" t="s">
        <v>180</v>
      </c>
    </row>
    <row r="507" spans="2:65" s="211" customFormat="1">
      <c r="B507" s="210"/>
      <c r="D507" s="196" t="s">
        <v>190</v>
      </c>
      <c r="E507" s="212" t="s">
        <v>5</v>
      </c>
      <c r="F507" s="213" t="s">
        <v>198</v>
      </c>
      <c r="H507" s="214">
        <v>37.47</v>
      </c>
      <c r="L507" s="210"/>
      <c r="M507" s="215"/>
      <c r="N507" s="216"/>
      <c r="O507" s="216"/>
      <c r="P507" s="216"/>
      <c r="Q507" s="216"/>
      <c r="R507" s="216"/>
      <c r="S507" s="216"/>
      <c r="T507" s="217"/>
      <c r="AT507" s="212" t="s">
        <v>190</v>
      </c>
      <c r="AU507" s="212" t="s">
        <v>81</v>
      </c>
      <c r="AV507" s="211" t="s">
        <v>188</v>
      </c>
      <c r="AW507" s="211" t="s">
        <v>34</v>
      </c>
      <c r="AX507" s="211" t="s">
        <v>78</v>
      </c>
      <c r="AY507" s="212" t="s">
        <v>180</v>
      </c>
    </row>
    <row r="508" spans="2:65" s="103" customFormat="1" ht="25.5" customHeight="1">
      <c r="B508" s="104"/>
      <c r="C508" s="183" t="s">
        <v>636</v>
      </c>
      <c r="D508" s="183" t="s">
        <v>183</v>
      </c>
      <c r="E508" s="184" t="s">
        <v>566</v>
      </c>
      <c r="F508" s="185" t="s">
        <v>567</v>
      </c>
      <c r="G508" s="186" t="s">
        <v>208</v>
      </c>
      <c r="H508" s="187">
        <v>399.06200000000001</v>
      </c>
      <c r="I508" s="6"/>
      <c r="J508" s="188">
        <f>ROUND(I508*H508,2)</f>
        <v>0</v>
      </c>
      <c r="K508" s="185" t="s">
        <v>187</v>
      </c>
      <c r="L508" s="104"/>
      <c r="M508" s="189" t="s">
        <v>5</v>
      </c>
      <c r="N508" s="190" t="s">
        <v>42</v>
      </c>
      <c r="O508" s="105"/>
      <c r="P508" s="191">
        <f>O508*H508</f>
        <v>0</v>
      </c>
      <c r="Q508" s="191">
        <v>2.5999999999999998E-4</v>
      </c>
      <c r="R508" s="191">
        <f>Q508*H508</f>
        <v>0.10375611999999999</v>
      </c>
      <c r="S508" s="191">
        <v>0</v>
      </c>
      <c r="T508" s="192">
        <f>S508*H508</f>
        <v>0</v>
      </c>
      <c r="AR508" s="93" t="s">
        <v>188</v>
      </c>
      <c r="AT508" s="93" t="s">
        <v>183</v>
      </c>
      <c r="AU508" s="93" t="s">
        <v>81</v>
      </c>
      <c r="AY508" s="93" t="s">
        <v>180</v>
      </c>
      <c r="BE508" s="193">
        <f>IF(N508="základní",J508,0)</f>
        <v>0</v>
      </c>
      <c r="BF508" s="193">
        <f>IF(N508="snížená",J508,0)</f>
        <v>0</v>
      </c>
      <c r="BG508" s="193">
        <f>IF(N508="zákl. přenesená",J508,0)</f>
        <v>0</v>
      </c>
      <c r="BH508" s="193">
        <f>IF(N508="sníž. přenesená",J508,0)</f>
        <v>0</v>
      </c>
      <c r="BI508" s="193">
        <f>IF(N508="nulová",J508,0)</f>
        <v>0</v>
      </c>
      <c r="BJ508" s="93" t="s">
        <v>78</v>
      </c>
      <c r="BK508" s="193">
        <f>ROUND(I508*H508,2)</f>
        <v>0</v>
      </c>
      <c r="BL508" s="93" t="s">
        <v>188</v>
      </c>
      <c r="BM508" s="93" t="s">
        <v>637</v>
      </c>
    </row>
    <row r="509" spans="2:65" s="203" customFormat="1">
      <c r="B509" s="202"/>
      <c r="D509" s="196" t="s">
        <v>190</v>
      </c>
      <c r="E509" s="204" t="s">
        <v>5</v>
      </c>
      <c r="F509" s="205" t="s">
        <v>638</v>
      </c>
      <c r="H509" s="206">
        <v>399.06200000000001</v>
      </c>
      <c r="L509" s="202"/>
      <c r="M509" s="207"/>
      <c r="N509" s="208"/>
      <c r="O509" s="208"/>
      <c r="P509" s="208"/>
      <c r="Q509" s="208"/>
      <c r="R509" s="208"/>
      <c r="S509" s="208"/>
      <c r="T509" s="209"/>
      <c r="AT509" s="204" t="s">
        <v>190</v>
      </c>
      <c r="AU509" s="204" t="s">
        <v>81</v>
      </c>
      <c r="AV509" s="203" t="s">
        <v>81</v>
      </c>
      <c r="AW509" s="203" t="s">
        <v>34</v>
      </c>
      <c r="AX509" s="203" t="s">
        <v>78</v>
      </c>
      <c r="AY509" s="204" t="s">
        <v>180</v>
      </c>
    </row>
    <row r="510" spans="2:65" s="103" customFormat="1" ht="25.5" customHeight="1">
      <c r="B510" s="104"/>
      <c r="C510" s="183" t="s">
        <v>639</v>
      </c>
      <c r="D510" s="183" t="s">
        <v>183</v>
      </c>
      <c r="E510" s="184" t="s">
        <v>640</v>
      </c>
      <c r="F510" s="185" t="s">
        <v>641</v>
      </c>
      <c r="G510" s="186" t="s">
        <v>208</v>
      </c>
      <c r="H510" s="187">
        <v>479.06200000000001</v>
      </c>
      <c r="I510" s="6"/>
      <c r="J510" s="188">
        <f>ROUND(I510*H510,2)</f>
        <v>0</v>
      </c>
      <c r="K510" s="185" t="s">
        <v>187</v>
      </c>
      <c r="L510" s="104"/>
      <c r="M510" s="189" t="s">
        <v>5</v>
      </c>
      <c r="N510" s="190" t="s">
        <v>42</v>
      </c>
      <c r="O510" s="105"/>
      <c r="P510" s="191">
        <f>O510*H510</f>
        <v>0</v>
      </c>
      <c r="Q510" s="191">
        <v>4.8900000000000002E-3</v>
      </c>
      <c r="R510" s="191">
        <f>Q510*H510</f>
        <v>2.3426131800000003</v>
      </c>
      <c r="S510" s="191">
        <v>0</v>
      </c>
      <c r="T510" s="192">
        <f>S510*H510</f>
        <v>0</v>
      </c>
      <c r="AR510" s="93" t="s">
        <v>188</v>
      </c>
      <c r="AT510" s="93" t="s">
        <v>183</v>
      </c>
      <c r="AU510" s="93" t="s">
        <v>81</v>
      </c>
      <c r="AY510" s="93" t="s">
        <v>180</v>
      </c>
      <c r="BE510" s="193">
        <f>IF(N510="základní",J510,0)</f>
        <v>0</v>
      </c>
      <c r="BF510" s="193">
        <f>IF(N510="snížená",J510,0)</f>
        <v>0</v>
      </c>
      <c r="BG510" s="193">
        <f>IF(N510="zákl. přenesená",J510,0)</f>
        <v>0</v>
      </c>
      <c r="BH510" s="193">
        <f>IF(N510="sníž. přenesená",J510,0)</f>
        <v>0</v>
      </c>
      <c r="BI510" s="193">
        <f>IF(N510="nulová",J510,0)</f>
        <v>0</v>
      </c>
      <c r="BJ510" s="93" t="s">
        <v>78</v>
      </c>
      <c r="BK510" s="193">
        <f>ROUND(I510*H510,2)</f>
        <v>0</v>
      </c>
      <c r="BL510" s="93" t="s">
        <v>188</v>
      </c>
      <c r="BM510" s="93" t="s">
        <v>642</v>
      </c>
    </row>
    <row r="511" spans="2:65" s="195" customFormat="1">
      <c r="B511" s="194"/>
      <c r="D511" s="196" t="s">
        <v>190</v>
      </c>
      <c r="E511" s="197" t="s">
        <v>5</v>
      </c>
      <c r="F511" s="198" t="s">
        <v>643</v>
      </c>
      <c r="H511" s="197" t="s">
        <v>5</v>
      </c>
      <c r="L511" s="194"/>
      <c r="M511" s="199"/>
      <c r="N511" s="200"/>
      <c r="O511" s="200"/>
      <c r="P511" s="200"/>
      <c r="Q511" s="200"/>
      <c r="R511" s="200"/>
      <c r="S511" s="200"/>
      <c r="T511" s="201"/>
      <c r="AT511" s="197" t="s">
        <v>190</v>
      </c>
      <c r="AU511" s="197" t="s">
        <v>81</v>
      </c>
      <c r="AV511" s="195" t="s">
        <v>78</v>
      </c>
      <c r="AW511" s="195" t="s">
        <v>34</v>
      </c>
      <c r="AX511" s="195" t="s">
        <v>71</v>
      </c>
      <c r="AY511" s="197" t="s">
        <v>180</v>
      </c>
    </row>
    <row r="512" spans="2:65" s="203" customFormat="1">
      <c r="B512" s="202"/>
      <c r="D512" s="196" t="s">
        <v>190</v>
      </c>
      <c r="E512" s="204" t="s">
        <v>5</v>
      </c>
      <c r="F512" s="205" t="s">
        <v>644</v>
      </c>
      <c r="H512" s="206">
        <v>399.06200000000001</v>
      </c>
      <c r="L512" s="202"/>
      <c r="M512" s="207"/>
      <c r="N512" s="208"/>
      <c r="O512" s="208"/>
      <c r="P512" s="208"/>
      <c r="Q512" s="208"/>
      <c r="R512" s="208"/>
      <c r="S512" s="208"/>
      <c r="T512" s="209"/>
      <c r="AT512" s="204" t="s">
        <v>190</v>
      </c>
      <c r="AU512" s="204" t="s">
        <v>81</v>
      </c>
      <c r="AV512" s="203" t="s">
        <v>81</v>
      </c>
      <c r="AW512" s="203" t="s">
        <v>34</v>
      </c>
      <c r="AX512" s="203" t="s">
        <v>71</v>
      </c>
      <c r="AY512" s="204" t="s">
        <v>180</v>
      </c>
    </row>
    <row r="513" spans="2:65" s="195" customFormat="1">
      <c r="B513" s="194"/>
      <c r="D513" s="196" t="s">
        <v>190</v>
      </c>
      <c r="E513" s="197" t="s">
        <v>5</v>
      </c>
      <c r="F513" s="198" t="s">
        <v>645</v>
      </c>
      <c r="H513" s="197" t="s">
        <v>5</v>
      </c>
      <c r="L513" s="194"/>
      <c r="M513" s="199"/>
      <c r="N513" s="200"/>
      <c r="O513" s="200"/>
      <c r="P513" s="200"/>
      <c r="Q513" s="200"/>
      <c r="R513" s="200"/>
      <c r="S513" s="200"/>
      <c r="T513" s="201"/>
      <c r="AT513" s="197" t="s">
        <v>190</v>
      </c>
      <c r="AU513" s="197" t="s">
        <v>81</v>
      </c>
      <c r="AV513" s="195" t="s">
        <v>78</v>
      </c>
      <c r="AW513" s="195" t="s">
        <v>34</v>
      </c>
      <c r="AX513" s="195" t="s">
        <v>71</v>
      </c>
      <c r="AY513" s="197" t="s">
        <v>180</v>
      </c>
    </row>
    <row r="514" spans="2:65" s="203" customFormat="1">
      <c r="B514" s="202"/>
      <c r="D514" s="196" t="s">
        <v>190</v>
      </c>
      <c r="E514" s="204" t="s">
        <v>5</v>
      </c>
      <c r="F514" s="205" t="s">
        <v>646</v>
      </c>
      <c r="H514" s="206">
        <v>80</v>
      </c>
      <c r="L514" s="202"/>
      <c r="M514" s="207"/>
      <c r="N514" s="208"/>
      <c r="O514" s="208"/>
      <c r="P514" s="208"/>
      <c r="Q514" s="208"/>
      <c r="R514" s="208"/>
      <c r="S514" s="208"/>
      <c r="T514" s="209"/>
      <c r="AT514" s="204" t="s">
        <v>190</v>
      </c>
      <c r="AU514" s="204" t="s">
        <v>81</v>
      </c>
      <c r="AV514" s="203" t="s">
        <v>81</v>
      </c>
      <c r="AW514" s="203" t="s">
        <v>34</v>
      </c>
      <c r="AX514" s="203" t="s">
        <v>71</v>
      </c>
      <c r="AY514" s="204" t="s">
        <v>180</v>
      </c>
    </row>
    <row r="515" spans="2:65" s="211" customFormat="1">
      <c r="B515" s="210"/>
      <c r="D515" s="196" t="s">
        <v>190</v>
      </c>
      <c r="E515" s="212" t="s">
        <v>5</v>
      </c>
      <c r="F515" s="213" t="s">
        <v>198</v>
      </c>
      <c r="H515" s="214">
        <v>479.06200000000001</v>
      </c>
      <c r="L515" s="210"/>
      <c r="M515" s="215"/>
      <c r="N515" s="216"/>
      <c r="O515" s="216"/>
      <c r="P515" s="216"/>
      <c r="Q515" s="216"/>
      <c r="R515" s="216"/>
      <c r="S515" s="216"/>
      <c r="T515" s="217"/>
      <c r="AT515" s="212" t="s">
        <v>190</v>
      </c>
      <c r="AU515" s="212" t="s">
        <v>81</v>
      </c>
      <c r="AV515" s="211" t="s">
        <v>188</v>
      </c>
      <c r="AW515" s="211" t="s">
        <v>34</v>
      </c>
      <c r="AX515" s="211" t="s">
        <v>78</v>
      </c>
      <c r="AY515" s="212" t="s">
        <v>180</v>
      </c>
    </row>
    <row r="516" spans="2:65" s="171" customFormat="1" ht="29.85" customHeight="1">
      <c r="B516" s="170"/>
      <c r="D516" s="172" t="s">
        <v>70</v>
      </c>
      <c r="E516" s="181" t="s">
        <v>647</v>
      </c>
      <c r="F516" s="181" t="s">
        <v>648</v>
      </c>
      <c r="J516" s="182">
        <f>BK516</f>
        <v>0</v>
      </c>
      <c r="L516" s="170"/>
      <c r="M516" s="175"/>
      <c r="N516" s="176"/>
      <c r="O516" s="176"/>
      <c r="P516" s="177">
        <f>SUM(P517:P868)</f>
        <v>0</v>
      </c>
      <c r="Q516" s="176"/>
      <c r="R516" s="177">
        <f>SUM(R517:R868)</f>
        <v>16.369897280000004</v>
      </c>
      <c r="S516" s="176"/>
      <c r="T516" s="178">
        <f>SUM(T517:T868)</f>
        <v>0</v>
      </c>
      <c r="AR516" s="172" t="s">
        <v>78</v>
      </c>
      <c r="AT516" s="179" t="s">
        <v>70</v>
      </c>
      <c r="AU516" s="179" t="s">
        <v>78</v>
      </c>
      <c r="AY516" s="172" t="s">
        <v>180</v>
      </c>
      <c r="BK516" s="180">
        <f>SUM(BK517:BK868)</f>
        <v>0</v>
      </c>
    </row>
    <row r="517" spans="2:65" s="103" customFormat="1" ht="25.5" customHeight="1">
      <c r="B517" s="104"/>
      <c r="C517" s="183" t="s">
        <v>649</v>
      </c>
      <c r="D517" s="183" t="s">
        <v>183</v>
      </c>
      <c r="E517" s="184" t="s">
        <v>650</v>
      </c>
      <c r="F517" s="185" t="s">
        <v>651</v>
      </c>
      <c r="G517" s="186" t="s">
        <v>186</v>
      </c>
      <c r="H517" s="187">
        <v>104.5</v>
      </c>
      <c r="I517" s="6"/>
      <c r="J517" s="188">
        <f>ROUND(I517*H517,2)</f>
        <v>0</v>
      </c>
      <c r="K517" s="185" t="s">
        <v>187</v>
      </c>
      <c r="L517" s="104"/>
      <c r="M517" s="189" t="s">
        <v>5</v>
      </c>
      <c r="N517" s="190" t="s">
        <v>42</v>
      </c>
      <c r="O517" s="105"/>
      <c r="P517" s="191">
        <f>O517*H517</f>
        <v>0</v>
      </c>
      <c r="Q517" s="191">
        <v>1.0319999999999999E-2</v>
      </c>
      <c r="R517" s="191">
        <f>Q517*H517</f>
        <v>1.0784399999999998</v>
      </c>
      <c r="S517" s="191">
        <v>0</v>
      </c>
      <c r="T517" s="192">
        <f>S517*H517</f>
        <v>0</v>
      </c>
      <c r="AR517" s="93" t="s">
        <v>188</v>
      </c>
      <c r="AT517" s="93" t="s">
        <v>183</v>
      </c>
      <c r="AU517" s="93" t="s">
        <v>81</v>
      </c>
      <c r="AY517" s="93" t="s">
        <v>180</v>
      </c>
      <c r="BE517" s="193">
        <f>IF(N517="základní",J517,0)</f>
        <v>0</v>
      </c>
      <c r="BF517" s="193">
        <f>IF(N517="snížená",J517,0)</f>
        <v>0</v>
      </c>
      <c r="BG517" s="193">
        <f>IF(N517="zákl. přenesená",J517,0)</f>
        <v>0</v>
      </c>
      <c r="BH517" s="193">
        <f>IF(N517="sníž. přenesená",J517,0)</f>
        <v>0</v>
      </c>
      <c r="BI517" s="193">
        <f>IF(N517="nulová",J517,0)</f>
        <v>0</v>
      </c>
      <c r="BJ517" s="93" t="s">
        <v>78</v>
      </c>
      <c r="BK517" s="193">
        <f>ROUND(I517*H517,2)</f>
        <v>0</v>
      </c>
      <c r="BL517" s="93" t="s">
        <v>188</v>
      </c>
      <c r="BM517" s="93" t="s">
        <v>652</v>
      </c>
    </row>
    <row r="518" spans="2:65" s="195" customFormat="1">
      <c r="B518" s="194"/>
      <c r="D518" s="196" t="s">
        <v>190</v>
      </c>
      <c r="E518" s="197" t="s">
        <v>5</v>
      </c>
      <c r="F518" s="198" t="s">
        <v>653</v>
      </c>
      <c r="H518" s="197" t="s">
        <v>5</v>
      </c>
      <c r="L518" s="194"/>
      <c r="M518" s="199"/>
      <c r="N518" s="200"/>
      <c r="O518" s="200"/>
      <c r="P518" s="200"/>
      <c r="Q518" s="200"/>
      <c r="R518" s="200"/>
      <c r="S518" s="200"/>
      <c r="T518" s="201"/>
      <c r="AT518" s="197" t="s">
        <v>190</v>
      </c>
      <c r="AU518" s="197" t="s">
        <v>81</v>
      </c>
      <c r="AV518" s="195" t="s">
        <v>78</v>
      </c>
      <c r="AW518" s="195" t="s">
        <v>34</v>
      </c>
      <c r="AX518" s="195" t="s">
        <v>71</v>
      </c>
      <c r="AY518" s="197" t="s">
        <v>180</v>
      </c>
    </row>
    <row r="519" spans="2:65" s="203" customFormat="1">
      <c r="B519" s="202"/>
      <c r="D519" s="196" t="s">
        <v>190</v>
      </c>
      <c r="E519" s="204" t="s">
        <v>5</v>
      </c>
      <c r="F519" s="205" t="s">
        <v>654</v>
      </c>
      <c r="H519" s="206">
        <v>26.4</v>
      </c>
      <c r="L519" s="202"/>
      <c r="M519" s="207"/>
      <c r="N519" s="208"/>
      <c r="O519" s="208"/>
      <c r="P519" s="208"/>
      <c r="Q519" s="208"/>
      <c r="R519" s="208"/>
      <c r="S519" s="208"/>
      <c r="T519" s="209"/>
      <c r="AT519" s="204" t="s">
        <v>190</v>
      </c>
      <c r="AU519" s="204" t="s">
        <v>81</v>
      </c>
      <c r="AV519" s="203" t="s">
        <v>81</v>
      </c>
      <c r="AW519" s="203" t="s">
        <v>34</v>
      </c>
      <c r="AX519" s="203" t="s">
        <v>71</v>
      </c>
      <c r="AY519" s="204" t="s">
        <v>180</v>
      </c>
    </row>
    <row r="520" spans="2:65" s="203" customFormat="1">
      <c r="B520" s="202"/>
      <c r="D520" s="196" t="s">
        <v>190</v>
      </c>
      <c r="E520" s="204" t="s">
        <v>5</v>
      </c>
      <c r="F520" s="205" t="s">
        <v>655</v>
      </c>
      <c r="H520" s="206">
        <v>24.3</v>
      </c>
      <c r="L520" s="202"/>
      <c r="M520" s="207"/>
      <c r="N520" s="208"/>
      <c r="O520" s="208"/>
      <c r="P520" s="208"/>
      <c r="Q520" s="208"/>
      <c r="R520" s="208"/>
      <c r="S520" s="208"/>
      <c r="T520" s="209"/>
      <c r="AT520" s="204" t="s">
        <v>190</v>
      </c>
      <c r="AU520" s="204" t="s">
        <v>81</v>
      </c>
      <c r="AV520" s="203" t="s">
        <v>81</v>
      </c>
      <c r="AW520" s="203" t="s">
        <v>34</v>
      </c>
      <c r="AX520" s="203" t="s">
        <v>71</v>
      </c>
      <c r="AY520" s="204" t="s">
        <v>180</v>
      </c>
    </row>
    <row r="521" spans="2:65" s="203" customFormat="1">
      <c r="B521" s="202"/>
      <c r="D521" s="196" t="s">
        <v>190</v>
      </c>
      <c r="E521" s="204" t="s">
        <v>5</v>
      </c>
      <c r="F521" s="205" t="s">
        <v>656</v>
      </c>
      <c r="H521" s="206">
        <v>4.8</v>
      </c>
      <c r="L521" s="202"/>
      <c r="M521" s="207"/>
      <c r="N521" s="208"/>
      <c r="O521" s="208"/>
      <c r="P521" s="208"/>
      <c r="Q521" s="208"/>
      <c r="R521" s="208"/>
      <c r="S521" s="208"/>
      <c r="T521" s="209"/>
      <c r="AT521" s="204" t="s">
        <v>190</v>
      </c>
      <c r="AU521" s="204" t="s">
        <v>81</v>
      </c>
      <c r="AV521" s="203" t="s">
        <v>81</v>
      </c>
      <c r="AW521" s="203" t="s">
        <v>34</v>
      </c>
      <c r="AX521" s="203" t="s">
        <v>71</v>
      </c>
      <c r="AY521" s="204" t="s">
        <v>180</v>
      </c>
    </row>
    <row r="522" spans="2:65" s="219" customFormat="1">
      <c r="B522" s="218"/>
      <c r="D522" s="196" t="s">
        <v>190</v>
      </c>
      <c r="E522" s="220" t="s">
        <v>5</v>
      </c>
      <c r="F522" s="221" t="s">
        <v>292</v>
      </c>
      <c r="H522" s="222">
        <v>55.5</v>
      </c>
      <c r="L522" s="218"/>
      <c r="M522" s="223"/>
      <c r="N522" s="224"/>
      <c r="O522" s="224"/>
      <c r="P522" s="224"/>
      <c r="Q522" s="224"/>
      <c r="R522" s="224"/>
      <c r="S522" s="224"/>
      <c r="T522" s="225"/>
      <c r="AT522" s="220" t="s">
        <v>190</v>
      </c>
      <c r="AU522" s="220" t="s">
        <v>81</v>
      </c>
      <c r="AV522" s="219" t="s">
        <v>205</v>
      </c>
      <c r="AW522" s="219" t="s">
        <v>34</v>
      </c>
      <c r="AX522" s="219" t="s">
        <v>71</v>
      </c>
      <c r="AY522" s="220" t="s">
        <v>180</v>
      </c>
    </row>
    <row r="523" spans="2:65" s="195" customFormat="1">
      <c r="B523" s="194"/>
      <c r="D523" s="196" t="s">
        <v>190</v>
      </c>
      <c r="E523" s="197" t="s">
        <v>5</v>
      </c>
      <c r="F523" s="198" t="s">
        <v>657</v>
      </c>
      <c r="H523" s="197" t="s">
        <v>5</v>
      </c>
      <c r="L523" s="194"/>
      <c r="M523" s="199"/>
      <c r="N523" s="200"/>
      <c r="O523" s="200"/>
      <c r="P523" s="200"/>
      <c r="Q523" s="200"/>
      <c r="R523" s="200"/>
      <c r="S523" s="200"/>
      <c r="T523" s="201"/>
      <c r="AT523" s="197" t="s">
        <v>190</v>
      </c>
      <c r="AU523" s="197" t="s">
        <v>81</v>
      </c>
      <c r="AV523" s="195" t="s">
        <v>78</v>
      </c>
      <c r="AW523" s="195" t="s">
        <v>34</v>
      </c>
      <c r="AX523" s="195" t="s">
        <v>71</v>
      </c>
      <c r="AY523" s="197" t="s">
        <v>180</v>
      </c>
    </row>
    <row r="524" spans="2:65" s="203" customFormat="1">
      <c r="B524" s="202"/>
      <c r="D524" s="196" t="s">
        <v>190</v>
      </c>
      <c r="E524" s="204" t="s">
        <v>5</v>
      </c>
      <c r="F524" s="205" t="s">
        <v>658</v>
      </c>
      <c r="H524" s="206">
        <v>49</v>
      </c>
      <c r="L524" s="202"/>
      <c r="M524" s="207"/>
      <c r="N524" s="208"/>
      <c r="O524" s="208"/>
      <c r="P524" s="208"/>
      <c r="Q524" s="208"/>
      <c r="R524" s="208"/>
      <c r="S524" s="208"/>
      <c r="T524" s="209"/>
      <c r="AT524" s="204" t="s">
        <v>190</v>
      </c>
      <c r="AU524" s="204" t="s">
        <v>81</v>
      </c>
      <c r="AV524" s="203" t="s">
        <v>81</v>
      </c>
      <c r="AW524" s="203" t="s">
        <v>34</v>
      </c>
      <c r="AX524" s="203" t="s">
        <v>71</v>
      </c>
      <c r="AY524" s="204" t="s">
        <v>180</v>
      </c>
    </row>
    <row r="525" spans="2:65" s="219" customFormat="1">
      <c r="B525" s="218"/>
      <c r="D525" s="196" t="s">
        <v>190</v>
      </c>
      <c r="E525" s="220" t="s">
        <v>5</v>
      </c>
      <c r="F525" s="221" t="s">
        <v>292</v>
      </c>
      <c r="H525" s="222">
        <v>49</v>
      </c>
      <c r="L525" s="218"/>
      <c r="M525" s="223"/>
      <c r="N525" s="224"/>
      <c r="O525" s="224"/>
      <c r="P525" s="224"/>
      <c r="Q525" s="224"/>
      <c r="R525" s="224"/>
      <c r="S525" s="224"/>
      <c r="T525" s="225"/>
      <c r="AT525" s="220" t="s">
        <v>190</v>
      </c>
      <c r="AU525" s="220" t="s">
        <v>81</v>
      </c>
      <c r="AV525" s="219" t="s">
        <v>205</v>
      </c>
      <c r="AW525" s="219" t="s">
        <v>34</v>
      </c>
      <c r="AX525" s="219" t="s">
        <v>71</v>
      </c>
      <c r="AY525" s="220" t="s">
        <v>180</v>
      </c>
    </row>
    <row r="526" spans="2:65" s="211" customFormat="1">
      <c r="B526" s="210"/>
      <c r="D526" s="196" t="s">
        <v>190</v>
      </c>
      <c r="E526" s="212" t="s">
        <v>5</v>
      </c>
      <c r="F526" s="213" t="s">
        <v>198</v>
      </c>
      <c r="H526" s="214">
        <v>104.5</v>
      </c>
      <c r="L526" s="210"/>
      <c r="M526" s="215"/>
      <c r="N526" s="216"/>
      <c r="O526" s="216"/>
      <c r="P526" s="216"/>
      <c r="Q526" s="216"/>
      <c r="R526" s="216"/>
      <c r="S526" s="216"/>
      <c r="T526" s="217"/>
      <c r="AT526" s="212" t="s">
        <v>190</v>
      </c>
      <c r="AU526" s="212" t="s">
        <v>81</v>
      </c>
      <c r="AV526" s="211" t="s">
        <v>188</v>
      </c>
      <c r="AW526" s="211" t="s">
        <v>34</v>
      </c>
      <c r="AX526" s="211" t="s">
        <v>78</v>
      </c>
      <c r="AY526" s="212" t="s">
        <v>180</v>
      </c>
    </row>
    <row r="527" spans="2:65" s="103" customFormat="1" ht="16.5" customHeight="1">
      <c r="B527" s="104"/>
      <c r="C527" s="183" t="s">
        <v>659</v>
      </c>
      <c r="D527" s="183" t="s">
        <v>183</v>
      </c>
      <c r="E527" s="184" t="s">
        <v>660</v>
      </c>
      <c r="F527" s="185" t="s">
        <v>661</v>
      </c>
      <c r="G527" s="186" t="s">
        <v>208</v>
      </c>
      <c r="H527" s="187">
        <v>695.12800000000004</v>
      </c>
      <c r="I527" s="6"/>
      <c r="J527" s="188">
        <f>ROUND(I527*H527,2)</f>
        <v>0</v>
      </c>
      <c r="K527" s="185" t="s">
        <v>187</v>
      </c>
      <c r="L527" s="104"/>
      <c r="M527" s="189" t="s">
        <v>5</v>
      </c>
      <c r="N527" s="190" t="s">
        <v>42</v>
      </c>
      <c r="O527" s="105"/>
      <c r="P527" s="191">
        <f>O527*H527</f>
        <v>0</v>
      </c>
      <c r="Q527" s="191">
        <v>0</v>
      </c>
      <c r="R527" s="191">
        <f>Q527*H527</f>
        <v>0</v>
      </c>
      <c r="S527" s="191">
        <v>0</v>
      </c>
      <c r="T527" s="192">
        <f>S527*H527</f>
        <v>0</v>
      </c>
      <c r="AR527" s="93" t="s">
        <v>188</v>
      </c>
      <c r="AT527" s="93" t="s">
        <v>183</v>
      </c>
      <c r="AU527" s="93" t="s">
        <v>81</v>
      </c>
      <c r="AY527" s="93" t="s">
        <v>180</v>
      </c>
      <c r="BE527" s="193">
        <f>IF(N527="základní",J527,0)</f>
        <v>0</v>
      </c>
      <c r="BF527" s="193">
        <f>IF(N527="snížená",J527,0)</f>
        <v>0</v>
      </c>
      <c r="BG527" s="193">
        <f>IF(N527="zákl. přenesená",J527,0)</f>
        <v>0</v>
      </c>
      <c r="BH527" s="193">
        <f>IF(N527="sníž. přenesená",J527,0)</f>
        <v>0</v>
      </c>
      <c r="BI527" s="193">
        <f>IF(N527="nulová",J527,0)</f>
        <v>0</v>
      </c>
      <c r="BJ527" s="93" t="s">
        <v>78</v>
      </c>
      <c r="BK527" s="193">
        <f>ROUND(I527*H527,2)</f>
        <v>0</v>
      </c>
      <c r="BL527" s="93" t="s">
        <v>188</v>
      </c>
      <c r="BM527" s="93" t="s">
        <v>662</v>
      </c>
    </row>
    <row r="528" spans="2:65" s="195" customFormat="1">
      <c r="B528" s="194"/>
      <c r="D528" s="196" t="s">
        <v>190</v>
      </c>
      <c r="E528" s="197" t="s">
        <v>5</v>
      </c>
      <c r="F528" s="198" t="s">
        <v>663</v>
      </c>
      <c r="H528" s="197" t="s">
        <v>5</v>
      </c>
      <c r="L528" s="194"/>
      <c r="M528" s="199"/>
      <c r="N528" s="200"/>
      <c r="O528" s="200"/>
      <c r="P528" s="200"/>
      <c r="Q528" s="200"/>
      <c r="R528" s="200"/>
      <c r="S528" s="200"/>
      <c r="T528" s="201"/>
      <c r="AT528" s="197" t="s">
        <v>190</v>
      </c>
      <c r="AU528" s="197" t="s">
        <v>81</v>
      </c>
      <c r="AV528" s="195" t="s">
        <v>78</v>
      </c>
      <c r="AW528" s="195" t="s">
        <v>34</v>
      </c>
      <c r="AX528" s="195" t="s">
        <v>71</v>
      </c>
      <c r="AY528" s="197" t="s">
        <v>180</v>
      </c>
    </row>
    <row r="529" spans="2:51" s="195" customFormat="1">
      <c r="B529" s="194"/>
      <c r="D529" s="196" t="s">
        <v>190</v>
      </c>
      <c r="E529" s="197" t="s">
        <v>5</v>
      </c>
      <c r="F529" s="198" t="s">
        <v>664</v>
      </c>
      <c r="H529" s="197" t="s">
        <v>5</v>
      </c>
      <c r="L529" s="194"/>
      <c r="M529" s="199"/>
      <c r="N529" s="200"/>
      <c r="O529" s="200"/>
      <c r="P529" s="200"/>
      <c r="Q529" s="200"/>
      <c r="R529" s="200"/>
      <c r="S529" s="200"/>
      <c r="T529" s="201"/>
      <c r="AT529" s="197" t="s">
        <v>190</v>
      </c>
      <c r="AU529" s="197" t="s">
        <v>81</v>
      </c>
      <c r="AV529" s="195" t="s">
        <v>78</v>
      </c>
      <c r="AW529" s="195" t="s">
        <v>34</v>
      </c>
      <c r="AX529" s="195" t="s">
        <v>71</v>
      </c>
      <c r="AY529" s="197" t="s">
        <v>180</v>
      </c>
    </row>
    <row r="530" spans="2:51" s="203" customFormat="1">
      <c r="B530" s="202"/>
      <c r="D530" s="196" t="s">
        <v>190</v>
      </c>
      <c r="E530" s="204" t="s">
        <v>5</v>
      </c>
      <c r="F530" s="205" t="s">
        <v>665</v>
      </c>
      <c r="H530" s="206">
        <v>22.824000000000002</v>
      </c>
      <c r="L530" s="202"/>
      <c r="M530" s="207"/>
      <c r="N530" s="208"/>
      <c r="O530" s="208"/>
      <c r="P530" s="208"/>
      <c r="Q530" s="208"/>
      <c r="R530" s="208"/>
      <c r="S530" s="208"/>
      <c r="T530" s="209"/>
      <c r="AT530" s="204" t="s">
        <v>190</v>
      </c>
      <c r="AU530" s="204" t="s">
        <v>81</v>
      </c>
      <c r="AV530" s="203" t="s">
        <v>81</v>
      </c>
      <c r="AW530" s="203" t="s">
        <v>34</v>
      </c>
      <c r="AX530" s="203" t="s">
        <v>71</v>
      </c>
      <c r="AY530" s="204" t="s">
        <v>180</v>
      </c>
    </row>
    <row r="531" spans="2:51" s="203" customFormat="1">
      <c r="B531" s="202"/>
      <c r="D531" s="196" t="s">
        <v>190</v>
      </c>
      <c r="E531" s="204" t="s">
        <v>5</v>
      </c>
      <c r="F531" s="205" t="s">
        <v>666</v>
      </c>
      <c r="H531" s="206">
        <v>0.64800000000000002</v>
      </c>
      <c r="L531" s="202"/>
      <c r="M531" s="207"/>
      <c r="N531" s="208"/>
      <c r="O531" s="208"/>
      <c r="P531" s="208"/>
      <c r="Q531" s="208"/>
      <c r="R531" s="208"/>
      <c r="S531" s="208"/>
      <c r="T531" s="209"/>
      <c r="AT531" s="204" t="s">
        <v>190</v>
      </c>
      <c r="AU531" s="204" t="s">
        <v>81</v>
      </c>
      <c r="AV531" s="203" t="s">
        <v>81</v>
      </c>
      <c r="AW531" s="203" t="s">
        <v>34</v>
      </c>
      <c r="AX531" s="203" t="s">
        <v>71</v>
      </c>
      <c r="AY531" s="204" t="s">
        <v>180</v>
      </c>
    </row>
    <row r="532" spans="2:51" s="219" customFormat="1">
      <c r="B532" s="218"/>
      <c r="D532" s="196" t="s">
        <v>190</v>
      </c>
      <c r="E532" s="220" t="s">
        <v>5</v>
      </c>
      <c r="F532" s="221" t="s">
        <v>292</v>
      </c>
      <c r="H532" s="222">
        <v>23.472000000000001</v>
      </c>
      <c r="L532" s="218"/>
      <c r="M532" s="223"/>
      <c r="N532" s="224"/>
      <c r="O532" s="224"/>
      <c r="P532" s="224"/>
      <c r="Q532" s="224"/>
      <c r="R532" s="224"/>
      <c r="S532" s="224"/>
      <c r="T532" s="225"/>
      <c r="AT532" s="220" t="s">
        <v>190</v>
      </c>
      <c r="AU532" s="220" t="s">
        <v>81</v>
      </c>
      <c r="AV532" s="219" t="s">
        <v>205</v>
      </c>
      <c r="AW532" s="219" t="s">
        <v>34</v>
      </c>
      <c r="AX532" s="219" t="s">
        <v>71</v>
      </c>
      <c r="AY532" s="220" t="s">
        <v>180</v>
      </c>
    </row>
    <row r="533" spans="2:51" s="195" customFormat="1">
      <c r="B533" s="194"/>
      <c r="D533" s="196" t="s">
        <v>190</v>
      </c>
      <c r="E533" s="197" t="s">
        <v>5</v>
      </c>
      <c r="F533" s="198" t="s">
        <v>667</v>
      </c>
      <c r="H533" s="197" t="s">
        <v>5</v>
      </c>
      <c r="L533" s="194"/>
      <c r="M533" s="199"/>
      <c r="N533" s="200"/>
      <c r="O533" s="200"/>
      <c r="P533" s="200"/>
      <c r="Q533" s="200"/>
      <c r="R533" s="200"/>
      <c r="S533" s="200"/>
      <c r="T533" s="201"/>
      <c r="AT533" s="197" t="s">
        <v>190</v>
      </c>
      <c r="AU533" s="197" t="s">
        <v>81</v>
      </c>
      <c r="AV533" s="195" t="s">
        <v>78</v>
      </c>
      <c r="AW533" s="195" t="s">
        <v>34</v>
      </c>
      <c r="AX533" s="195" t="s">
        <v>71</v>
      </c>
      <c r="AY533" s="197" t="s">
        <v>180</v>
      </c>
    </row>
    <row r="534" spans="2:51" s="195" customFormat="1">
      <c r="B534" s="194"/>
      <c r="D534" s="196" t="s">
        <v>190</v>
      </c>
      <c r="E534" s="197" t="s">
        <v>5</v>
      </c>
      <c r="F534" s="198" t="s">
        <v>288</v>
      </c>
      <c r="H534" s="197" t="s">
        <v>5</v>
      </c>
      <c r="L534" s="194"/>
      <c r="M534" s="199"/>
      <c r="N534" s="200"/>
      <c r="O534" s="200"/>
      <c r="P534" s="200"/>
      <c r="Q534" s="200"/>
      <c r="R534" s="200"/>
      <c r="S534" s="200"/>
      <c r="T534" s="201"/>
      <c r="AT534" s="197" t="s">
        <v>190</v>
      </c>
      <c r="AU534" s="197" t="s">
        <v>81</v>
      </c>
      <c r="AV534" s="195" t="s">
        <v>78</v>
      </c>
      <c r="AW534" s="195" t="s">
        <v>34</v>
      </c>
      <c r="AX534" s="195" t="s">
        <v>71</v>
      </c>
      <c r="AY534" s="197" t="s">
        <v>180</v>
      </c>
    </row>
    <row r="535" spans="2:51" s="195" customFormat="1">
      <c r="B535" s="194"/>
      <c r="D535" s="196" t="s">
        <v>190</v>
      </c>
      <c r="E535" s="197" t="s">
        <v>5</v>
      </c>
      <c r="F535" s="198" t="s">
        <v>664</v>
      </c>
      <c r="H535" s="197" t="s">
        <v>5</v>
      </c>
      <c r="L535" s="194"/>
      <c r="M535" s="199"/>
      <c r="N535" s="200"/>
      <c r="O535" s="200"/>
      <c r="P535" s="200"/>
      <c r="Q535" s="200"/>
      <c r="R535" s="200"/>
      <c r="S535" s="200"/>
      <c r="T535" s="201"/>
      <c r="AT535" s="197" t="s">
        <v>190</v>
      </c>
      <c r="AU535" s="197" t="s">
        <v>81</v>
      </c>
      <c r="AV535" s="195" t="s">
        <v>78</v>
      </c>
      <c r="AW535" s="195" t="s">
        <v>34</v>
      </c>
      <c r="AX535" s="195" t="s">
        <v>71</v>
      </c>
      <c r="AY535" s="197" t="s">
        <v>180</v>
      </c>
    </row>
    <row r="536" spans="2:51" s="203" customFormat="1">
      <c r="B536" s="202"/>
      <c r="D536" s="196" t="s">
        <v>190</v>
      </c>
      <c r="E536" s="204" t="s">
        <v>5</v>
      </c>
      <c r="F536" s="205" t="s">
        <v>668</v>
      </c>
      <c r="H536" s="206">
        <v>238.89099999999999</v>
      </c>
      <c r="L536" s="202"/>
      <c r="M536" s="207"/>
      <c r="N536" s="208"/>
      <c r="O536" s="208"/>
      <c r="P536" s="208"/>
      <c r="Q536" s="208"/>
      <c r="R536" s="208"/>
      <c r="S536" s="208"/>
      <c r="T536" s="209"/>
      <c r="AT536" s="204" t="s">
        <v>190</v>
      </c>
      <c r="AU536" s="204" t="s">
        <v>81</v>
      </c>
      <c r="AV536" s="203" t="s">
        <v>81</v>
      </c>
      <c r="AW536" s="203" t="s">
        <v>34</v>
      </c>
      <c r="AX536" s="203" t="s">
        <v>71</v>
      </c>
      <c r="AY536" s="204" t="s">
        <v>180</v>
      </c>
    </row>
    <row r="537" spans="2:51" s="195" customFormat="1">
      <c r="B537" s="194"/>
      <c r="D537" s="196" t="s">
        <v>190</v>
      </c>
      <c r="E537" s="197" t="s">
        <v>5</v>
      </c>
      <c r="F537" s="198" t="s">
        <v>290</v>
      </c>
      <c r="H537" s="197" t="s">
        <v>5</v>
      </c>
      <c r="L537" s="194"/>
      <c r="M537" s="199"/>
      <c r="N537" s="200"/>
      <c r="O537" s="200"/>
      <c r="P537" s="200"/>
      <c r="Q537" s="200"/>
      <c r="R537" s="200"/>
      <c r="S537" s="200"/>
      <c r="T537" s="201"/>
      <c r="AT537" s="197" t="s">
        <v>190</v>
      </c>
      <c r="AU537" s="197" t="s">
        <v>81</v>
      </c>
      <c r="AV537" s="195" t="s">
        <v>78</v>
      </c>
      <c r="AW537" s="195" t="s">
        <v>34</v>
      </c>
      <c r="AX537" s="195" t="s">
        <v>71</v>
      </c>
      <c r="AY537" s="197" t="s">
        <v>180</v>
      </c>
    </row>
    <row r="538" spans="2:51" s="195" customFormat="1">
      <c r="B538" s="194"/>
      <c r="D538" s="196" t="s">
        <v>190</v>
      </c>
      <c r="E538" s="197" t="s">
        <v>5</v>
      </c>
      <c r="F538" s="198" t="s">
        <v>669</v>
      </c>
      <c r="H538" s="197" t="s">
        <v>5</v>
      </c>
      <c r="L538" s="194"/>
      <c r="M538" s="199"/>
      <c r="N538" s="200"/>
      <c r="O538" s="200"/>
      <c r="P538" s="200"/>
      <c r="Q538" s="200"/>
      <c r="R538" s="200"/>
      <c r="S538" s="200"/>
      <c r="T538" s="201"/>
      <c r="AT538" s="197" t="s">
        <v>190</v>
      </c>
      <c r="AU538" s="197" t="s">
        <v>81</v>
      </c>
      <c r="AV538" s="195" t="s">
        <v>78</v>
      </c>
      <c r="AW538" s="195" t="s">
        <v>34</v>
      </c>
      <c r="AX538" s="195" t="s">
        <v>71</v>
      </c>
      <c r="AY538" s="197" t="s">
        <v>180</v>
      </c>
    </row>
    <row r="539" spans="2:51" s="203" customFormat="1">
      <c r="B539" s="202"/>
      <c r="D539" s="196" t="s">
        <v>190</v>
      </c>
      <c r="E539" s="204" t="s">
        <v>5</v>
      </c>
      <c r="F539" s="205" t="s">
        <v>670</v>
      </c>
      <c r="H539" s="206">
        <v>440.21800000000002</v>
      </c>
      <c r="L539" s="202"/>
      <c r="M539" s="207"/>
      <c r="N539" s="208"/>
      <c r="O539" s="208"/>
      <c r="P539" s="208"/>
      <c r="Q539" s="208"/>
      <c r="R539" s="208"/>
      <c r="S539" s="208"/>
      <c r="T539" s="209"/>
      <c r="AT539" s="204" t="s">
        <v>190</v>
      </c>
      <c r="AU539" s="204" t="s">
        <v>81</v>
      </c>
      <c r="AV539" s="203" t="s">
        <v>81</v>
      </c>
      <c r="AW539" s="203" t="s">
        <v>34</v>
      </c>
      <c r="AX539" s="203" t="s">
        <v>71</v>
      </c>
      <c r="AY539" s="204" t="s">
        <v>180</v>
      </c>
    </row>
    <row r="540" spans="2:51" s="195" customFormat="1">
      <c r="B540" s="194"/>
      <c r="D540" s="196" t="s">
        <v>190</v>
      </c>
      <c r="E540" s="197" t="s">
        <v>5</v>
      </c>
      <c r="F540" s="198" t="s">
        <v>343</v>
      </c>
      <c r="H540" s="197" t="s">
        <v>5</v>
      </c>
      <c r="L540" s="194"/>
      <c r="M540" s="199"/>
      <c r="N540" s="200"/>
      <c r="O540" s="200"/>
      <c r="P540" s="200"/>
      <c r="Q540" s="200"/>
      <c r="R540" s="200"/>
      <c r="S540" s="200"/>
      <c r="T540" s="201"/>
      <c r="AT540" s="197" t="s">
        <v>190</v>
      </c>
      <c r="AU540" s="197" t="s">
        <v>81</v>
      </c>
      <c r="AV540" s="195" t="s">
        <v>78</v>
      </c>
      <c r="AW540" s="195" t="s">
        <v>34</v>
      </c>
      <c r="AX540" s="195" t="s">
        <v>71</v>
      </c>
      <c r="AY540" s="197" t="s">
        <v>180</v>
      </c>
    </row>
    <row r="541" spans="2:51" s="203" customFormat="1">
      <c r="B541" s="202"/>
      <c r="D541" s="196" t="s">
        <v>190</v>
      </c>
      <c r="E541" s="204" t="s">
        <v>5</v>
      </c>
      <c r="F541" s="205" t="s">
        <v>671</v>
      </c>
      <c r="H541" s="206">
        <v>-5.52</v>
      </c>
      <c r="L541" s="202"/>
      <c r="M541" s="207"/>
      <c r="N541" s="208"/>
      <c r="O541" s="208"/>
      <c r="P541" s="208"/>
      <c r="Q541" s="208"/>
      <c r="R541" s="208"/>
      <c r="S541" s="208"/>
      <c r="T541" s="209"/>
      <c r="AT541" s="204" t="s">
        <v>190</v>
      </c>
      <c r="AU541" s="204" t="s">
        <v>81</v>
      </c>
      <c r="AV541" s="203" t="s">
        <v>81</v>
      </c>
      <c r="AW541" s="203" t="s">
        <v>34</v>
      </c>
      <c r="AX541" s="203" t="s">
        <v>71</v>
      </c>
      <c r="AY541" s="204" t="s">
        <v>180</v>
      </c>
    </row>
    <row r="542" spans="2:51" s="203" customFormat="1">
      <c r="B542" s="202"/>
      <c r="D542" s="196" t="s">
        <v>190</v>
      </c>
      <c r="E542" s="204" t="s">
        <v>5</v>
      </c>
      <c r="F542" s="205" t="s">
        <v>672</v>
      </c>
      <c r="H542" s="206">
        <v>-38.64</v>
      </c>
      <c r="L542" s="202"/>
      <c r="M542" s="207"/>
      <c r="N542" s="208"/>
      <c r="O542" s="208"/>
      <c r="P542" s="208"/>
      <c r="Q542" s="208"/>
      <c r="R542" s="208"/>
      <c r="S542" s="208"/>
      <c r="T542" s="209"/>
      <c r="AT542" s="204" t="s">
        <v>190</v>
      </c>
      <c r="AU542" s="204" t="s">
        <v>81</v>
      </c>
      <c r="AV542" s="203" t="s">
        <v>81</v>
      </c>
      <c r="AW542" s="203" t="s">
        <v>34</v>
      </c>
      <c r="AX542" s="203" t="s">
        <v>71</v>
      </c>
      <c r="AY542" s="204" t="s">
        <v>180</v>
      </c>
    </row>
    <row r="543" spans="2:51" s="203" customFormat="1">
      <c r="B543" s="202"/>
      <c r="D543" s="196" t="s">
        <v>190</v>
      </c>
      <c r="E543" s="204" t="s">
        <v>5</v>
      </c>
      <c r="F543" s="205" t="s">
        <v>673</v>
      </c>
      <c r="H543" s="206">
        <v>-8.2799999999999994</v>
      </c>
      <c r="L543" s="202"/>
      <c r="M543" s="207"/>
      <c r="N543" s="208"/>
      <c r="O543" s="208"/>
      <c r="P543" s="208"/>
      <c r="Q543" s="208"/>
      <c r="R543" s="208"/>
      <c r="S543" s="208"/>
      <c r="T543" s="209"/>
      <c r="AT543" s="204" t="s">
        <v>190</v>
      </c>
      <c r="AU543" s="204" t="s">
        <v>81</v>
      </c>
      <c r="AV543" s="203" t="s">
        <v>81</v>
      </c>
      <c r="AW543" s="203" t="s">
        <v>34</v>
      </c>
      <c r="AX543" s="203" t="s">
        <v>71</v>
      </c>
      <c r="AY543" s="204" t="s">
        <v>180</v>
      </c>
    </row>
    <row r="544" spans="2:51" s="203" customFormat="1">
      <c r="B544" s="202"/>
      <c r="D544" s="196" t="s">
        <v>190</v>
      </c>
      <c r="E544" s="204" t="s">
        <v>5</v>
      </c>
      <c r="F544" s="205" t="s">
        <v>673</v>
      </c>
      <c r="H544" s="206">
        <v>-8.2799999999999994</v>
      </c>
      <c r="L544" s="202"/>
      <c r="M544" s="207"/>
      <c r="N544" s="208"/>
      <c r="O544" s="208"/>
      <c r="P544" s="208"/>
      <c r="Q544" s="208"/>
      <c r="R544" s="208"/>
      <c r="S544" s="208"/>
      <c r="T544" s="209"/>
      <c r="AT544" s="204" t="s">
        <v>190</v>
      </c>
      <c r="AU544" s="204" t="s">
        <v>81</v>
      </c>
      <c r="AV544" s="203" t="s">
        <v>81</v>
      </c>
      <c r="AW544" s="203" t="s">
        <v>34</v>
      </c>
      <c r="AX544" s="203" t="s">
        <v>71</v>
      </c>
      <c r="AY544" s="204" t="s">
        <v>180</v>
      </c>
    </row>
    <row r="545" spans="2:51" s="203" customFormat="1">
      <c r="B545" s="202"/>
      <c r="D545" s="196" t="s">
        <v>190</v>
      </c>
      <c r="E545" s="204" t="s">
        <v>5</v>
      </c>
      <c r="F545" s="205" t="s">
        <v>674</v>
      </c>
      <c r="H545" s="206">
        <v>-11.04</v>
      </c>
      <c r="L545" s="202"/>
      <c r="M545" s="207"/>
      <c r="N545" s="208"/>
      <c r="O545" s="208"/>
      <c r="P545" s="208"/>
      <c r="Q545" s="208"/>
      <c r="R545" s="208"/>
      <c r="S545" s="208"/>
      <c r="T545" s="209"/>
      <c r="AT545" s="204" t="s">
        <v>190</v>
      </c>
      <c r="AU545" s="204" t="s">
        <v>81</v>
      </c>
      <c r="AV545" s="203" t="s">
        <v>81</v>
      </c>
      <c r="AW545" s="203" t="s">
        <v>34</v>
      </c>
      <c r="AX545" s="203" t="s">
        <v>71</v>
      </c>
      <c r="AY545" s="204" t="s">
        <v>180</v>
      </c>
    </row>
    <row r="546" spans="2:51" s="203" customFormat="1">
      <c r="B546" s="202"/>
      <c r="D546" s="196" t="s">
        <v>190</v>
      </c>
      <c r="E546" s="204" t="s">
        <v>5</v>
      </c>
      <c r="F546" s="205" t="s">
        <v>675</v>
      </c>
      <c r="H546" s="206">
        <v>-3.84</v>
      </c>
      <c r="L546" s="202"/>
      <c r="M546" s="207"/>
      <c r="N546" s="208"/>
      <c r="O546" s="208"/>
      <c r="P546" s="208"/>
      <c r="Q546" s="208"/>
      <c r="R546" s="208"/>
      <c r="S546" s="208"/>
      <c r="T546" s="209"/>
      <c r="AT546" s="204" t="s">
        <v>190</v>
      </c>
      <c r="AU546" s="204" t="s">
        <v>81</v>
      </c>
      <c r="AV546" s="203" t="s">
        <v>81</v>
      </c>
      <c r="AW546" s="203" t="s">
        <v>34</v>
      </c>
      <c r="AX546" s="203" t="s">
        <v>71</v>
      </c>
      <c r="AY546" s="204" t="s">
        <v>180</v>
      </c>
    </row>
    <row r="547" spans="2:51" s="203" customFormat="1">
      <c r="B547" s="202"/>
      <c r="D547" s="196" t="s">
        <v>190</v>
      </c>
      <c r="E547" s="204" t="s">
        <v>5</v>
      </c>
      <c r="F547" s="205" t="s">
        <v>676</v>
      </c>
      <c r="H547" s="206">
        <v>-10.56</v>
      </c>
      <c r="L547" s="202"/>
      <c r="M547" s="207"/>
      <c r="N547" s="208"/>
      <c r="O547" s="208"/>
      <c r="P547" s="208"/>
      <c r="Q547" s="208"/>
      <c r="R547" s="208"/>
      <c r="S547" s="208"/>
      <c r="T547" s="209"/>
      <c r="AT547" s="204" t="s">
        <v>190</v>
      </c>
      <c r="AU547" s="204" t="s">
        <v>81</v>
      </c>
      <c r="AV547" s="203" t="s">
        <v>81</v>
      </c>
      <c r="AW547" s="203" t="s">
        <v>34</v>
      </c>
      <c r="AX547" s="203" t="s">
        <v>71</v>
      </c>
      <c r="AY547" s="204" t="s">
        <v>180</v>
      </c>
    </row>
    <row r="548" spans="2:51" s="203" customFormat="1">
      <c r="B548" s="202"/>
      <c r="D548" s="196" t="s">
        <v>190</v>
      </c>
      <c r="E548" s="204" t="s">
        <v>5</v>
      </c>
      <c r="F548" s="205" t="s">
        <v>677</v>
      </c>
      <c r="H548" s="206">
        <v>-2.544</v>
      </c>
      <c r="L548" s="202"/>
      <c r="M548" s="207"/>
      <c r="N548" s="208"/>
      <c r="O548" s="208"/>
      <c r="P548" s="208"/>
      <c r="Q548" s="208"/>
      <c r="R548" s="208"/>
      <c r="S548" s="208"/>
      <c r="T548" s="209"/>
      <c r="AT548" s="204" t="s">
        <v>190</v>
      </c>
      <c r="AU548" s="204" t="s">
        <v>81</v>
      </c>
      <c r="AV548" s="203" t="s">
        <v>81</v>
      </c>
      <c r="AW548" s="203" t="s">
        <v>34</v>
      </c>
      <c r="AX548" s="203" t="s">
        <v>71</v>
      </c>
      <c r="AY548" s="204" t="s">
        <v>180</v>
      </c>
    </row>
    <row r="549" spans="2:51" s="203" customFormat="1">
      <c r="B549" s="202"/>
      <c r="D549" s="196" t="s">
        <v>190</v>
      </c>
      <c r="E549" s="204" t="s">
        <v>5</v>
      </c>
      <c r="F549" s="205" t="s">
        <v>678</v>
      </c>
      <c r="H549" s="206">
        <v>-6.21</v>
      </c>
      <c r="L549" s="202"/>
      <c r="M549" s="207"/>
      <c r="N549" s="208"/>
      <c r="O549" s="208"/>
      <c r="P549" s="208"/>
      <c r="Q549" s="208"/>
      <c r="R549" s="208"/>
      <c r="S549" s="208"/>
      <c r="T549" s="209"/>
      <c r="AT549" s="204" t="s">
        <v>190</v>
      </c>
      <c r="AU549" s="204" t="s">
        <v>81</v>
      </c>
      <c r="AV549" s="203" t="s">
        <v>81</v>
      </c>
      <c r="AW549" s="203" t="s">
        <v>34</v>
      </c>
      <c r="AX549" s="203" t="s">
        <v>71</v>
      </c>
      <c r="AY549" s="204" t="s">
        <v>180</v>
      </c>
    </row>
    <row r="550" spans="2:51" s="203" customFormat="1">
      <c r="B550" s="202"/>
      <c r="D550" s="196" t="s">
        <v>190</v>
      </c>
      <c r="E550" s="204" t="s">
        <v>5</v>
      </c>
      <c r="F550" s="205" t="s">
        <v>679</v>
      </c>
      <c r="H550" s="206">
        <v>-5.76</v>
      </c>
      <c r="L550" s="202"/>
      <c r="M550" s="207"/>
      <c r="N550" s="208"/>
      <c r="O550" s="208"/>
      <c r="P550" s="208"/>
      <c r="Q550" s="208"/>
      <c r="R550" s="208"/>
      <c r="S550" s="208"/>
      <c r="T550" s="209"/>
      <c r="AT550" s="204" t="s">
        <v>190</v>
      </c>
      <c r="AU550" s="204" t="s">
        <v>81</v>
      </c>
      <c r="AV550" s="203" t="s">
        <v>81</v>
      </c>
      <c r="AW550" s="203" t="s">
        <v>34</v>
      </c>
      <c r="AX550" s="203" t="s">
        <v>71</v>
      </c>
      <c r="AY550" s="204" t="s">
        <v>180</v>
      </c>
    </row>
    <row r="551" spans="2:51" s="203" customFormat="1">
      <c r="B551" s="202"/>
      <c r="D551" s="196" t="s">
        <v>190</v>
      </c>
      <c r="E551" s="204" t="s">
        <v>5</v>
      </c>
      <c r="F551" s="205" t="s">
        <v>675</v>
      </c>
      <c r="H551" s="206">
        <v>-3.84</v>
      </c>
      <c r="L551" s="202"/>
      <c r="M551" s="207"/>
      <c r="N551" s="208"/>
      <c r="O551" s="208"/>
      <c r="P551" s="208"/>
      <c r="Q551" s="208"/>
      <c r="R551" s="208"/>
      <c r="S551" s="208"/>
      <c r="T551" s="209"/>
      <c r="AT551" s="204" t="s">
        <v>190</v>
      </c>
      <c r="AU551" s="204" t="s">
        <v>81</v>
      </c>
      <c r="AV551" s="203" t="s">
        <v>81</v>
      </c>
      <c r="AW551" s="203" t="s">
        <v>34</v>
      </c>
      <c r="AX551" s="203" t="s">
        <v>71</v>
      </c>
      <c r="AY551" s="204" t="s">
        <v>180</v>
      </c>
    </row>
    <row r="552" spans="2:51" s="203" customFormat="1">
      <c r="B552" s="202"/>
      <c r="D552" s="196" t="s">
        <v>190</v>
      </c>
      <c r="E552" s="204" t="s">
        <v>5</v>
      </c>
      <c r="F552" s="205" t="s">
        <v>680</v>
      </c>
      <c r="H552" s="206">
        <v>-5.52</v>
      </c>
      <c r="L552" s="202"/>
      <c r="M552" s="207"/>
      <c r="N552" s="208"/>
      <c r="O552" s="208"/>
      <c r="P552" s="208"/>
      <c r="Q552" s="208"/>
      <c r="R552" s="208"/>
      <c r="S552" s="208"/>
      <c r="T552" s="209"/>
      <c r="AT552" s="204" t="s">
        <v>190</v>
      </c>
      <c r="AU552" s="204" t="s">
        <v>81</v>
      </c>
      <c r="AV552" s="203" t="s">
        <v>81</v>
      </c>
      <c r="AW552" s="203" t="s">
        <v>34</v>
      </c>
      <c r="AX552" s="203" t="s">
        <v>71</v>
      </c>
      <c r="AY552" s="204" t="s">
        <v>180</v>
      </c>
    </row>
    <row r="553" spans="2:51" s="203" customFormat="1">
      <c r="B553" s="202"/>
      <c r="D553" s="196" t="s">
        <v>190</v>
      </c>
      <c r="E553" s="204" t="s">
        <v>5</v>
      </c>
      <c r="F553" s="205" t="s">
        <v>681</v>
      </c>
      <c r="H553" s="206">
        <v>-11.52</v>
      </c>
      <c r="L553" s="202"/>
      <c r="M553" s="207"/>
      <c r="N553" s="208"/>
      <c r="O553" s="208"/>
      <c r="P553" s="208"/>
      <c r="Q553" s="208"/>
      <c r="R553" s="208"/>
      <c r="S553" s="208"/>
      <c r="T553" s="209"/>
      <c r="AT553" s="204" t="s">
        <v>190</v>
      </c>
      <c r="AU553" s="204" t="s">
        <v>81</v>
      </c>
      <c r="AV553" s="203" t="s">
        <v>81</v>
      </c>
      <c r="AW553" s="203" t="s">
        <v>34</v>
      </c>
      <c r="AX553" s="203" t="s">
        <v>71</v>
      </c>
      <c r="AY553" s="204" t="s">
        <v>180</v>
      </c>
    </row>
    <row r="554" spans="2:51" s="203" customFormat="1">
      <c r="B554" s="202"/>
      <c r="D554" s="196" t="s">
        <v>190</v>
      </c>
      <c r="E554" s="204" t="s">
        <v>5</v>
      </c>
      <c r="F554" s="205" t="s">
        <v>682</v>
      </c>
      <c r="H554" s="206">
        <v>-3.52</v>
      </c>
      <c r="L554" s="202"/>
      <c r="M554" s="207"/>
      <c r="N554" s="208"/>
      <c r="O554" s="208"/>
      <c r="P554" s="208"/>
      <c r="Q554" s="208"/>
      <c r="R554" s="208"/>
      <c r="S554" s="208"/>
      <c r="T554" s="209"/>
      <c r="AT554" s="204" t="s">
        <v>190</v>
      </c>
      <c r="AU554" s="204" t="s">
        <v>81</v>
      </c>
      <c r="AV554" s="203" t="s">
        <v>81</v>
      </c>
      <c r="AW554" s="203" t="s">
        <v>34</v>
      </c>
      <c r="AX554" s="203" t="s">
        <v>71</v>
      </c>
      <c r="AY554" s="204" t="s">
        <v>180</v>
      </c>
    </row>
    <row r="555" spans="2:51" s="203" customFormat="1">
      <c r="B555" s="202"/>
      <c r="D555" s="196" t="s">
        <v>190</v>
      </c>
      <c r="E555" s="204" t="s">
        <v>5</v>
      </c>
      <c r="F555" s="205" t="s">
        <v>682</v>
      </c>
      <c r="H555" s="206">
        <v>-3.52</v>
      </c>
      <c r="L555" s="202"/>
      <c r="M555" s="207"/>
      <c r="N555" s="208"/>
      <c r="O555" s="208"/>
      <c r="P555" s="208"/>
      <c r="Q555" s="208"/>
      <c r="R555" s="208"/>
      <c r="S555" s="208"/>
      <c r="T555" s="209"/>
      <c r="AT555" s="204" t="s">
        <v>190</v>
      </c>
      <c r="AU555" s="204" t="s">
        <v>81</v>
      </c>
      <c r="AV555" s="203" t="s">
        <v>81</v>
      </c>
      <c r="AW555" s="203" t="s">
        <v>34</v>
      </c>
      <c r="AX555" s="203" t="s">
        <v>71</v>
      </c>
      <c r="AY555" s="204" t="s">
        <v>180</v>
      </c>
    </row>
    <row r="556" spans="2:51" s="203" customFormat="1">
      <c r="B556" s="202"/>
      <c r="D556" s="196" t="s">
        <v>190</v>
      </c>
      <c r="E556" s="204" t="s">
        <v>5</v>
      </c>
      <c r="F556" s="205" t="s">
        <v>683</v>
      </c>
      <c r="H556" s="206">
        <v>-5.2439999999999998</v>
      </c>
      <c r="L556" s="202"/>
      <c r="M556" s="207"/>
      <c r="N556" s="208"/>
      <c r="O556" s="208"/>
      <c r="P556" s="208"/>
      <c r="Q556" s="208"/>
      <c r="R556" s="208"/>
      <c r="S556" s="208"/>
      <c r="T556" s="209"/>
      <c r="AT556" s="204" t="s">
        <v>190</v>
      </c>
      <c r="AU556" s="204" t="s">
        <v>81</v>
      </c>
      <c r="AV556" s="203" t="s">
        <v>81</v>
      </c>
      <c r="AW556" s="203" t="s">
        <v>34</v>
      </c>
      <c r="AX556" s="203" t="s">
        <v>71</v>
      </c>
      <c r="AY556" s="204" t="s">
        <v>180</v>
      </c>
    </row>
    <row r="557" spans="2:51" s="195" customFormat="1">
      <c r="B557" s="194"/>
      <c r="D557" s="196" t="s">
        <v>190</v>
      </c>
      <c r="E557" s="197" t="s">
        <v>5</v>
      </c>
      <c r="F557" s="198" t="s">
        <v>684</v>
      </c>
      <c r="H557" s="197" t="s">
        <v>5</v>
      </c>
      <c r="L557" s="194"/>
      <c r="M557" s="199"/>
      <c r="N557" s="200"/>
      <c r="O557" s="200"/>
      <c r="P557" s="200"/>
      <c r="Q557" s="200"/>
      <c r="R557" s="200"/>
      <c r="S557" s="200"/>
      <c r="T557" s="201"/>
      <c r="AT557" s="197" t="s">
        <v>190</v>
      </c>
      <c r="AU557" s="197" t="s">
        <v>81</v>
      </c>
      <c r="AV557" s="195" t="s">
        <v>78</v>
      </c>
      <c r="AW557" s="195" t="s">
        <v>34</v>
      </c>
      <c r="AX557" s="195" t="s">
        <v>71</v>
      </c>
      <c r="AY557" s="197" t="s">
        <v>180</v>
      </c>
    </row>
    <row r="558" spans="2:51" s="203" customFormat="1">
      <c r="B558" s="202"/>
      <c r="D558" s="196" t="s">
        <v>190</v>
      </c>
      <c r="E558" s="204" t="s">
        <v>5</v>
      </c>
      <c r="F558" s="205" t="s">
        <v>624</v>
      </c>
      <c r="H558" s="206">
        <v>2.1</v>
      </c>
      <c r="L558" s="202"/>
      <c r="M558" s="207"/>
      <c r="N558" s="208"/>
      <c r="O558" s="208"/>
      <c r="P558" s="208"/>
      <c r="Q558" s="208"/>
      <c r="R558" s="208"/>
      <c r="S558" s="208"/>
      <c r="T558" s="209"/>
      <c r="AT558" s="204" t="s">
        <v>190</v>
      </c>
      <c r="AU558" s="204" t="s">
        <v>81</v>
      </c>
      <c r="AV558" s="203" t="s">
        <v>81</v>
      </c>
      <c r="AW558" s="203" t="s">
        <v>34</v>
      </c>
      <c r="AX558" s="203" t="s">
        <v>71</v>
      </c>
      <c r="AY558" s="204" t="s">
        <v>180</v>
      </c>
    </row>
    <row r="559" spans="2:51" s="203" customFormat="1">
      <c r="B559" s="202"/>
      <c r="D559" s="196" t="s">
        <v>190</v>
      </c>
      <c r="E559" s="204" t="s">
        <v>5</v>
      </c>
      <c r="F559" s="205" t="s">
        <v>625</v>
      </c>
      <c r="H559" s="206">
        <v>9.8699999999999992</v>
      </c>
      <c r="L559" s="202"/>
      <c r="M559" s="207"/>
      <c r="N559" s="208"/>
      <c r="O559" s="208"/>
      <c r="P559" s="208"/>
      <c r="Q559" s="208"/>
      <c r="R559" s="208"/>
      <c r="S559" s="208"/>
      <c r="T559" s="209"/>
      <c r="AT559" s="204" t="s">
        <v>190</v>
      </c>
      <c r="AU559" s="204" t="s">
        <v>81</v>
      </c>
      <c r="AV559" s="203" t="s">
        <v>81</v>
      </c>
      <c r="AW559" s="203" t="s">
        <v>34</v>
      </c>
      <c r="AX559" s="203" t="s">
        <v>71</v>
      </c>
      <c r="AY559" s="204" t="s">
        <v>180</v>
      </c>
    </row>
    <row r="560" spans="2:51" s="203" customFormat="1">
      <c r="B560" s="202"/>
      <c r="D560" s="196" t="s">
        <v>190</v>
      </c>
      <c r="E560" s="204" t="s">
        <v>5</v>
      </c>
      <c r="F560" s="205" t="s">
        <v>685</v>
      </c>
      <c r="H560" s="206">
        <v>1.77</v>
      </c>
      <c r="L560" s="202"/>
      <c r="M560" s="207"/>
      <c r="N560" s="208"/>
      <c r="O560" s="208"/>
      <c r="P560" s="208"/>
      <c r="Q560" s="208"/>
      <c r="R560" s="208"/>
      <c r="S560" s="208"/>
      <c r="T560" s="209"/>
      <c r="AT560" s="204" t="s">
        <v>190</v>
      </c>
      <c r="AU560" s="204" t="s">
        <v>81</v>
      </c>
      <c r="AV560" s="203" t="s">
        <v>81</v>
      </c>
      <c r="AW560" s="203" t="s">
        <v>34</v>
      </c>
      <c r="AX560" s="203" t="s">
        <v>71</v>
      </c>
      <c r="AY560" s="204" t="s">
        <v>180</v>
      </c>
    </row>
    <row r="561" spans="2:51" s="203" customFormat="1">
      <c r="B561" s="202"/>
      <c r="D561" s="196" t="s">
        <v>190</v>
      </c>
      <c r="E561" s="204" t="s">
        <v>5</v>
      </c>
      <c r="F561" s="205" t="s">
        <v>686</v>
      </c>
      <c r="H561" s="206">
        <v>5.16</v>
      </c>
      <c r="L561" s="202"/>
      <c r="M561" s="207"/>
      <c r="N561" s="208"/>
      <c r="O561" s="208"/>
      <c r="P561" s="208"/>
      <c r="Q561" s="208"/>
      <c r="R561" s="208"/>
      <c r="S561" s="208"/>
      <c r="T561" s="209"/>
      <c r="AT561" s="204" t="s">
        <v>190</v>
      </c>
      <c r="AU561" s="204" t="s">
        <v>81</v>
      </c>
      <c r="AV561" s="203" t="s">
        <v>81</v>
      </c>
      <c r="AW561" s="203" t="s">
        <v>34</v>
      </c>
      <c r="AX561" s="203" t="s">
        <v>71</v>
      </c>
      <c r="AY561" s="204" t="s">
        <v>180</v>
      </c>
    </row>
    <row r="562" spans="2:51" s="203" customFormat="1">
      <c r="B562" s="202"/>
      <c r="D562" s="196" t="s">
        <v>190</v>
      </c>
      <c r="E562" s="204" t="s">
        <v>5</v>
      </c>
      <c r="F562" s="205" t="s">
        <v>628</v>
      </c>
      <c r="H562" s="206">
        <v>3.21</v>
      </c>
      <c r="L562" s="202"/>
      <c r="M562" s="207"/>
      <c r="N562" s="208"/>
      <c r="O562" s="208"/>
      <c r="P562" s="208"/>
      <c r="Q562" s="208"/>
      <c r="R562" s="208"/>
      <c r="S562" s="208"/>
      <c r="T562" s="209"/>
      <c r="AT562" s="204" t="s">
        <v>190</v>
      </c>
      <c r="AU562" s="204" t="s">
        <v>81</v>
      </c>
      <c r="AV562" s="203" t="s">
        <v>81</v>
      </c>
      <c r="AW562" s="203" t="s">
        <v>34</v>
      </c>
      <c r="AX562" s="203" t="s">
        <v>71</v>
      </c>
      <c r="AY562" s="204" t="s">
        <v>180</v>
      </c>
    </row>
    <row r="563" spans="2:51" s="203" customFormat="1">
      <c r="B563" s="202"/>
      <c r="D563" s="196" t="s">
        <v>190</v>
      </c>
      <c r="E563" s="204" t="s">
        <v>5</v>
      </c>
      <c r="F563" s="205" t="s">
        <v>687</v>
      </c>
      <c r="H563" s="206">
        <v>1.038</v>
      </c>
      <c r="L563" s="202"/>
      <c r="M563" s="207"/>
      <c r="N563" s="208"/>
      <c r="O563" s="208"/>
      <c r="P563" s="208"/>
      <c r="Q563" s="208"/>
      <c r="R563" s="208"/>
      <c r="S563" s="208"/>
      <c r="T563" s="209"/>
      <c r="AT563" s="204" t="s">
        <v>190</v>
      </c>
      <c r="AU563" s="204" t="s">
        <v>81</v>
      </c>
      <c r="AV563" s="203" t="s">
        <v>81</v>
      </c>
      <c r="AW563" s="203" t="s">
        <v>34</v>
      </c>
      <c r="AX563" s="203" t="s">
        <v>71</v>
      </c>
      <c r="AY563" s="204" t="s">
        <v>180</v>
      </c>
    </row>
    <row r="564" spans="2:51" s="203" customFormat="1">
      <c r="B564" s="202"/>
      <c r="D564" s="196" t="s">
        <v>190</v>
      </c>
      <c r="E564" s="204" t="s">
        <v>5</v>
      </c>
      <c r="F564" s="205" t="s">
        <v>688</v>
      </c>
      <c r="H564" s="206">
        <v>2.88</v>
      </c>
      <c r="L564" s="202"/>
      <c r="M564" s="207"/>
      <c r="N564" s="208"/>
      <c r="O564" s="208"/>
      <c r="P564" s="208"/>
      <c r="Q564" s="208"/>
      <c r="R564" s="208"/>
      <c r="S564" s="208"/>
      <c r="T564" s="209"/>
      <c r="AT564" s="204" t="s">
        <v>190</v>
      </c>
      <c r="AU564" s="204" t="s">
        <v>81</v>
      </c>
      <c r="AV564" s="203" t="s">
        <v>81</v>
      </c>
      <c r="AW564" s="203" t="s">
        <v>34</v>
      </c>
      <c r="AX564" s="203" t="s">
        <v>71</v>
      </c>
      <c r="AY564" s="204" t="s">
        <v>180</v>
      </c>
    </row>
    <row r="565" spans="2:51" s="203" customFormat="1">
      <c r="B565" s="202"/>
      <c r="D565" s="196" t="s">
        <v>190</v>
      </c>
      <c r="E565" s="204" t="s">
        <v>5</v>
      </c>
      <c r="F565" s="205" t="s">
        <v>689</v>
      </c>
      <c r="H565" s="206">
        <v>1.44</v>
      </c>
      <c r="L565" s="202"/>
      <c r="M565" s="207"/>
      <c r="N565" s="208"/>
      <c r="O565" s="208"/>
      <c r="P565" s="208"/>
      <c r="Q565" s="208"/>
      <c r="R565" s="208"/>
      <c r="S565" s="208"/>
      <c r="T565" s="209"/>
      <c r="AT565" s="204" t="s">
        <v>190</v>
      </c>
      <c r="AU565" s="204" t="s">
        <v>81</v>
      </c>
      <c r="AV565" s="203" t="s">
        <v>81</v>
      </c>
      <c r="AW565" s="203" t="s">
        <v>34</v>
      </c>
      <c r="AX565" s="203" t="s">
        <v>71</v>
      </c>
      <c r="AY565" s="204" t="s">
        <v>180</v>
      </c>
    </row>
    <row r="566" spans="2:51" s="203" customFormat="1">
      <c r="B566" s="202"/>
      <c r="D566" s="196" t="s">
        <v>190</v>
      </c>
      <c r="E566" s="204" t="s">
        <v>5</v>
      </c>
      <c r="F566" s="205" t="s">
        <v>690</v>
      </c>
      <c r="H566" s="206">
        <v>1.86</v>
      </c>
      <c r="L566" s="202"/>
      <c r="M566" s="207"/>
      <c r="N566" s="208"/>
      <c r="O566" s="208"/>
      <c r="P566" s="208"/>
      <c r="Q566" s="208"/>
      <c r="R566" s="208"/>
      <c r="S566" s="208"/>
      <c r="T566" s="209"/>
      <c r="AT566" s="204" t="s">
        <v>190</v>
      </c>
      <c r="AU566" s="204" t="s">
        <v>81</v>
      </c>
      <c r="AV566" s="203" t="s">
        <v>81</v>
      </c>
      <c r="AW566" s="203" t="s">
        <v>34</v>
      </c>
      <c r="AX566" s="203" t="s">
        <v>71</v>
      </c>
      <c r="AY566" s="204" t="s">
        <v>180</v>
      </c>
    </row>
    <row r="567" spans="2:51" s="203" customFormat="1">
      <c r="B567" s="202"/>
      <c r="D567" s="196" t="s">
        <v>190</v>
      </c>
      <c r="E567" s="204" t="s">
        <v>5</v>
      </c>
      <c r="F567" s="205" t="s">
        <v>691</v>
      </c>
      <c r="H567" s="206">
        <v>2.46</v>
      </c>
      <c r="L567" s="202"/>
      <c r="M567" s="207"/>
      <c r="N567" s="208"/>
      <c r="O567" s="208"/>
      <c r="P567" s="208"/>
      <c r="Q567" s="208"/>
      <c r="R567" s="208"/>
      <c r="S567" s="208"/>
      <c r="T567" s="209"/>
      <c r="AT567" s="204" t="s">
        <v>190</v>
      </c>
      <c r="AU567" s="204" t="s">
        <v>81</v>
      </c>
      <c r="AV567" s="203" t="s">
        <v>81</v>
      </c>
      <c r="AW567" s="203" t="s">
        <v>34</v>
      </c>
      <c r="AX567" s="203" t="s">
        <v>71</v>
      </c>
      <c r="AY567" s="204" t="s">
        <v>180</v>
      </c>
    </row>
    <row r="568" spans="2:51" s="203" customFormat="1">
      <c r="B568" s="202"/>
      <c r="D568" s="196" t="s">
        <v>190</v>
      </c>
      <c r="E568" s="204" t="s">
        <v>5</v>
      </c>
      <c r="F568" s="205" t="s">
        <v>692</v>
      </c>
      <c r="H568" s="206">
        <v>1.125</v>
      </c>
      <c r="L568" s="202"/>
      <c r="M568" s="207"/>
      <c r="N568" s="208"/>
      <c r="O568" s="208"/>
      <c r="P568" s="208"/>
      <c r="Q568" s="208"/>
      <c r="R568" s="208"/>
      <c r="S568" s="208"/>
      <c r="T568" s="209"/>
      <c r="AT568" s="204" t="s">
        <v>190</v>
      </c>
      <c r="AU568" s="204" t="s">
        <v>81</v>
      </c>
      <c r="AV568" s="203" t="s">
        <v>81</v>
      </c>
      <c r="AW568" s="203" t="s">
        <v>34</v>
      </c>
      <c r="AX568" s="203" t="s">
        <v>71</v>
      </c>
      <c r="AY568" s="204" t="s">
        <v>180</v>
      </c>
    </row>
    <row r="569" spans="2:51" s="203" customFormat="1">
      <c r="B569" s="202"/>
      <c r="D569" s="196" t="s">
        <v>190</v>
      </c>
      <c r="E569" s="204" t="s">
        <v>5</v>
      </c>
      <c r="F569" s="205" t="s">
        <v>692</v>
      </c>
      <c r="H569" s="206">
        <v>1.125</v>
      </c>
      <c r="L569" s="202"/>
      <c r="M569" s="207"/>
      <c r="N569" s="208"/>
      <c r="O569" s="208"/>
      <c r="P569" s="208"/>
      <c r="Q569" s="208"/>
      <c r="R569" s="208"/>
      <c r="S569" s="208"/>
      <c r="T569" s="209"/>
      <c r="AT569" s="204" t="s">
        <v>190</v>
      </c>
      <c r="AU569" s="204" t="s">
        <v>81</v>
      </c>
      <c r="AV569" s="203" t="s">
        <v>81</v>
      </c>
      <c r="AW569" s="203" t="s">
        <v>34</v>
      </c>
      <c r="AX569" s="203" t="s">
        <v>71</v>
      </c>
      <c r="AY569" s="204" t="s">
        <v>180</v>
      </c>
    </row>
    <row r="570" spans="2:51" s="203" customFormat="1">
      <c r="B570" s="202"/>
      <c r="D570" s="196" t="s">
        <v>190</v>
      </c>
      <c r="E570" s="204" t="s">
        <v>5</v>
      </c>
      <c r="F570" s="205" t="s">
        <v>693</v>
      </c>
      <c r="H570" s="206">
        <v>1.671</v>
      </c>
      <c r="L570" s="202"/>
      <c r="M570" s="207"/>
      <c r="N570" s="208"/>
      <c r="O570" s="208"/>
      <c r="P570" s="208"/>
      <c r="Q570" s="208"/>
      <c r="R570" s="208"/>
      <c r="S570" s="208"/>
      <c r="T570" s="209"/>
      <c r="AT570" s="204" t="s">
        <v>190</v>
      </c>
      <c r="AU570" s="204" t="s">
        <v>81</v>
      </c>
      <c r="AV570" s="203" t="s">
        <v>81</v>
      </c>
      <c r="AW570" s="203" t="s">
        <v>34</v>
      </c>
      <c r="AX570" s="203" t="s">
        <v>71</v>
      </c>
      <c r="AY570" s="204" t="s">
        <v>180</v>
      </c>
    </row>
    <row r="571" spans="2:51" s="195" customFormat="1">
      <c r="B571" s="194"/>
      <c r="D571" s="196" t="s">
        <v>190</v>
      </c>
      <c r="E571" s="197" t="s">
        <v>5</v>
      </c>
      <c r="F571" s="198" t="s">
        <v>694</v>
      </c>
      <c r="H571" s="197" t="s">
        <v>5</v>
      </c>
      <c r="L571" s="194"/>
      <c r="M571" s="199"/>
      <c r="N571" s="200"/>
      <c r="O571" s="200"/>
      <c r="P571" s="200"/>
      <c r="Q571" s="200"/>
      <c r="R571" s="200"/>
      <c r="S571" s="200"/>
      <c r="T571" s="201"/>
      <c r="AT571" s="197" t="s">
        <v>190</v>
      </c>
      <c r="AU571" s="197" t="s">
        <v>81</v>
      </c>
      <c r="AV571" s="195" t="s">
        <v>78</v>
      </c>
      <c r="AW571" s="195" t="s">
        <v>34</v>
      </c>
      <c r="AX571" s="195" t="s">
        <v>71</v>
      </c>
      <c r="AY571" s="197" t="s">
        <v>180</v>
      </c>
    </row>
    <row r="572" spans="2:51" s="195" customFormat="1">
      <c r="B572" s="194"/>
      <c r="D572" s="196" t="s">
        <v>190</v>
      </c>
      <c r="E572" s="197" t="s">
        <v>5</v>
      </c>
      <c r="F572" s="198" t="s">
        <v>288</v>
      </c>
      <c r="H572" s="197" t="s">
        <v>5</v>
      </c>
      <c r="L572" s="194"/>
      <c r="M572" s="199"/>
      <c r="N572" s="200"/>
      <c r="O572" s="200"/>
      <c r="P572" s="200"/>
      <c r="Q572" s="200"/>
      <c r="R572" s="200"/>
      <c r="S572" s="200"/>
      <c r="T572" s="201"/>
      <c r="AT572" s="197" t="s">
        <v>190</v>
      </c>
      <c r="AU572" s="197" t="s">
        <v>81</v>
      </c>
      <c r="AV572" s="195" t="s">
        <v>78</v>
      </c>
      <c r="AW572" s="195" t="s">
        <v>34</v>
      </c>
      <c r="AX572" s="195" t="s">
        <v>71</v>
      </c>
      <c r="AY572" s="197" t="s">
        <v>180</v>
      </c>
    </row>
    <row r="573" spans="2:51" s="203" customFormat="1">
      <c r="B573" s="202"/>
      <c r="D573" s="196" t="s">
        <v>190</v>
      </c>
      <c r="E573" s="204" t="s">
        <v>5</v>
      </c>
      <c r="F573" s="205" t="s">
        <v>695</v>
      </c>
      <c r="H573" s="206">
        <v>-3.96</v>
      </c>
      <c r="L573" s="202"/>
      <c r="M573" s="207"/>
      <c r="N573" s="208"/>
      <c r="O573" s="208"/>
      <c r="P573" s="208"/>
      <c r="Q573" s="208"/>
      <c r="R573" s="208"/>
      <c r="S573" s="208"/>
      <c r="T573" s="209"/>
      <c r="AT573" s="204" t="s">
        <v>190</v>
      </c>
      <c r="AU573" s="204" t="s">
        <v>81</v>
      </c>
      <c r="AV573" s="203" t="s">
        <v>81</v>
      </c>
      <c r="AW573" s="203" t="s">
        <v>34</v>
      </c>
      <c r="AX573" s="203" t="s">
        <v>71</v>
      </c>
      <c r="AY573" s="204" t="s">
        <v>180</v>
      </c>
    </row>
    <row r="574" spans="2:51" s="203" customFormat="1">
      <c r="B574" s="202"/>
      <c r="D574" s="196" t="s">
        <v>190</v>
      </c>
      <c r="E574" s="204" t="s">
        <v>5</v>
      </c>
      <c r="F574" s="205" t="s">
        <v>696</v>
      </c>
      <c r="H574" s="206">
        <v>-3.96</v>
      </c>
      <c r="L574" s="202"/>
      <c r="M574" s="207"/>
      <c r="N574" s="208"/>
      <c r="O574" s="208"/>
      <c r="P574" s="208"/>
      <c r="Q574" s="208"/>
      <c r="R574" s="208"/>
      <c r="S574" s="208"/>
      <c r="T574" s="209"/>
      <c r="AT574" s="204" t="s">
        <v>190</v>
      </c>
      <c r="AU574" s="204" t="s">
        <v>81</v>
      </c>
      <c r="AV574" s="203" t="s">
        <v>81</v>
      </c>
      <c r="AW574" s="203" t="s">
        <v>34</v>
      </c>
      <c r="AX574" s="203" t="s">
        <v>71</v>
      </c>
      <c r="AY574" s="204" t="s">
        <v>180</v>
      </c>
    </row>
    <row r="575" spans="2:51" s="203" customFormat="1">
      <c r="B575" s="202"/>
      <c r="D575" s="196" t="s">
        <v>190</v>
      </c>
      <c r="E575" s="204" t="s">
        <v>5</v>
      </c>
      <c r="F575" s="205" t="s">
        <v>697</v>
      </c>
      <c r="H575" s="206">
        <v>-17.28</v>
      </c>
      <c r="L575" s="202"/>
      <c r="M575" s="207"/>
      <c r="N575" s="208"/>
      <c r="O575" s="208"/>
      <c r="P575" s="208"/>
      <c r="Q575" s="208"/>
      <c r="R575" s="208"/>
      <c r="S575" s="208"/>
      <c r="T575" s="209"/>
      <c r="AT575" s="204" t="s">
        <v>190</v>
      </c>
      <c r="AU575" s="204" t="s">
        <v>81</v>
      </c>
      <c r="AV575" s="203" t="s">
        <v>81</v>
      </c>
      <c r="AW575" s="203" t="s">
        <v>34</v>
      </c>
      <c r="AX575" s="203" t="s">
        <v>71</v>
      </c>
      <c r="AY575" s="204" t="s">
        <v>180</v>
      </c>
    </row>
    <row r="576" spans="2:51" s="195" customFormat="1">
      <c r="B576" s="194"/>
      <c r="D576" s="196" t="s">
        <v>190</v>
      </c>
      <c r="E576" s="197" t="s">
        <v>5</v>
      </c>
      <c r="F576" s="198" t="s">
        <v>290</v>
      </c>
      <c r="H576" s="197" t="s">
        <v>5</v>
      </c>
      <c r="L576" s="194"/>
      <c r="M576" s="199"/>
      <c r="N576" s="200"/>
      <c r="O576" s="200"/>
      <c r="P576" s="200"/>
      <c r="Q576" s="200"/>
      <c r="R576" s="200"/>
      <c r="S576" s="200"/>
      <c r="T576" s="201"/>
      <c r="AT576" s="197" t="s">
        <v>190</v>
      </c>
      <c r="AU576" s="197" t="s">
        <v>81</v>
      </c>
      <c r="AV576" s="195" t="s">
        <v>78</v>
      </c>
      <c r="AW576" s="195" t="s">
        <v>34</v>
      </c>
      <c r="AX576" s="195" t="s">
        <v>71</v>
      </c>
      <c r="AY576" s="197" t="s">
        <v>180</v>
      </c>
    </row>
    <row r="577" spans="2:65" s="203" customFormat="1">
      <c r="B577" s="202"/>
      <c r="D577" s="196" t="s">
        <v>190</v>
      </c>
      <c r="E577" s="204" t="s">
        <v>5</v>
      </c>
      <c r="F577" s="205" t="s">
        <v>698</v>
      </c>
      <c r="H577" s="206">
        <v>-4.95</v>
      </c>
      <c r="L577" s="202"/>
      <c r="M577" s="207"/>
      <c r="N577" s="208"/>
      <c r="O577" s="208"/>
      <c r="P577" s="208"/>
      <c r="Q577" s="208"/>
      <c r="R577" s="208"/>
      <c r="S577" s="208"/>
      <c r="T577" s="209"/>
      <c r="AT577" s="204" t="s">
        <v>190</v>
      </c>
      <c r="AU577" s="204" t="s">
        <v>81</v>
      </c>
      <c r="AV577" s="203" t="s">
        <v>81</v>
      </c>
      <c r="AW577" s="203" t="s">
        <v>34</v>
      </c>
      <c r="AX577" s="203" t="s">
        <v>71</v>
      </c>
      <c r="AY577" s="204" t="s">
        <v>180</v>
      </c>
    </row>
    <row r="578" spans="2:65" s="203" customFormat="1">
      <c r="B578" s="202"/>
      <c r="D578" s="196" t="s">
        <v>190</v>
      </c>
      <c r="E578" s="204" t="s">
        <v>5</v>
      </c>
      <c r="F578" s="205" t="s">
        <v>699</v>
      </c>
      <c r="H578" s="206">
        <v>-1.98</v>
      </c>
      <c r="L578" s="202"/>
      <c r="M578" s="207"/>
      <c r="N578" s="208"/>
      <c r="O578" s="208"/>
      <c r="P578" s="208"/>
      <c r="Q578" s="208"/>
      <c r="R578" s="208"/>
      <c r="S578" s="208"/>
      <c r="T578" s="209"/>
      <c r="AT578" s="204" t="s">
        <v>190</v>
      </c>
      <c r="AU578" s="204" t="s">
        <v>81</v>
      </c>
      <c r="AV578" s="203" t="s">
        <v>81</v>
      </c>
      <c r="AW578" s="203" t="s">
        <v>34</v>
      </c>
      <c r="AX578" s="203" t="s">
        <v>71</v>
      </c>
      <c r="AY578" s="204" t="s">
        <v>180</v>
      </c>
    </row>
    <row r="579" spans="2:65" s="219" customFormat="1">
      <c r="B579" s="218"/>
      <c r="D579" s="196" t="s">
        <v>190</v>
      </c>
      <c r="E579" s="220" t="s">
        <v>5</v>
      </c>
      <c r="F579" s="221" t="s">
        <v>292</v>
      </c>
      <c r="H579" s="222">
        <v>548.85</v>
      </c>
      <c r="L579" s="218"/>
      <c r="M579" s="223"/>
      <c r="N579" s="224"/>
      <c r="O579" s="224"/>
      <c r="P579" s="224"/>
      <c r="Q579" s="224"/>
      <c r="R579" s="224"/>
      <c r="S579" s="224"/>
      <c r="T579" s="225"/>
      <c r="AT579" s="220" t="s">
        <v>190</v>
      </c>
      <c r="AU579" s="220" t="s">
        <v>81</v>
      </c>
      <c r="AV579" s="219" t="s">
        <v>205</v>
      </c>
      <c r="AW579" s="219" t="s">
        <v>34</v>
      </c>
      <c r="AX579" s="219" t="s">
        <v>71</v>
      </c>
      <c r="AY579" s="220" t="s">
        <v>180</v>
      </c>
    </row>
    <row r="580" spans="2:65" s="195" customFormat="1">
      <c r="B580" s="194"/>
      <c r="D580" s="196" t="s">
        <v>190</v>
      </c>
      <c r="E580" s="197" t="s">
        <v>5</v>
      </c>
      <c r="F580" s="198" t="s">
        <v>700</v>
      </c>
      <c r="H580" s="197" t="s">
        <v>5</v>
      </c>
      <c r="L580" s="194"/>
      <c r="M580" s="199"/>
      <c r="N580" s="200"/>
      <c r="O580" s="200"/>
      <c r="P580" s="200"/>
      <c r="Q580" s="200"/>
      <c r="R580" s="200"/>
      <c r="S580" s="200"/>
      <c r="T580" s="201"/>
      <c r="AT580" s="197" t="s">
        <v>190</v>
      </c>
      <c r="AU580" s="197" t="s">
        <v>81</v>
      </c>
      <c r="AV580" s="195" t="s">
        <v>78</v>
      </c>
      <c r="AW580" s="195" t="s">
        <v>34</v>
      </c>
      <c r="AX580" s="195" t="s">
        <v>71</v>
      </c>
      <c r="AY580" s="197" t="s">
        <v>180</v>
      </c>
    </row>
    <row r="581" spans="2:65" s="203" customFormat="1">
      <c r="B581" s="202"/>
      <c r="D581" s="196" t="s">
        <v>190</v>
      </c>
      <c r="E581" s="204" t="s">
        <v>5</v>
      </c>
      <c r="F581" s="205" t="s">
        <v>701</v>
      </c>
      <c r="H581" s="206">
        <v>106.21599999999999</v>
      </c>
      <c r="L581" s="202"/>
      <c r="M581" s="207"/>
      <c r="N581" s="208"/>
      <c r="O581" s="208"/>
      <c r="P581" s="208"/>
      <c r="Q581" s="208"/>
      <c r="R581" s="208"/>
      <c r="S581" s="208"/>
      <c r="T581" s="209"/>
      <c r="AT581" s="204" t="s">
        <v>190</v>
      </c>
      <c r="AU581" s="204" t="s">
        <v>81</v>
      </c>
      <c r="AV581" s="203" t="s">
        <v>81</v>
      </c>
      <c r="AW581" s="203" t="s">
        <v>34</v>
      </c>
      <c r="AX581" s="203" t="s">
        <v>71</v>
      </c>
      <c r="AY581" s="204" t="s">
        <v>180</v>
      </c>
    </row>
    <row r="582" spans="2:65" s="203" customFormat="1">
      <c r="B582" s="202"/>
      <c r="D582" s="196" t="s">
        <v>190</v>
      </c>
      <c r="E582" s="204" t="s">
        <v>5</v>
      </c>
      <c r="F582" s="205" t="s">
        <v>702</v>
      </c>
      <c r="H582" s="206">
        <v>16.59</v>
      </c>
      <c r="L582" s="202"/>
      <c r="M582" s="207"/>
      <c r="N582" s="208"/>
      <c r="O582" s="208"/>
      <c r="P582" s="208"/>
      <c r="Q582" s="208"/>
      <c r="R582" s="208"/>
      <c r="S582" s="208"/>
      <c r="T582" s="209"/>
      <c r="AT582" s="204" t="s">
        <v>190</v>
      </c>
      <c r="AU582" s="204" t="s">
        <v>81</v>
      </c>
      <c r="AV582" s="203" t="s">
        <v>81</v>
      </c>
      <c r="AW582" s="203" t="s">
        <v>34</v>
      </c>
      <c r="AX582" s="203" t="s">
        <v>71</v>
      </c>
      <c r="AY582" s="204" t="s">
        <v>180</v>
      </c>
    </row>
    <row r="583" spans="2:65" s="219" customFormat="1">
      <c r="B583" s="218"/>
      <c r="D583" s="196" t="s">
        <v>190</v>
      </c>
      <c r="E583" s="220" t="s">
        <v>5</v>
      </c>
      <c r="F583" s="221" t="s">
        <v>292</v>
      </c>
      <c r="H583" s="222">
        <v>122.806</v>
      </c>
      <c r="L583" s="218"/>
      <c r="M583" s="223"/>
      <c r="N583" s="224"/>
      <c r="O583" s="224"/>
      <c r="P583" s="224"/>
      <c r="Q583" s="224"/>
      <c r="R583" s="224"/>
      <c r="S583" s="224"/>
      <c r="T583" s="225"/>
      <c r="AT583" s="220" t="s">
        <v>190</v>
      </c>
      <c r="AU583" s="220" t="s">
        <v>81</v>
      </c>
      <c r="AV583" s="219" t="s">
        <v>205</v>
      </c>
      <c r="AW583" s="219" t="s">
        <v>34</v>
      </c>
      <c r="AX583" s="219" t="s">
        <v>71</v>
      </c>
      <c r="AY583" s="220" t="s">
        <v>180</v>
      </c>
    </row>
    <row r="584" spans="2:65" s="211" customFormat="1">
      <c r="B584" s="210"/>
      <c r="D584" s="196" t="s">
        <v>190</v>
      </c>
      <c r="E584" s="212" t="s">
        <v>5</v>
      </c>
      <c r="F584" s="213" t="s">
        <v>198</v>
      </c>
      <c r="H584" s="214">
        <v>695.12800000000004</v>
      </c>
      <c r="L584" s="210"/>
      <c r="M584" s="215"/>
      <c r="N584" s="216"/>
      <c r="O584" s="216"/>
      <c r="P584" s="216"/>
      <c r="Q584" s="216"/>
      <c r="R584" s="216"/>
      <c r="S584" s="216"/>
      <c r="T584" s="217"/>
      <c r="AT584" s="212" t="s">
        <v>190</v>
      </c>
      <c r="AU584" s="212" t="s">
        <v>81</v>
      </c>
      <c r="AV584" s="211" t="s">
        <v>188</v>
      </c>
      <c r="AW584" s="211" t="s">
        <v>34</v>
      </c>
      <c r="AX584" s="211" t="s">
        <v>78</v>
      </c>
      <c r="AY584" s="212" t="s">
        <v>180</v>
      </c>
    </row>
    <row r="585" spans="2:65" s="103" customFormat="1" ht="25.5" customHeight="1">
      <c r="B585" s="104"/>
      <c r="C585" s="183" t="s">
        <v>703</v>
      </c>
      <c r="D585" s="183" t="s">
        <v>183</v>
      </c>
      <c r="E585" s="184" t="s">
        <v>704</v>
      </c>
      <c r="F585" s="185" t="s">
        <v>705</v>
      </c>
      <c r="G585" s="186" t="s">
        <v>208</v>
      </c>
      <c r="H585" s="187">
        <v>133.83799999999999</v>
      </c>
      <c r="I585" s="6"/>
      <c r="J585" s="188">
        <f>ROUND(I585*H585,2)</f>
        <v>0</v>
      </c>
      <c r="K585" s="185" t="s">
        <v>187</v>
      </c>
      <c r="L585" s="104"/>
      <c r="M585" s="189" t="s">
        <v>5</v>
      </c>
      <c r="N585" s="190" t="s">
        <v>42</v>
      </c>
      <c r="O585" s="105"/>
      <c r="P585" s="191">
        <f>O585*H585</f>
        <v>0</v>
      </c>
      <c r="Q585" s="191">
        <v>0</v>
      </c>
      <c r="R585" s="191">
        <f>Q585*H585</f>
        <v>0</v>
      </c>
      <c r="S585" s="191">
        <v>0</v>
      </c>
      <c r="T585" s="192">
        <f>S585*H585</f>
        <v>0</v>
      </c>
      <c r="AR585" s="93" t="s">
        <v>188</v>
      </c>
      <c r="AT585" s="93" t="s">
        <v>183</v>
      </c>
      <c r="AU585" s="93" t="s">
        <v>81</v>
      </c>
      <c r="AY585" s="93" t="s">
        <v>180</v>
      </c>
      <c r="BE585" s="193">
        <f>IF(N585="základní",J585,0)</f>
        <v>0</v>
      </c>
      <c r="BF585" s="193">
        <f>IF(N585="snížená",J585,0)</f>
        <v>0</v>
      </c>
      <c r="BG585" s="193">
        <f>IF(N585="zákl. přenesená",J585,0)</f>
        <v>0</v>
      </c>
      <c r="BH585" s="193">
        <f>IF(N585="sníž. přenesená",J585,0)</f>
        <v>0</v>
      </c>
      <c r="BI585" s="193">
        <f>IF(N585="nulová",J585,0)</f>
        <v>0</v>
      </c>
      <c r="BJ585" s="93" t="s">
        <v>78</v>
      </c>
      <c r="BK585" s="193">
        <f>ROUND(I585*H585,2)</f>
        <v>0</v>
      </c>
      <c r="BL585" s="93" t="s">
        <v>188</v>
      </c>
      <c r="BM585" s="93" t="s">
        <v>706</v>
      </c>
    </row>
    <row r="586" spans="2:65" s="195" customFormat="1">
      <c r="B586" s="194"/>
      <c r="D586" s="196" t="s">
        <v>190</v>
      </c>
      <c r="E586" s="197" t="s">
        <v>5</v>
      </c>
      <c r="F586" s="198" t="s">
        <v>707</v>
      </c>
      <c r="H586" s="197" t="s">
        <v>5</v>
      </c>
      <c r="L586" s="194"/>
      <c r="M586" s="199"/>
      <c r="N586" s="200"/>
      <c r="O586" s="200"/>
      <c r="P586" s="200"/>
      <c r="Q586" s="200"/>
      <c r="R586" s="200"/>
      <c r="S586" s="200"/>
      <c r="T586" s="201"/>
      <c r="AT586" s="197" t="s">
        <v>190</v>
      </c>
      <c r="AU586" s="197" t="s">
        <v>81</v>
      </c>
      <c r="AV586" s="195" t="s">
        <v>78</v>
      </c>
      <c r="AW586" s="195" t="s">
        <v>34</v>
      </c>
      <c r="AX586" s="195" t="s">
        <v>71</v>
      </c>
      <c r="AY586" s="197" t="s">
        <v>180</v>
      </c>
    </row>
    <row r="587" spans="2:65" s="195" customFormat="1">
      <c r="B587" s="194"/>
      <c r="D587" s="196" t="s">
        <v>190</v>
      </c>
      <c r="E587" s="197" t="s">
        <v>5</v>
      </c>
      <c r="F587" s="198" t="s">
        <v>343</v>
      </c>
      <c r="H587" s="197" t="s">
        <v>5</v>
      </c>
      <c r="L587" s="194"/>
      <c r="M587" s="199"/>
      <c r="N587" s="200"/>
      <c r="O587" s="200"/>
      <c r="P587" s="200"/>
      <c r="Q587" s="200"/>
      <c r="R587" s="200"/>
      <c r="S587" s="200"/>
      <c r="T587" s="201"/>
      <c r="AT587" s="197" t="s">
        <v>190</v>
      </c>
      <c r="AU587" s="197" t="s">
        <v>81</v>
      </c>
      <c r="AV587" s="195" t="s">
        <v>78</v>
      </c>
      <c r="AW587" s="195" t="s">
        <v>34</v>
      </c>
      <c r="AX587" s="195" t="s">
        <v>71</v>
      </c>
      <c r="AY587" s="197" t="s">
        <v>180</v>
      </c>
    </row>
    <row r="588" spans="2:65" s="203" customFormat="1">
      <c r="B588" s="202"/>
      <c r="D588" s="196" t="s">
        <v>190</v>
      </c>
      <c r="E588" s="204" t="s">
        <v>5</v>
      </c>
      <c r="F588" s="205" t="s">
        <v>708</v>
      </c>
      <c r="H588" s="206">
        <v>5.52</v>
      </c>
      <c r="L588" s="202"/>
      <c r="M588" s="207"/>
      <c r="N588" s="208"/>
      <c r="O588" s="208"/>
      <c r="P588" s="208"/>
      <c r="Q588" s="208"/>
      <c r="R588" s="208"/>
      <c r="S588" s="208"/>
      <c r="T588" s="209"/>
      <c r="AT588" s="204" t="s">
        <v>190</v>
      </c>
      <c r="AU588" s="204" t="s">
        <v>81</v>
      </c>
      <c r="AV588" s="203" t="s">
        <v>81</v>
      </c>
      <c r="AW588" s="203" t="s">
        <v>34</v>
      </c>
      <c r="AX588" s="203" t="s">
        <v>71</v>
      </c>
      <c r="AY588" s="204" t="s">
        <v>180</v>
      </c>
    </row>
    <row r="589" spans="2:65" s="203" customFormat="1">
      <c r="B589" s="202"/>
      <c r="D589" s="196" t="s">
        <v>190</v>
      </c>
      <c r="E589" s="204" t="s">
        <v>5</v>
      </c>
      <c r="F589" s="205" t="s">
        <v>709</v>
      </c>
      <c r="H589" s="206">
        <v>38.64</v>
      </c>
      <c r="L589" s="202"/>
      <c r="M589" s="207"/>
      <c r="N589" s="208"/>
      <c r="O589" s="208"/>
      <c r="P589" s="208"/>
      <c r="Q589" s="208"/>
      <c r="R589" s="208"/>
      <c r="S589" s="208"/>
      <c r="T589" s="209"/>
      <c r="AT589" s="204" t="s">
        <v>190</v>
      </c>
      <c r="AU589" s="204" t="s">
        <v>81</v>
      </c>
      <c r="AV589" s="203" t="s">
        <v>81</v>
      </c>
      <c r="AW589" s="203" t="s">
        <v>34</v>
      </c>
      <c r="AX589" s="203" t="s">
        <v>71</v>
      </c>
      <c r="AY589" s="204" t="s">
        <v>180</v>
      </c>
    </row>
    <row r="590" spans="2:65" s="203" customFormat="1">
      <c r="B590" s="202"/>
      <c r="D590" s="196" t="s">
        <v>190</v>
      </c>
      <c r="E590" s="204" t="s">
        <v>5</v>
      </c>
      <c r="F590" s="205" t="s">
        <v>710</v>
      </c>
      <c r="H590" s="206">
        <v>8.2799999999999994</v>
      </c>
      <c r="L590" s="202"/>
      <c r="M590" s="207"/>
      <c r="N590" s="208"/>
      <c r="O590" s="208"/>
      <c r="P590" s="208"/>
      <c r="Q590" s="208"/>
      <c r="R590" s="208"/>
      <c r="S590" s="208"/>
      <c r="T590" s="209"/>
      <c r="AT590" s="204" t="s">
        <v>190</v>
      </c>
      <c r="AU590" s="204" t="s">
        <v>81</v>
      </c>
      <c r="AV590" s="203" t="s">
        <v>81</v>
      </c>
      <c r="AW590" s="203" t="s">
        <v>34</v>
      </c>
      <c r="AX590" s="203" t="s">
        <v>71</v>
      </c>
      <c r="AY590" s="204" t="s">
        <v>180</v>
      </c>
    </row>
    <row r="591" spans="2:65" s="203" customFormat="1">
      <c r="B591" s="202"/>
      <c r="D591" s="196" t="s">
        <v>190</v>
      </c>
      <c r="E591" s="204" t="s">
        <v>5</v>
      </c>
      <c r="F591" s="205" t="s">
        <v>710</v>
      </c>
      <c r="H591" s="206">
        <v>8.2799999999999994</v>
      </c>
      <c r="L591" s="202"/>
      <c r="M591" s="207"/>
      <c r="N591" s="208"/>
      <c r="O591" s="208"/>
      <c r="P591" s="208"/>
      <c r="Q591" s="208"/>
      <c r="R591" s="208"/>
      <c r="S591" s="208"/>
      <c r="T591" s="209"/>
      <c r="AT591" s="204" t="s">
        <v>190</v>
      </c>
      <c r="AU591" s="204" t="s">
        <v>81</v>
      </c>
      <c r="AV591" s="203" t="s">
        <v>81</v>
      </c>
      <c r="AW591" s="203" t="s">
        <v>34</v>
      </c>
      <c r="AX591" s="203" t="s">
        <v>71</v>
      </c>
      <c r="AY591" s="204" t="s">
        <v>180</v>
      </c>
    </row>
    <row r="592" spans="2:65" s="203" customFormat="1">
      <c r="B592" s="202"/>
      <c r="D592" s="196" t="s">
        <v>190</v>
      </c>
      <c r="E592" s="204" t="s">
        <v>5</v>
      </c>
      <c r="F592" s="205" t="s">
        <v>711</v>
      </c>
      <c r="H592" s="206">
        <v>11.04</v>
      </c>
      <c r="L592" s="202"/>
      <c r="M592" s="207"/>
      <c r="N592" s="208"/>
      <c r="O592" s="208"/>
      <c r="P592" s="208"/>
      <c r="Q592" s="208"/>
      <c r="R592" s="208"/>
      <c r="S592" s="208"/>
      <c r="T592" s="209"/>
      <c r="AT592" s="204" t="s">
        <v>190</v>
      </c>
      <c r="AU592" s="204" t="s">
        <v>81</v>
      </c>
      <c r="AV592" s="203" t="s">
        <v>81</v>
      </c>
      <c r="AW592" s="203" t="s">
        <v>34</v>
      </c>
      <c r="AX592" s="203" t="s">
        <v>71</v>
      </c>
      <c r="AY592" s="204" t="s">
        <v>180</v>
      </c>
    </row>
    <row r="593" spans="2:65" s="203" customFormat="1">
      <c r="B593" s="202"/>
      <c r="D593" s="196" t="s">
        <v>190</v>
      </c>
      <c r="E593" s="204" t="s">
        <v>5</v>
      </c>
      <c r="F593" s="205" t="s">
        <v>712</v>
      </c>
      <c r="H593" s="206">
        <v>3.84</v>
      </c>
      <c r="L593" s="202"/>
      <c r="M593" s="207"/>
      <c r="N593" s="208"/>
      <c r="O593" s="208"/>
      <c r="P593" s="208"/>
      <c r="Q593" s="208"/>
      <c r="R593" s="208"/>
      <c r="S593" s="208"/>
      <c r="T593" s="209"/>
      <c r="AT593" s="204" t="s">
        <v>190</v>
      </c>
      <c r="AU593" s="204" t="s">
        <v>81</v>
      </c>
      <c r="AV593" s="203" t="s">
        <v>81</v>
      </c>
      <c r="AW593" s="203" t="s">
        <v>34</v>
      </c>
      <c r="AX593" s="203" t="s">
        <v>71</v>
      </c>
      <c r="AY593" s="204" t="s">
        <v>180</v>
      </c>
    </row>
    <row r="594" spans="2:65" s="203" customFormat="1">
      <c r="B594" s="202"/>
      <c r="D594" s="196" t="s">
        <v>190</v>
      </c>
      <c r="E594" s="204" t="s">
        <v>5</v>
      </c>
      <c r="F594" s="205" t="s">
        <v>713</v>
      </c>
      <c r="H594" s="206">
        <v>10.56</v>
      </c>
      <c r="L594" s="202"/>
      <c r="M594" s="207"/>
      <c r="N594" s="208"/>
      <c r="O594" s="208"/>
      <c r="P594" s="208"/>
      <c r="Q594" s="208"/>
      <c r="R594" s="208"/>
      <c r="S594" s="208"/>
      <c r="T594" s="209"/>
      <c r="AT594" s="204" t="s">
        <v>190</v>
      </c>
      <c r="AU594" s="204" t="s">
        <v>81</v>
      </c>
      <c r="AV594" s="203" t="s">
        <v>81</v>
      </c>
      <c r="AW594" s="203" t="s">
        <v>34</v>
      </c>
      <c r="AX594" s="203" t="s">
        <v>71</v>
      </c>
      <c r="AY594" s="204" t="s">
        <v>180</v>
      </c>
    </row>
    <row r="595" spans="2:65" s="203" customFormat="1">
      <c r="B595" s="202"/>
      <c r="D595" s="196" t="s">
        <v>190</v>
      </c>
      <c r="E595" s="204" t="s">
        <v>5</v>
      </c>
      <c r="F595" s="205" t="s">
        <v>714</v>
      </c>
      <c r="H595" s="206">
        <v>2.544</v>
      </c>
      <c r="L595" s="202"/>
      <c r="M595" s="207"/>
      <c r="N595" s="208"/>
      <c r="O595" s="208"/>
      <c r="P595" s="208"/>
      <c r="Q595" s="208"/>
      <c r="R595" s="208"/>
      <c r="S595" s="208"/>
      <c r="T595" s="209"/>
      <c r="AT595" s="204" t="s">
        <v>190</v>
      </c>
      <c r="AU595" s="204" t="s">
        <v>81</v>
      </c>
      <c r="AV595" s="203" t="s">
        <v>81</v>
      </c>
      <c r="AW595" s="203" t="s">
        <v>34</v>
      </c>
      <c r="AX595" s="203" t="s">
        <v>71</v>
      </c>
      <c r="AY595" s="204" t="s">
        <v>180</v>
      </c>
    </row>
    <row r="596" spans="2:65" s="203" customFormat="1">
      <c r="B596" s="202"/>
      <c r="D596" s="196" t="s">
        <v>190</v>
      </c>
      <c r="E596" s="204" t="s">
        <v>5</v>
      </c>
      <c r="F596" s="205" t="s">
        <v>715</v>
      </c>
      <c r="H596" s="206">
        <v>6.21</v>
      </c>
      <c r="L596" s="202"/>
      <c r="M596" s="207"/>
      <c r="N596" s="208"/>
      <c r="O596" s="208"/>
      <c r="P596" s="208"/>
      <c r="Q596" s="208"/>
      <c r="R596" s="208"/>
      <c r="S596" s="208"/>
      <c r="T596" s="209"/>
      <c r="AT596" s="204" t="s">
        <v>190</v>
      </c>
      <c r="AU596" s="204" t="s">
        <v>81</v>
      </c>
      <c r="AV596" s="203" t="s">
        <v>81</v>
      </c>
      <c r="AW596" s="203" t="s">
        <v>34</v>
      </c>
      <c r="AX596" s="203" t="s">
        <v>71</v>
      </c>
      <c r="AY596" s="204" t="s">
        <v>180</v>
      </c>
    </row>
    <row r="597" spans="2:65" s="203" customFormat="1">
      <c r="B597" s="202"/>
      <c r="D597" s="196" t="s">
        <v>190</v>
      </c>
      <c r="E597" s="204" t="s">
        <v>5</v>
      </c>
      <c r="F597" s="205" t="s">
        <v>716</v>
      </c>
      <c r="H597" s="206">
        <v>5.76</v>
      </c>
      <c r="L597" s="202"/>
      <c r="M597" s="207"/>
      <c r="N597" s="208"/>
      <c r="O597" s="208"/>
      <c r="P597" s="208"/>
      <c r="Q597" s="208"/>
      <c r="R597" s="208"/>
      <c r="S597" s="208"/>
      <c r="T597" s="209"/>
      <c r="AT597" s="204" t="s">
        <v>190</v>
      </c>
      <c r="AU597" s="204" t="s">
        <v>81</v>
      </c>
      <c r="AV597" s="203" t="s">
        <v>81</v>
      </c>
      <c r="AW597" s="203" t="s">
        <v>34</v>
      </c>
      <c r="AX597" s="203" t="s">
        <v>71</v>
      </c>
      <c r="AY597" s="204" t="s">
        <v>180</v>
      </c>
    </row>
    <row r="598" spans="2:65" s="203" customFormat="1">
      <c r="B598" s="202"/>
      <c r="D598" s="196" t="s">
        <v>190</v>
      </c>
      <c r="E598" s="204" t="s">
        <v>5</v>
      </c>
      <c r="F598" s="205" t="s">
        <v>712</v>
      </c>
      <c r="H598" s="206">
        <v>3.84</v>
      </c>
      <c r="L598" s="202"/>
      <c r="M598" s="207"/>
      <c r="N598" s="208"/>
      <c r="O598" s="208"/>
      <c r="P598" s="208"/>
      <c r="Q598" s="208"/>
      <c r="R598" s="208"/>
      <c r="S598" s="208"/>
      <c r="T598" s="209"/>
      <c r="AT598" s="204" t="s">
        <v>190</v>
      </c>
      <c r="AU598" s="204" t="s">
        <v>81</v>
      </c>
      <c r="AV598" s="203" t="s">
        <v>81</v>
      </c>
      <c r="AW598" s="203" t="s">
        <v>34</v>
      </c>
      <c r="AX598" s="203" t="s">
        <v>71</v>
      </c>
      <c r="AY598" s="204" t="s">
        <v>180</v>
      </c>
    </row>
    <row r="599" spans="2:65" s="203" customFormat="1">
      <c r="B599" s="202"/>
      <c r="D599" s="196" t="s">
        <v>190</v>
      </c>
      <c r="E599" s="204" t="s">
        <v>5</v>
      </c>
      <c r="F599" s="205" t="s">
        <v>717</v>
      </c>
      <c r="H599" s="206">
        <v>5.52</v>
      </c>
      <c r="L599" s="202"/>
      <c r="M599" s="207"/>
      <c r="N599" s="208"/>
      <c r="O599" s="208"/>
      <c r="P599" s="208"/>
      <c r="Q599" s="208"/>
      <c r="R599" s="208"/>
      <c r="S599" s="208"/>
      <c r="T599" s="209"/>
      <c r="AT599" s="204" t="s">
        <v>190</v>
      </c>
      <c r="AU599" s="204" t="s">
        <v>81</v>
      </c>
      <c r="AV599" s="203" t="s">
        <v>81</v>
      </c>
      <c r="AW599" s="203" t="s">
        <v>34</v>
      </c>
      <c r="AX599" s="203" t="s">
        <v>71</v>
      </c>
      <c r="AY599" s="204" t="s">
        <v>180</v>
      </c>
    </row>
    <row r="600" spans="2:65" s="203" customFormat="1">
      <c r="B600" s="202"/>
      <c r="D600" s="196" t="s">
        <v>190</v>
      </c>
      <c r="E600" s="204" t="s">
        <v>5</v>
      </c>
      <c r="F600" s="205" t="s">
        <v>718</v>
      </c>
      <c r="H600" s="206">
        <v>11.52</v>
      </c>
      <c r="L600" s="202"/>
      <c r="M600" s="207"/>
      <c r="N600" s="208"/>
      <c r="O600" s="208"/>
      <c r="P600" s="208"/>
      <c r="Q600" s="208"/>
      <c r="R600" s="208"/>
      <c r="S600" s="208"/>
      <c r="T600" s="209"/>
      <c r="AT600" s="204" t="s">
        <v>190</v>
      </c>
      <c r="AU600" s="204" t="s">
        <v>81</v>
      </c>
      <c r="AV600" s="203" t="s">
        <v>81</v>
      </c>
      <c r="AW600" s="203" t="s">
        <v>34</v>
      </c>
      <c r="AX600" s="203" t="s">
        <v>71</v>
      </c>
      <c r="AY600" s="204" t="s">
        <v>180</v>
      </c>
    </row>
    <row r="601" spans="2:65" s="203" customFormat="1">
      <c r="B601" s="202"/>
      <c r="D601" s="196" t="s">
        <v>190</v>
      </c>
      <c r="E601" s="204" t="s">
        <v>5</v>
      </c>
      <c r="F601" s="205" t="s">
        <v>719</v>
      </c>
      <c r="H601" s="206">
        <v>3.52</v>
      </c>
      <c r="L601" s="202"/>
      <c r="M601" s="207"/>
      <c r="N601" s="208"/>
      <c r="O601" s="208"/>
      <c r="P601" s="208"/>
      <c r="Q601" s="208"/>
      <c r="R601" s="208"/>
      <c r="S601" s="208"/>
      <c r="T601" s="209"/>
      <c r="AT601" s="204" t="s">
        <v>190</v>
      </c>
      <c r="AU601" s="204" t="s">
        <v>81</v>
      </c>
      <c r="AV601" s="203" t="s">
        <v>81</v>
      </c>
      <c r="AW601" s="203" t="s">
        <v>34</v>
      </c>
      <c r="AX601" s="203" t="s">
        <v>71</v>
      </c>
      <c r="AY601" s="204" t="s">
        <v>180</v>
      </c>
    </row>
    <row r="602" spans="2:65" s="203" customFormat="1">
      <c r="B602" s="202"/>
      <c r="D602" s="196" t="s">
        <v>190</v>
      </c>
      <c r="E602" s="204" t="s">
        <v>5</v>
      </c>
      <c r="F602" s="205" t="s">
        <v>719</v>
      </c>
      <c r="H602" s="206">
        <v>3.52</v>
      </c>
      <c r="L602" s="202"/>
      <c r="M602" s="207"/>
      <c r="N602" s="208"/>
      <c r="O602" s="208"/>
      <c r="P602" s="208"/>
      <c r="Q602" s="208"/>
      <c r="R602" s="208"/>
      <c r="S602" s="208"/>
      <c r="T602" s="209"/>
      <c r="AT602" s="204" t="s">
        <v>190</v>
      </c>
      <c r="AU602" s="204" t="s">
        <v>81</v>
      </c>
      <c r="AV602" s="203" t="s">
        <v>81</v>
      </c>
      <c r="AW602" s="203" t="s">
        <v>34</v>
      </c>
      <c r="AX602" s="203" t="s">
        <v>71</v>
      </c>
      <c r="AY602" s="204" t="s">
        <v>180</v>
      </c>
    </row>
    <row r="603" spans="2:65" s="203" customFormat="1">
      <c r="B603" s="202"/>
      <c r="D603" s="196" t="s">
        <v>190</v>
      </c>
      <c r="E603" s="204" t="s">
        <v>5</v>
      </c>
      <c r="F603" s="205" t="s">
        <v>720</v>
      </c>
      <c r="H603" s="206">
        <v>5.2439999999999998</v>
      </c>
      <c r="L603" s="202"/>
      <c r="M603" s="207"/>
      <c r="N603" s="208"/>
      <c r="O603" s="208"/>
      <c r="P603" s="208"/>
      <c r="Q603" s="208"/>
      <c r="R603" s="208"/>
      <c r="S603" s="208"/>
      <c r="T603" s="209"/>
      <c r="AT603" s="204" t="s">
        <v>190</v>
      </c>
      <c r="AU603" s="204" t="s">
        <v>81</v>
      </c>
      <c r="AV603" s="203" t="s">
        <v>81</v>
      </c>
      <c r="AW603" s="203" t="s">
        <v>34</v>
      </c>
      <c r="AX603" s="203" t="s">
        <v>71</v>
      </c>
      <c r="AY603" s="204" t="s">
        <v>180</v>
      </c>
    </row>
    <row r="604" spans="2:65" s="211" customFormat="1">
      <c r="B604" s="210"/>
      <c r="D604" s="196" t="s">
        <v>190</v>
      </c>
      <c r="E604" s="212" t="s">
        <v>5</v>
      </c>
      <c r="F604" s="213" t="s">
        <v>198</v>
      </c>
      <c r="H604" s="214">
        <v>133.83799999999999</v>
      </c>
      <c r="L604" s="210"/>
      <c r="M604" s="215"/>
      <c r="N604" s="216"/>
      <c r="O604" s="216"/>
      <c r="P604" s="216"/>
      <c r="Q604" s="216"/>
      <c r="R604" s="216"/>
      <c r="S604" s="216"/>
      <c r="T604" s="217"/>
      <c r="AT604" s="212" t="s">
        <v>190</v>
      </c>
      <c r="AU604" s="212" t="s">
        <v>81</v>
      </c>
      <c r="AV604" s="211" t="s">
        <v>188</v>
      </c>
      <c r="AW604" s="211" t="s">
        <v>34</v>
      </c>
      <c r="AX604" s="211" t="s">
        <v>78</v>
      </c>
      <c r="AY604" s="212" t="s">
        <v>180</v>
      </c>
    </row>
    <row r="605" spans="2:65" s="103" customFormat="1" ht="25.5" customHeight="1">
      <c r="B605" s="104"/>
      <c r="C605" s="183" t="s">
        <v>479</v>
      </c>
      <c r="D605" s="183" t="s">
        <v>183</v>
      </c>
      <c r="E605" s="184" t="s">
        <v>721</v>
      </c>
      <c r="F605" s="185" t="s">
        <v>722</v>
      </c>
      <c r="G605" s="186" t="s">
        <v>208</v>
      </c>
      <c r="H605" s="187">
        <v>23.472000000000001</v>
      </c>
      <c r="I605" s="6"/>
      <c r="J605" s="188">
        <f>ROUND(I605*H605,2)</f>
        <v>0</v>
      </c>
      <c r="K605" s="185" t="s">
        <v>187</v>
      </c>
      <c r="L605" s="104"/>
      <c r="M605" s="189" t="s">
        <v>5</v>
      </c>
      <c r="N605" s="190" t="s">
        <v>42</v>
      </c>
      <c r="O605" s="105"/>
      <c r="P605" s="191">
        <f>O605*H605</f>
        <v>0</v>
      </c>
      <c r="Q605" s="191">
        <v>4.8599999999999997E-3</v>
      </c>
      <c r="R605" s="191">
        <f>Q605*H605</f>
        <v>0.11407392</v>
      </c>
      <c r="S605" s="191">
        <v>0</v>
      </c>
      <c r="T605" s="192">
        <f>S605*H605</f>
        <v>0</v>
      </c>
      <c r="AR605" s="93" t="s">
        <v>188</v>
      </c>
      <c r="AT605" s="93" t="s">
        <v>183</v>
      </c>
      <c r="AU605" s="93" t="s">
        <v>81</v>
      </c>
      <c r="AY605" s="93" t="s">
        <v>180</v>
      </c>
      <c r="BE605" s="193">
        <f>IF(N605="základní",J605,0)</f>
        <v>0</v>
      </c>
      <c r="BF605" s="193">
        <f>IF(N605="snížená",J605,0)</f>
        <v>0</v>
      </c>
      <c r="BG605" s="193">
        <f>IF(N605="zákl. přenesená",J605,0)</f>
        <v>0</v>
      </c>
      <c r="BH605" s="193">
        <f>IF(N605="sníž. přenesená",J605,0)</f>
        <v>0</v>
      </c>
      <c r="BI605" s="193">
        <f>IF(N605="nulová",J605,0)</f>
        <v>0</v>
      </c>
      <c r="BJ605" s="93" t="s">
        <v>78</v>
      </c>
      <c r="BK605" s="193">
        <f>ROUND(I605*H605,2)</f>
        <v>0</v>
      </c>
      <c r="BL605" s="93" t="s">
        <v>188</v>
      </c>
      <c r="BM605" s="93" t="s">
        <v>723</v>
      </c>
    </row>
    <row r="606" spans="2:65" s="195" customFormat="1">
      <c r="B606" s="194"/>
      <c r="D606" s="196" t="s">
        <v>190</v>
      </c>
      <c r="E606" s="197" t="s">
        <v>5</v>
      </c>
      <c r="F606" s="198" t="s">
        <v>663</v>
      </c>
      <c r="H606" s="197" t="s">
        <v>5</v>
      </c>
      <c r="L606" s="194"/>
      <c r="M606" s="199"/>
      <c r="N606" s="200"/>
      <c r="O606" s="200"/>
      <c r="P606" s="200"/>
      <c r="Q606" s="200"/>
      <c r="R606" s="200"/>
      <c r="S606" s="200"/>
      <c r="T606" s="201"/>
      <c r="AT606" s="197" t="s">
        <v>190</v>
      </c>
      <c r="AU606" s="197" t="s">
        <v>81</v>
      </c>
      <c r="AV606" s="195" t="s">
        <v>78</v>
      </c>
      <c r="AW606" s="195" t="s">
        <v>34</v>
      </c>
      <c r="AX606" s="195" t="s">
        <v>71</v>
      </c>
      <c r="AY606" s="197" t="s">
        <v>180</v>
      </c>
    </row>
    <row r="607" spans="2:65" s="195" customFormat="1">
      <c r="B607" s="194"/>
      <c r="D607" s="196" t="s">
        <v>190</v>
      </c>
      <c r="E607" s="197" t="s">
        <v>5</v>
      </c>
      <c r="F607" s="198" t="s">
        <v>664</v>
      </c>
      <c r="H607" s="197" t="s">
        <v>5</v>
      </c>
      <c r="L607" s="194"/>
      <c r="M607" s="199"/>
      <c r="N607" s="200"/>
      <c r="O607" s="200"/>
      <c r="P607" s="200"/>
      <c r="Q607" s="200"/>
      <c r="R607" s="200"/>
      <c r="S607" s="200"/>
      <c r="T607" s="201"/>
      <c r="AT607" s="197" t="s">
        <v>190</v>
      </c>
      <c r="AU607" s="197" t="s">
        <v>81</v>
      </c>
      <c r="AV607" s="195" t="s">
        <v>78</v>
      </c>
      <c r="AW607" s="195" t="s">
        <v>34</v>
      </c>
      <c r="AX607" s="195" t="s">
        <v>71</v>
      </c>
      <c r="AY607" s="197" t="s">
        <v>180</v>
      </c>
    </row>
    <row r="608" spans="2:65" s="203" customFormat="1">
      <c r="B608" s="202"/>
      <c r="D608" s="196" t="s">
        <v>190</v>
      </c>
      <c r="E608" s="204" t="s">
        <v>5</v>
      </c>
      <c r="F608" s="205" t="s">
        <v>665</v>
      </c>
      <c r="H608" s="206">
        <v>22.824000000000002</v>
      </c>
      <c r="L608" s="202"/>
      <c r="M608" s="207"/>
      <c r="N608" s="208"/>
      <c r="O608" s="208"/>
      <c r="P608" s="208"/>
      <c r="Q608" s="208"/>
      <c r="R608" s="208"/>
      <c r="S608" s="208"/>
      <c r="T608" s="209"/>
      <c r="AT608" s="204" t="s">
        <v>190</v>
      </c>
      <c r="AU608" s="204" t="s">
        <v>81</v>
      </c>
      <c r="AV608" s="203" t="s">
        <v>81</v>
      </c>
      <c r="AW608" s="203" t="s">
        <v>34</v>
      </c>
      <c r="AX608" s="203" t="s">
        <v>71</v>
      </c>
      <c r="AY608" s="204" t="s">
        <v>180</v>
      </c>
    </row>
    <row r="609" spans="2:65" s="203" customFormat="1">
      <c r="B609" s="202"/>
      <c r="D609" s="196" t="s">
        <v>190</v>
      </c>
      <c r="E609" s="204" t="s">
        <v>5</v>
      </c>
      <c r="F609" s="205" t="s">
        <v>666</v>
      </c>
      <c r="H609" s="206">
        <v>0.64800000000000002</v>
      </c>
      <c r="L609" s="202"/>
      <c r="M609" s="207"/>
      <c r="N609" s="208"/>
      <c r="O609" s="208"/>
      <c r="P609" s="208"/>
      <c r="Q609" s="208"/>
      <c r="R609" s="208"/>
      <c r="S609" s="208"/>
      <c r="T609" s="209"/>
      <c r="AT609" s="204" t="s">
        <v>190</v>
      </c>
      <c r="AU609" s="204" t="s">
        <v>81</v>
      </c>
      <c r="AV609" s="203" t="s">
        <v>81</v>
      </c>
      <c r="AW609" s="203" t="s">
        <v>34</v>
      </c>
      <c r="AX609" s="203" t="s">
        <v>71</v>
      </c>
      <c r="AY609" s="204" t="s">
        <v>180</v>
      </c>
    </row>
    <row r="610" spans="2:65" s="211" customFormat="1">
      <c r="B610" s="210"/>
      <c r="D610" s="196" t="s">
        <v>190</v>
      </c>
      <c r="E610" s="212" t="s">
        <v>5</v>
      </c>
      <c r="F610" s="213" t="s">
        <v>198</v>
      </c>
      <c r="H610" s="214">
        <v>23.472000000000001</v>
      </c>
      <c r="L610" s="210"/>
      <c r="M610" s="215"/>
      <c r="N610" s="216"/>
      <c r="O610" s="216"/>
      <c r="P610" s="216"/>
      <c r="Q610" s="216"/>
      <c r="R610" s="216"/>
      <c r="S610" s="216"/>
      <c r="T610" s="217"/>
      <c r="AT610" s="212" t="s">
        <v>190</v>
      </c>
      <c r="AU610" s="212" t="s">
        <v>81</v>
      </c>
      <c r="AV610" s="211" t="s">
        <v>188</v>
      </c>
      <c r="AW610" s="211" t="s">
        <v>34</v>
      </c>
      <c r="AX610" s="211" t="s">
        <v>78</v>
      </c>
      <c r="AY610" s="212" t="s">
        <v>180</v>
      </c>
    </row>
    <row r="611" spans="2:65" s="103" customFormat="1" ht="25.5" customHeight="1">
      <c r="B611" s="104"/>
      <c r="C611" s="183" t="s">
        <v>647</v>
      </c>
      <c r="D611" s="183" t="s">
        <v>183</v>
      </c>
      <c r="E611" s="184" t="s">
        <v>724</v>
      </c>
      <c r="F611" s="185" t="s">
        <v>725</v>
      </c>
      <c r="G611" s="186" t="s">
        <v>208</v>
      </c>
      <c r="H611" s="187">
        <v>548.85</v>
      </c>
      <c r="I611" s="6"/>
      <c r="J611" s="188">
        <f>ROUND(I611*H611,2)</f>
        <v>0</v>
      </c>
      <c r="K611" s="185" t="s">
        <v>187</v>
      </c>
      <c r="L611" s="104"/>
      <c r="M611" s="189" t="s">
        <v>5</v>
      </c>
      <c r="N611" s="190" t="s">
        <v>42</v>
      </c>
      <c r="O611" s="105"/>
      <c r="P611" s="191">
        <f>O611*H611</f>
        <v>0</v>
      </c>
      <c r="Q611" s="191">
        <v>3.6999999999999999E-4</v>
      </c>
      <c r="R611" s="191">
        <f>Q611*H611</f>
        <v>0.20307450000000002</v>
      </c>
      <c r="S611" s="191">
        <v>0</v>
      </c>
      <c r="T611" s="192">
        <f>S611*H611</f>
        <v>0</v>
      </c>
      <c r="AR611" s="93" t="s">
        <v>188</v>
      </c>
      <c r="AT611" s="93" t="s">
        <v>183</v>
      </c>
      <c r="AU611" s="93" t="s">
        <v>81</v>
      </c>
      <c r="AY611" s="93" t="s">
        <v>180</v>
      </c>
      <c r="BE611" s="193">
        <f>IF(N611="základní",J611,0)</f>
        <v>0</v>
      </c>
      <c r="BF611" s="193">
        <f>IF(N611="snížená",J611,0)</f>
        <v>0</v>
      </c>
      <c r="BG611" s="193">
        <f>IF(N611="zákl. přenesená",J611,0)</f>
        <v>0</v>
      </c>
      <c r="BH611" s="193">
        <f>IF(N611="sníž. přenesená",J611,0)</f>
        <v>0</v>
      </c>
      <c r="BI611" s="193">
        <f>IF(N611="nulová",J611,0)</f>
        <v>0</v>
      </c>
      <c r="BJ611" s="93" t="s">
        <v>78</v>
      </c>
      <c r="BK611" s="193">
        <f>ROUND(I611*H611,2)</f>
        <v>0</v>
      </c>
      <c r="BL611" s="93" t="s">
        <v>188</v>
      </c>
      <c r="BM611" s="93" t="s">
        <v>726</v>
      </c>
    </row>
    <row r="612" spans="2:65" s="195" customFormat="1">
      <c r="B612" s="194"/>
      <c r="D612" s="196" t="s">
        <v>190</v>
      </c>
      <c r="E612" s="197" t="s">
        <v>5</v>
      </c>
      <c r="F612" s="198" t="s">
        <v>667</v>
      </c>
      <c r="H612" s="197" t="s">
        <v>5</v>
      </c>
      <c r="L612" s="194"/>
      <c r="M612" s="199"/>
      <c r="N612" s="200"/>
      <c r="O612" s="200"/>
      <c r="P612" s="200"/>
      <c r="Q612" s="200"/>
      <c r="R612" s="200"/>
      <c r="S612" s="200"/>
      <c r="T612" s="201"/>
      <c r="AT612" s="197" t="s">
        <v>190</v>
      </c>
      <c r="AU612" s="197" t="s">
        <v>81</v>
      </c>
      <c r="AV612" s="195" t="s">
        <v>78</v>
      </c>
      <c r="AW612" s="195" t="s">
        <v>34</v>
      </c>
      <c r="AX612" s="195" t="s">
        <v>71</v>
      </c>
      <c r="AY612" s="197" t="s">
        <v>180</v>
      </c>
    </row>
    <row r="613" spans="2:65" s="195" customFormat="1">
      <c r="B613" s="194"/>
      <c r="D613" s="196" t="s">
        <v>190</v>
      </c>
      <c r="E613" s="197" t="s">
        <v>5</v>
      </c>
      <c r="F613" s="198" t="s">
        <v>727</v>
      </c>
      <c r="H613" s="197" t="s">
        <v>5</v>
      </c>
      <c r="L613" s="194"/>
      <c r="M613" s="199"/>
      <c r="N613" s="200"/>
      <c r="O613" s="200"/>
      <c r="P613" s="200"/>
      <c r="Q613" s="200"/>
      <c r="R613" s="200"/>
      <c r="S613" s="200"/>
      <c r="T613" s="201"/>
      <c r="AT613" s="197" t="s">
        <v>190</v>
      </c>
      <c r="AU613" s="197" t="s">
        <v>81</v>
      </c>
      <c r="AV613" s="195" t="s">
        <v>78</v>
      </c>
      <c r="AW613" s="195" t="s">
        <v>34</v>
      </c>
      <c r="AX613" s="195" t="s">
        <v>71</v>
      </c>
      <c r="AY613" s="197" t="s">
        <v>180</v>
      </c>
    </row>
    <row r="614" spans="2:65" s="195" customFormat="1">
      <c r="B614" s="194"/>
      <c r="D614" s="196" t="s">
        <v>190</v>
      </c>
      <c r="E614" s="197" t="s">
        <v>5</v>
      </c>
      <c r="F614" s="198" t="s">
        <v>288</v>
      </c>
      <c r="H614" s="197" t="s">
        <v>5</v>
      </c>
      <c r="L614" s="194"/>
      <c r="M614" s="199"/>
      <c r="N614" s="200"/>
      <c r="O614" s="200"/>
      <c r="P614" s="200"/>
      <c r="Q614" s="200"/>
      <c r="R614" s="200"/>
      <c r="S614" s="200"/>
      <c r="T614" s="201"/>
      <c r="AT614" s="197" t="s">
        <v>190</v>
      </c>
      <c r="AU614" s="197" t="s">
        <v>81</v>
      </c>
      <c r="AV614" s="195" t="s">
        <v>78</v>
      </c>
      <c r="AW614" s="195" t="s">
        <v>34</v>
      </c>
      <c r="AX614" s="195" t="s">
        <v>71</v>
      </c>
      <c r="AY614" s="197" t="s">
        <v>180</v>
      </c>
    </row>
    <row r="615" spans="2:65" s="195" customFormat="1">
      <c r="B615" s="194"/>
      <c r="D615" s="196" t="s">
        <v>190</v>
      </c>
      <c r="E615" s="197" t="s">
        <v>5</v>
      </c>
      <c r="F615" s="198" t="s">
        <v>728</v>
      </c>
      <c r="H615" s="197" t="s">
        <v>5</v>
      </c>
      <c r="L615" s="194"/>
      <c r="M615" s="199"/>
      <c r="N615" s="200"/>
      <c r="O615" s="200"/>
      <c r="P615" s="200"/>
      <c r="Q615" s="200"/>
      <c r="R615" s="200"/>
      <c r="S615" s="200"/>
      <c r="T615" s="201"/>
      <c r="AT615" s="197" t="s">
        <v>190</v>
      </c>
      <c r="AU615" s="197" t="s">
        <v>81</v>
      </c>
      <c r="AV615" s="195" t="s">
        <v>78</v>
      </c>
      <c r="AW615" s="195" t="s">
        <v>34</v>
      </c>
      <c r="AX615" s="195" t="s">
        <v>71</v>
      </c>
      <c r="AY615" s="197" t="s">
        <v>180</v>
      </c>
    </row>
    <row r="616" spans="2:65" s="203" customFormat="1">
      <c r="B616" s="202"/>
      <c r="D616" s="196" t="s">
        <v>190</v>
      </c>
      <c r="E616" s="204" t="s">
        <v>5</v>
      </c>
      <c r="F616" s="205" t="s">
        <v>668</v>
      </c>
      <c r="H616" s="206">
        <v>238.89099999999999</v>
      </c>
      <c r="L616" s="202"/>
      <c r="M616" s="207"/>
      <c r="N616" s="208"/>
      <c r="O616" s="208"/>
      <c r="P616" s="208"/>
      <c r="Q616" s="208"/>
      <c r="R616" s="208"/>
      <c r="S616" s="208"/>
      <c r="T616" s="209"/>
      <c r="AT616" s="204" t="s">
        <v>190</v>
      </c>
      <c r="AU616" s="204" t="s">
        <v>81</v>
      </c>
      <c r="AV616" s="203" t="s">
        <v>81</v>
      </c>
      <c r="AW616" s="203" t="s">
        <v>34</v>
      </c>
      <c r="AX616" s="203" t="s">
        <v>71</v>
      </c>
      <c r="AY616" s="204" t="s">
        <v>180</v>
      </c>
    </row>
    <row r="617" spans="2:65" s="195" customFormat="1">
      <c r="B617" s="194"/>
      <c r="D617" s="196" t="s">
        <v>190</v>
      </c>
      <c r="E617" s="197" t="s">
        <v>5</v>
      </c>
      <c r="F617" s="198" t="s">
        <v>290</v>
      </c>
      <c r="H617" s="197" t="s">
        <v>5</v>
      </c>
      <c r="L617" s="194"/>
      <c r="M617" s="199"/>
      <c r="N617" s="200"/>
      <c r="O617" s="200"/>
      <c r="P617" s="200"/>
      <c r="Q617" s="200"/>
      <c r="R617" s="200"/>
      <c r="S617" s="200"/>
      <c r="T617" s="201"/>
      <c r="AT617" s="197" t="s">
        <v>190</v>
      </c>
      <c r="AU617" s="197" t="s">
        <v>81</v>
      </c>
      <c r="AV617" s="195" t="s">
        <v>78</v>
      </c>
      <c r="AW617" s="195" t="s">
        <v>34</v>
      </c>
      <c r="AX617" s="195" t="s">
        <v>71</v>
      </c>
      <c r="AY617" s="197" t="s">
        <v>180</v>
      </c>
    </row>
    <row r="618" spans="2:65" s="195" customFormat="1">
      <c r="B618" s="194"/>
      <c r="D618" s="196" t="s">
        <v>190</v>
      </c>
      <c r="E618" s="197" t="s">
        <v>5</v>
      </c>
      <c r="F618" s="198" t="s">
        <v>729</v>
      </c>
      <c r="H618" s="197" t="s">
        <v>5</v>
      </c>
      <c r="L618" s="194"/>
      <c r="M618" s="199"/>
      <c r="N618" s="200"/>
      <c r="O618" s="200"/>
      <c r="P618" s="200"/>
      <c r="Q618" s="200"/>
      <c r="R618" s="200"/>
      <c r="S618" s="200"/>
      <c r="T618" s="201"/>
      <c r="AT618" s="197" t="s">
        <v>190</v>
      </c>
      <c r="AU618" s="197" t="s">
        <v>81</v>
      </c>
      <c r="AV618" s="195" t="s">
        <v>78</v>
      </c>
      <c r="AW618" s="195" t="s">
        <v>34</v>
      </c>
      <c r="AX618" s="195" t="s">
        <v>71</v>
      </c>
      <c r="AY618" s="197" t="s">
        <v>180</v>
      </c>
    </row>
    <row r="619" spans="2:65" s="203" customFormat="1">
      <c r="B619" s="202"/>
      <c r="D619" s="196" t="s">
        <v>190</v>
      </c>
      <c r="E619" s="204" t="s">
        <v>5</v>
      </c>
      <c r="F619" s="205" t="s">
        <v>670</v>
      </c>
      <c r="H619" s="206">
        <v>440.21800000000002</v>
      </c>
      <c r="L619" s="202"/>
      <c r="M619" s="207"/>
      <c r="N619" s="208"/>
      <c r="O619" s="208"/>
      <c r="P619" s="208"/>
      <c r="Q619" s="208"/>
      <c r="R619" s="208"/>
      <c r="S619" s="208"/>
      <c r="T619" s="209"/>
      <c r="AT619" s="204" t="s">
        <v>190</v>
      </c>
      <c r="AU619" s="204" t="s">
        <v>81</v>
      </c>
      <c r="AV619" s="203" t="s">
        <v>81</v>
      </c>
      <c r="AW619" s="203" t="s">
        <v>34</v>
      </c>
      <c r="AX619" s="203" t="s">
        <v>71</v>
      </c>
      <c r="AY619" s="204" t="s">
        <v>180</v>
      </c>
    </row>
    <row r="620" spans="2:65" s="195" customFormat="1">
      <c r="B620" s="194"/>
      <c r="D620" s="196" t="s">
        <v>190</v>
      </c>
      <c r="E620" s="197" t="s">
        <v>5</v>
      </c>
      <c r="F620" s="198" t="s">
        <v>343</v>
      </c>
      <c r="H620" s="197" t="s">
        <v>5</v>
      </c>
      <c r="L620" s="194"/>
      <c r="M620" s="199"/>
      <c r="N620" s="200"/>
      <c r="O620" s="200"/>
      <c r="P620" s="200"/>
      <c r="Q620" s="200"/>
      <c r="R620" s="200"/>
      <c r="S620" s="200"/>
      <c r="T620" s="201"/>
      <c r="AT620" s="197" t="s">
        <v>190</v>
      </c>
      <c r="AU620" s="197" t="s">
        <v>81</v>
      </c>
      <c r="AV620" s="195" t="s">
        <v>78</v>
      </c>
      <c r="AW620" s="195" t="s">
        <v>34</v>
      </c>
      <c r="AX620" s="195" t="s">
        <v>71</v>
      </c>
      <c r="AY620" s="197" t="s">
        <v>180</v>
      </c>
    </row>
    <row r="621" spans="2:65" s="203" customFormat="1">
      <c r="B621" s="202"/>
      <c r="D621" s="196" t="s">
        <v>190</v>
      </c>
      <c r="E621" s="204" t="s">
        <v>5</v>
      </c>
      <c r="F621" s="205" t="s">
        <v>671</v>
      </c>
      <c r="H621" s="206">
        <v>-5.52</v>
      </c>
      <c r="L621" s="202"/>
      <c r="M621" s="207"/>
      <c r="N621" s="208"/>
      <c r="O621" s="208"/>
      <c r="P621" s="208"/>
      <c r="Q621" s="208"/>
      <c r="R621" s="208"/>
      <c r="S621" s="208"/>
      <c r="T621" s="209"/>
      <c r="AT621" s="204" t="s">
        <v>190</v>
      </c>
      <c r="AU621" s="204" t="s">
        <v>81</v>
      </c>
      <c r="AV621" s="203" t="s">
        <v>81</v>
      </c>
      <c r="AW621" s="203" t="s">
        <v>34</v>
      </c>
      <c r="AX621" s="203" t="s">
        <v>71</v>
      </c>
      <c r="AY621" s="204" t="s">
        <v>180</v>
      </c>
    </row>
    <row r="622" spans="2:65" s="203" customFormat="1">
      <c r="B622" s="202"/>
      <c r="D622" s="196" t="s">
        <v>190</v>
      </c>
      <c r="E622" s="204" t="s">
        <v>5</v>
      </c>
      <c r="F622" s="205" t="s">
        <v>672</v>
      </c>
      <c r="H622" s="206">
        <v>-38.64</v>
      </c>
      <c r="L622" s="202"/>
      <c r="M622" s="207"/>
      <c r="N622" s="208"/>
      <c r="O622" s="208"/>
      <c r="P622" s="208"/>
      <c r="Q622" s="208"/>
      <c r="R622" s="208"/>
      <c r="S622" s="208"/>
      <c r="T622" s="209"/>
      <c r="AT622" s="204" t="s">
        <v>190</v>
      </c>
      <c r="AU622" s="204" t="s">
        <v>81</v>
      </c>
      <c r="AV622" s="203" t="s">
        <v>81</v>
      </c>
      <c r="AW622" s="203" t="s">
        <v>34</v>
      </c>
      <c r="AX622" s="203" t="s">
        <v>71</v>
      </c>
      <c r="AY622" s="204" t="s">
        <v>180</v>
      </c>
    </row>
    <row r="623" spans="2:65" s="203" customFormat="1">
      <c r="B623" s="202"/>
      <c r="D623" s="196" t="s">
        <v>190</v>
      </c>
      <c r="E623" s="204" t="s">
        <v>5</v>
      </c>
      <c r="F623" s="205" t="s">
        <v>673</v>
      </c>
      <c r="H623" s="206">
        <v>-8.2799999999999994</v>
      </c>
      <c r="L623" s="202"/>
      <c r="M623" s="207"/>
      <c r="N623" s="208"/>
      <c r="O623" s="208"/>
      <c r="P623" s="208"/>
      <c r="Q623" s="208"/>
      <c r="R623" s="208"/>
      <c r="S623" s="208"/>
      <c r="T623" s="209"/>
      <c r="AT623" s="204" t="s">
        <v>190</v>
      </c>
      <c r="AU623" s="204" t="s">
        <v>81</v>
      </c>
      <c r="AV623" s="203" t="s">
        <v>81</v>
      </c>
      <c r="AW623" s="203" t="s">
        <v>34</v>
      </c>
      <c r="AX623" s="203" t="s">
        <v>71</v>
      </c>
      <c r="AY623" s="204" t="s">
        <v>180</v>
      </c>
    </row>
    <row r="624" spans="2:65" s="203" customFormat="1">
      <c r="B624" s="202"/>
      <c r="D624" s="196" t="s">
        <v>190</v>
      </c>
      <c r="E624" s="204" t="s">
        <v>5</v>
      </c>
      <c r="F624" s="205" t="s">
        <v>673</v>
      </c>
      <c r="H624" s="206">
        <v>-8.2799999999999994</v>
      </c>
      <c r="L624" s="202"/>
      <c r="M624" s="207"/>
      <c r="N624" s="208"/>
      <c r="O624" s="208"/>
      <c r="P624" s="208"/>
      <c r="Q624" s="208"/>
      <c r="R624" s="208"/>
      <c r="S624" s="208"/>
      <c r="T624" s="209"/>
      <c r="AT624" s="204" t="s">
        <v>190</v>
      </c>
      <c r="AU624" s="204" t="s">
        <v>81</v>
      </c>
      <c r="AV624" s="203" t="s">
        <v>81</v>
      </c>
      <c r="AW624" s="203" t="s">
        <v>34</v>
      </c>
      <c r="AX624" s="203" t="s">
        <v>71</v>
      </c>
      <c r="AY624" s="204" t="s">
        <v>180</v>
      </c>
    </row>
    <row r="625" spans="2:51" s="203" customFormat="1">
      <c r="B625" s="202"/>
      <c r="D625" s="196" t="s">
        <v>190</v>
      </c>
      <c r="E625" s="204" t="s">
        <v>5</v>
      </c>
      <c r="F625" s="205" t="s">
        <v>674</v>
      </c>
      <c r="H625" s="206">
        <v>-11.04</v>
      </c>
      <c r="L625" s="202"/>
      <c r="M625" s="207"/>
      <c r="N625" s="208"/>
      <c r="O625" s="208"/>
      <c r="P625" s="208"/>
      <c r="Q625" s="208"/>
      <c r="R625" s="208"/>
      <c r="S625" s="208"/>
      <c r="T625" s="209"/>
      <c r="AT625" s="204" t="s">
        <v>190</v>
      </c>
      <c r="AU625" s="204" t="s">
        <v>81</v>
      </c>
      <c r="AV625" s="203" t="s">
        <v>81</v>
      </c>
      <c r="AW625" s="203" t="s">
        <v>34</v>
      </c>
      <c r="AX625" s="203" t="s">
        <v>71</v>
      </c>
      <c r="AY625" s="204" t="s">
        <v>180</v>
      </c>
    </row>
    <row r="626" spans="2:51" s="203" customFormat="1">
      <c r="B626" s="202"/>
      <c r="D626" s="196" t="s">
        <v>190</v>
      </c>
      <c r="E626" s="204" t="s">
        <v>5</v>
      </c>
      <c r="F626" s="205" t="s">
        <v>675</v>
      </c>
      <c r="H626" s="206">
        <v>-3.84</v>
      </c>
      <c r="L626" s="202"/>
      <c r="M626" s="207"/>
      <c r="N626" s="208"/>
      <c r="O626" s="208"/>
      <c r="P626" s="208"/>
      <c r="Q626" s="208"/>
      <c r="R626" s="208"/>
      <c r="S626" s="208"/>
      <c r="T626" s="209"/>
      <c r="AT626" s="204" t="s">
        <v>190</v>
      </c>
      <c r="AU626" s="204" t="s">
        <v>81</v>
      </c>
      <c r="AV626" s="203" t="s">
        <v>81</v>
      </c>
      <c r="AW626" s="203" t="s">
        <v>34</v>
      </c>
      <c r="AX626" s="203" t="s">
        <v>71</v>
      </c>
      <c r="AY626" s="204" t="s">
        <v>180</v>
      </c>
    </row>
    <row r="627" spans="2:51" s="203" customFormat="1">
      <c r="B627" s="202"/>
      <c r="D627" s="196" t="s">
        <v>190</v>
      </c>
      <c r="E627" s="204" t="s">
        <v>5</v>
      </c>
      <c r="F627" s="205" t="s">
        <v>676</v>
      </c>
      <c r="H627" s="206">
        <v>-10.56</v>
      </c>
      <c r="L627" s="202"/>
      <c r="M627" s="207"/>
      <c r="N627" s="208"/>
      <c r="O627" s="208"/>
      <c r="P627" s="208"/>
      <c r="Q627" s="208"/>
      <c r="R627" s="208"/>
      <c r="S627" s="208"/>
      <c r="T627" s="209"/>
      <c r="AT627" s="204" t="s">
        <v>190</v>
      </c>
      <c r="AU627" s="204" t="s">
        <v>81</v>
      </c>
      <c r="AV627" s="203" t="s">
        <v>81</v>
      </c>
      <c r="AW627" s="203" t="s">
        <v>34</v>
      </c>
      <c r="AX627" s="203" t="s">
        <v>71</v>
      </c>
      <c r="AY627" s="204" t="s">
        <v>180</v>
      </c>
    </row>
    <row r="628" spans="2:51" s="203" customFormat="1">
      <c r="B628" s="202"/>
      <c r="D628" s="196" t="s">
        <v>190</v>
      </c>
      <c r="E628" s="204" t="s">
        <v>5</v>
      </c>
      <c r="F628" s="205" t="s">
        <v>677</v>
      </c>
      <c r="H628" s="206">
        <v>-2.544</v>
      </c>
      <c r="L628" s="202"/>
      <c r="M628" s="207"/>
      <c r="N628" s="208"/>
      <c r="O628" s="208"/>
      <c r="P628" s="208"/>
      <c r="Q628" s="208"/>
      <c r="R628" s="208"/>
      <c r="S628" s="208"/>
      <c r="T628" s="209"/>
      <c r="AT628" s="204" t="s">
        <v>190</v>
      </c>
      <c r="AU628" s="204" t="s">
        <v>81</v>
      </c>
      <c r="AV628" s="203" t="s">
        <v>81</v>
      </c>
      <c r="AW628" s="203" t="s">
        <v>34</v>
      </c>
      <c r="AX628" s="203" t="s">
        <v>71</v>
      </c>
      <c r="AY628" s="204" t="s">
        <v>180</v>
      </c>
    </row>
    <row r="629" spans="2:51" s="203" customFormat="1">
      <c r="B629" s="202"/>
      <c r="D629" s="196" t="s">
        <v>190</v>
      </c>
      <c r="E629" s="204" t="s">
        <v>5</v>
      </c>
      <c r="F629" s="205" t="s">
        <v>678</v>
      </c>
      <c r="H629" s="206">
        <v>-6.21</v>
      </c>
      <c r="L629" s="202"/>
      <c r="M629" s="207"/>
      <c r="N629" s="208"/>
      <c r="O629" s="208"/>
      <c r="P629" s="208"/>
      <c r="Q629" s="208"/>
      <c r="R629" s="208"/>
      <c r="S629" s="208"/>
      <c r="T629" s="209"/>
      <c r="AT629" s="204" t="s">
        <v>190</v>
      </c>
      <c r="AU629" s="204" t="s">
        <v>81</v>
      </c>
      <c r="AV629" s="203" t="s">
        <v>81</v>
      </c>
      <c r="AW629" s="203" t="s">
        <v>34</v>
      </c>
      <c r="AX629" s="203" t="s">
        <v>71</v>
      </c>
      <c r="AY629" s="204" t="s">
        <v>180</v>
      </c>
    </row>
    <row r="630" spans="2:51" s="203" customFormat="1">
      <c r="B630" s="202"/>
      <c r="D630" s="196" t="s">
        <v>190</v>
      </c>
      <c r="E630" s="204" t="s">
        <v>5</v>
      </c>
      <c r="F630" s="205" t="s">
        <v>679</v>
      </c>
      <c r="H630" s="206">
        <v>-5.76</v>
      </c>
      <c r="L630" s="202"/>
      <c r="M630" s="207"/>
      <c r="N630" s="208"/>
      <c r="O630" s="208"/>
      <c r="P630" s="208"/>
      <c r="Q630" s="208"/>
      <c r="R630" s="208"/>
      <c r="S630" s="208"/>
      <c r="T630" s="209"/>
      <c r="AT630" s="204" t="s">
        <v>190</v>
      </c>
      <c r="AU630" s="204" t="s">
        <v>81</v>
      </c>
      <c r="AV630" s="203" t="s">
        <v>81</v>
      </c>
      <c r="AW630" s="203" t="s">
        <v>34</v>
      </c>
      <c r="AX630" s="203" t="s">
        <v>71</v>
      </c>
      <c r="AY630" s="204" t="s">
        <v>180</v>
      </c>
    </row>
    <row r="631" spans="2:51" s="203" customFormat="1">
      <c r="B631" s="202"/>
      <c r="D631" s="196" t="s">
        <v>190</v>
      </c>
      <c r="E631" s="204" t="s">
        <v>5</v>
      </c>
      <c r="F631" s="205" t="s">
        <v>675</v>
      </c>
      <c r="H631" s="206">
        <v>-3.84</v>
      </c>
      <c r="L631" s="202"/>
      <c r="M631" s="207"/>
      <c r="N631" s="208"/>
      <c r="O631" s="208"/>
      <c r="P631" s="208"/>
      <c r="Q631" s="208"/>
      <c r="R631" s="208"/>
      <c r="S631" s="208"/>
      <c r="T631" s="209"/>
      <c r="AT631" s="204" t="s">
        <v>190</v>
      </c>
      <c r="AU631" s="204" t="s">
        <v>81</v>
      </c>
      <c r="AV631" s="203" t="s">
        <v>81</v>
      </c>
      <c r="AW631" s="203" t="s">
        <v>34</v>
      </c>
      <c r="AX631" s="203" t="s">
        <v>71</v>
      </c>
      <c r="AY631" s="204" t="s">
        <v>180</v>
      </c>
    </row>
    <row r="632" spans="2:51" s="203" customFormat="1">
      <c r="B632" s="202"/>
      <c r="D632" s="196" t="s">
        <v>190</v>
      </c>
      <c r="E632" s="204" t="s">
        <v>5</v>
      </c>
      <c r="F632" s="205" t="s">
        <v>680</v>
      </c>
      <c r="H632" s="206">
        <v>-5.52</v>
      </c>
      <c r="L632" s="202"/>
      <c r="M632" s="207"/>
      <c r="N632" s="208"/>
      <c r="O632" s="208"/>
      <c r="P632" s="208"/>
      <c r="Q632" s="208"/>
      <c r="R632" s="208"/>
      <c r="S632" s="208"/>
      <c r="T632" s="209"/>
      <c r="AT632" s="204" t="s">
        <v>190</v>
      </c>
      <c r="AU632" s="204" t="s">
        <v>81</v>
      </c>
      <c r="AV632" s="203" t="s">
        <v>81</v>
      </c>
      <c r="AW632" s="203" t="s">
        <v>34</v>
      </c>
      <c r="AX632" s="203" t="s">
        <v>71</v>
      </c>
      <c r="AY632" s="204" t="s">
        <v>180</v>
      </c>
    </row>
    <row r="633" spans="2:51" s="203" customFormat="1">
      <c r="B633" s="202"/>
      <c r="D633" s="196" t="s">
        <v>190</v>
      </c>
      <c r="E633" s="204" t="s">
        <v>5</v>
      </c>
      <c r="F633" s="205" t="s">
        <v>681</v>
      </c>
      <c r="H633" s="206">
        <v>-11.52</v>
      </c>
      <c r="L633" s="202"/>
      <c r="M633" s="207"/>
      <c r="N633" s="208"/>
      <c r="O633" s="208"/>
      <c r="P633" s="208"/>
      <c r="Q633" s="208"/>
      <c r="R633" s="208"/>
      <c r="S633" s="208"/>
      <c r="T633" s="209"/>
      <c r="AT633" s="204" t="s">
        <v>190</v>
      </c>
      <c r="AU633" s="204" t="s">
        <v>81</v>
      </c>
      <c r="AV633" s="203" t="s">
        <v>81</v>
      </c>
      <c r="AW633" s="203" t="s">
        <v>34</v>
      </c>
      <c r="AX633" s="203" t="s">
        <v>71</v>
      </c>
      <c r="AY633" s="204" t="s">
        <v>180</v>
      </c>
    </row>
    <row r="634" spans="2:51" s="203" customFormat="1">
      <c r="B634" s="202"/>
      <c r="D634" s="196" t="s">
        <v>190</v>
      </c>
      <c r="E634" s="204" t="s">
        <v>5</v>
      </c>
      <c r="F634" s="205" t="s">
        <v>682</v>
      </c>
      <c r="H634" s="206">
        <v>-3.52</v>
      </c>
      <c r="L634" s="202"/>
      <c r="M634" s="207"/>
      <c r="N634" s="208"/>
      <c r="O634" s="208"/>
      <c r="P634" s="208"/>
      <c r="Q634" s="208"/>
      <c r="R634" s="208"/>
      <c r="S634" s="208"/>
      <c r="T634" s="209"/>
      <c r="AT634" s="204" t="s">
        <v>190</v>
      </c>
      <c r="AU634" s="204" t="s">
        <v>81</v>
      </c>
      <c r="AV634" s="203" t="s">
        <v>81</v>
      </c>
      <c r="AW634" s="203" t="s">
        <v>34</v>
      </c>
      <c r="AX634" s="203" t="s">
        <v>71</v>
      </c>
      <c r="AY634" s="204" t="s">
        <v>180</v>
      </c>
    </row>
    <row r="635" spans="2:51" s="203" customFormat="1">
      <c r="B635" s="202"/>
      <c r="D635" s="196" t="s">
        <v>190</v>
      </c>
      <c r="E635" s="204" t="s">
        <v>5</v>
      </c>
      <c r="F635" s="205" t="s">
        <v>682</v>
      </c>
      <c r="H635" s="206">
        <v>-3.52</v>
      </c>
      <c r="L635" s="202"/>
      <c r="M635" s="207"/>
      <c r="N635" s="208"/>
      <c r="O635" s="208"/>
      <c r="P635" s="208"/>
      <c r="Q635" s="208"/>
      <c r="R635" s="208"/>
      <c r="S635" s="208"/>
      <c r="T635" s="209"/>
      <c r="AT635" s="204" t="s">
        <v>190</v>
      </c>
      <c r="AU635" s="204" t="s">
        <v>81</v>
      </c>
      <c r="AV635" s="203" t="s">
        <v>81</v>
      </c>
      <c r="AW635" s="203" t="s">
        <v>34</v>
      </c>
      <c r="AX635" s="203" t="s">
        <v>71</v>
      </c>
      <c r="AY635" s="204" t="s">
        <v>180</v>
      </c>
    </row>
    <row r="636" spans="2:51" s="203" customFormat="1">
      <c r="B636" s="202"/>
      <c r="D636" s="196" t="s">
        <v>190</v>
      </c>
      <c r="E636" s="204" t="s">
        <v>5</v>
      </c>
      <c r="F636" s="205" t="s">
        <v>683</v>
      </c>
      <c r="H636" s="206">
        <v>-5.2439999999999998</v>
      </c>
      <c r="L636" s="202"/>
      <c r="M636" s="207"/>
      <c r="N636" s="208"/>
      <c r="O636" s="208"/>
      <c r="P636" s="208"/>
      <c r="Q636" s="208"/>
      <c r="R636" s="208"/>
      <c r="S636" s="208"/>
      <c r="T636" s="209"/>
      <c r="AT636" s="204" t="s">
        <v>190</v>
      </c>
      <c r="AU636" s="204" t="s">
        <v>81</v>
      </c>
      <c r="AV636" s="203" t="s">
        <v>81</v>
      </c>
      <c r="AW636" s="203" t="s">
        <v>34</v>
      </c>
      <c r="AX636" s="203" t="s">
        <v>71</v>
      </c>
      <c r="AY636" s="204" t="s">
        <v>180</v>
      </c>
    </row>
    <row r="637" spans="2:51" s="195" customFormat="1">
      <c r="B637" s="194"/>
      <c r="D637" s="196" t="s">
        <v>190</v>
      </c>
      <c r="E637" s="197" t="s">
        <v>5</v>
      </c>
      <c r="F637" s="198" t="s">
        <v>684</v>
      </c>
      <c r="H637" s="197" t="s">
        <v>5</v>
      </c>
      <c r="L637" s="194"/>
      <c r="M637" s="199"/>
      <c r="N637" s="200"/>
      <c r="O637" s="200"/>
      <c r="P637" s="200"/>
      <c r="Q637" s="200"/>
      <c r="R637" s="200"/>
      <c r="S637" s="200"/>
      <c r="T637" s="201"/>
      <c r="AT637" s="197" t="s">
        <v>190</v>
      </c>
      <c r="AU637" s="197" t="s">
        <v>81</v>
      </c>
      <c r="AV637" s="195" t="s">
        <v>78</v>
      </c>
      <c r="AW637" s="195" t="s">
        <v>34</v>
      </c>
      <c r="AX637" s="195" t="s">
        <v>71</v>
      </c>
      <c r="AY637" s="197" t="s">
        <v>180</v>
      </c>
    </row>
    <row r="638" spans="2:51" s="203" customFormat="1">
      <c r="B638" s="202"/>
      <c r="D638" s="196" t="s">
        <v>190</v>
      </c>
      <c r="E638" s="204" t="s">
        <v>5</v>
      </c>
      <c r="F638" s="205" t="s">
        <v>624</v>
      </c>
      <c r="H638" s="206">
        <v>2.1</v>
      </c>
      <c r="L638" s="202"/>
      <c r="M638" s="207"/>
      <c r="N638" s="208"/>
      <c r="O638" s="208"/>
      <c r="P638" s="208"/>
      <c r="Q638" s="208"/>
      <c r="R638" s="208"/>
      <c r="S638" s="208"/>
      <c r="T638" s="209"/>
      <c r="AT638" s="204" t="s">
        <v>190</v>
      </c>
      <c r="AU638" s="204" t="s">
        <v>81</v>
      </c>
      <c r="AV638" s="203" t="s">
        <v>81</v>
      </c>
      <c r="AW638" s="203" t="s">
        <v>34</v>
      </c>
      <c r="AX638" s="203" t="s">
        <v>71</v>
      </c>
      <c r="AY638" s="204" t="s">
        <v>180</v>
      </c>
    </row>
    <row r="639" spans="2:51" s="203" customFormat="1">
      <c r="B639" s="202"/>
      <c r="D639" s="196" t="s">
        <v>190</v>
      </c>
      <c r="E639" s="204" t="s">
        <v>5</v>
      </c>
      <c r="F639" s="205" t="s">
        <v>625</v>
      </c>
      <c r="H639" s="206">
        <v>9.8699999999999992</v>
      </c>
      <c r="L639" s="202"/>
      <c r="M639" s="207"/>
      <c r="N639" s="208"/>
      <c r="O639" s="208"/>
      <c r="P639" s="208"/>
      <c r="Q639" s="208"/>
      <c r="R639" s="208"/>
      <c r="S639" s="208"/>
      <c r="T639" s="209"/>
      <c r="AT639" s="204" t="s">
        <v>190</v>
      </c>
      <c r="AU639" s="204" t="s">
        <v>81</v>
      </c>
      <c r="AV639" s="203" t="s">
        <v>81</v>
      </c>
      <c r="AW639" s="203" t="s">
        <v>34</v>
      </c>
      <c r="AX639" s="203" t="s">
        <v>71</v>
      </c>
      <c r="AY639" s="204" t="s">
        <v>180</v>
      </c>
    </row>
    <row r="640" spans="2:51" s="203" customFormat="1">
      <c r="B640" s="202"/>
      <c r="D640" s="196" t="s">
        <v>190</v>
      </c>
      <c r="E640" s="204" t="s">
        <v>5</v>
      </c>
      <c r="F640" s="205" t="s">
        <v>685</v>
      </c>
      <c r="H640" s="206">
        <v>1.77</v>
      </c>
      <c r="L640" s="202"/>
      <c r="M640" s="207"/>
      <c r="N640" s="208"/>
      <c r="O640" s="208"/>
      <c r="P640" s="208"/>
      <c r="Q640" s="208"/>
      <c r="R640" s="208"/>
      <c r="S640" s="208"/>
      <c r="T640" s="209"/>
      <c r="AT640" s="204" t="s">
        <v>190</v>
      </c>
      <c r="AU640" s="204" t="s">
        <v>81</v>
      </c>
      <c r="AV640" s="203" t="s">
        <v>81</v>
      </c>
      <c r="AW640" s="203" t="s">
        <v>34</v>
      </c>
      <c r="AX640" s="203" t="s">
        <v>71</v>
      </c>
      <c r="AY640" s="204" t="s">
        <v>180</v>
      </c>
    </row>
    <row r="641" spans="2:51" s="203" customFormat="1">
      <c r="B641" s="202"/>
      <c r="D641" s="196" t="s">
        <v>190</v>
      </c>
      <c r="E641" s="204" t="s">
        <v>5</v>
      </c>
      <c r="F641" s="205" t="s">
        <v>686</v>
      </c>
      <c r="H641" s="206">
        <v>5.16</v>
      </c>
      <c r="L641" s="202"/>
      <c r="M641" s="207"/>
      <c r="N641" s="208"/>
      <c r="O641" s="208"/>
      <c r="P641" s="208"/>
      <c r="Q641" s="208"/>
      <c r="R641" s="208"/>
      <c r="S641" s="208"/>
      <c r="T641" s="209"/>
      <c r="AT641" s="204" t="s">
        <v>190</v>
      </c>
      <c r="AU641" s="204" t="s">
        <v>81</v>
      </c>
      <c r="AV641" s="203" t="s">
        <v>81</v>
      </c>
      <c r="AW641" s="203" t="s">
        <v>34</v>
      </c>
      <c r="AX641" s="203" t="s">
        <v>71</v>
      </c>
      <c r="AY641" s="204" t="s">
        <v>180</v>
      </c>
    </row>
    <row r="642" spans="2:51" s="203" customFormat="1">
      <c r="B642" s="202"/>
      <c r="D642" s="196" t="s">
        <v>190</v>
      </c>
      <c r="E642" s="204" t="s">
        <v>5</v>
      </c>
      <c r="F642" s="205" t="s">
        <v>628</v>
      </c>
      <c r="H642" s="206">
        <v>3.21</v>
      </c>
      <c r="L642" s="202"/>
      <c r="M642" s="207"/>
      <c r="N642" s="208"/>
      <c r="O642" s="208"/>
      <c r="P642" s="208"/>
      <c r="Q642" s="208"/>
      <c r="R642" s="208"/>
      <c r="S642" s="208"/>
      <c r="T642" s="209"/>
      <c r="AT642" s="204" t="s">
        <v>190</v>
      </c>
      <c r="AU642" s="204" t="s">
        <v>81</v>
      </c>
      <c r="AV642" s="203" t="s">
        <v>81</v>
      </c>
      <c r="AW642" s="203" t="s">
        <v>34</v>
      </c>
      <c r="AX642" s="203" t="s">
        <v>71</v>
      </c>
      <c r="AY642" s="204" t="s">
        <v>180</v>
      </c>
    </row>
    <row r="643" spans="2:51" s="203" customFormat="1">
      <c r="B643" s="202"/>
      <c r="D643" s="196" t="s">
        <v>190</v>
      </c>
      <c r="E643" s="204" t="s">
        <v>5</v>
      </c>
      <c r="F643" s="205" t="s">
        <v>687</v>
      </c>
      <c r="H643" s="206">
        <v>1.038</v>
      </c>
      <c r="L643" s="202"/>
      <c r="M643" s="207"/>
      <c r="N643" s="208"/>
      <c r="O643" s="208"/>
      <c r="P643" s="208"/>
      <c r="Q643" s="208"/>
      <c r="R643" s="208"/>
      <c r="S643" s="208"/>
      <c r="T643" s="209"/>
      <c r="AT643" s="204" t="s">
        <v>190</v>
      </c>
      <c r="AU643" s="204" t="s">
        <v>81</v>
      </c>
      <c r="AV643" s="203" t="s">
        <v>81</v>
      </c>
      <c r="AW643" s="203" t="s">
        <v>34</v>
      </c>
      <c r="AX643" s="203" t="s">
        <v>71</v>
      </c>
      <c r="AY643" s="204" t="s">
        <v>180</v>
      </c>
    </row>
    <row r="644" spans="2:51" s="203" customFormat="1">
      <c r="B644" s="202"/>
      <c r="D644" s="196" t="s">
        <v>190</v>
      </c>
      <c r="E644" s="204" t="s">
        <v>5</v>
      </c>
      <c r="F644" s="205" t="s">
        <v>688</v>
      </c>
      <c r="H644" s="206">
        <v>2.88</v>
      </c>
      <c r="L644" s="202"/>
      <c r="M644" s="207"/>
      <c r="N644" s="208"/>
      <c r="O644" s="208"/>
      <c r="P644" s="208"/>
      <c r="Q644" s="208"/>
      <c r="R644" s="208"/>
      <c r="S644" s="208"/>
      <c r="T644" s="209"/>
      <c r="AT644" s="204" t="s">
        <v>190</v>
      </c>
      <c r="AU644" s="204" t="s">
        <v>81</v>
      </c>
      <c r="AV644" s="203" t="s">
        <v>81</v>
      </c>
      <c r="AW644" s="203" t="s">
        <v>34</v>
      </c>
      <c r="AX644" s="203" t="s">
        <v>71</v>
      </c>
      <c r="AY644" s="204" t="s">
        <v>180</v>
      </c>
    </row>
    <row r="645" spans="2:51" s="203" customFormat="1">
      <c r="B645" s="202"/>
      <c r="D645" s="196" t="s">
        <v>190</v>
      </c>
      <c r="E645" s="204" t="s">
        <v>5</v>
      </c>
      <c r="F645" s="205" t="s">
        <v>689</v>
      </c>
      <c r="H645" s="206">
        <v>1.44</v>
      </c>
      <c r="L645" s="202"/>
      <c r="M645" s="207"/>
      <c r="N645" s="208"/>
      <c r="O645" s="208"/>
      <c r="P645" s="208"/>
      <c r="Q645" s="208"/>
      <c r="R645" s="208"/>
      <c r="S645" s="208"/>
      <c r="T645" s="209"/>
      <c r="AT645" s="204" t="s">
        <v>190</v>
      </c>
      <c r="AU645" s="204" t="s">
        <v>81</v>
      </c>
      <c r="AV645" s="203" t="s">
        <v>81</v>
      </c>
      <c r="AW645" s="203" t="s">
        <v>34</v>
      </c>
      <c r="AX645" s="203" t="s">
        <v>71</v>
      </c>
      <c r="AY645" s="204" t="s">
        <v>180</v>
      </c>
    </row>
    <row r="646" spans="2:51" s="203" customFormat="1">
      <c r="B646" s="202"/>
      <c r="D646" s="196" t="s">
        <v>190</v>
      </c>
      <c r="E646" s="204" t="s">
        <v>5</v>
      </c>
      <c r="F646" s="205" t="s">
        <v>690</v>
      </c>
      <c r="H646" s="206">
        <v>1.86</v>
      </c>
      <c r="L646" s="202"/>
      <c r="M646" s="207"/>
      <c r="N646" s="208"/>
      <c r="O646" s="208"/>
      <c r="P646" s="208"/>
      <c r="Q646" s="208"/>
      <c r="R646" s="208"/>
      <c r="S646" s="208"/>
      <c r="T646" s="209"/>
      <c r="AT646" s="204" t="s">
        <v>190</v>
      </c>
      <c r="AU646" s="204" t="s">
        <v>81</v>
      </c>
      <c r="AV646" s="203" t="s">
        <v>81</v>
      </c>
      <c r="AW646" s="203" t="s">
        <v>34</v>
      </c>
      <c r="AX646" s="203" t="s">
        <v>71</v>
      </c>
      <c r="AY646" s="204" t="s">
        <v>180</v>
      </c>
    </row>
    <row r="647" spans="2:51" s="203" customFormat="1">
      <c r="B647" s="202"/>
      <c r="D647" s="196" t="s">
        <v>190</v>
      </c>
      <c r="E647" s="204" t="s">
        <v>5</v>
      </c>
      <c r="F647" s="205" t="s">
        <v>691</v>
      </c>
      <c r="H647" s="206">
        <v>2.46</v>
      </c>
      <c r="L647" s="202"/>
      <c r="M647" s="207"/>
      <c r="N647" s="208"/>
      <c r="O647" s="208"/>
      <c r="P647" s="208"/>
      <c r="Q647" s="208"/>
      <c r="R647" s="208"/>
      <c r="S647" s="208"/>
      <c r="T647" s="209"/>
      <c r="AT647" s="204" t="s">
        <v>190</v>
      </c>
      <c r="AU647" s="204" t="s">
        <v>81</v>
      </c>
      <c r="AV647" s="203" t="s">
        <v>81</v>
      </c>
      <c r="AW647" s="203" t="s">
        <v>34</v>
      </c>
      <c r="AX647" s="203" t="s">
        <v>71</v>
      </c>
      <c r="AY647" s="204" t="s">
        <v>180</v>
      </c>
    </row>
    <row r="648" spans="2:51" s="203" customFormat="1">
      <c r="B648" s="202"/>
      <c r="D648" s="196" t="s">
        <v>190</v>
      </c>
      <c r="E648" s="204" t="s">
        <v>5</v>
      </c>
      <c r="F648" s="205" t="s">
        <v>692</v>
      </c>
      <c r="H648" s="206">
        <v>1.125</v>
      </c>
      <c r="L648" s="202"/>
      <c r="M648" s="207"/>
      <c r="N648" s="208"/>
      <c r="O648" s="208"/>
      <c r="P648" s="208"/>
      <c r="Q648" s="208"/>
      <c r="R648" s="208"/>
      <c r="S648" s="208"/>
      <c r="T648" s="209"/>
      <c r="AT648" s="204" t="s">
        <v>190</v>
      </c>
      <c r="AU648" s="204" t="s">
        <v>81</v>
      </c>
      <c r="AV648" s="203" t="s">
        <v>81</v>
      </c>
      <c r="AW648" s="203" t="s">
        <v>34</v>
      </c>
      <c r="AX648" s="203" t="s">
        <v>71</v>
      </c>
      <c r="AY648" s="204" t="s">
        <v>180</v>
      </c>
    </row>
    <row r="649" spans="2:51" s="203" customFormat="1">
      <c r="B649" s="202"/>
      <c r="D649" s="196" t="s">
        <v>190</v>
      </c>
      <c r="E649" s="204" t="s">
        <v>5</v>
      </c>
      <c r="F649" s="205" t="s">
        <v>692</v>
      </c>
      <c r="H649" s="206">
        <v>1.125</v>
      </c>
      <c r="L649" s="202"/>
      <c r="M649" s="207"/>
      <c r="N649" s="208"/>
      <c r="O649" s="208"/>
      <c r="P649" s="208"/>
      <c r="Q649" s="208"/>
      <c r="R649" s="208"/>
      <c r="S649" s="208"/>
      <c r="T649" s="209"/>
      <c r="AT649" s="204" t="s">
        <v>190</v>
      </c>
      <c r="AU649" s="204" t="s">
        <v>81</v>
      </c>
      <c r="AV649" s="203" t="s">
        <v>81</v>
      </c>
      <c r="AW649" s="203" t="s">
        <v>34</v>
      </c>
      <c r="AX649" s="203" t="s">
        <v>71</v>
      </c>
      <c r="AY649" s="204" t="s">
        <v>180</v>
      </c>
    </row>
    <row r="650" spans="2:51" s="203" customFormat="1">
      <c r="B650" s="202"/>
      <c r="D650" s="196" t="s">
        <v>190</v>
      </c>
      <c r="E650" s="204" t="s">
        <v>5</v>
      </c>
      <c r="F650" s="205" t="s">
        <v>693</v>
      </c>
      <c r="H650" s="206">
        <v>1.671</v>
      </c>
      <c r="L650" s="202"/>
      <c r="M650" s="207"/>
      <c r="N650" s="208"/>
      <c r="O650" s="208"/>
      <c r="P650" s="208"/>
      <c r="Q650" s="208"/>
      <c r="R650" s="208"/>
      <c r="S650" s="208"/>
      <c r="T650" s="209"/>
      <c r="AT650" s="204" t="s">
        <v>190</v>
      </c>
      <c r="AU650" s="204" t="s">
        <v>81</v>
      </c>
      <c r="AV650" s="203" t="s">
        <v>81</v>
      </c>
      <c r="AW650" s="203" t="s">
        <v>34</v>
      </c>
      <c r="AX650" s="203" t="s">
        <v>71</v>
      </c>
      <c r="AY650" s="204" t="s">
        <v>180</v>
      </c>
    </row>
    <row r="651" spans="2:51" s="195" customFormat="1">
      <c r="B651" s="194"/>
      <c r="D651" s="196" t="s">
        <v>190</v>
      </c>
      <c r="E651" s="197" t="s">
        <v>5</v>
      </c>
      <c r="F651" s="198" t="s">
        <v>694</v>
      </c>
      <c r="H651" s="197" t="s">
        <v>5</v>
      </c>
      <c r="L651" s="194"/>
      <c r="M651" s="199"/>
      <c r="N651" s="200"/>
      <c r="O651" s="200"/>
      <c r="P651" s="200"/>
      <c r="Q651" s="200"/>
      <c r="R651" s="200"/>
      <c r="S651" s="200"/>
      <c r="T651" s="201"/>
      <c r="AT651" s="197" t="s">
        <v>190</v>
      </c>
      <c r="AU651" s="197" t="s">
        <v>81</v>
      </c>
      <c r="AV651" s="195" t="s">
        <v>78</v>
      </c>
      <c r="AW651" s="195" t="s">
        <v>34</v>
      </c>
      <c r="AX651" s="195" t="s">
        <v>71</v>
      </c>
      <c r="AY651" s="197" t="s">
        <v>180</v>
      </c>
    </row>
    <row r="652" spans="2:51" s="195" customFormat="1">
      <c r="B652" s="194"/>
      <c r="D652" s="196" t="s">
        <v>190</v>
      </c>
      <c r="E652" s="197" t="s">
        <v>5</v>
      </c>
      <c r="F652" s="198" t="s">
        <v>288</v>
      </c>
      <c r="H652" s="197" t="s">
        <v>5</v>
      </c>
      <c r="L652" s="194"/>
      <c r="M652" s="199"/>
      <c r="N652" s="200"/>
      <c r="O652" s="200"/>
      <c r="P652" s="200"/>
      <c r="Q652" s="200"/>
      <c r="R652" s="200"/>
      <c r="S652" s="200"/>
      <c r="T652" s="201"/>
      <c r="AT652" s="197" t="s">
        <v>190</v>
      </c>
      <c r="AU652" s="197" t="s">
        <v>81</v>
      </c>
      <c r="AV652" s="195" t="s">
        <v>78</v>
      </c>
      <c r="AW652" s="195" t="s">
        <v>34</v>
      </c>
      <c r="AX652" s="195" t="s">
        <v>71</v>
      </c>
      <c r="AY652" s="197" t="s">
        <v>180</v>
      </c>
    </row>
    <row r="653" spans="2:51" s="203" customFormat="1">
      <c r="B653" s="202"/>
      <c r="D653" s="196" t="s">
        <v>190</v>
      </c>
      <c r="E653" s="204" t="s">
        <v>5</v>
      </c>
      <c r="F653" s="205" t="s">
        <v>695</v>
      </c>
      <c r="H653" s="206">
        <v>-3.96</v>
      </c>
      <c r="L653" s="202"/>
      <c r="M653" s="207"/>
      <c r="N653" s="208"/>
      <c r="O653" s="208"/>
      <c r="P653" s="208"/>
      <c r="Q653" s="208"/>
      <c r="R653" s="208"/>
      <c r="S653" s="208"/>
      <c r="T653" s="209"/>
      <c r="AT653" s="204" t="s">
        <v>190</v>
      </c>
      <c r="AU653" s="204" t="s">
        <v>81</v>
      </c>
      <c r="AV653" s="203" t="s">
        <v>81</v>
      </c>
      <c r="AW653" s="203" t="s">
        <v>34</v>
      </c>
      <c r="AX653" s="203" t="s">
        <v>71</v>
      </c>
      <c r="AY653" s="204" t="s">
        <v>180</v>
      </c>
    </row>
    <row r="654" spans="2:51" s="203" customFormat="1">
      <c r="B654" s="202"/>
      <c r="D654" s="196" t="s">
        <v>190</v>
      </c>
      <c r="E654" s="204" t="s">
        <v>5</v>
      </c>
      <c r="F654" s="205" t="s">
        <v>696</v>
      </c>
      <c r="H654" s="206">
        <v>-3.96</v>
      </c>
      <c r="L654" s="202"/>
      <c r="M654" s="207"/>
      <c r="N654" s="208"/>
      <c r="O654" s="208"/>
      <c r="P654" s="208"/>
      <c r="Q654" s="208"/>
      <c r="R654" s="208"/>
      <c r="S654" s="208"/>
      <c r="T654" s="209"/>
      <c r="AT654" s="204" t="s">
        <v>190</v>
      </c>
      <c r="AU654" s="204" t="s">
        <v>81</v>
      </c>
      <c r="AV654" s="203" t="s">
        <v>81</v>
      </c>
      <c r="AW654" s="203" t="s">
        <v>34</v>
      </c>
      <c r="AX654" s="203" t="s">
        <v>71</v>
      </c>
      <c r="AY654" s="204" t="s">
        <v>180</v>
      </c>
    </row>
    <row r="655" spans="2:51" s="203" customFormat="1">
      <c r="B655" s="202"/>
      <c r="D655" s="196" t="s">
        <v>190</v>
      </c>
      <c r="E655" s="204" t="s">
        <v>5</v>
      </c>
      <c r="F655" s="205" t="s">
        <v>697</v>
      </c>
      <c r="H655" s="206">
        <v>-17.28</v>
      </c>
      <c r="L655" s="202"/>
      <c r="M655" s="207"/>
      <c r="N655" s="208"/>
      <c r="O655" s="208"/>
      <c r="P655" s="208"/>
      <c r="Q655" s="208"/>
      <c r="R655" s="208"/>
      <c r="S655" s="208"/>
      <c r="T655" s="209"/>
      <c r="AT655" s="204" t="s">
        <v>190</v>
      </c>
      <c r="AU655" s="204" t="s">
        <v>81</v>
      </c>
      <c r="AV655" s="203" t="s">
        <v>81</v>
      </c>
      <c r="AW655" s="203" t="s">
        <v>34</v>
      </c>
      <c r="AX655" s="203" t="s">
        <v>71</v>
      </c>
      <c r="AY655" s="204" t="s">
        <v>180</v>
      </c>
    </row>
    <row r="656" spans="2:51" s="195" customFormat="1">
      <c r="B656" s="194"/>
      <c r="D656" s="196" t="s">
        <v>190</v>
      </c>
      <c r="E656" s="197" t="s">
        <v>5</v>
      </c>
      <c r="F656" s="198" t="s">
        <v>290</v>
      </c>
      <c r="H656" s="197" t="s">
        <v>5</v>
      </c>
      <c r="L656" s="194"/>
      <c r="M656" s="199"/>
      <c r="N656" s="200"/>
      <c r="O656" s="200"/>
      <c r="P656" s="200"/>
      <c r="Q656" s="200"/>
      <c r="R656" s="200"/>
      <c r="S656" s="200"/>
      <c r="T656" s="201"/>
      <c r="AT656" s="197" t="s">
        <v>190</v>
      </c>
      <c r="AU656" s="197" t="s">
        <v>81</v>
      </c>
      <c r="AV656" s="195" t="s">
        <v>78</v>
      </c>
      <c r="AW656" s="195" t="s">
        <v>34</v>
      </c>
      <c r="AX656" s="195" t="s">
        <v>71</v>
      </c>
      <c r="AY656" s="197" t="s">
        <v>180</v>
      </c>
    </row>
    <row r="657" spans="2:65" s="203" customFormat="1">
      <c r="B657" s="202"/>
      <c r="D657" s="196" t="s">
        <v>190</v>
      </c>
      <c r="E657" s="204" t="s">
        <v>5</v>
      </c>
      <c r="F657" s="205" t="s">
        <v>698</v>
      </c>
      <c r="H657" s="206">
        <v>-4.95</v>
      </c>
      <c r="L657" s="202"/>
      <c r="M657" s="207"/>
      <c r="N657" s="208"/>
      <c r="O657" s="208"/>
      <c r="P657" s="208"/>
      <c r="Q657" s="208"/>
      <c r="R657" s="208"/>
      <c r="S657" s="208"/>
      <c r="T657" s="209"/>
      <c r="AT657" s="204" t="s">
        <v>190</v>
      </c>
      <c r="AU657" s="204" t="s">
        <v>81</v>
      </c>
      <c r="AV657" s="203" t="s">
        <v>81</v>
      </c>
      <c r="AW657" s="203" t="s">
        <v>34</v>
      </c>
      <c r="AX657" s="203" t="s">
        <v>71</v>
      </c>
      <c r="AY657" s="204" t="s">
        <v>180</v>
      </c>
    </row>
    <row r="658" spans="2:65" s="203" customFormat="1">
      <c r="B658" s="202"/>
      <c r="D658" s="196" t="s">
        <v>190</v>
      </c>
      <c r="E658" s="204" t="s">
        <v>5</v>
      </c>
      <c r="F658" s="205" t="s">
        <v>699</v>
      </c>
      <c r="H658" s="206">
        <v>-1.98</v>
      </c>
      <c r="L658" s="202"/>
      <c r="M658" s="207"/>
      <c r="N658" s="208"/>
      <c r="O658" s="208"/>
      <c r="P658" s="208"/>
      <c r="Q658" s="208"/>
      <c r="R658" s="208"/>
      <c r="S658" s="208"/>
      <c r="T658" s="209"/>
      <c r="AT658" s="204" t="s">
        <v>190</v>
      </c>
      <c r="AU658" s="204" t="s">
        <v>81</v>
      </c>
      <c r="AV658" s="203" t="s">
        <v>81</v>
      </c>
      <c r="AW658" s="203" t="s">
        <v>34</v>
      </c>
      <c r="AX658" s="203" t="s">
        <v>71</v>
      </c>
      <c r="AY658" s="204" t="s">
        <v>180</v>
      </c>
    </row>
    <row r="659" spans="2:65" s="211" customFormat="1">
      <c r="B659" s="210"/>
      <c r="D659" s="196" t="s">
        <v>190</v>
      </c>
      <c r="E659" s="212" t="s">
        <v>5</v>
      </c>
      <c r="F659" s="213" t="s">
        <v>198</v>
      </c>
      <c r="H659" s="214">
        <v>548.85</v>
      </c>
      <c r="L659" s="210"/>
      <c r="M659" s="215"/>
      <c r="N659" s="216"/>
      <c r="O659" s="216"/>
      <c r="P659" s="216"/>
      <c r="Q659" s="216"/>
      <c r="R659" s="216"/>
      <c r="S659" s="216"/>
      <c r="T659" s="217"/>
      <c r="AT659" s="212" t="s">
        <v>190</v>
      </c>
      <c r="AU659" s="212" t="s">
        <v>81</v>
      </c>
      <c r="AV659" s="211" t="s">
        <v>188</v>
      </c>
      <c r="AW659" s="211" t="s">
        <v>34</v>
      </c>
      <c r="AX659" s="211" t="s">
        <v>78</v>
      </c>
      <c r="AY659" s="212" t="s">
        <v>180</v>
      </c>
    </row>
    <row r="660" spans="2:65" s="103" customFormat="1" ht="25.5" customHeight="1">
      <c r="B660" s="104"/>
      <c r="C660" s="183" t="s">
        <v>730</v>
      </c>
      <c r="D660" s="183" t="s">
        <v>183</v>
      </c>
      <c r="E660" s="184" t="s">
        <v>731</v>
      </c>
      <c r="F660" s="185" t="s">
        <v>732</v>
      </c>
      <c r="G660" s="186" t="s">
        <v>208</v>
      </c>
      <c r="H660" s="187">
        <v>57.231999999999999</v>
      </c>
      <c r="I660" s="6"/>
      <c r="J660" s="188">
        <f>ROUND(I660*H660,2)</f>
        <v>0</v>
      </c>
      <c r="K660" s="185" t="s">
        <v>187</v>
      </c>
      <c r="L660" s="104"/>
      <c r="M660" s="189" t="s">
        <v>5</v>
      </c>
      <c r="N660" s="190" t="s">
        <v>42</v>
      </c>
      <c r="O660" s="105"/>
      <c r="P660" s="191">
        <f>O660*H660</f>
        <v>0</v>
      </c>
      <c r="Q660" s="191">
        <v>1.4E-3</v>
      </c>
      <c r="R660" s="191">
        <f>Q660*H660</f>
        <v>8.0124799999999996E-2</v>
      </c>
      <c r="S660" s="191">
        <v>0</v>
      </c>
      <c r="T660" s="192">
        <f>S660*H660</f>
        <v>0</v>
      </c>
      <c r="AR660" s="93" t="s">
        <v>188</v>
      </c>
      <c r="AT660" s="93" t="s">
        <v>183</v>
      </c>
      <c r="AU660" s="93" t="s">
        <v>81</v>
      </c>
      <c r="AY660" s="93" t="s">
        <v>180</v>
      </c>
      <c r="BE660" s="193">
        <f>IF(N660="základní",J660,0)</f>
        <v>0</v>
      </c>
      <c r="BF660" s="193">
        <f>IF(N660="snížená",J660,0)</f>
        <v>0</v>
      </c>
      <c r="BG660" s="193">
        <f>IF(N660="zákl. přenesená",J660,0)</f>
        <v>0</v>
      </c>
      <c r="BH660" s="193">
        <f>IF(N660="sníž. přenesená",J660,0)</f>
        <v>0</v>
      </c>
      <c r="BI660" s="193">
        <f>IF(N660="nulová",J660,0)</f>
        <v>0</v>
      </c>
      <c r="BJ660" s="93" t="s">
        <v>78</v>
      </c>
      <c r="BK660" s="193">
        <f>ROUND(I660*H660,2)</f>
        <v>0</v>
      </c>
      <c r="BL660" s="93" t="s">
        <v>188</v>
      </c>
      <c r="BM660" s="93" t="s">
        <v>733</v>
      </c>
    </row>
    <row r="661" spans="2:65" s="203" customFormat="1">
      <c r="B661" s="202"/>
      <c r="D661" s="196" t="s">
        <v>190</v>
      </c>
      <c r="E661" s="204" t="s">
        <v>5</v>
      </c>
      <c r="F661" s="205" t="s">
        <v>734</v>
      </c>
      <c r="H661" s="206">
        <v>57.231999999999999</v>
      </c>
      <c r="L661" s="202"/>
      <c r="M661" s="207"/>
      <c r="N661" s="208"/>
      <c r="O661" s="208"/>
      <c r="P661" s="208"/>
      <c r="Q661" s="208"/>
      <c r="R661" s="208"/>
      <c r="S661" s="208"/>
      <c r="T661" s="209"/>
      <c r="AT661" s="204" t="s">
        <v>190</v>
      </c>
      <c r="AU661" s="204" t="s">
        <v>81</v>
      </c>
      <c r="AV661" s="203" t="s">
        <v>81</v>
      </c>
      <c r="AW661" s="203" t="s">
        <v>34</v>
      </c>
      <c r="AX661" s="203" t="s">
        <v>78</v>
      </c>
      <c r="AY661" s="204" t="s">
        <v>180</v>
      </c>
    </row>
    <row r="662" spans="2:65" s="103" customFormat="1" ht="25.5" customHeight="1">
      <c r="B662" s="104"/>
      <c r="C662" s="183" t="s">
        <v>735</v>
      </c>
      <c r="D662" s="183" t="s">
        <v>183</v>
      </c>
      <c r="E662" s="184" t="s">
        <v>736</v>
      </c>
      <c r="F662" s="185" t="s">
        <v>737</v>
      </c>
      <c r="G662" s="186" t="s">
        <v>208</v>
      </c>
      <c r="H662" s="187">
        <v>24.824000000000002</v>
      </c>
      <c r="I662" s="6"/>
      <c r="J662" s="188">
        <f>ROUND(I662*H662,2)</f>
        <v>0</v>
      </c>
      <c r="K662" s="185" t="s">
        <v>187</v>
      </c>
      <c r="L662" s="104"/>
      <c r="M662" s="189" t="s">
        <v>5</v>
      </c>
      <c r="N662" s="190" t="s">
        <v>42</v>
      </c>
      <c r="O662" s="105"/>
      <c r="P662" s="191">
        <f>O662*H662</f>
        <v>0</v>
      </c>
      <c r="Q662" s="191">
        <v>2.5999999999999998E-4</v>
      </c>
      <c r="R662" s="191">
        <f>Q662*H662</f>
        <v>6.45424E-3</v>
      </c>
      <c r="S662" s="191">
        <v>0</v>
      </c>
      <c r="T662" s="192">
        <f>S662*H662</f>
        <v>0</v>
      </c>
      <c r="AR662" s="93" t="s">
        <v>188</v>
      </c>
      <c r="AT662" s="93" t="s">
        <v>183</v>
      </c>
      <c r="AU662" s="93" t="s">
        <v>81</v>
      </c>
      <c r="AY662" s="93" t="s">
        <v>180</v>
      </c>
      <c r="BE662" s="193">
        <f>IF(N662="základní",J662,0)</f>
        <v>0</v>
      </c>
      <c r="BF662" s="193">
        <f>IF(N662="snížená",J662,0)</f>
        <v>0</v>
      </c>
      <c r="BG662" s="193">
        <f>IF(N662="zákl. přenesená",J662,0)</f>
        <v>0</v>
      </c>
      <c r="BH662" s="193">
        <f>IF(N662="sníž. přenesená",J662,0)</f>
        <v>0</v>
      </c>
      <c r="BI662" s="193">
        <f>IF(N662="nulová",J662,0)</f>
        <v>0</v>
      </c>
      <c r="BJ662" s="93" t="s">
        <v>78</v>
      </c>
      <c r="BK662" s="193">
        <f>ROUND(I662*H662,2)</f>
        <v>0</v>
      </c>
      <c r="BL662" s="93" t="s">
        <v>188</v>
      </c>
      <c r="BM662" s="93" t="s">
        <v>738</v>
      </c>
    </row>
    <row r="663" spans="2:65" s="195" customFormat="1">
      <c r="B663" s="194"/>
      <c r="D663" s="196" t="s">
        <v>190</v>
      </c>
      <c r="E663" s="197" t="s">
        <v>5</v>
      </c>
      <c r="F663" s="198" t="s">
        <v>739</v>
      </c>
      <c r="H663" s="197" t="s">
        <v>5</v>
      </c>
      <c r="L663" s="194"/>
      <c r="M663" s="199"/>
      <c r="N663" s="200"/>
      <c r="O663" s="200"/>
      <c r="P663" s="200"/>
      <c r="Q663" s="200"/>
      <c r="R663" s="200"/>
      <c r="S663" s="200"/>
      <c r="T663" s="201"/>
      <c r="AT663" s="197" t="s">
        <v>190</v>
      </c>
      <c r="AU663" s="197" t="s">
        <v>81</v>
      </c>
      <c r="AV663" s="195" t="s">
        <v>78</v>
      </c>
      <c r="AW663" s="195" t="s">
        <v>34</v>
      </c>
      <c r="AX663" s="195" t="s">
        <v>71</v>
      </c>
      <c r="AY663" s="197" t="s">
        <v>180</v>
      </c>
    </row>
    <row r="664" spans="2:65" s="195" customFormat="1">
      <c r="B664" s="194"/>
      <c r="D664" s="196" t="s">
        <v>190</v>
      </c>
      <c r="E664" s="197" t="s">
        <v>5</v>
      </c>
      <c r="F664" s="198" t="s">
        <v>740</v>
      </c>
      <c r="H664" s="197" t="s">
        <v>5</v>
      </c>
      <c r="L664" s="194"/>
      <c r="M664" s="199"/>
      <c r="N664" s="200"/>
      <c r="O664" s="200"/>
      <c r="P664" s="200"/>
      <c r="Q664" s="200"/>
      <c r="R664" s="200"/>
      <c r="S664" s="200"/>
      <c r="T664" s="201"/>
      <c r="AT664" s="197" t="s">
        <v>190</v>
      </c>
      <c r="AU664" s="197" t="s">
        <v>81</v>
      </c>
      <c r="AV664" s="195" t="s">
        <v>78</v>
      </c>
      <c r="AW664" s="195" t="s">
        <v>34</v>
      </c>
      <c r="AX664" s="195" t="s">
        <v>71</v>
      </c>
      <c r="AY664" s="197" t="s">
        <v>180</v>
      </c>
    </row>
    <row r="665" spans="2:65" s="203" customFormat="1">
      <c r="B665" s="202"/>
      <c r="D665" s="196" t="s">
        <v>190</v>
      </c>
      <c r="E665" s="204" t="s">
        <v>5</v>
      </c>
      <c r="F665" s="205" t="s">
        <v>741</v>
      </c>
      <c r="H665" s="206">
        <v>22.824000000000002</v>
      </c>
      <c r="L665" s="202"/>
      <c r="M665" s="207"/>
      <c r="N665" s="208"/>
      <c r="O665" s="208"/>
      <c r="P665" s="208"/>
      <c r="Q665" s="208"/>
      <c r="R665" s="208"/>
      <c r="S665" s="208"/>
      <c r="T665" s="209"/>
      <c r="AT665" s="204" t="s">
        <v>190</v>
      </c>
      <c r="AU665" s="204" t="s">
        <v>81</v>
      </c>
      <c r="AV665" s="203" t="s">
        <v>81</v>
      </c>
      <c r="AW665" s="203" t="s">
        <v>34</v>
      </c>
      <c r="AX665" s="203" t="s">
        <v>71</v>
      </c>
      <c r="AY665" s="204" t="s">
        <v>180</v>
      </c>
    </row>
    <row r="666" spans="2:65" s="195" customFormat="1">
      <c r="B666" s="194"/>
      <c r="D666" s="196" t="s">
        <v>190</v>
      </c>
      <c r="E666" s="197" t="s">
        <v>5</v>
      </c>
      <c r="F666" s="198" t="s">
        <v>742</v>
      </c>
      <c r="H666" s="197" t="s">
        <v>5</v>
      </c>
      <c r="L666" s="194"/>
      <c r="M666" s="199"/>
      <c r="N666" s="200"/>
      <c r="O666" s="200"/>
      <c r="P666" s="200"/>
      <c r="Q666" s="200"/>
      <c r="R666" s="200"/>
      <c r="S666" s="200"/>
      <c r="T666" s="201"/>
      <c r="AT666" s="197" t="s">
        <v>190</v>
      </c>
      <c r="AU666" s="197" t="s">
        <v>81</v>
      </c>
      <c r="AV666" s="195" t="s">
        <v>78</v>
      </c>
      <c r="AW666" s="195" t="s">
        <v>34</v>
      </c>
      <c r="AX666" s="195" t="s">
        <v>71</v>
      </c>
      <c r="AY666" s="197" t="s">
        <v>180</v>
      </c>
    </row>
    <row r="667" spans="2:65" s="203" customFormat="1">
      <c r="B667" s="202"/>
      <c r="D667" s="196" t="s">
        <v>190</v>
      </c>
      <c r="E667" s="204" t="s">
        <v>5</v>
      </c>
      <c r="F667" s="205" t="s">
        <v>743</v>
      </c>
      <c r="H667" s="206">
        <v>2</v>
      </c>
      <c r="L667" s="202"/>
      <c r="M667" s="207"/>
      <c r="N667" s="208"/>
      <c r="O667" s="208"/>
      <c r="P667" s="208"/>
      <c r="Q667" s="208"/>
      <c r="R667" s="208"/>
      <c r="S667" s="208"/>
      <c r="T667" s="209"/>
      <c r="AT667" s="204" t="s">
        <v>190</v>
      </c>
      <c r="AU667" s="204" t="s">
        <v>81</v>
      </c>
      <c r="AV667" s="203" t="s">
        <v>81</v>
      </c>
      <c r="AW667" s="203" t="s">
        <v>34</v>
      </c>
      <c r="AX667" s="203" t="s">
        <v>71</v>
      </c>
      <c r="AY667" s="204" t="s">
        <v>180</v>
      </c>
    </row>
    <row r="668" spans="2:65" s="211" customFormat="1">
      <c r="B668" s="210"/>
      <c r="D668" s="196" t="s">
        <v>190</v>
      </c>
      <c r="E668" s="212" t="s">
        <v>5</v>
      </c>
      <c r="F668" s="213" t="s">
        <v>198</v>
      </c>
      <c r="H668" s="214">
        <v>24.824000000000002</v>
      </c>
      <c r="L668" s="210"/>
      <c r="M668" s="215"/>
      <c r="N668" s="216"/>
      <c r="O668" s="216"/>
      <c r="P668" s="216"/>
      <c r="Q668" s="216"/>
      <c r="R668" s="216"/>
      <c r="S668" s="216"/>
      <c r="T668" s="217"/>
      <c r="AT668" s="212" t="s">
        <v>190</v>
      </c>
      <c r="AU668" s="212" t="s">
        <v>81</v>
      </c>
      <c r="AV668" s="211" t="s">
        <v>188</v>
      </c>
      <c r="AW668" s="211" t="s">
        <v>34</v>
      </c>
      <c r="AX668" s="211" t="s">
        <v>78</v>
      </c>
      <c r="AY668" s="212" t="s">
        <v>180</v>
      </c>
    </row>
    <row r="669" spans="2:65" s="103" customFormat="1" ht="25.5" customHeight="1">
      <c r="B669" s="104"/>
      <c r="C669" s="183" t="s">
        <v>744</v>
      </c>
      <c r="D669" s="183" t="s">
        <v>183</v>
      </c>
      <c r="E669" s="184" t="s">
        <v>745</v>
      </c>
      <c r="F669" s="185" t="s">
        <v>746</v>
      </c>
      <c r="G669" s="186" t="s">
        <v>208</v>
      </c>
      <c r="H669" s="187">
        <v>25.207999999999998</v>
      </c>
      <c r="I669" s="6"/>
      <c r="J669" s="188">
        <f>ROUND(I669*H669,2)</f>
        <v>0</v>
      </c>
      <c r="K669" s="185" t="s">
        <v>187</v>
      </c>
      <c r="L669" s="104"/>
      <c r="M669" s="189" t="s">
        <v>5</v>
      </c>
      <c r="N669" s="190" t="s">
        <v>42</v>
      </c>
      <c r="O669" s="105"/>
      <c r="P669" s="191">
        <f>O669*H669</f>
        <v>0</v>
      </c>
      <c r="Q669" s="191">
        <v>8.5000000000000006E-3</v>
      </c>
      <c r="R669" s="191">
        <f>Q669*H669</f>
        <v>0.21426800000000001</v>
      </c>
      <c r="S669" s="191">
        <v>0</v>
      </c>
      <c r="T669" s="192">
        <f>S669*H669</f>
        <v>0</v>
      </c>
      <c r="AR669" s="93" t="s">
        <v>188</v>
      </c>
      <c r="AT669" s="93" t="s">
        <v>183</v>
      </c>
      <c r="AU669" s="93" t="s">
        <v>81</v>
      </c>
      <c r="AY669" s="93" t="s">
        <v>180</v>
      </c>
      <c r="BE669" s="193">
        <f>IF(N669="základní",J669,0)</f>
        <v>0</v>
      </c>
      <c r="BF669" s="193">
        <f>IF(N669="snížená",J669,0)</f>
        <v>0</v>
      </c>
      <c r="BG669" s="193">
        <f>IF(N669="zákl. přenesená",J669,0)</f>
        <v>0</v>
      </c>
      <c r="BH669" s="193">
        <f>IF(N669="sníž. přenesená",J669,0)</f>
        <v>0</v>
      </c>
      <c r="BI669" s="193">
        <f>IF(N669="nulová",J669,0)</f>
        <v>0</v>
      </c>
      <c r="BJ669" s="93" t="s">
        <v>78</v>
      </c>
      <c r="BK669" s="193">
        <f>ROUND(I669*H669,2)</f>
        <v>0</v>
      </c>
      <c r="BL669" s="93" t="s">
        <v>188</v>
      </c>
      <c r="BM669" s="93" t="s">
        <v>747</v>
      </c>
    </row>
    <row r="670" spans="2:65" s="195" customFormat="1">
      <c r="B670" s="194"/>
      <c r="D670" s="196" t="s">
        <v>190</v>
      </c>
      <c r="E670" s="197" t="s">
        <v>5</v>
      </c>
      <c r="F670" s="198" t="s">
        <v>739</v>
      </c>
      <c r="H670" s="197" t="s">
        <v>5</v>
      </c>
      <c r="L670" s="194"/>
      <c r="M670" s="199"/>
      <c r="N670" s="200"/>
      <c r="O670" s="200"/>
      <c r="P670" s="200"/>
      <c r="Q670" s="200"/>
      <c r="R670" s="200"/>
      <c r="S670" s="200"/>
      <c r="T670" s="201"/>
      <c r="AT670" s="197" t="s">
        <v>190</v>
      </c>
      <c r="AU670" s="197" t="s">
        <v>81</v>
      </c>
      <c r="AV670" s="195" t="s">
        <v>78</v>
      </c>
      <c r="AW670" s="195" t="s">
        <v>34</v>
      </c>
      <c r="AX670" s="195" t="s">
        <v>71</v>
      </c>
      <c r="AY670" s="197" t="s">
        <v>180</v>
      </c>
    </row>
    <row r="671" spans="2:65" s="195" customFormat="1">
      <c r="B671" s="194"/>
      <c r="D671" s="196" t="s">
        <v>190</v>
      </c>
      <c r="E671" s="197" t="s">
        <v>5</v>
      </c>
      <c r="F671" s="198" t="s">
        <v>748</v>
      </c>
      <c r="H671" s="197" t="s">
        <v>5</v>
      </c>
      <c r="L671" s="194"/>
      <c r="M671" s="199"/>
      <c r="N671" s="200"/>
      <c r="O671" s="200"/>
      <c r="P671" s="200"/>
      <c r="Q671" s="200"/>
      <c r="R671" s="200"/>
      <c r="S671" s="200"/>
      <c r="T671" s="201"/>
      <c r="AT671" s="197" t="s">
        <v>190</v>
      </c>
      <c r="AU671" s="197" t="s">
        <v>81</v>
      </c>
      <c r="AV671" s="195" t="s">
        <v>78</v>
      </c>
      <c r="AW671" s="195" t="s">
        <v>34</v>
      </c>
      <c r="AX671" s="195" t="s">
        <v>71</v>
      </c>
      <c r="AY671" s="197" t="s">
        <v>180</v>
      </c>
    </row>
    <row r="672" spans="2:65" s="203" customFormat="1">
      <c r="B672" s="202"/>
      <c r="D672" s="196" t="s">
        <v>190</v>
      </c>
      <c r="E672" s="204" t="s">
        <v>5</v>
      </c>
      <c r="F672" s="205" t="s">
        <v>749</v>
      </c>
      <c r="H672" s="206">
        <v>23.207999999999998</v>
      </c>
      <c r="L672" s="202"/>
      <c r="M672" s="207"/>
      <c r="N672" s="208"/>
      <c r="O672" s="208"/>
      <c r="P672" s="208"/>
      <c r="Q672" s="208"/>
      <c r="R672" s="208"/>
      <c r="S672" s="208"/>
      <c r="T672" s="209"/>
      <c r="AT672" s="204" t="s">
        <v>190</v>
      </c>
      <c r="AU672" s="204" t="s">
        <v>81</v>
      </c>
      <c r="AV672" s="203" t="s">
        <v>81</v>
      </c>
      <c r="AW672" s="203" t="s">
        <v>34</v>
      </c>
      <c r="AX672" s="203" t="s">
        <v>71</v>
      </c>
      <c r="AY672" s="204" t="s">
        <v>180</v>
      </c>
    </row>
    <row r="673" spans="2:65" s="195" customFormat="1">
      <c r="B673" s="194"/>
      <c r="D673" s="196" t="s">
        <v>190</v>
      </c>
      <c r="E673" s="197" t="s">
        <v>5</v>
      </c>
      <c r="F673" s="198" t="s">
        <v>742</v>
      </c>
      <c r="H673" s="197" t="s">
        <v>5</v>
      </c>
      <c r="L673" s="194"/>
      <c r="M673" s="199"/>
      <c r="N673" s="200"/>
      <c r="O673" s="200"/>
      <c r="P673" s="200"/>
      <c r="Q673" s="200"/>
      <c r="R673" s="200"/>
      <c r="S673" s="200"/>
      <c r="T673" s="201"/>
      <c r="AT673" s="197" t="s">
        <v>190</v>
      </c>
      <c r="AU673" s="197" t="s">
        <v>81</v>
      </c>
      <c r="AV673" s="195" t="s">
        <v>78</v>
      </c>
      <c r="AW673" s="195" t="s">
        <v>34</v>
      </c>
      <c r="AX673" s="195" t="s">
        <v>71</v>
      </c>
      <c r="AY673" s="197" t="s">
        <v>180</v>
      </c>
    </row>
    <row r="674" spans="2:65" s="203" customFormat="1">
      <c r="B674" s="202"/>
      <c r="D674" s="196" t="s">
        <v>190</v>
      </c>
      <c r="E674" s="204" t="s">
        <v>5</v>
      </c>
      <c r="F674" s="205" t="s">
        <v>743</v>
      </c>
      <c r="H674" s="206">
        <v>2</v>
      </c>
      <c r="L674" s="202"/>
      <c r="M674" s="207"/>
      <c r="N674" s="208"/>
      <c r="O674" s="208"/>
      <c r="P674" s="208"/>
      <c r="Q674" s="208"/>
      <c r="R674" s="208"/>
      <c r="S674" s="208"/>
      <c r="T674" s="209"/>
      <c r="AT674" s="204" t="s">
        <v>190</v>
      </c>
      <c r="AU674" s="204" t="s">
        <v>81</v>
      </c>
      <c r="AV674" s="203" t="s">
        <v>81</v>
      </c>
      <c r="AW674" s="203" t="s">
        <v>34</v>
      </c>
      <c r="AX674" s="203" t="s">
        <v>71</v>
      </c>
      <c r="AY674" s="204" t="s">
        <v>180</v>
      </c>
    </row>
    <row r="675" spans="2:65" s="211" customFormat="1">
      <c r="B675" s="210"/>
      <c r="D675" s="196" t="s">
        <v>190</v>
      </c>
      <c r="E675" s="212" t="s">
        <v>5</v>
      </c>
      <c r="F675" s="213" t="s">
        <v>198</v>
      </c>
      <c r="H675" s="214">
        <v>25.207999999999998</v>
      </c>
      <c r="L675" s="210"/>
      <c r="M675" s="215"/>
      <c r="N675" s="216"/>
      <c r="O675" s="216"/>
      <c r="P675" s="216"/>
      <c r="Q675" s="216"/>
      <c r="R675" s="216"/>
      <c r="S675" s="216"/>
      <c r="T675" s="217"/>
      <c r="AT675" s="212" t="s">
        <v>190</v>
      </c>
      <c r="AU675" s="212" t="s">
        <v>81</v>
      </c>
      <c r="AV675" s="211" t="s">
        <v>188</v>
      </c>
      <c r="AW675" s="211" t="s">
        <v>34</v>
      </c>
      <c r="AX675" s="211" t="s">
        <v>78</v>
      </c>
      <c r="AY675" s="212" t="s">
        <v>180</v>
      </c>
    </row>
    <row r="676" spans="2:65" s="103" customFormat="1" ht="16.5" customHeight="1">
      <c r="B676" s="104"/>
      <c r="C676" s="226" t="s">
        <v>750</v>
      </c>
      <c r="D676" s="226" t="s">
        <v>296</v>
      </c>
      <c r="E676" s="227" t="s">
        <v>751</v>
      </c>
      <c r="F676" s="228" t="s">
        <v>752</v>
      </c>
      <c r="G676" s="229" t="s">
        <v>208</v>
      </c>
      <c r="H676" s="230">
        <v>26.468</v>
      </c>
      <c r="I676" s="7"/>
      <c r="J676" s="231">
        <f>ROUND(I676*H676,2)</f>
        <v>0</v>
      </c>
      <c r="K676" s="228" t="s">
        <v>187</v>
      </c>
      <c r="L676" s="232"/>
      <c r="M676" s="233" t="s">
        <v>5</v>
      </c>
      <c r="N676" s="234" t="s">
        <v>42</v>
      </c>
      <c r="O676" s="105"/>
      <c r="P676" s="191">
        <f>O676*H676</f>
        <v>0</v>
      </c>
      <c r="Q676" s="191">
        <v>4.7999999999999996E-3</v>
      </c>
      <c r="R676" s="191">
        <f>Q676*H676</f>
        <v>0.12704639999999998</v>
      </c>
      <c r="S676" s="191">
        <v>0</v>
      </c>
      <c r="T676" s="192">
        <f>S676*H676</f>
        <v>0</v>
      </c>
      <c r="AR676" s="93" t="s">
        <v>234</v>
      </c>
      <c r="AT676" s="93" t="s">
        <v>296</v>
      </c>
      <c r="AU676" s="93" t="s">
        <v>81</v>
      </c>
      <c r="AY676" s="93" t="s">
        <v>180</v>
      </c>
      <c r="BE676" s="193">
        <f>IF(N676="základní",J676,0)</f>
        <v>0</v>
      </c>
      <c r="BF676" s="193">
        <f>IF(N676="snížená",J676,0)</f>
        <v>0</v>
      </c>
      <c r="BG676" s="193">
        <f>IF(N676="zákl. přenesená",J676,0)</f>
        <v>0</v>
      </c>
      <c r="BH676" s="193">
        <f>IF(N676="sníž. přenesená",J676,0)</f>
        <v>0</v>
      </c>
      <c r="BI676" s="193">
        <f>IF(N676="nulová",J676,0)</f>
        <v>0</v>
      </c>
      <c r="BJ676" s="93" t="s">
        <v>78</v>
      </c>
      <c r="BK676" s="193">
        <f>ROUND(I676*H676,2)</f>
        <v>0</v>
      </c>
      <c r="BL676" s="93" t="s">
        <v>188</v>
      </c>
      <c r="BM676" s="93" t="s">
        <v>753</v>
      </c>
    </row>
    <row r="677" spans="2:65" s="203" customFormat="1">
      <c r="B677" s="202"/>
      <c r="D677" s="196" t="s">
        <v>190</v>
      </c>
      <c r="F677" s="205" t="s">
        <v>754</v>
      </c>
      <c r="H677" s="206">
        <v>26.468</v>
      </c>
      <c r="L677" s="202"/>
      <c r="M677" s="207"/>
      <c r="N677" s="208"/>
      <c r="O677" s="208"/>
      <c r="P677" s="208"/>
      <c r="Q677" s="208"/>
      <c r="R677" s="208"/>
      <c r="S677" s="208"/>
      <c r="T677" s="209"/>
      <c r="AT677" s="204" t="s">
        <v>190</v>
      </c>
      <c r="AU677" s="204" t="s">
        <v>81</v>
      </c>
      <c r="AV677" s="203" t="s">
        <v>81</v>
      </c>
      <c r="AW677" s="203" t="s">
        <v>6</v>
      </c>
      <c r="AX677" s="203" t="s">
        <v>78</v>
      </c>
      <c r="AY677" s="204" t="s">
        <v>180</v>
      </c>
    </row>
    <row r="678" spans="2:65" s="103" customFormat="1" ht="25.5" customHeight="1">
      <c r="B678" s="104"/>
      <c r="C678" s="183" t="s">
        <v>755</v>
      </c>
      <c r="D678" s="183" t="s">
        <v>183</v>
      </c>
      <c r="E678" s="184" t="s">
        <v>756</v>
      </c>
      <c r="F678" s="185" t="s">
        <v>757</v>
      </c>
      <c r="G678" s="186" t="s">
        <v>208</v>
      </c>
      <c r="H678" s="187">
        <v>26.876000000000001</v>
      </c>
      <c r="I678" s="6"/>
      <c r="J678" s="188">
        <f>ROUND(I678*H678,2)</f>
        <v>0</v>
      </c>
      <c r="K678" s="185" t="s">
        <v>187</v>
      </c>
      <c r="L678" s="104"/>
      <c r="M678" s="189" t="s">
        <v>5</v>
      </c>
      <c r="N678" s="190" t="s">
        <v>42</v>
      </c>
      <c r="O678" s="105"/>
      <c r="P678" s="191">
        <f>O678*H678</f>
        <v>0</v>
      </c>
      <c r="Q678" s="191">
        <v>4.3800000000000002E-3</v>
      </c>
      <c r="R678" s="191">
        <f>Q678*H678</f>
        <v>0.11771688000000001</v>
      </c>
      <c r="S678" s="191">
        <v>0</v>
      </c>
      <c r="T678" s="192">
        <f>S678*H678</f>
        <v>0</v>
      </c>
      <c r="AR678" s="93" t="s">
        <v>188</v>
      </c>
      <c r="AT678" s="93" t="s">
        <v>183</v>
      </c>
      <c r="AU678" s="93" t="s">
        <v>81</v>
      </c>
      <c r="AY678" s="93" t="s">
        <v>180</v>
      </c>
      <c r="BE678" s="193">
        <f>IF(N678="základní",J678,0)</f>
        <v>0</v>
      </c>
      <c r="BF678" s="193">
        <f>IF(N678="snížená",J678,0)</f>
        <v>0</v>
      </c>
      <c r="BG678" s="193">
        <f>IF(N678="zákl. přenesená",J678,0)</f>
        <v>0</v>
      </c>
      <c r="BH678" s="193">
        <f>IF(N678="sníž. přenesená",J678,0)</f>
        <v>0</v>
      </c>
      <c r="BI678" s="193">
        <f>IF(N678="nulová",J678,0)</f>
        <v>0</v>
      </c>
      <c r="BJ678" s="93" t="s">
        <v>78</v>
      </c>
      <c r="BK678" s="193">
        <f>ROUND(I678*H678,2)</f>
        <v>0</v>
      </c>
      <c r="BL678" s="93" t="s">
        <v>188</v>
      </c>
      <c r="BM678" s="93" t="s">
        <v>758</v>
      </c>
    </row>
    <row r="679" spans="2:65" s="195" customFormat="1">
      <c r="B679" s="194"/>
      <c r="D679" s="196" t="s">
        <v>190</v>
      </c>
      <c r="E679" s="197" t="s">
        <v>5</v>
      </c>
      <c r="F679" s="198" t="s">
        <v>759</v>
      </c>
      <c r="H679" s="197" t="s">
        <v>5</v>
      </c>
      <c r="L679" s="194"/>
      <c r="M679" s="199"/>
      <c r="N679" s="200"/>
      <c r="O679" s="200"/>
      <c r="P679" s="200"/>
      <c r="Q679" s="200"/>
      <c r="R679" s="200"/>
      <c r="S679" s="200"/>
      <c r="T679" s="201"/>
      <c r="AT679" s="197" t="s">
        <v>190</v>
      </c>
      <c r="AU679" s="197" t="s">
        <v>81</v>
      </c>
      <c r="AV679" s="195" t="s">
        <v>78</v>
      </c>
      <c r="AW679" s="195" t="s">
        <v>34</v>
      </c>
      <c r="AX679" s="195" t="s">
        <v>71</v>
      </c>
      <c r="AY679" s="197" t="s">
        <v>180</v>
      </c>
    </row>
    <row r="680" spans="2:65" s="195" customFormat="1">
      <c r="B680" s="194"/>
      <c r="D680" s="196" t="s">
        <v>190</v>
      </c>
      <c r="E680" s="197" t="s">
        <v>5</v>
      </c>
      <c r="F680" s="198" t="s">
        <v>740</v>
      </c>
      <c r="H680" s="197" t="s">
        <v>5</v>
      </c>
      <c r="L680" s="194"/>
      <c r="M680" s="199"/>
      <c r="N680" s="200"/>
      <c r="O680" s="200"/>
      <c r="P680" s="200"/>
      <c r="Q680" s="200"/>
      <c r="R680" s="200"/>
      <c r="S680" s="200"/>
      <c r="T680" s="201"/>
      <c r="AT680" s="197" t="s">
        <v>190</v>
      </c>
      <c r="AU680" s="197" t="s">
        <v>81</v>
      </c>
      <c r="AV680" s="195" t="s">
        <v>78</v>
      </c>
      <c r="AW680" s="195" t="s">
        <v>34</v>
      </c>
      <c r="AX680" s="195" t="s">
        <v>71</v>
      </c>
      <c r="AY680" s="197" t="s">
        <v>180</v>
      </c>
    </row>
    <row r="681" spans="2:65" s="203" customFormat="1">
      <c r="B681" s="202"/>
      <c r="D681" s="196" t="s">
        <v>190</v>
      </c>
      <c r="E681" s="204" t="s">
        <v>5</v>
      </c>
      <c r="F681" s="205" t="s">
        <v>760</v>
      </c>
      <c r="H681" s="206">
        <v>25.207999999999998</v>
      </c>
      <c r="L681" s="202"/>
      <c r="M681" s="207"/>
      <c r="N681" s="208"/>
      <c r="O681" s="208"/>
      <c r="P681" s="208"/>
      <c r="Q681" s="208"/>
      <c r="R681" s="208"/>
      <c r="S681" s="208"/>
      <c r="T681" s="209"/>
      <c r="AT681" s="204" t="s">
        <v>190</v>
      </c>
      <c r="AU681" s="204" t="s">
        <v>81</v>
      </c>
      <c r="AV681" s="203" t="s">
        <v>81</v>
      </c>
      <c r="AW681" s="203" t="s">
        <v>34</v>
      </c>
      <c r="AX681" s="203" t="s">
        <v>71</v>
      </c>
      <c r="AY681" s="204" t="s">
        <v>180</v>
      </c>
    </row>
    <row r="682" spans="2:65" s="195" customFormat="1">
      <c r="B682" s="194"/>
      <c r="D682" s="196" t="s">
        <v>190</v>
      </c>
      <c r="E682" s="197" t="s">
        <v>5</v>
      </c>
      <c r="F682" s="198" t="s">
        <v>761</v>
      </c>
      <c r="H682" s="197" t="s">
        <v>5</v>
      </c>
      <c r="L682" s="194"/>
      <c r="M682" s="199"/>
      <c r="N682" s="200"/>
      <c r="O682" s="200"/>
      <c r="P682" s="200"/>
      <c r="Q682" s="200"/>
      <c r="R682" s="200"/>
      <c r="S682" s="200"/>
      <c r="T682" s="201"/>
      <c r="AT682" s="197" t="s">
        <v>190</v>
      </c>
      <c r="AU682" s="197" t="s">
        <v>81</v>
      </c>
      <c r="AV682" s="195" t="s">
        <v>78</v>
      </c>
      <c r="AW682" s="195" t="s">
        <v>34</v>
      </c>
      <c r="AX682" s="195" t="s">
        <v>71</v>
      </c>
      <c r="AY682" s="197" t="s">
        <v>180</v>
      </c>
    </row>
    <row r="683" spans="2:65" s="195" customFormat="1">
      <c r="B683" s="194"/>
      <c r="D683" s="196" t="s">
        <v>190</v>
      </c>
      <c r="E683" s="197" t="s">
        <v>5</v>
      </c>
      <c r="F683" s="198" t="s">
        <v>762</v>
      </c>
      <c r="H683" s="197" t="s">
        <v>5</v>
      </c>
      <c r="L683" s="194"/>
      <c r="M683" s="199"/>
      <c r="N683" s="200"/>
      <c r="O683" s="200"/>
      <c r="P683" s="200"/>
      <c r="Q683" s="200"/>
      <c r="R683" s="200"/>
      <c r="S683" s="200"/>
      <c r="T683" s="201"/>
      <c r="AT683" s="197" t="s">
        <v>190</v>
      </c>
      <c r="AU683" s="197" t="s">
        <v>81</v>
      </c>
      <c r="AV683" s="195" t="s">
        <v>78</v>
      </c>
      <c r="AW683" s="195" t="s">
        <v>34</v>
      </c>
      <c r="AX683" s="195" t="s">
        <v>71</v>
      </c>
      <c r="AY683" s="197" t="s">
        <v>180</v>
      </c>
    </row>
    <row r="684" spans="2:65" s="203" customFormat="1">
      <c r="B684" s="202"/>
      <c r="D684" s="196" t="s">
        <v>190</v>
      </c>
      <c r="E684" s="204" t="s">
        <v>5</v>
      </c>
      <c r="F684" s="205" t="s">
        <v>666</v>
      </c>
      <c r="H684" s="206">
        <v>0.64800000000000002</v>
      </c>
      <c r="L684" s="202"/>
      <c r="M684" s="207"/>
      <c r="N684" s="208"/>
      <c r="O684" s="208"/>
      <c r="P684" s="208"/>
      <c r="Q684" s="208"/>
      <c r="R684" s="208"/>
      <c r="S684" s="208"/>
      <c r="T684" s="209"/>
      <c r="AT684" s="204" t="s">
        <v>190</v>
      </c>
      <c r="AU684" s="204" t="s">
        <v>81</v>
      </c>
      <c r="AV684" s="203" t="s">
        <v>81</v>
      </c>
      <c r="AW684" s="203" t="s">
        <v>34</v>
      </c>
      <c r="AX684" s="203" t="s">
        <v>71</v>
      </c>
      <c r="AY684" s="204" t="s">
        <v>180</v>
      </c>
    </row>
    <row r="685" spans="2:65" s="203" customFormat="1">
      <c r="B685" s="202"/>
      <c r="D685" s="196" t="s">
        <v>190</v>
      </c>
      <c r="E685" s="204" t="s">
        <v>5</v>
      </c>
      <c r="F685" s="205" t="s">
        <v>763</v>
      </c>
      <c r="H685" s="206">
        <v>1.02</v>
      </c>
      <c r="L685" s="202"/>
      <c r="M685" s="207"/>
      <c r="N685" s="208"/>
      <c r="O685" s="208"/>
      <c r="P685" s="208"/>
      <c r="Q685" s="208"/>
      <c r="R685" s="208"/>
      <c r="S685" s="208"/>
      <c r="T685" s="209"/>
      <c r="AT685" s="204" t="s">
        <v>190</v>
      </c>
      <c r="AU685" s="204" t="s">
        <v>81</v>
      </c>
      <c r="AV685" s="203" t="s">
        <v>81</v>
      </c>
      <c r="AW685" s="203" t="s">
        <v>34</v>
      </c>
      <c r="AX685" s="203" t="s">
        <v>71</v>
      </c>
      <c r="AY685" s="204" t="s">
        <v>180</v>
      </c>
    </row>
    <row r="686" spans="2:65" s="211" customFormat="1">
      <c r="B686" s="210"/>
      <c r="D686" s="196" t="s">
        <v>190</v>
      </c>
      <c r="E686" s="212" t="s">
        <v>5</v>
      </c>
      <c r="F686" s="213" t="s">
        <v>198</v>
      </c>
      <c r="H686" s="214">
        <v>26.876000000000001</v>
      </c>
      <c r="L686" s="210"/>
      <c r="M686" s="215"/>
      <c r="N686" s="216"/>
      <c r="O686" s="216"/>
      <c r="P686" s="216"/>
      <c r="Q686" s="216"/>
      <c r="R686" s="216"/>
      <c r="S686" s="216"/>
      <c r="T686" s="217"/>
      <c r="AT686" s="212" t="s">
        <v>190</v>
      </c>
      <c r="AU686" s="212" t="s">
        <v>81</v>
      </c>
      <c r="AV686" s="211" t="s">
        <v>188</v>
      </c>
      <c r="AW686" s="211" t="s">
        <v>34</v>
      </c>
      <c r="AX686" s="211" t="s">
        <v>78</v>
      </c>
      <c r="AY686" s="212" t="s">
        <v>180</v>
      </c>
    </row>
    <row r="687" spans="2:65" s="103" customFormat="1" ht="25.5" customHeight="1">
      <c r="B687" s="104"/>
      <c r="C687" s="183" t="s">
        <v>764</v>
      </c>
      <c r="D687" s="183" t="s">
        <v>183</v>
      </c>
      <c r="E687" s="184" t="s">
        <v>765</v>
      </c>
      <c r="F687" s="185" t="s">
        <v>766</v>
      </c>
      <c r="G687" s="186" t="s">
        <v>208</v>
      </c>
      <c r="H687" s="187">
        <v>26.876000000000001</v>
      </c>
      <c r="I687" s="6"/>
      <c r="J687" s="188">
        <f>ROUND(I687*H687,2)</f>
        <v>0</v>
      </c>
      <c r="K687" s="185" t="s">
        <v>187</v>
      </c>
      <c r="L687" s="104"/>
      <c r="M687" s="189" t="s">
        <v>5</v>
      </c>
      <c r="N687" s="190" t="s">
        <v>42</v>
      </c>
      <c r="O687" s="105"/>
      <c r="P687" s="191">
        <f>O687*H687</f>
        <v>0</v>
      </c>
      <c r="Q687" s="191">
        <v>6.28E-3</v>
      </c>
      <c r="R687" s="191">
        <f>Q687*H687</f>
        <v>0.16878128000000001</v>
      </c>
      <c r="S687" s="191">
        <v>0</v>
      </c>
      <c r="T687" s="192">
        <f>S687*H687</f>
        <v>0</v>
      </c>
      <c r="AR687" s="93" t="s">
        <v>188</v>
      </c>
      <c r="AT687" s="93" t="s">
        <v>183</v>
      </c>
      <c r="AU687" s="93" t="s">
        <v>81</v>
      </c>
      <c r="AY687" s="93" t="s">
        <v>180</v>
      </c>
      <c r="BE687" s="193">
        <f>IF(N687="základní",J687,0)</f>
        <v>0</v>
      </c>
      <c r="BF687" s="193">
        <f>IF(N687="snížená",J687,0)</f>
        <v>0</v>
      </c>
      <c r="BG687" s="193">
        <f>IF(N687="zákl. přenesená",J687,0)</f>
        <v>0</v>
      </c>
      <c r="BH687" s="193">
        <f>IF(N687="sníž. přenesená",J687,0)</f>
        <v>0</v>
      </c>
      <c r="BI687" s="193">
        <f>IF(N687="nulová",J687,0)</f>
        <v>0</v>
      </c>
      <c r="BJ687" s="93" t="s">
        <v>78</v>
      </c>
      <c r="BK687" s="193">
        <f>ROUND(I687*H687,2)</f>
        <v>0</v>
      </c>
      <c r="BL687" s="93" t="s">
        <v>188</v>
      </c>
      <c r="BM687" s="93" t="s">
        <v>767</v>
      </c>
    </row>
    <row r="688" spans="2:65" s="195" customFormat="1">
      <c r="B688" s="194"/>
      <c r="D688" s="196" t="s">
        <v>190</v>
      </c>
      <c r="E688" s="197" t="s">
        <v>5</v>
      </c>
      <c r="F688" s="198" t="s">
        <v>768</v>
      </c>
      <c r="H688" s="197" t="s">
        <v>5</v>
      </c>
      <c r="L688" s="194"/>
      <c r="M688" s="199"/>
      <c r="N688" s="200"/>
      <c r="O688" s="200"/>
      <c r="P688" s="200"/>
      <c r="Q688" s="200"/>
      <c r="R688" s="200"/>
      <c r="S688" s="200"/>
      <c r="T688" s="201"/>
      <c r="AT688" s="197" t="s">
        <v>190</v>
      </c>
      <c r="AU688" s="197" t="s">
        <v>81</v>
      </c>
      <c r="AV688" s="195" t="s">
        <v>78</v>
      </c>
      <c r="AW688" s="195" t="s">
        <v>34</v>
      </c>
      <c r="AX688" s="195" t="s">
        <v>71</v>
      </c>
      <c r="AY688" s="197" t="s">
        <v>180</v>
      </c>
    </row>
    <row r="689" spans="2:65" s="203" customFormat="1">
      <c r="B689" s="202"/>
      <c r="D689" s="196" t="s">
        <v>190</v>
      </c>
      <c r="E689" s="204" t="s">
        <v>5</v>
      </c>
      <c r="F689" s="205" t="s">
        <v>769</v>
      </c>
      <c r="H689" s="206">
        <v>26.876000000000001</v>
      </c>
      <c r="L689" s="202"/>
      <c r="M689" s="207"/>
      <c r="N689" s="208"/>
      <c r="O689" s="208"/>
      <c r="P689" s="208"/>
      <c r="Q689" s="208"/>
      <c r="R689" s="208"/>
      <c r="S689" s="208"/>
      <c r="T689" s="209"/>
      <c r="AT689" s="204" t="s">
        <v>190</v>
      </c>
      <c r="AU689" s="204" t="s">
        <v>81</v>
      </c>
      <c r="AV689" s="203" t="s">
        <v>81</v>
      </c>
      <c r="AW689" s="203" t="s">
        <v>34</v>
      </c>
      <c r="AX689" s="203" t="s">
        <v>78</v>
      </c>
      <c r="AY689" s="204" t="s">
        <v>180</v>
      </c>
    </row>
    <row r="690" spans="2:65" s="103" customFormat="1" ht="25.5" customHeight="1">
      <c r="B690" s="104"/>
      <c r="C690" s="183" t="s">
        <v>770</v>
      </c>
      <c r="D690" s="183" t="s">
        <v>183</v>
      </c>
      <c r="E690" s="184" t="s">
        <v>736</v>
      </c>
      <c r="F690" s="185" t="s">
        <v>737</v>
      </c>
      <c r="G690" s="186" t="s">
        <v>208</v>
      </c>
      <c r="H690" s="187">
        <v>32.130000000000003</v>
      </c>
      <c r="I690" s="6"/>
      <c r="J690" s="188">
        <f>ROUND(I690*H690,2)</f>
        <v>0</v>
      </c>
      <c r="K690" s="185" t="s">
        <v>187</v>
      </c>
      <c r="L690" s="104"/>
      <c r="M690" s="189" t="s">
        <v>5</v>
      </c>
      <c r="N690" s="190" t="s">
        <v>42</v>
      </c>
      <c r="O690" s="105"/>
      <c r="P690" s="191">
        <f>O690*H690</f>
        <v>0</v>
      </c>
      <c r="Q690" s="191">
        <v>2.5999999999999998E-4</v>
      </c>
      <c r="R690" s="191">
        <f>Q690*H690</f>
        <v>8.3537999999999998E-3</v>
      </c>
      <c r="S690" s="191">
        <v>0</v>
      </c>
      <c r="T690" s="192">
        <f>S690*H690</f>
        <v>0</v>
      </c>
      <c r="AR690" s="93" t="s">
        <v>188</v>
      </c>
      <c r="AT690" s="93" t="s">
        <v>183</v>
      </c>
      <c r="AU690" s="93" t="s">
        <v>81</v>
      </c>
      <c r="AY690" s="93" t="s">
        <v>180</v>
      </c>
      <c r="BE690" s="193">
        <f>IF(N690="základní",J690,0)</f>
        <v>0</v>
      </c>
      <c r="BF690" s="193">
        <f>IF(N690="snížená",J690,0)</f>
        <v>0</v>
      </c>
      <c r="BG690" s="193">
        <f>IF(N690="zákl. přenesená",J690,0)</f>
        <v>0</v>
      </c>
      <c r="BH690" s="193">
        <f>IF(N690="sníž. přenesená",J690,0)</f>
        <v>0</v>
      </c>
      <c r="BI690" s="193">
        <f>IF(N690="nulová",J690,0)</f>
        <v>0</v>
      </c>
      <c r="BJ690" s="93" t="s">
        <v>78</v>
      </c>
      <c r="BK690" s="193">
        <f>ROUND(I690*H690,2)</f>
        <v>0</v>
      </c>
      <c r="BL690" s="93" t="s">
        <v>188</v>
      </c>
      <c r="BM690" s="93" t="s">
        <v>771</v>
      </c>
    </row>
    <row r="691" spans="2:65" s="195" customFormat="1">
      <c r="B691" s="194"/>
      <c r="D691" s="196" t="s">
        <v>190</v>
      </c>
      <c r="E691" s="197" t="s">
        <v>5</v>
      </c>
      <c r="F691" s="198" t="s">
        <v>772</v>
      </c>
      <c r="H691" s="197" t="s">
        <v>5</v>
      </c>
      <c r="L691" s="194"/>
      <c r="M691" s="199"/>
      <c r="N691" s="200"/>
      <c r="O691" s="200"/>
      <c r="P691" s="200"/>
      <c r="Q691" s="200"/>
      <c r="R691" s="200"/>
      <c r="S691" s="200"/>
      <c r="T691" s="201"/>
      <c r="AT691" s="197" t="s">
        <v>190</v>
      </c>
      <c r="AU691" s="197" t="s">
        <v>81</v>
      </c>
      <c r="AV691" s="195" t="s">
        <v>78</v>
      </c>
      <c r="AW691" s="195" t="s">
        <v>34</v>
      </c>
      <c r="AX691" s="195" t="s">
        <v>71</v>
      </c>
      <c r="AY691" s="197" t="s">
        <v>180</v>
      </c>
    </row>
    <row r="692" spans="2:65" s="195" customFormat="1">
      <c r="B692" s="194"/>
      <c r="D692" s="196" t="s">
        <v>190</v>
      </c>
      <c r="E692" s="197" t="s">
        <v>5</v>
      </c>
      <c r="F692" s="198" t="s">
        <v>288</v>
      </c>
      <c r="H692" s="197" t="s">
        <v>5</v>
      </c>
      <c r="L692" s="194"/>
      <c r="M692" s="199"/>
      <c r="N692" s="200"/>
      <c r="O692" s="200"/>
      <c r="P692" s="200"/>
      <c r="Q692" s="200"/>
      <c r="R692" s="200"/>
      <c r="S692" s="200"/>
      <c r="T692" s="201"/>
      <c r="AT692" s="197" t="s">
        <v>190</v>
      </c>
      <c r="AU692" s="197" t="s">
        <v>81</v>
      </c>
      <c r="AV692" s="195" t="s">
        <v>78</v>
      </c>
      <c r="AW692" s="195" t="s">
        <v>34</v>
      </c>
      <c r="AX692" s="195" t="s">
        <v>71</v>
      </c>
      <c r="AY692" s="197" t="s">
        <v>180</v>
      </c>
    </row>
    <row r="693" spans="2:65" s="203" customFormat="1">
      <c r="B693" s="202"/>
      <c r="D693" s="196" t="s">
        <v>190</v>
      </c>
      <c r="E693" s="204" t="s">
        <v>5</v>
      </c>
      <c r="F693" s="205" t="s">
        <v>597</v>
      </c>
      <c r="H693" s="206">
        <v>3.96</v>
      </c>
      <c r="L693" s="202"/>
      <c r="M693" s="207"/>
      <c r="N693" s="208"/>
      <c r="O693" s="208"/>
      <c r="P693" s="208"/>
      <c r="Q693" s="208"/>
      <c r="R693" s="208"/>
      <c r="S693" s="208"/>
      <c r="T693" s="209"/>
      <c r="AT693" s="204" t="s">
        <v>190</v>
      </c>
      <c r="AU693" s="204" t="s">
        <v>81</v>
      </c>
      <c r="AV693" s="203" t="s">
        <v>81</v>
      </c>
      <c r="AW693" s="203" t="s">
        <v>34</v>
      </c>
      <c r="AX693" s="203" t="s">
        <v>71</v>
      </c>
      <c r="AY693" s="204" t="s">
        <v>180</v>
      </c>
    </row>
    <row r="694" spans="2:65" s="203" customFormat="1">
      <c r="B694" s="202"/>
      <c r="D694" s="196" t="s">
        <v>190</v>
      </c>
      <c r="E694" s="204" t="s">
        <v>5</v>
      </c>
      <c r="F694" s="205" t="s">
        <v>598</v>
      </c>
      <c r="H694" s="206">
        <v>3.96</v>
      </c>
      <c r="L694" s="202"/>
      <c r="M694" s="207"/>
      <c r="N694" s="208"/>
      <c r="O694" s="208"/>
      <c r="P694" s="208"/>
      <c r="Q694" s="208"/>
      <c r="R694" s="208"/>
      <c r="S694" s="208"/>
      <c r="T694" s="209"/>
      <c r="AT694" s="204" t="s">
        <v>190</v>
      </c>
      <c r="AU694" s="204" t="s">
        <v>81</v>
      </c>
      <c r="AV694" s="203" t="s">
        <v>81</v>
      </c>
      <c r="AW694" s="203" t="s">
        <v>34</v>
      </c>
      <c r="AX694" s="203" t="s">
        <v>71</v>
      </c>
      <c r="AY694" s="204" t="s">
        <v>180</v>
      </c>
    </row>
    <row r="695" spans="2:65" s="203" customFormat="1">
      <c r="B695" s="202"/>
      <c r="D695" s="196" t="s">
        <v>190</v>
      </c>
      <c r="E695" s="204" t="s">
        <v>5</v>
      </c>
      <c r="F695" s="205" t="s">
        <v>367</v>
      </c>
      <c r="H695" s="206">
        <v>17.28</v>
      </c>
      <c r="L695" s="202"/>
      <c r="M695" s="207"/>
      <c r="N695" s="208"/>
      <c r="O695" s="208"/>
      <c r="P695" s="208"/>
      <c r="Q695" s="208"/>
      <c r="R695" s="208"/>
      <c r="S695" s="208"/>
      <c r="T695" s="209"/>
      <c r="AT695" s="204" t="s">
        <v>190</v>
      </c>
      <c r="AU695" s="204" t="s">
        <v>81</v>
      </c>
      <c r="AV695" s="203" t="s">
        <v>81</v>
      </c>
      <c r="AW695" s="203" t="s">
        <v>34</v>
      </c>
      <c r="AX695" s="203" t="s">
        <v>71</v>
      </c>
      <c r="AY695" s="204" t="s">
        <v>180</v>
      </c>
    </row>
    <row r="696" spans="2:65" s="195" customFormat="1">
      <c r="B696" s="194"/>
      <c r="D696" s="196" t="s">
        <v>190</v>
      </c>
      <c r="E696" s="197" t="s">
        <v>5</v>
      </c>
      <c r="F696" s="198" t="s">
        <v>290</v>
      </c>
      <c r="H696" s="197" t="s">
        <v>5</v>
      </c>
      <c r="L696" s="194"/>
      <c r="M696" s="199"/>
      <c r="N696" s="200"/>
      <c r="O696" s="200"/>
      <c r="P696" s="200"/>
      <c r="Q696" s="200"/>
      <c r="R696" s="200"/>
      <c r="S696" s="200"/>
      <c r="T696" s="201"/>
      <c r="AT696" s="197" t="s">
        <v>190</v>
      </c>
      <c r="AU696" s="197" t="s">
        <v>81</v>
      </c>
      <c r="AV696" s="195" t="s">
        <v>78</v>
      </c>
      <c r="AW696" s="195" t="s">
        <v>34</v>
      </c>
      <c r="AX696" s="195" t="s">
        <v>71</v>
      </c>
      <c r="AY696" s="197" t="s">
        <v>180</v>
      </c>
    </row>
    <row r="697" spans="2:65" s="203" customFormat="1">
      <c r="B697" s="202"/>
      <c r="D697" s="196" t="s">
        <v>190</v>
      </c>
      <c r="E697" s="204" t="s">
        <v>5</v>
      </c>
      <c r="F697" s="205" t="s">
        <v>604</v>
      </c>
      <c r="H697" s="206">
        <v>4.95</v>
      </c>
      <c r="L697" s="202"/>
      <c r="M697" s="207"/>
      <c r="N697" s="208"/>
      <c r="O697" s="208"/>
      <c r="P697" s="208"/>
      <c r="Q697" s="208"/>
      <c r="R697" s="208"/>
      <c r="S697" s="208"/>
      <c r="T697" s="209"/>
      <c r="AT697" s="204" t="s">
        <v>190</v>
      </c>
      <c r="AU697" s="204" t="s">
        <v>81</v>
      </c>
      <c r="AV697" s="203" t="s">
        <v>81</v>
      </c>
      <c r="AW697" s="203" t="s">
        <v>34</v>
      </c>
      <c r="AX697" s="203" t="s">
        <v>71</v>
      </c>
      <c r="AY697" s="204" t="s">
        <v>180</v>
      </c>
    </row>
    <row r="698" spans="2:65" s="203" customFormat="1">
      <c r="B698" s="202"/>
      <c r="D698" s="196" t="s">
        <v>190</v>
      </c>
      <c r="E698" s="204" t="s">
        <v>5</v>
      </c>
      <c r="F698" s="205" t="s">
        <v>603</v>
      </c>
      <c r="H698" s="206">
        <v>1.98</v>
      </c>
      <c r="L698" s="202"/>
      <c r="M698" s="207"/>
      <c r="N698" s="208"/>
      <c r="O698" s="208"/>
      <c r="P698" s="208"/>
      <c r="Q698" s="208"/>
      <c r="R698" s="208"/>
      <c r="S698" s="208"/>
      <c r="T698" s="209"/>
      <c r="AT698" s="204" t="s">
        <v>190</v>
      </c>
      <c r="AU698" s="204" t="s">
        <v>81</v>
      </c>
      <c r="AV698" s="203" t="s">
        <v>81</v>
      </c>
      <c r="AW698" s="203" t="s">
        <v>34</v>
      </c>
      <c r="AX698" s="203" t="s">
        <v>71</v>
      </c>
      <c r="AY698" s="204" t="s">
        <v>180</v>
      </c>
    </row>
    <row r="699" spans="2:65" s="211" customFormat="1">
      <c r="B699" s="210"/>
      <c r="D699" s="196" t="s">
        <v>190</v>
      </c>
      <c r="E699" s="212" t="s">
        <v>5</v>
      </c>
      <c r="F699" s="213" t="s">
        <v>198</v>
      </c>
      <c r="H699" s="214">
        <v>32.130000000000003</v>
      </c>
      <c r="L699" s="210"/>
      <c r="M699" s="215"/>
      <c r="N699" s="216"/>
      <c r="O699" s="216"/>
      <c r="P699" s="216"/>
      <c r="Q699" s="216"/>
      <c r="R699" s="216"/>
      <c r="S699" s="216"/>
      <c r="T699" s="217"/>
      <c r="AT699" s="212" t="s">
        <v>190</v>
      </c>
      <c r="AU699" s="212" t="s">
        <v>81</v>
      </c>
      <c r="AV699" s="211" t="s">
        <v>188</v>
      </c>
      <c r="AW699" s="211" t="s">
        <v>34</v>
      </c>
      <c r="AX699" s="211" t="s">
        <v>78</v>
      </c>
      <c r="AY699" s="212" t="s">
        <v>180</v>
      </c>
    </row>
    <row r="700" spans="2:65" s="103" customFormat="1" ht="25.5" customHeight="1">
      <c r="B700" s="104"/>
      <c r="C700" s="183" t="s">
        <v>773</v>
      </c>
      <c r="D700" s="183" t="s">
        <v>183</v>
      </c>
      <c r="E700" s="184" t="s">
        <v>774</v>
      </c>
      <c r="F700" s="185" t="s">
        <v>775</v>
      </c>
      <c r="G700" s="186" t="s">
        <v>208</v>
      </c>
      <c r="H700" s="187">
        <v>32.130000000000003</v>
      </c>
      <c r="I700" s="6"/>
      <c r="J700" s="188">
        <f>ROUND(I700*H700,2)</f>
        <v>0</v>
      </c>
      <c r="K700" s="185" t="s">
        <v>187</v>
      </c>
      <c r="L700" s="104"/>
      <c r="M700" s="189" t="s">
        <v>5</v>
      </c>
      <c r="N700" s="190" t="s">
        <v>42</v>
      </c>
      <c r="O700" s="105"/>
      <c r="P700" s="191">
        <f>O700*H700</f>
        <v>0</v>
      </c>
      <c r="Q700" s="191">
        <v>5.4599999999999996E-3</v>
      </c>
      <c r="R700" s="191">
        <f>Q700*H700</f>
        <v>0.1754298</v>
      </c>
      <c r="S700" s="191">
        <v>0</v>
      </c>
      <c r="T700" s="192">
        <f>S700*H700</f>
        <v>0</v>
      </c>
      <c r="AR700" s="93" t="s">
        <v>188</v>
      </c>
      <c r="AT700" s="93" t="s">
        <v>183</v>
      </c>
      <c r="AU700" s="93" t="s">
        <v>81</v>
      </c>
      <c r="AY700" s="93" t="s">
        <v>180</v>
      </c>
      <c r="BE700" s="193">
        <f>IF(N700="základní",J700,0)</f>
        <v>0</v>
      </c>
      <c r="BF700" s="193">
        <f>IF(N700="snížená",J700,0)</f>
        <v>0</v>
      </c>
      <c r="BG700" s="193">
        <f>IF(N700="zákl. přenesená",J700,0)</f>
        <v>0</v>
      </c>
      <c r="BH700" s="193">
        <f>IF(N700="sníž. přenesená",J700,0)</f>
        <v>0</v>
      </c>
      <c r="BI700" s="193">
        <f>IF(N700="nulová",J700,0)</f>
        <v>0</v>
      </c>
      <c r="BJ700" s="93" t="s">
        <v>78</v>
      </c>
      <c r="BK700" s="193">
        <f>ROUND(I700*H700,2)</f>
        <v>0</v>
      </c>
      <c r="BL700" s="93" t="s">
        <v>188</v>
      </c>
      <c r="BM700" s="93" t="s">
        <v>776</v>
      </c>
    </row>
    <row r="701" spans="2:65" s="195" customFormat="1">
      <c r="B701" s="194"/>
      <c r="D701" s="196" t="s">
        <v>190</v>
      </c>
      <c r="E701" s="197" t="s">
        <v>5</v>
      </c>
      <c r="F701" s="198" t="s">
        <v>772</v>
      </c>
      <c r="H701" s="197" t="s">
        <v>5</v>
      </c>
      <c r="L701" s="194"/>
      <c r="M701" s="199"/>
      <c r="N701" s="200"/>
      <c r="O701" s="200"/>
      <c r="P701" s="200"/>
      <c r="Q701" s="200"/>
      <c r="R701" s="200"/>
      <c r="S701" s="200"/>
      <c r="T701" s="201"/>
      <c r="AT701" s="197" t="s">
        <v>190</v>
      </c>
      <c r="AU701" s="197" t="s">
        <v>81</v>
      </c>
      <c r="AV701" s="195" t="s">
        <v>78</v>
      </c>
      <c r="AW701" s="195" t="s">
        <v>34</v>
      </c>
      <c r="AX701" s="195" t="s">
        <v>71</v>
      </c>
      <c r="AY701" s="197" t="s">
        <v>180</v>
      </c>
    </row>
    <row r="702" spans="2:65" s="195" customFormat="1">
      <c r="B702" s="194"/>
      <c r="D702" s="196" t="s">
        <v>190</v>
      </c>
      <c r="E702" s="197" t="s">
        <v>5</v>
      </c>
      <c r="F702" s="198" t="s">
        <v>288</v>
      </c>
      <c r="H702" s="197" t="s">
        <v>5</v>
      </c>
      <c r="L702" s="194"/>
      <c r="M702" s="199"/>
      <c r="N702" s="200"/>
      <c r="O702" s="200"/>
      <c r="P702" s="200"/>
      <c r="Q702" s="200"/>
      <c r="R702" s="200"/>
      <c r="S702" s="200"/>
      <c r="T702" s="201"/>
      <c r="AT702" s="197" t="s">
        <v>190</v>
      </c>
      <c r="AU702" s="197" t="s">
        <v>81</v>
      </c>
      <c r="AV702" s="195" t="s">
        <v>78</v>
      </c>
      <c r="AW702" s="195" t="s">
        <v>34</v>
      </c>
      <c r="AX702" s="195" t="s">
        <v>71</v>
      </c>
      <c r="AY702" s="197" t="s">
        <v>180</v>
      </c>
    </row>
    <row r="703" spans="2:65" s="203" customFormat="1">
      <c r="B703" s="202"/>
      <c r="D703" s="196" t="s">
        <v>190</v>
      </c>
      <c r="E703" s="204" t="s">
        <v>5</v>
      </c>
      <c r="F703" s="205" t="s">
        <v>597</v>
      </c>
      <c r="H703" s="206">
        <v>3.96</v>
      </c>
      <c r="L703" s="202"/>
      <c r="M703" s="207"/>
      <c r="N703" s="208"/>
      <c r="O703" s="208"/>
      <c r="P703" s="208"/>
      <c r="Q703" s="208"/>
      <c r="R703" s="208"/>
      <c r="S703" s="208"/>
      <c r="T703" s="209"/>
      <c r="AT703" s="204" t="s">
        <v>190</v>
      </c>
      <c r="AU703" s="204" t="s">
        <v>81</v>
      </c>
      <c r="AV703" s="203" t="s">
        <v>81</v>
      </c>
      <c r="AW703" s="203" t="s">
        <v>34</v>
      </c>
      <c r="AX703" s="203" t="s">
        <v>71</v>
      </c>
      <c r="AY703" s="204" t="s">
        <v>180</v>
      </c>
    </row>
    <row r="704" spans="2:65" s="203" customFormat="1">
      <c r="B704" s="202"/>
      <c r="D704" s="196" t="s">
        <v>190</v>
      </c>
      <c r="E704" s="204" t="s">
        <v>5</v>
      </c>
      <c r="F704" s="205" t="s">
        <v>598</v>
      </c>
      <c r="H704" s="206">
        <v>3.96</v>
      </c>
      <c r="L704" s="202"/>
      <c r="M704" s="207"/>
      <c r="N704" s="208"/>
      <c r="O704" s="208"/>
      <c r="P704" s="208"/>
      <c r="Q704" s="208"/>
      <c r="R704" s="208"/>
      <c r="S704" s="208"/>
      <c r="T704" s="209"/>
      <c r="AT704" s="204" t="s">
        <v>190</v>
      </c>
      <c r="AU704" s="204" t="s">
        <v>81</v>
      </c>
      <c r="AV704" s="203" t="s">
        <v>81</v>
      </c>
      <c r="AW704" s="203" t="s">
        <v>34</v>
      </c>
      <c r="AX704" s="203" t="s">
        <v>71</v>
      </c>
      <c r="AY704" s="204" t="s">
        <v>180</v>
      </c>
    </row>
    <row r="705" spans="2:65" s="203" customFormat="1">
      <c r="B705" s="202"/>
      <c r="D705" s="196" t="s">
        <v>190</v>
      </c>
      <c r="E705" s="204" t="s">
        <v>5</v>
      </c>
      <c r="F705" s="205" t="s">
        <v>367</v>
      </c>
      <c r="H705" s="206">
        <v>17.28</v>
      </c>
      <c r="L705" s="202"/>
      <c r="M705" s="207"/>
      <c r="N705" s="208"/>
      <c r="O705" s="208"/>
      <c r="P705" s="208"/>
      <c r="Q705" s="208"/>
      <c r="R705" s="208"/>
      <c r="S705" s="208"/>
      <c r="T705" s="209"/>
      <c r="AT705" s="204" t="s">
        <v>190</v>
      </c>
      <c r="AU705" s="204" t="s">
        <v>81</v>
      </c>
      <c r="AV705" s="203" t="s">
        <v>81</v>
      </c>
      <c r="AW705" s="203" t="s">
        <v>34</v>
      </c>
      <c r="AX705" s="203" t="s">
        <v>71</v>
      </c>
      <c r="AY705" s="204" t="s">
        <v>180</v>
      </c>
    </row>
    <row r="706" spans="2:65" s="195" customFormat="1">
      <c r="B706" s="194"/>
      <c r="D706" s="196" t="s">
        <v>190</v>
      </c>
      <c r="E706" s="197" t="s">
        <v>5</v>
      </c>
      <c r="F706" s="198" t="s">
        <v>290</v>
      </c>
      <c r="H706" s="197" t="s">
        <v>5</v>
      </c>
      <c r="L706" s="194"/>
      <c r="M706" s="199"/>
      <c r="N706" s="200"/>
      <c r="O706" s="200"/>
      <c r="P706" s="200"/>
      <c r="Q706" s="200"/>
      <c r="R706" s="200"/>
      <c r="S706" s="200"/>
      <c r="T706" s="201"/>
      <c r="AT706" s="197" t="s">
        <v>190</v>
      </c>
      <c r="AU706" s="197" t="s">
        <v>81</v>
      </c>
      <c r="AV706" s="195" t="s">
        <v>78</v>
      </c>
      <c r="AW706" s="195" t="s">
        <v>34</v>
      </c>
      <c r="AX706" s="195" t="s">
        <v>71</v>
      </c>
      <c r="AY706" s="197" t="s">
        <v>180</v>
      </c>
    </row>
    <row r="707" spans="2:65" s="203" customFormat="1">
      <c r="B707" s="202"/>
      <c r="D707" s="196" t="s">
        <v>190</v>
      </c>
      <c r="E707" s="204" t="s">
        <v>5</v>
      </c>
      <c r="F707" s="205" t="s">
        <v>604</v>
      </c>
      <c r="H707" s="206">
        <v>4.95</v>
      </c>
      <c r="L707" s="202"/>
      <c r="M707" s="207"/>
      <c r="N707" s="208"/>
      <c r="O707" s="208"/>
      <c r="P707" s="208"/>
      <c r="Q707" s="208"/>
      <c r="R707" s="208"/>
      <c r="S707" s="208"/>
      <c r="T707" s="209"/>
      <c r="AT707" s="204" t="s">
        <v>190</v>
      </c>
      <c r="AU707" s="204" t="s">
        <v>81</v>
      </c>
      <c r="AV707" s="203" t="s">
        <v>81</v>
      </c>
      <c r="AW707" s="203" t="s">
        <v>34</v>
      </c>
      <c r="AX707" s="203" t="s">
        <v>71</v>
      </c>
      <c r="AY707" s="204" t="s">
        <v>180</v>
      </c>
    </row>
    <row r="708" spans="2:65" s="203" customFormat="1">
      <c r="B708" s="202"/>
      <c r="D708" s="196" t="s">
        <v>190</v>
      </c>
      <c r="E708" s="204" t="s">
        <v>5</v>
      </c>
      <c r="F708" s="205" t="s">
        <v>603</v>
      </c>
      <c r="H708" s="206">
        <v>1.98</v>
      </c>
      <c r="L708" s="202"/>
      <c r="M708" s="207"/>
      <c r="N708" s="208"/>
      <c r="O708" s="208"/>
      <c r="P708" s="208"/>
      <c r="Q708" s="208"/>
      <c r="R708" s="208"/>
      <c r="S708" s="208"/>
      <c r="T708" s="209"/>
      <c r="AT708" s="204" t="s">
        <v>190</v>
      </c>
      <c r="AU708" s="204" t="s">
        <v>81</v>
      </c>
      <c r="AV708" s="203" t="s">
        <v>81</v>
      </c>
      <c r="AW708" s="203" t="s">
        <v>34</v>
      </c>
      <c r="AX708" s="203" t="s">
        <v>71</v>
      </c>
      <c r="AY708" s="204" t="s">
        <v>180</v>
      </c>
    </row>
    <row r="709" spans="2:65" s="211" customFormat="1">
      <c r="B709" s="210"/>
      <c r="D709" s="196" t="s">
        <v>190</v>
      </c>
      <c r="E709" s="212" t="s">
        <v>5</v>
      </c>
      <c r="F709" s="213" t="s">
        <v>198</v>
      </c>
      <c r="H709" s="214">
        <v>32.130000000000003</v>
      </c>
      <c r="L709" s="210"/>
      <c r="M709" s="215"/>
      <c r="N709" s="216"/>
      <c r="O709" s="216"/>
      <c r="P709" s="216"/>
      <c r="Q709" s="216"/>
      <c r="R709" s="216"/>
      <c r="S709" s="216"/>
      <c r="T709" s="217"/>
      <c r="AT709" s="212" t="s">
        <v>190</v>
      </c>
      <c r="AU709" s="212" t="s">
        <v>81</v>
      </c>
      <c r="AV709" s="211" t="s">
        <v>188</v>
      </c>
      <c r="AW709" s="211" t="s">
        <v>34</v>
      </c>
      <c r="AX709" s="211" t="s">
        <v>78</v>
      </c>
      <c r="AY709" s="212" t="s">
        <v>180</v>
      </c>
    </row>
    <row r="710" spans="2:65" s="103" customFormat="1" ht="38.25" customHeight="1">
      <c r="B710" s="104"/>
      <c r="C710" s="183" t="s">
        <v>777</v>
      </c>
      <c r="D710" s="183" t="s">
        <v>183</v>
      </c>
      <c r="E710" s="184" t="s">
        <v>778</v>
      </c>
      <c r="F710" s="185" t="s">
        <v>779</v>
      </c>
      <c r="G710" s="186" t="s">
        <v>208</v>
      </c>
      <c r="H710" s="187">
        <v>32.130000000000003</v>
      </c>
      <c r="I710" s="6"/>
      <c r="J710" s="188">
        <f>ROUND(I710*H710,2)</f>
        <v>0</v>
      </c>
      <c r="K710" s="185" t="s">
        <v>187</v>
      </c>
      <c r="L710" s="104"/>
      <c r="M710" s="189" t="s">
        <v>5</v>
      </c>
      <c r="N710" s="190" t="s">
        <v>42</v>
      </c>
      <c r="O710" s="105"/>
      <c r="P710" s="191">
        <f>O710*H710</f>
        <v>0</v>
      </c>
      <c r="Q710" s="191">
        <v>2.0999999999999999E-3</v>
      </c>
      <c r="R710" s="191">
        <f>Q710*H710</f>
        <v>6.7473000000000005E-2</v>
      </c>
      <c r="S710" s="191">
        <v>0</v>
      </c>
      <c r="T710" s="192">
        <f>S710*H710</f>
        <v>0</v>
      </c>
      <c r="AR710" s="93" t="s">
        <v>188</v>
      </c>
      <c r="AT710" s="93" t="s">
        <v>183</v>
      </c>
      <c r="AU710" s="93" t="s">
        <v>81</v>
      </c>
      <c r="AY710" s="93" t="s">
        <v>180</v>
      </c>
      <c r="BE710" s="193">
        <f>IF(N710="základní",J710,0)</f>
        <v>0</v>
      </c>
      <c r="BF710" s="193">
        <f>IF(N710="snížená",J710,0)</f>
        <v>0</v>
      </c>
      <c r="BG710" s="193">
        <f>IF(N710="zákl. přenesená",J710,0)</f>
        <v>0</v>
      </c>
      <c r="BH710" s="193">
        <f>IF(N710="sníž. přenesená",J710,0)</f>
        <v>0</v>
      </c>
      <c r="BI710" s="193">
        <f>IF(N710="nulová",J710,0)</f>
        <v>0</v>
      </c>
      <c r="BJ710" s="93" t="s">
        <v>78</v>
      </c>
      <c r="BK710" s="193">
        <f>ROUND(I710*H710,2)</f>
        <v>0</v>
      </c>
      <c r="BL710" s="93" t="s">
        <v>188</v>
      </c>
      <c r="BM710" s="93" t="s">
        <v>780</v>
      </c>
    </row>
    <row r="711" spans="2:65" s="103" customFormat="1" ht="25.5" customHeight="1">
      <c r="B711" s="104"/>
      <c r="C711" s="183" t="s">
        <v>781</v>
      </c>
      <c r="D711" s="183" t="s">
        <v>183</v>
      </c>
      <c r="E711" s="184" t="s">
        <v>736</v>
      </c>
      <c r="F711" s="185" t="s">
        <v>737</v>
      </c>
      <c r="G711" s="186" t="s">
        <v>208</v>
      </c>
      <c r="H711" s="187">
        <v>71.78</v>
      </c>
      <c r="I711" s="6"/>
      <c r="J711" s="188">
        <f>ROUND(I711*H711,2)</f>
        <v>0</v>
      </c>
      <c r="K711" s="185" t="s">
        <v>187</v>
      </c>
      <c r="L711" s="104"/>
      <c r="M711" s="189" t="s">
        <v>5</v>
      </c>
      <c r="N711" s="190" t="s">
        <v>42</v>
      </c>
      <c r="O711" s="105"/>
      <c r="P711" s="191">
        <f>O711*H711</f>
        <v>0</v>
      </c>
      <c r="Q711" s="191">
        <v>2.5999999999999998E-4</v>
      </c>
      <c r="R711" s="191">
        <f>Q711*H711</f>
        <v>1.86628E-2</v>
      </c>
      <c r="S711" s="191">
        <v>0</v>
      </c>
      <c r="T711" s="192">
        <f>S711*H711</f>
        <v>0</v>
      </c>
      <c r="AR711" s="93" t="s">
        <v>188</v>
      </c>
      <c r="AT711" s="93" t="s">
        <v>183</v>
      </c>
      <c r="AU711" s="93" t="s">
        <v>81</v>
      </c>
      <c r="AY711" s="93" t="s">
        <v>180</v>
      </c>
      <c r="BE711" s="193">
        <f>IF(N711="základní",J711,0)</f>
        <v>0</v>
      </c>
      <c r="BF711" s="193">
        <f>IF(N711="snížená",J711,0)</f>
        <v>0</v>
      </c>
      <c r="BG711" s="193">
        <f>IF(N711="zákl. přenesená",J711,0)</f>
        <v>0</v>
      </c>
      <c r="BH711" s="193">
        <f>IF(N711="sníž. přenesená",J711,0)</f>
        <v>0</v>
      </c>
      <c r="BI711" s="193">
        <f>IF(N711="nulová",J711,0)</f>
        <v>0</v>
      </c>
      <c r="BJ711" s="93" t="s">
        <v>78</v>
      </c>
      <c r="BK711" s="193">
        <f>ROUND(I711*H711,2)</f>
        <v>0</v>
      </c>
      <c r="BL711" s="93" t="s">
        <v>188</v>
      </c>
      <c r="BM711" s="93" t="s">
        <v>782</v>
      </c>
    </row>
    <row r="712" spans="2:65" s="195" customFormat="1">
      <c r="B712" s="194"/>
      <c r="D712" s="196" t="s">
        <v>190</v>
      </c>
      <c r="E712" s="197" t="s">
        <v>5</v>
      </c>
      <c r="F712" s="198" t="s">
        <v>783</v>
      </c>
      <c r="H712" s="197" t="s">
        <v>5</v>
      </c>
      <c r="L712" s="194"/>
      <c r="M712" s="199"/>
      <c r="N712" s="200"/>
      <c r="O712" s="200"/>
      <c r="P712" s="200"/>
      <c r="Q712" s="200"/>
      <c r="R712" s="200"/>
      <c r="S712" s="200"/>
      <c r="T712" s="201"/>
      <c r="AT712" s="197" t="s">
        <v>190</v>
      </c>
      <c r="AU712" s="197" t="s">
        <v>81</v>
      </c>
      <c r="AV712" s="195" t="s">
        <v>78</v>
      </c>
      <c r="AW712" s="195" t="s">
        <v>34</v>
      </c>
      <c r="AX712" s="195" t="s">
        <v>71</v>
      </c>
      <c r="AY712" s="197" t="s">
        <v>180</v>
      </c>
    </row>
    <row r="713" spans="2:65" s="195" customFormat="1">
      <c r="B713" s="194"/>
      <c r="D713" s="196" t="s">
        <v>190</v>
      </c>
      <c r="E713" s="197" t="s">
        <v>5</v>
      </c>
      <c r="F713" s="198" t="s">
        <v>784</v>
      </c>
      <c r="H713" s="197" t="s">
        <v>5</v>
      </c>
      <c r="L713" s="194"/>
      <c r="M713" s="199"/>
      <c r="N713" s="200"/>
      <c r="O713" s="200"/>
      <c r="P713" s="200"/>
      <c r="Q713" s="200"/>
      <c r="R713" s="200"/>
      <c r="S713" s="200"/>
      <c r="T713" s="201"/>
      <c r="AT713" s="197" t="s">
        <v>190</v>
      </c>
      <c r="AU713" s="197" t="s">
        <v>81</v>
      </c>
      <c r="AV713" s="195" t="s">
        <v>78</v>
      </c>
      <c r="AW713" s="195" t="s">
        <v>34</v>
      </c>
      <c r="AX713" s="195" t="s">
        <v>71</v>
      </c>
      <c r="AY713" s="197" t="s">
        <v>180</v>
      </c>
    </row>
    <row r="714" spans="2:65" s="195" customFormat="1">
      <c r="B714" s="194"/>
      <c r="D714" s="196" t="s">
        <v>190</v>
      </c>
      <c r="E714" s="197" t="s">
        <v>5</v>
      </c>
      <c r="F714" s="198" t="s">
        <v>748</v>
      </c>
      <c r="H714" s="197" t="s">
        <v>5</v>
      </c>
      <c r="L714" s="194"/>
      <c r="M714" s="199"/>
      <c r="N714" s="200"/>
      <c r="O714" s="200"/>
      <c r="P714" s="200"/>
      <c r="Q714" s="200"/>
      <c r="R714" s="200"/>
      <c r="S714" s="200"/>
      <c r="T714" s="201"/>
      <c r="AT714" s="197" t="s">
        <v>190</v>
      </c>
      <c r="AU714" s="197" t="s">
        <v>81</v>
      </c>
      <c r="AV714" s="195" t="s">
        <v>78</v>
      </c>
      <c r="AW714" s="195" t="s">
        <v>34</v>
      </c>
      <c r="AX714" s="195" t="s">
        <v>71</v>
      </c>
      <c r="AY714" s="197" t="s">
        <v>180</v>
      </c>
    </row>
    <row r="715" spans="2:65" s="203" customFormat="1">
      <c r="B715" s="202"/>
      <c r="D715" s="196" t="s">
        <v>190</v>
      </c>
      <c r="E715" s="204" t="s">
        <v>5</v>
      </c>
      <c r="F715" s="205" t="s">
        <v>785</v>
      </c>
      <c r="H715" s="206">
        <v>76.08</v>
      </c>
      <c r="L715" s="202"/>
      <c r="M715" s="207"/>
      <c r="N715" s="208"/>
      <c r="O715" s="208"/>
      <c r="P715" s="208"/>
      <c r="Q715" s="208"/>
      <c r="R715" s="208"/>
      <c r="S715" s="208"/>
      <c r="T715" s="209"/>
      <c r="AT715" s="204" t="s">
        <v>190</v>
      </c>
      <c r="AU715" s="204" t="s">
        <v>81</v>
      </c>
      <c r="AV715" s="203" t="s">
        <v>81</v>
      </c>
      <c r="AW715" s="203" t="s">
        <v>34</v>
      </c>
      <c r="AX715" s="203" t="s">
        <v>71</v>
      </c>
      <c r="AY715" s="204" t="s">
        <v>180</v>
      </c>
    </row>
    <row r="716" spans="2:65" s="195" customFormat="1">
      <c r="B716" s="194"/>
      <c r="D716" s="196" t="s">
        <v>190</v>
      </c>
      <c r="E716" s="197" t="s">
        <v>5</v>
      </c>
      <c r="F716" s="198" t="s">
        <v>343</v>
      </c>
      <c r="H716" s="197" t="s">
        <v>5</v>
      </c>
      <c r="L716" s="194"/>
      <c r="M716" s="199"/>
      <c r="N716" s="200"/>
      <c r="O716" s="200"/>
      <c r="P716" s="200"/>
      <c r="Q716" s="200"/>
      <c r="R716" s="200"/>
      <c r="S716" s="200"/>
      <c r="T716" s="201"/>
      <c r="AT716" s="197" t="s">
        <v>190</v>
      </c>
      <c r="AU716" s="197" t="s">
        <v>81</v>
      </c>
      <c r="AV716" s="195" t="s">
        <v>78</v>
      </c>
      <c r="AW716" s="195" t="s">
        <v>34</v>
      </c>
      <c r="AX716" s="195" t="s">
        <v>71</v>
      </c>
      <c r="AY716" s="197" t="s">
        <v>180</v>
      </c>
    </row>
    <row r="717" spans="2:65" s="203" customFormat="1">
      <c r="B717" s="202"/>
      <c r="D717" s="196" t="s">
        <v>190</v>
      </c>
      <c r="E717" s="204" t="s">
        <v>5</v>
      </c>
      <c r="F717" s="205" t="s">
        <v>786</v>
      </c>
      <c r="H717" s="206">
        <v>-3.6</v>
      </c>
      <c r="L717" s="202"/>
      <c r="M717" s="207"/>
      <c r="N717" s="208"/>
      <c r="O717" s="208"/>
      <c r="P717" s="208"/>
      <c r="Q717" s="208"/>
      <c r="R717" s="208"/>
      <c r="S717" s="208"/>
      <c r="T717" s="209"/>
      <c r="AT717" s="204" t="s">
        <v>190</v>
      </c>
      <c r="AU717" s="204" t="s">
        <v>81</v>
      </c>
      <c r="AV717" s="203" t="s">
        <v>81</v>
      </c>
      <c r="AW717" s="203" t="s">
        <v>34</v>
      </c>
      <c r="AX717" s="203" t="s">
        <v>71</v>
      </c>
      <c r="AY717" s="204" t="s">
        <v>180</v>
      </c>
    </row>
    <row r="718" spans="2:65" s="203" customFormat="1">
      <c r="B718" s="202"/>
      <c r="D718" s="196" t="s">
        <v>190</v>
      </c>
      <c r="E718" s="204" t="s">
        <v>5</v>
      </c>
      <c r="F718" s="205" t="s">
        <v>787</v>
      </c>
      <c r="H718" s="206">
        <v>-2.2000000000000002</v>
      </c>
      <c r="L718" s="202"/>
      <c r="M718" s="207"/>
      <c r="N718" s="208"/>
      <c r="O718" s="208"/>
      <c r="P718" s="208"/>
      <c r="Q718" s="208"/>
      <c r="R718" s="208"/>
      <c r="S718" s="208"/>
      <c r="T718" s="209"/>
      <c r="AT718" s="204" t="s">
        <v>190</v>
      </c>
      <c r="AU718" s="204" t="s">
        <v>81</v>
      </c>
      <c r="AV718" s="203" t="s">
        <v>81</v>
      </c>
      <c r="AW718" s="203" t="s">
        <v>34</v>
      </c>
      <c r="AX718" s="203" t="s">
        <v>71</v>
      </c>
      <c r="AY718" s="204" t="s">
        <v>180</v>
      </c>
    </row>
    <row r="719" spans="2:65" s="195" customFormat="1">
      <c r="B719" s="194"/>
      <c r="D719" s="196" t="s">
        <v>190</v>
      </c>
      <c r="E719" s="197" t="s">
        <v>5</v>
      </c>
      <c r="F719" s="198" t="s">
        <v>788</v>
      </c>
      <c r="H719" s="197" t="s">
        <v>5</v>
      </c>
      <c r="L719" s="194"/>
      <c r="M719" s="199"/>
      <c r="N719" s="200"/>
      <c r="O719" s="200"/>
      <c r="P719" s="200"/>
      <c r="Q719" s="200"/>
      <c r="R719" s="200"/>
      <c r="S719" s="200"/>
      <c r="T719" s="201"/>
      <c r="AT719" s="197" t="s">
        <v>190</v>
      </c>
      <c r="AU719" s="197" t="s">
        <v>81</v>
      </c>
      <c r="AV719" s="195" t="s">
        <v>78</v>
      </c>
      <c r="AW719" s="195" t="s">
        <v>34</v>
      </c>
      <c r="AX719" s="195" t="s">
        <v>71</v>
      </c>
      <c r="AY719" s="197" t="s">
        <v>180</v>
      </c>
    </row>
    <row r="720" spans="2:65" s="203" customFormat="1">
      <c r="B720" s="202"/>
      <c r="D720" s="196" t="s">
        <v>190</v>
      </c>
      <c r="E720" s="204" t="s">
        <v>5</v>
      </c>
      <c r="F720" s="205" t="s">
        <v>789</v>
      </c>
      <c r="H720" s="206">
        <v>1.5</v>
      </c>
      <c r="L720" s="202"/>
      <c r="M720" s="207"/>
      <c r="N720" s="208"/>
      <c r="O720" s="208"/>
      <c r="P720" s="208"/>
      <c r="Q720" s="208"/>
      <c r="R720" s="208"/>
      <c r="S720" s="208"/>
      <c r="T720" s="209"/>
      <c r="AT720" s="204" t="s">
        <v>190</v>
      </c>
      <c r="AU720" s="204" t="s">
        <v>81</v>
      </c>
      <c r="AV720" s="203" t="s">
        <v>81</v>
      </c>
      <c r="AW720" s="203" t="s">
        <v>34</v>
      </c>
      <c r="AX720" s="203" t="s">
        <v>71</v>
      </c>
      <c r="AY720" s="204" t="s">
        <v>180</v>
      </c>
    </row>
    <row r="721" spans="2:65" s="211" customFormat="1">
      <c r="B721" s="210"/>
      <c r="D721" s="196" t="s">
        <v>190</v>
      </c>
      <c r="E721" s="212" t="s">
        <v>5</v>
      </c>
      <c r="F721" s="213" t="s">
        <v>198</v>
      </c>
      <c r="H721" s="214">
        <v>71.78</v>
      </c>
      <c r="L721" s="210"/>
      <c r="M721" s="215"/>
      <c r="N721" s="216"/>
      <c r="O721" s="216"/>
      <c r="P721" s="216"/>
      <c r="Q721" s="216"/>
      <c r="R721" s="216"/>
      <c r="S721" s="216"/>
      <c r="T721" s="217"/>
      <c r="AT721" s="212" t="s">
        <v>190</v>
      </c>
      <c r="AU721" s="212" t="s">
        <v>81</v>
      </c>
      <c r="AV721" s="211" t="s">
        <v>188</v>
      </c>
      <c r="AW721" s="211" t="s">
        <v>34</v>
      </c>
      <c r="AX721" s="211" t="s">
        <v>78</v>
      </c>
      <c r="AY721" s="212" t="s">
        <v>180</v>
      </c>
    </row>
    <row r="722" spans="2:65" s="103" customFormat="1" ht="25.5" customHeight="1">
      <c r="B722" s="104"/>
      <c r="C722" s="183" t="s">
        <v>790</v>
      </c>
      <c r="D722" s="183" t="s">
        <v>183</v>
      </c>
      <c r="E722" s="184" t="s">
        <v>791</v>
      </c>
      <c r="F722" s="185" t="s">
        <v>792</v>
      </c>
      <c r="G722" s="186" t="s">
        <v>208</v>
      </c>
      <c r="H722" s="187">
        <v>73.06</v>
      </c>
      <c r="I722" s="6"/>
      <c r="J722" s="188">
        <f>ROUND(I722*H722,2)</f>
        <v>0</v>
      </c>
      <c r="K722" s="185" t="s">
        <v>187</v>
      </c>
      <c r="L722" s="104"/>
      <c r="M722" s="189" t="s">
        <v>5</v>
      </c>
      <c r="N722" s="190" t="s">
        <v>42</v>
      </c>
      <c r="O722" s="105"/>
      <c r="P722" s="191">
        <f>O722*H722</f>
        <v>0</v>
      </c>
      <c r="Q722" s="191">
        <v>9.4400000000000005E-3</v>
      </c>
      <c r="R722" s="191">
        <f>Q722*H722</f>
        <v>0.68968640000000003</v>
      </c>
      <c r="S722" s="191">
        <v>0</v>
      </c>
      <c r="T722" s="192">
        <f>S722*H722</f>
        <v>0</v>
      </c>
      <c r="AR722" s="93" t="s">
        <v>188</v>
      </c>
      <c r="AT722" s="93" t="s">
        <v>183</v>
      </c>
      <c r="AU722" s="93" t="s">
        <v>81</v>
      </c>
      <c r="AY722" s="93" t="s">
        <v>180</v>
      </c>
      <c r="BE722" s="193">
        <f>IF(N722="základní",J722,0)</f>
        <v>0</v>
      </c>
      <c r="BF722" s="193">
        <f>IF(N722="snížená",J722,0)</f>
        <v>0</v>
      </c>
      <c r="BG722" s="193">
        <f>IF(N722="zákl. přenesená",J722,0)</f>
        <v>0</v>
      </c>
      <c r="BH722" s="193">
        <f>IF(N722="sníž. přenesená",J722,0)</f>
        <v>0</v>
      </c>
      <c r="BI722" s="193">
        <f>IF(N722="nulová",J722,0)</f>
        <v>0</v>
      </c>
      <c r="BJ722" s="93" t="s">
        <v>78</v>
      </c>
      <c r="BK722" s="193">
        <f>ROUND(I722*H722,2)</f>
        <v>0</v>
      </c>
      <c r="BL722" s="93" t="s">
        <v>188</v>
      </c>
      <c r="BM722" s="93" t="s">
        <v>793</v>
      </c>
    </row>
    <row r="723" spans="2:65" s="195" customFormat="1">
      <c r="B723" s="194"/>
      <c r="D723" s="196" t="s">
        <v>190</v>
      </c>
      <c r="E723" s="197" t="s">
        <v>5</v>
      </c>
      <c r="F723" s="198" t="s">
        <v>783</v>
      </c>
      <c r="H723" s="197" t="s">
        <v>5</v>
      </c>
      <c r="L723" s="194"/>
      <c r="M723" s="199"/>
      <c r="N723" s="200"/>
      <c r="O723" s="200"/>
      <c r="P723" s="200"/>
      <c r="Q723" s="200"/>
      <c r="R723" s="200"/>
      <c r="S723" s="200"/>
      <c r="T723" s="201"/>
      <c r="AT723" s="197" t="s">
        <v>190</v>
      </c>
      <c r="AU723" s="197" t="s">
        <v>81</v>
      </c>
      <c r="AV723" s="195" t="s">
        <v>78</v>
      </c>
      <c r="AW723" s="195" t="s">
        <v>34</v>
      </c>
      <c r="AX723" s="195" t="s">
        <v>71</v>
      </c>
      <c r="AY723" s="197" t="s">
        <v>180</v>
      </c>
    </row>
    <row r="724" spans="2:65" s="195" customFormat="1">
      <c r="B724" s="194"/>
      <c r="D724" s="196" t="s">
        <v>190</v>
      </c>
      <c r="E724" s="197" t="s">
        <v>5</v>
      </c>
      <c r="F724" s="198" t="s">
        <v>784</v>
      </c>
      <c r="H724" s="197" t="s">
        <v>5</v>
      </c>
      <c r="L724" s="194"/>
      <c r="M724" s="199"/>
      <c r="N724" s="200"/>
      <c r="O724" s="200"/>
      <c r="P724" s="200"/>
      <c r="Q724" s="200"/>
      <c r="R724" s="200"/>
      <c r="S724" s="200"/>
      <c r="T724" s="201"/>
      <c r="AT724" s="197" t="s">
        <v>190</v>
      </c>
      <c r="AU724" s="197" t="s">
        <v>81</v>
      </c>
      <c r="AV724" s="195" t="s">
        <v>78</v>
      </c>
      <c r="AW724" s="195" t="s">
        <v>34</v>
      </c>
      <c r="AX724" s="195" t="s">
        <v>71</v>
      </c>
      <c r="AY724" s="197" t="s">
        <v>180</v>
      </c>
    </row>
    <row r="725" spans="2:65" s="195" customFormat="1">
      <c r="B725" s="194"/>
      <c r="D725" s="196" t="s">
        <v>190</v>
      </c>
      <c r="E725" s="197" t="s">
        <v>5</v>
      </c>
      <c r="F725" s="198" t="s">
        <v>748</v>
      </c>
      <c r="H725" s="197" t="s">
        <v>5</v>
      </c>
      <c r="L725" s="194"/>
      <c r="M725" s="199"/>
      <c r="N725" s="200"/>
      <c r="O725" s="200"/>
      <c r="P725" s="200"/>
      <c r="Q725" s="200"/>
      <c r="R725" s="200"/>
      <c r="S725" s="200"/>
      <c r="T725" s="201"/>
      <c r="AT725" s="197" t="s">
        <v>190</v>
      </c>
      <c r="AU725" s="197" t="s">
        <v>81</v>
      </c>
      <c r="AV725" s="195" t="s">
        <v>78</v>
      </c>
      <c r="AW725" s="195" t="s">
        <v>34</v>
      </c>
      <c r="AX725" s="195" t="s">
        <v>71</v>
      </c>
      <c r="AY725" s="197" t="s">
        <v>180</v>
      </c>
    </row>
    <row r="726" spans="2:65" s="203" customFormat="1">
      <c r="B726" s="202"/>
      <c r="D726" s="196" t="s">
        <v>190</v>
      </c>
      <c r="E726" s="204" t="s">
        <v>5</v>
      </c>
      <c r="F726" s="205" t="s">
        <v>794</v>
      </c>
      <c r="H726" s="206">
        <v>77.36</v>
      </c>
      <c r="L726" s="202"/>
      <c r="M726" s="207"/>
      <c r="N726" s="208"/>
      <c r="O726" s="208"/>
      <c r="P726" s="208"/>
      <c r="Q726" s="208"/>
      <c r="R726" s="208"/>
      <c r="S726" s="208"/>
      <c r="T726" s="209"/>
      <c r="AT726" s="204" t="s">
        <v>190</v>
      </c>
      <c r="AU726" s="204" t="s">
        <v>81</v>
      </c>
      <c r="AV726" s="203" t="s">
        <v>81</v>
      </c>
      <c r="AW726" s="203" t="s">
        <v>34</v>
      </c>
      <c r="AX726" s="203" t="s">
        <v>71</v>
      </c>
      <c r="AY726" s="204" t="s">
        <v>180</v>
      </c>
    </row>
    <row r="727" spans="2:65" s="195" customFormat="1">
      <c r="B727" s="194"/>
      <c r="D727" s="196" t="s">
        <v>190</v>
      </c>
      <c r="E727" s="197" t="s">
        <v>5</v>
      </c>
      <c r="F727" s="198" t="s">
        <v>343</v>
      </c>
      <c r="H727" s="197" t="s">
        <v>5</v>
      </c>
      <c r="L727" s="194"/>
      <c r="M727" s="199"/>
      <c r="N727" s="200"/>
      <c r="O727" s="200"/>
      <c r="P727" s="200"/>
      <c r="Q727" s="200"/>
      <c r="R727" s="200"/>
      <c r="S727" s="200"/>
      <c r="T727" s="201"/>
      <c r="AT727" s="197" t="s">
        <v>190</v>
      </c>
      <c r="AU727" s="197" t="s">
        <v>81</v>
      </c>
      <c r="AV727" s="195" t="s">
        <v>78</v>
      </c>
      <c r="AW727" s="195" t="s">
        <v>34</v>
      </c>
      <c r="AX727" s="195" t="s">
        <v>71</v>
      </c>
      <c r="AY727" s="197" t="s">
        <v>180</v>
      </c>
    </row>
    <row r="728" spans="2:65" s="203" customFormat="1">
      <c r="B728" s="202"/>
      <c r="D728" s="196" t="s">
        <v>190</v>
      </c>
      <c r="E728" s="204" t="s">
        <v>5</v>
      </c>
      <c r="F728" s="205" t="s">
        <v>786</v>
      </c>
      <c r="H728" s="206">
        <v>-3.6</v>
      </c>
      <c r="L728" s="202"/>
      <c r="M728" s="207"/>
      <c r="N728" s="208"/>
      <c r="O728" s="208"/>
      <c r="P728" s="208"/>
      <c r="Q728" s="208"/>
      <c r="R728" s="208"/>
      <c r="S728" s="208"/>
      <c r="T728" s="209"/>
      <c r="AT728" s="204" t="s">
        <v>190</v>
      </c>
      <c r="AU728" s="204" t="s">
        <v>81</v>
      </c>
      <c r="AV728" s="203" t="s">
        <v>81</v>
      </c>
      <c r="AW728" s="203" t="s">
        <v>34</v>
      </c>
      <c r="AX728" s="203" t="s">
        <v>71</v>
      </c>
      <c r="AY728" s="204" t="s">
        <v>180</v>
      </c>
    </row>
    <row r="729" spans="2:65" s="203" customFormat="1">
      <c r="B729" s="202"/>
      <c r="D729" s="196" t="s">
        <v>190</v>
      </c>
      <c r="E729" s="204" t="s">
        <v>5</v>
      </c>
      <c r="F729" s="205" t="s">
        <v>787</v>
      </c>
      <c r="H729" s="206">
        <v>-2.2000000000000002</v>
      </c>
      <c r="L729" s="202"/>
      <c r="M729" s="207"/>
      <c r="N729" s="208"/>
      <c r="O729" s="208"/>
      <c r="P729" s="208"/>
      <c r="Q729" s="208"/>
      <c r="R729" s="208"/>
      <c r="S729" s="208"/>
      <c r="T729" s="209"/>
      <c r="AT729" s="204" t="s">
        <v>190</v>
      </c>
      <c r="AU729" s="204" t="s">
        <v>81</v>
      </c>
      <c r="AV729" s="203" t="s">
        <v>81</v>
      </c>
      <c r="AW729" s="203" t="s">
        <v>34</v>
      </c>
      <c r="AX729" s="203" t="s">
        <v>71</v>
      </c>
      <c r="AY729" s="204" t="s">
        <v>180</v>
      </c>
    </row>
    <row r="730" spans="2:65" s="195" customFormat="1">
      <c r="B730" s="194"/>
      <c r="D730" s="196" t="s">
        <v>190</v>
      </c>
      <c r="E730" s="197" t="s">
        <v>5</v>
      </c>
      <c r="F730" s="198" t="s">
        <v>788</v>
      </c>
      <c r="H730" s="197" t="s">
        <v>5</v>
      </c>
      <c r="L730" s="194"/>
      <c r="M730" s="199"/>
      <c r="N730" s="200"/>
      <c r="O730" s="200"/>
      <c r="P730" s="200"/>
      <c r="Q730" s="200"/>
      <c r="R730" s="200"/>
      <c r="S730" s="200"/>
      <c r="T730" s="201"/>
      <c r="AT730" s="197" t="s">
        <v>190</v>
      </c>
      <c r="AU730" s="197" t="s">
        <v>81</v>
      </c>
      <c r="AV730" s="195" t="s">
        <v>78</v>
      </c>
      <c r="AW730" s="195" t="s">
        <v>34</v>
      </c>
      <c r="AX730" s="195" t="s">
        <v>71</v>
      </c>
      <c r="AY730" s="197" t="s">
        <v>180</v>
      </c>
    </row>
    <row r="731" spans="2:65" s="203" customFormat="1">
      <c r="B731" s="202"/>
      <c r="D731" s="196" t="s">
        <v>190</v>
      </c>
      <c r="E731" s="204" t="s">
        <v>5</v>
      </c>
      <c r="F731" s="205" t="s">
        <v>789</v>
      </c>
      <c r="H731" s="206">
        <v>1.5</v>
      </c>
      <c r="L731" s="202"/>
      <c r="M731" s="207"/>
      <c r="N731" s="208"/>
      <c r="O731" s="208"/>
      <c r="P731" s="208"/>
      <c r="Q731" s="208"/>
      <c r="R731" s="208"/>
      <c r="S731" s="208"/>
      <c r="T731" s="209"/>
      <c r="AT731" s="204" t="s">
        <v>190</v>
      </c>
      <c r="AU731" s="204" t="s">
        <v>81</v>
      </c>
      <c r="AV731" s="203" t="s">
        <v>81</v>
      </c>
      <c r="AW731" s="203" t="s">
        <v>34</v>
      </c>
      <c r="AX731" s="203" t="s">
        <v>71</v>
      </c>
      <c r="AY731" s="204" t="s">
        <v>180</v>
      </c>
    </row>
    <row r="732" spans="2:65" s="211" customFormat="1">
      <c r="B732" s="210"/>
      <c r="D732" s="196" t="s">
        <v>190</v>
      </c>
      <c r="E732" s="212" t="s">
        <v>5</v>
      </c>
      <c r="F732" s="213" t="s">
        <v>198</v>
      </c>
      <c r="H732" s="214">
        <v>73.06</v>
      </c>
      <c r="L732" s="210"/>
      <c r="M732" s="215"/>
      <c r="N732" s="216"/>
      <c r="O732" s="216"/>
      <c r="P732" s="216"/>
      <c r="Q732" s="216"/>
      <c r="R732" s="216"/>
      <c r="S732" s="216"/>
      <c r="T732" s="217"/>
      <c r="AT732" s="212" t="s">
        <v>190</v>
      </c>
      <c r="AU732" s="212" t="s">
        <v>81</v>
      </c>
      <c r="AV732" s="211" t="s">
        <v>188</v>
      </c>
      <c r="AW732" s="211" t="s">
        <v>34</v>
      </c>
      <c r="AX732" s="211" t="s">
        <v>78</v>
      </c>
      <c r="AY732" s="212" t="s">
        <v>180</v>
      </c>
    </row>
    <row r="733" spans="2:65" s="103" customFormat="1" ht="16.5" customHeight="1">
      <c r="B733" s="104"/>
      <c r="C733" s="226" t="s">
        <v>795</v>
      </c>
      <c r="D733" s="226" t="s">
        <v>296</v>
      </c>
      <c r="E733" s="227" t="s">
        <v>796</v>
      </c>
      <c r="F733" s="228" t="s">
        <v>797</v>
      </c>
      <c r="G733" s="229" t="s">
        <v>208</v>
      </c>
      <c r="H733" s="230">
        <v>76.712999999999994</v>
      </c>
      <c r="I733" s="7"/>
      <c r="J733" s="231">
        <f>ROUND(I733*H733,2)</f>
        <v>0</v>
      </c>
      <c r="K733" s="228" t="s">
        <v>187</v>
      </c>
      <c r="L733" s="232"/>
      <c r="M733" s="233" t="s">
        <v>5</v>
      </c>
      <c r="N733" s="234" t="s">
        <v>42</v>
      </c>
      <c r="O733" s="105"/>
      <c r="P733" s="191">
        <f>O733*H733</f>
        <v>0</v>
      </c>
      <c r="Q733" s="191">
        <v>1.7999999999999999E-2</v>
      </c>
      <c r="R733" s="191">
        <f>Q733*H733</f>
        <v>1.3808339999999999</v>
      </c>
      <c r="S733" s="191">
        <v>0</v>
      </c>
      <c r="T733" s="192">
        <f>S733*H733</f>
        <v>0</v>
      </c>
      <c r="AR733" s="93" t="s">
        <v>234</v>
      </c>
      <c r="AT733" s="93" t="s">
        <v>296</v>
      </c>
      <c r="AU733" s="93" t="s">
        <v>81</v>
      </c>
      <c r="AY733" s="93" t="s">
        <v>180</v>
      </c>
      <c r="BE733" s="193">
        <f>IF(N733="základní",J733,0)</f>
        <v>0</v>
      </c>
      <c r="BF733" s="193">
        <f>IF(N733="snížená",J733,0)</f>
        <v>0</v>
      </c>
      <c r="BG733" s="193">
        <f>IF(N733="zákl. přenesená",J733,0)</f>
        <v>0</v>
      </c>
      <c r="BH733" s="193">
        <f>IF(N733="sníž. přenesená",J733,0)</f>
        <v>0</v>
      </c>
      <c r="BI733" s="193">
        <f>IF(N733="nulová",J733,0)</f>
        <v>0</v>
      </c>
      <c r="BJ733" s="93" t="s">
        <v>78</v>
      </c>
      <c r="BK733" s="193">
        <f>ROUND(I733*H733,2)</f>
        <v>0</v>
      </c>
      <c r="BL733" s="93" t="s">
        <v>188</v>
      </c>
      <c r="BM733" s="93" t="s">
        <v>798</v>
      </c>
    </row>
    <row r="734" spans="2:65" s="203" customFormat="1">
      <c r="B734" s="202"/>
      <c r="D734" s="196" t="s">
        <v>190</v>
      </c>
      <c r="F734" s="205" t="s">
        <v>799</v>
      </c>
      <c r="H734" s="206">
        <v>76.712999999999994</v>
      </c>
      <c r="L734" s="202"/>
      <c r="M734" s="207"/>
      <c r="N734" s="208"/>
      <c r="O734" s="208"/>
      <c r="P734" s="208"/>
      <c r="Q734" s="208"/>
      <c r="R734" s="208"/>
      <c r="S734" s="208"/>
      <c r="T734" s="209"/>
      <c r="AT734" s="204" t="s">
        <v>190</v>
      </c>
      <c r="AU734" s="204" t="s">
        <v>81</v>
      </c>
      <c r="AV734" s="203" t="s">
        <v>81</v>
      </c>
      <c r="AW734" s="203" t="s">
        <v>6</v>
      </c>
      <c r="AX734" s="203" t="s">
        <v>78</v>
      </c>
      <c r="AY734" s="204" t="s">
        <v>180</v>
      </c>
    </row>
    <row r="735" spans="2:65" s="103" customFormat="1" ht="38.25" customHeight="1">
      <c r="B735" s="104"/>
      <c r="C735" s="183" t="s">
        <v>800</v>
      </c>
      <c r="D735" s="183" t="s">
        <v>183</v>
      </c>
      <c r="E735" s="184" t="s">
        <v>801</v>
      </c>
      <c r="F735" s="185" t="s">
        <v>802</v>
      </c>
      <c r="G735" s="186" t="s">
        <v>186</v>
      </c>
      <c r="H735" s="187">
        <v>8</v>
      </c>
      <c r="I735" s="6"/>
      <c r="J735" s="188">
        <f>ROUND(I735*H735,2)</f>
        <v>0</v>
      </c>
      <c r="K735" s="185" t="s">
        <v>187</v>
      </c>
      <c r="L735" s="104"/>
      <c r="M735" s="189" t="s">
        <v>5</v>
      </c>
      <c r="N735" s="190" t="s">
        <v>42</v>
      </c>
      <c r="O735" s="105"/>
      <c r="P735" s="191">
        <f>O735*H735</f>
        <v>0</v>
      </c>
      <c r="Q735" s="191">
        <v>3.3899999999999998E-3</v>
      </c>
      <c r="R735" s="191">
        <f>Q735*H735</f>
        <v>2.7119999999999998E-2</v>
      </c>
      <c r="S735" s="191">
        <v>0</v>
      </c>
      <c r="T735" s="192">
        <f>S735*H735</f>
        <v>0</v>
      </c>
      <c r="AR735" s="93" t="s">
        <v>188</v>
      </c>
      <c r="AT735" s="93" t="s">
        <v>183</v>
      </c>
      <c r="AU735" s="93" t="s">
        <v>81</v>
      </c>
      <c r="AY735" s="93" t="s">
        <v>180</v>
      </c>
      <c r="BE735" s="193">
        <f>IF(N735="základní",J735,0)</f>
        <v>0</v>
      </c>
      <c r="BF735" s="193">
        <f>IF(N735="snížená",J735,0)</f>
        <v>0</v>
      </c>
      <c r="BG735" s="193">
        <f>IF(N735="zákl. přenesená",J735,0)</f>
        <v>0</v>
      </c>
      <c r="BH735" s="193">
        <f>IF(N735="sníž. přenesená",J735,0)</f>
        <v>0</v>
      </c>
      <c r="BI735" s="193">
        <f>IF(N735="nulová",J735,0)</f>
        <v>0</v>
      </c>
      <c r="BJ735" s="93" t="s">
        <v>78</v>
      </c>
      <c r="BK735" s="193">
        <f>ROUND(I735*H735,2)</f>
        <v>0</v>
      </c>
      <c r="BL735" s="93" t="s">
        <v>188</v>
      </c>
      <c r="BM735" s="93" t="s">
        <v>803</v>
      </c>
    </row>
    <row r="736" spans="2:65" s="195" customFormat="1">
      <c r="B736" s="194"/>
      <c r="D736" s="196" t="s">
        <v>190</v>
      </c>
      <c r="E736" s="197" t="s">
        <v>5</v>
      </c>
      <c r="F736" s="198" t="s">
        <v>804</v>
      </c>
      <c r="H736" s="197" t="s">
        <v>5</v>
      </c>
      <c r="L736" s="194"/>
      <c r="M736" s="199"/>
      <c r="N736" s="200"/>
      <c r="O736" s="200"/>
      <c r="P736" s="200"/>
      <c r="Q736" s="200"/>
      <c r="R736" s="200"/>
      <c r="S736" s="200"/>
      <c r="T736" s="201"/>
      <c r="AT736" s="197" t="s">
        <v>190</v>
      </c>
      <c r="AU736" s="197" t="s">
        <v>81</v>
      </c>
      <c r="AV736" s="195" t="s">
        <v>78</v>
      </c>
      <c r="AW736" s="195" t="s">
        <v>34</v>
      </c>
      <c r="AX736" s="195" t="s">
        <v>71</v>
      </c>
      <c r="AY736" s="197" t="s">
        <v>180</v>
      </c>
    </row>
    <row r="737" spans="2:65" s="203" customFormat="1">
      <c r="B737" s="202"/>
      <c r="D737" s="196" t="s">
        <v>190</v>
      </c>
      <c r="E737" s="204" t="s">
        <v>5</v>
      </c>
      <c r="F737" s="205" t="s">
        <v>805</v>
      </c>
      <c r="H737" s="206">
        <v>8</v>
      </c>
      <c r="L737" s="202"/>
      <c r="M737" s="207"/>
      <c r="N737" s="208"/>
      <c r="O737" s="208"/>
      <c r="P737" s="208"/>
      <c r="Q737" s="208"/>
      <c r="R737" s="208"/>
      <c r="S737" s="208"/>
      <c r="T737" s="209"/>
      <c r="AT737" s="204" t="s">
        <v>190</v>
      </c>
      <c r="AU737" s="204" t="s">
        <v>81</v>
      </c>
      <c r="AV737" s="203" t="s">
        <v>81</v>
      </c>
      <c r="AW737" s="203" t="s">
        <v>34</v>
      </c>
      <c r="AX737" s="203" t="s">
        <v>71</v>
      </c>
      <c r="AY737" s="204" t="s">
        <v>180</v>
      </c>
    </row>
    <row r="738" spans="2:65" s="211" customFormat="1">
      <c r="B738" s="210"/>
      <c r="D738" s="196" t="s">
        <v>190</v>
      </c>
      <c r="E738" s="212" t="s">
        <v>5</v>
      </c>
      <c r="F738" s="213" t="s">
        <v>198</v>
      </c>
      <c r="H738" s="214">
        <v>8</v>
      </c>
      <c r="L738" s="210"/>
      <c r="M738" s="215"/>
      <c r="N738" s="216"/>
      <c r="O738" s="216"/>
      <c r="P738" s="216"/>
      <c r="Q738" s="216"/>
      <c r="R738" s="216"/>
      <c r="S738" s="216"/>
      <c r="T738" s="217"/>
      <c r="AT738" s="212" t="s">
        <v>190</v>
      </c>
      <c r="AU738" s="212" t="s">
        <v>81</v>
      </c>
      <c r="AV738" s="211" t="s">
        <v>188</v>
      </c>
      <c r="AW738" s="211" t="s">
        <v>34</v>
      </c>
      <c r="AX738" s="211" t="s">
        <v>78</v>
      </c>
      <c r="AY738" s="212" t="s">
        <v>180</v>
      </c>
    </row>
    <row r="739" spans="2:65" s="103" customFormat="1" ht="16.5" customHeight="1">
      <c r="B739" s="104"/>
      <c r="C739" s="226" t="s">
        <v>806</v>
      </c>
      <c r="D739" s="226" t="s">
        <v>296</v>
      </c>
      <c r="E739" s="227" t="s">
        <v>807</v>
      </c>
      <c r="F739" s="228" t="s">
        <v>808</v>
      </c>
      <c r="G739" s="229" t="s">
        <v>208</v>
      </c>
      <c r="H739" s="230">
        <v>2.7280000000000002</v>
      </c>
      <c r="I739" s="7"/>
      <c r="J739" s="231">
        <f>ROUND(I739*H739,2)</f>
        <v>0</v>
      </c>
      <c r="K739" s="228" t="s">
        <v>187</v>
      </c>
      <c r="L739" s="232"/>
      <c r="M739" s="233" t="s">
        <v>5</v>
      </c>
      <c r="N739" s="234" t="s">
        <v>42</v>
      </c>
      <c r="O739" s="105"/>
      <c r="P739" s="191">
        <f>O739*H739</f>
        <v>0</v>
      </c>
      <c r="Q739" s="191">
        <v>6.0000000000000001E-3</v>
      </c>
      <c r="R739" s="191">
        <f>Q739*H739</f>
        <v>1.6368000000000001E-2</v>
      </c>
      <c r="S739" s="191">
        <v>0</v>
      </c>
      <c r="T739" s="192">
        <f>S739*H739</f>
        <v>0</v>
      </c>
      <c r="AR739" s="93" t="s">
        <v>234</v>
      </c>
      <c r="AT739" s="93" t="s">
        <v>296</v>
      </c>
      <c r="AU739" s="93" t="s">
        <v>81</v>
      </c>
      <c r="AY739" s="93" t="s">
        <v>180</v>
      </c>
      <c r="BE739" s="193">
        <f>IF(N739="základní",J739,0)</f>
        <v>0</v>
      </c>
      <c r="BF739" s="193">
        <f>IF(N739="snížená",J739,0)</f>
        <v>0</v>
      </c>
      <c r="BG739" s="193">
        <f>IF(N739="zákl. přenesená",J739,0)</f>
        <v>0</v>
      </c>
      <c r="BH739" s="193">
        <f>IF(N739="sníž. přenesená",J739,0)</f>
        <v>0</v>
      </c>
      <c r="BI739" s="193">
        <f>IF(N739="nulová",J739,0)</f>
        <v>0</v>
      </c>
      <c r="BJ739" s="93" t="s">
        <v>78</v>
      </c>
      <c r="BK739" s="193">
        <f>ROUND(I739*H739,2)</f>
        <v>0</v>
      </c>
      <c r="BL739" s="93" t="s">
        <v>188</v>
      </c>
      <c r="BM739" s="93" t="s">
        <v>809</v>
      </c>
    </row>
    <row r="740" spans="2:65" s="203" customFormat="1">
      <c r="B740" s="202"/>
      <c r="D740" s="196" t="s">
        <v>190</v>
      </c>
      <c r="E740" s="204" t="s">
        <v>5</v>
      </c>
      <c r="F740" s="205" t="s">
        <v>810</v>
      </c>
      <c r="H740" s="206">
        <v>2.48</v>
      </c>
      <c r="L740" s="202"/>
      <c r="M740" s="207"/>
      <c r="N740" s="208"/>
      <c r="O740" s="208"/>
      <c r="P740" s="208"/>
      <c r="Q740" s="208"/>
      <c r="R740" s="208"/>
      <c r="S740" s="208"/>
      <c r="T740" s="209"/>
      <c r="AT740" s="204" t="s">
        <v>190</v>
      </c>
      <c r="AU740" s="204" t="s">
        <v>81</v>
      </c>
      <c r="AV740" s="203" t="s">
        <v>81</v>
      </c>
      <c r="AW740" s="203" t="s">
        <v>34</v>
      </c>
      <c r="AX740" s="203" t="s">
        <v>78</v>
      </c>
      <c r="AY740" s="204" t="s">
        <v>180</v>
      </c>
    </row>
    <row r="741" spans="2:65" s="203" customFormat="1">
      <c r="B741" s="202"/>
      <c r="D741" s="196" t="s">
        <v>190</v>
      </c>
      <c r="F741" s="205" t="s">
        <v>811</v>
      </c>
      <c r="H741" s="206">
        <v>2.7280000000000002</v>
      </c>
      <c r="L741" s="202"/>
      <c r="M741" s="207"/>
      <c r="N741" s="208"/>
      <c r="O741" s="208"/>
      <c r="P741" s="208"/>
      <c r="Q741" s="208"/>
      <c r="R741" s="208"/>
      <c r="S741" s="208"/>
      <c r="T741" s="209"/>
      <c r="AT741" s="204" t="s">
        <v>190</v>
      </c>
      <c r="AU741" s="204" t="s">
        <v>81</v>
      </c>
      <c r="AV741" s="203" t="s">
        <v>81</v>
      </c>
      <c r="AW741" s="203" t="s">
        <v>6</v>
      </c>
      <c r="AX741" s="203" t="s">
        <v>78</v>
      </c>
      <c r="AY741" s="204" t="s">
        <v>180</v>
      </c>
    </row>
    <row r="742" spans="2:65" s="103" customFormat="1" ht="25.5" customHeight="1">
      <c r="B742" s="104"/>
      <c r="C742" s="183" t="s">
        <v>812</v>
      </c>
      <c r="D742" s="183" t="s">
        <v>183</v>
      </c>
      <c r="E742" s="184" t="s">
        <v>813</v>
      </c>
      <c r="F742" s="185" t="s">
        <v>814</v>
      </c>
      <c r="G742" s="186" t="s">
        <v>208</v>
      </c>
      <c r="H742" s="187">
        <v>75.540000000000006</v>
      </c>
      <c r="I742" s="6"/>
      <c r="J742" s="188">
        <f>ROUND(I742*H742,2)</f>
        <v>0</v>
      </c>
      <c r="K742" s="185" t="s">
        <v>187</v>
      </c>
      <c r="L742" s="104"/>
      <c r="M742" s="189" t="s">
        <v>5</v>
      </c>
      <c r="N742" s="190" t="s">
        <v>42</v>
      </c>
      <c r="O742" s="105"/>
      <c r="P742" s="191">
        <f>O742*H742</f>
        <v>0</v>
      </c>
      <c r="Q742" s="191">
        <v>6.0000000000000002E-5</v>
      </c>
      <c r="R742" s="191">
        <f>Q742*H742</f>
        <v>4.5324000000000007E-3</v>
      </c>
      <c r="S742" s="191">
        <v>0</v>
      </c>
      <c r="T742" s="192">
        <f>S742*H742</f>
        <v>0</v>
      </c>
      <c r="AR742" s="93" t="s">
        <v>188</v>
      </c>
      <c r="AT742" s="93" t="s">
        <v>183</v>
      </c>
      <c r="AU742" s="93" t="s">
        <v>81</v>
      </c>
      <c r="AY742" s="93" t="s">
        <v>180</v>
      </c>
      <c r="BE742" s="193">
        <f>IF(N742="základní",J742,0)</f>
        <v>0</v>
      </c>
      <c r="BF742" s="193">
        <f>IF(N742="snížená",J742,0)</f>
        <v>0</v>
      </c>
      <c r="BG742" s="193">
        <f>IF(N742="zákl. přenesená",J742,0)</f>
        <v>0</v>
      </c>
      <c r="BH742" s="193">
        <f>IF(N742="sníž. přenesená",J742,0)</f>
        <v>0</v>
      </c>
      <c r="BI742" s="193">
        <f>IF(N742="nulová",J742,0)</f>
        <v>0</v>
      </c>
      <c r="BJ742" s="93" t="s">
        <v>78</v>
      </c>
      <c r="BK742" s="193">
        <f>ROUND(I742*H742,2)</f>
        <v>0</v>
      </c>
      <c r="BL742" s="93" t="s">
        <v>188</v>
      </c>
      <c r="BM742" s="93" t="s">
        <v>815</v>
      </c>
    </row>
    <row r="743" spans="2:65" s="203" customFormat="1">
      <c r="B743" s="202"/>
      <c r="D743" s="196" t="s">
        <v>190</v>
      </c>
      <c r="E743" s="204" t="s">
        <v>5</v>
      </c>
      <c r="F743" s="205" t="s">
        <v>816</v>
      </c>
      <c r="H743" s="206">
        <v>73.06</v>
      </c>
      <c r="L743" s="202"/>
      <c r="M743" s="207"/>
      <c r="N743" s="208"/>
      <c r="O743" s="208"/>
      <c r="P743" s="208"/>
      <c r="Q743" s="208"/>
      <c r="R743" s="208"/>
      <c r="S743" s="208"/>
      <c r="T743" s="209"/>
      <c r="AT743" s="204" t="s">
        <v>190</v>
      </c>
      <c r="AU743" s="204" t="s">
        <v>81</v>
      </c>
      <c r="AV743" s="203" t="s">
        <v>81</v>
      </c>
      <c r="AW743" s="203" t="s">
        <v>34</v>
      </c>
      <c r="AX743" s="203" t="s">
        <v>71</v>
      </c>
      <c r="AY743" s="204" t="s">
        <v>180</v>
      </c>
    </row>
    <row r="744" spans="2:65" s="203" customFormat="1">
      <c r="B744" s="202"/>
      <c r="D744" s="196" t="s">
        <v>190</v>
      </c>
      <c r="E744" s="204" t="s">
        <v>5</v>
      </c>
      <c r="F744" s="205" t="s">
        <v>810</v>
      </c>
      <c r="H744" s="206">
        <v>2.48</v>
      </c>
      <c r="L744" s="202"/>
      <c r="M744" s="207"/>
      <c r="N744" s="208"/>
      <c r="O744" s="208"/>
      <c r="P744" s="208"/>
      <c r="Q744" s="208"/>
      <c r="R744" s="208"/>
      <c r="S744" s="208"/>
      <c r="T744" s="209"/>
      <c r="AT744" s="204" t="s">
        <v>190</v>
      </c>
      <c r="AU744" s="204" t="s">
        <v>81</v>
      </c>
      <c r="AV744" s="203" t="s">
        <v>81</v>
      </c>
      <c r="AW744" s="203" t="s">
        <v>34</v>
      </c>
      <c r="AX744" s="203" t="s">
        <v>71</v>
      </c>
      <c r="AY744" s="204" t="s">
        <v>180</v>
      </c>
    </row>
    <row r="745" spans="2:65" s="211" customFormat="1">
      <c r="B745" s="210"/>
      <c r="D745" s="196" t="s">
        <v>190</v>
      </c>
      <c r="E745" s="212" t="s">
        <v>5</v>
      </c>
      <c r="F745" s="213" t="s">
        <v>198</v>
      </c>
      <c r="H745" s="214">
        <v>75.540000000000006</v>
      </c>
      <c r="L745" s="210"/>
      <c r="M745" s="215"/>
      <c r="N745" s="216"/>
      <c r="O745" s="216"/>
      <c r="P745" s="216"/>
      <c r="Q745" s="216"/>
      <c r="R745" s="216"/>
      <c r="S745" s="216"/>
      <c r="T745" s="217"/>
      <c r="AT745" s="212" t="s">
        <v>190</v>
      </c>
      <c r="AU745" s="212" t="s">
        <v>81</v>
      </c>
      <c r="AV745" s="211" t="s">
        <v>188</v>
      </c>
      <c r="AW745" s="211" t="s">
        <v>34</v>
      </c>
      <c r="AX745" s="211" t="s">
        <v>78</v>
      </c>
      <c r="AY745" s="212" t="s">
        <v>180</v>
      </c>
    </row>
    <row r="746" spans="2:65" s="103" customFormat="1" ht="25.5" customHeight="1">
      <c r="B746" s="104"/>
      <c r="C746" s="183" t="s">
        <v>817</v>
      </c>
      <c r="D746" s="183" t="s">
        <v>183</v>
      </c>
      <c r="E746" s="184" t="s">
        <v>736</v>
      </c>
      <c r="F746" s="185" t="s">
        <v>737</v>
      </c>
      <c r="G746" s="186" t="s">
        <v>208</v>
      </c>
      <c r="H746" s="187">
        <v>493.39100000000002</v>
      </c>
      <c r="I746" s="6"/>
      <c r="J746" s="188">
        <f>ROUND(I746*H746,2)</f>
        <v>0</v>
      </c>
      <c r="K746" s="185" t="s">
        <v>187</v>
      </c>
      <c r="L746" s="104"/>
      <c r="M746" s="189" t="s">
        <v>5</v>
      </c>
      <c r="N746" s="190" t="s">
        <v>42</v>
      </c>
      <c r="O746" s="105"/>
      <c r="P746" s="191">
        <f>O746*H746</f>
        <v>0</v>
      </c>
      <c r="Q746" s="191">
        <v>2.5999999999999998E-4</v>
      </c>
      <c r="R746" s="191">
        <f>Q746*H746</f>
        <v>0.12828165999999999</v>
      </c>
      <c r="S746" s="191">
        <v>0</v>
      </c>
      <c r="T746" s="192">
        <f>S746*H746</f>
        <v>0</v>
      </c>
      <c r="AR746" s="93" t="s">
        <v>188</v>
      </c>
      <c r="AT746" s="93" t="s">
        <v>183</v>
      </c>
      <c r="AU746" s="93" t="s">
        <v>81</v>
      </c>
      <c r="AY746" s="93" t="s">
        <v>180</v>
      </c>
      <c r="BE746" s="193">
        <f>IF(N746="základní",J746,0)</f>
        <v>0</v>
      </c>
      <c r="BF746" s="193">
        <f>IF(N746="snížená",J746,0)</f>
        <v>0</v>
      </c>
      <c r="BG746" s="193">
        <f>IF(N746="zákl. přenesená",J746,0)</f>
        <v>0</v>
      </c>
      <c r="BH746" s="193">
        <f>IF(N746="sníž. přenesená",J746,0)</f>
        <v>0</v>
      </c>
      <c r="BI746" s="193">
        <f>IF(N746="nulová",J746,0)</f>
        <v>0</v>
      </c>
      <c r="BJ746" s="93" t="s">
        <v>78</v>
      </c>
      <c r="BK746" s="193">
        <f>ROUND(I746*H746,2)</f>
        <v>0</v>
      </c>
      <c r="BL746" s="93" t="s">
        <v>188</v>
      </c>
      <c r="BM746" s="93" t="s">
        <v>818</v>
      </c>
    </row>
    <row r="747" spans="2:65" s="195" customFormat="1">
      <c r="B747" s="194"/>
      <c r="D747" s="196" t="s">
        <v>190</v>
      </c>
      <c r="E747" s="197" t="s">
        <v>5</v>
      </c>
      <c r="F747" s="198" t="s">
        <v>783</v>
      </c>
      <c r="H747" s="197" t="s">
        <v>5</v>
      </c>
      <c r="L747" s="194"/>
      <c r="M747" s="199"/>
      <c r="N747" s="200"/>
      <c r="O747" s="200"/>
      <c r="P747" s="200"/>
      <c r="Q747" s="200"/>
      <c r="R747" s="200"/>
      <c r="S747" s="200"/>
      <c r="T747" s="201"/>
      <c r="AT747" s="197" t="s">
        <v>190</v>
      </c>
      <c r="AU747" s="197" t="s">
        <v>81</v>
      </c>
      <c r="AV747" s="195" t="s">
        <v>78</v>
      </c>
      <c r="AW747" s="195" t="s">
        <v>34</v>
      </c>
      <c r="AX747" s="195" t="s">
        <v>71</v>
      </c>
      <c r="AY747" s="197" t="s">
        <v>180</v>
      </c>
    </row>
    <row r="748" spans="2:65" s="195" customFormat="1">
      <c r="B748" s="194"/>
      <c r="D748" s="196" t="s">
        <v>190</v>
      </c>
      <c r="E748" s="197" t="s">
        <v>5</v>
      </c>
      <c r="F748" s="198" t="s">
        <v>819</v>
      </c>
      <c r="H748" s="197" t="s">
        <v>5</v>
      </c>
      <c r="L748" s="194"/>
      <c r="M748" s="199"/>
      <c r="N748" s="200"/>
      <c r="O748" s="200"/>
      <c r="P748" s="200"/>
      <c r="Q748" s="200"/>
      <c r="R748" s="200"/>
      <c r="S748" s="200"/>
      <c r="T748" s="201"/>
      <c r="AT748" s="197" t="s">
        <v>190</v>
      </c>
      <c r="AU748" s="197" t="s">
        <v>81</v>
      </c>
      <c r="AV748" s="195" t="s">
        <v>78</v>
      </c>
      <c r="AW748" s="195" t="s">
        <v>34</v>
      </c>
      <c r="AX748" s="195" t="s">
        <v>71</v>
      </c>
      <c r="AY748" s="197" t="s">
        <v>180</v>
      </c>
    </row>
    <row r="749" spans="2:65" s="195" customFormat="1">
      <c r="B749" s="194"/>
      <c r="D749" s="196" t="s">
        <v>190</v>
      </c>
      <c r="E749" s="197" t="s">
        <v>5</v>
      </c>
      <c r="F749" s="198" t="s">
        <v>748</v>
      </c>
      <c r="H749" s="197" t="s">
        <v>5</v>
      </c>
      <c r="L749" s="194"/>
      <c r="M749" s="199"/>
      <c r="N749" s="200"/>
      <c r="O749" s="200"/>
      <c r="P749" s="200"/>
      <c r="Q749" s="200"/>
      <c r="R749" s="200"/>
      <c r="S749" s="200"/>
      <c r="T749" s="201"/>
      <c r="AT749" s="197" t="s">
        <v>190</v>
      </c>
      <c r="AU749" s="197" t="s">
        <v>81</v>
      </c>
      <c r="AV749" s="195" t="s">
        <v>78</v>
      </c>
      <c r="AW749" s="195" t="s">
        <v>34</v>
      </c>
      <c r="AX749" s="195" t="s">
        <v>71</v>
      </c>
      <c r="AY749" s="197" t="s">
        <v>180</v>
      </c>
    </row>
    <row r="750" spans="2:65" s="195" customFormat="1">
      <c r="B750" s="194"/>
      <c r="D750" s="196" t="s">
        <v>190</v>
      </c>
      <c r="E750" s="197" t="s">
        <v>5</v>
      </c>
      <c r="F750" s="198" t="s">
        <v>288</v>
      </c>
      <c r="H750" s="197" t="s">
        <v>5</v>
      </c>
      <c r="L750" s="194"/>
      <c r="M750" s="199"/>
      <c r="N750" s="200"/>
      <c r="O750" s="200"/>
      <c r="P750" s="200"/>
      <c r="Q750" s="200"/>
      <c r="R750" s="200"/>
      <c r="S750" s="200"/>
      <c r="T750" s="201"/>
      <c r="AT750" s="197" t="s">
        <v>190</v>
      </c>
      <c r="AU750" s="197" t="s">
        <v>81</v>
      </c>
      <c r="AV750" s="195" t="s">
        <v>78</v>
      </c>
      <c r="AW750" s="195" t="s">
        <v>34</v>
      </c>
      <c r="AX750" s="195" t="s">
        <v>71</v>
      </c>
      <c r="AY750" s="197" t="s">
        <v>180</v>
      </c>
    </row>
    <row r="751" spans="2:65" s="203" customFormat="1">
      <c r="B751" s="202"/>
      <c r="D751" s="196" t="s">
        <v>190</v>
      </c>
      <c r="E751" s="204" t="s">
        <v>5</v>
      </c>
      <c r="F751" s="205" t="s">
        <v>820</v>
      </c>
      <c r="H751" s="206">
        <v>162.81100000000001</v>
      </c>
      <c r="L751" s="202"/>
      <c r="M751" s="207"/>
      <c r="N751" s="208"/>
      <c r="O751" s="208"/>
      <c r="P751" s="208"/>
      <c r="Q751" s="208"/>
      <c r="R751" s="208"/>
      <c r="S751" s="208"/>
      <c r="T751" s="209"/>
      <c r="AT751" s="204" t="s">
        <v>190</v>
      </c>
      <c r="AU751" s="204" t="s">
        <v>81</v>
      </c>
      <c r="AV751" s="203" t="s">
        <v>81</v>
      </c>
      <c r="AW751" s="203" t="s">
        <v>34</v>
      </c>
      <c r="AX751" s="203" t="s">
        <v>71</v>
      </c>
      <c r="AY751" s="204" t="s">
        <v>180</v>
      </c>
    </row>
    <row r="752" spans="2:65" s="195" customFormat="1">
      <c r="B752" s="194"/>
      <c r="D752" s="196" t="s">
        <v>190</v>
      </c>
      <c r="E752" s="197" t="s">
        <v>5</v>
      </c>
      <c r="F752" s="198" t="s">
        <v>290</v>
      </c>
      <c r="H752" s="197" t="s">
        <v>5</v>
      </c>
      <c r="L752" s="194"/>
      <c r="M752" s="199"/>
      <c r="N752" s="200"/>
      <c r="O752" s="200"/>
      <c r="P752" s="200"/>
      <c r="Q752" s="200"/>
      <c r="R752" s="200"/>
      <c r="S752" s="200"/>
      <c r="T752" s="201"/>
      <c r="AT752" s="197" t="s">
        <v>190</v>
      </c>
      <c r="AU752" s="197" t="s">
        <v>81</v>
      </c>
      <c r="AV752" s="195" t="s">
        <v>78</v>
      </c>
      <c r="AW752" s="195" t="s">
        <v>34</v>
      </c>
      <c r="AX752" s="195" t="s">
        <v>71</v>
      </c>
      <c r="AY752" s="197" t="s">
        <v>180</v>
      </c>
    </row>
    <row r="753" spans="2:51" s="203" customFormat="1">
      <c r="B753" s="202"/>
      <c r="D753" s="196" t="s">
        <v>190</v>
      </c>
      <c r="E753" s="204" t="s">
        <v>5</v>
      </c>
      <c r="F753" s="205" t="s">
        <v>670</v>
      </c>
      <c r="H753" s="206">
        <v>440.21800000000002</v>
      </c>
      <c r="L753" s="202"/>
      <c r="M753" s="207"/>
      <c r="N753" s="208"/>
      <c r="O753" s="208"/>
      <c r="P753" s="208"/>
      <c r="Q753" s="208"/>
      <c r="R753" s="208"/>
      <c r="S753" s="208"/>
      <c r="T753" s="209"/>
      <c r="AT753" s="204" t="s">
        <v>190</v>
      </c>
      <c r="AU753" s="204" t="s">
        <v>81</v>
      </c>
      <c r="AV753" s="203" t="s">
        <v>81</v>
      </c>
      <c r="AW753" s="203" t="s">
        <v>34</v>
      </c>
      <c r="AX753" s="203" t="s">
        <v>71</v>
      </c>
      <c r="AY753" s="204" t="s">
        <v>180</v>
      </c>
    </row>
    <row r="754" spans="2:51" s="195" customFormat="1">
      <c r="B754" s="194"/>
      <c r="D754" s="196" t="s">
        <v>190</v>
      </c>
      <c r="E754" s="197" t="s">
        <v>5</v>
      </c>
      <c r="F754" s="198" t="s">
        <v>343</v>
      </c>
      <c r="H754" s="197" t="s">
        <v>5</v>
      </c>
      <c r="L754" s="194"/>
      <c r="M754" s="199"/>
      <c r="N754" s="200"/>
      <c r="O754" s="200"/>
      <c r="P754" s="200"/>
      <c r="Q754" s="200"/>
      <c r="R754" s="200"/>
      <c r="S754" s="200"/>
      <c r="T754" s="201"/>
      <c r="AT754" s="197" t="s">
        <v>190</v>
      </c>
      <c r="AU754" s="197" t="s">
        <v>81</v>
      </c>
      <c r="AV754" s="195" t="s">
        <v>78</v>
      </c>
      <c r="AW754" s="195" t="s">
        <v>34</v>
      </c>
      <c r="AX754" s="195" t="s">
        <v>71</v>
      </c>
      <c r="AY754" s="197" t="s">
        <v>180</v>
      </c>
    </row>
    <row r="755" spans="2:51" s="203" customFormat="1">
      <c r="B755" s="202"/>
      <c r="D755" s="196" t="s">
        <v>190</v>
      </c>
      <c r="E755" s="204" t="s">
        <v>5</v>
      </c>
      <c r="F755" s="205" t="s">
        <v>671</v>
      </c>
      <c r="H755" s="206">
        <v>-5.52</v>
      </c>
      <c r="L755" s="202"/>
      <c r="M755" s="207"/>
      <c r="N755" s="208"/>
      <c r="O755" s="208"/>
      <c r="P755" s="208"/>
      <c r="Q755" s="208"/>
      <c r="R755" s="208"/>
      <c r="S755" s="208"/>
      <c r="T755" s="209"/>
      <c r="AT755" s="204" t="s">
        <v>190</v>
      </c>
      <c r="AU755" s="204" t="s">
        <v>81</v>
      </c>
      <c r="AV755" s="203" t="s">
        <v>81</v>
      </c>
      <c r="AW755" s="203" t="s">
        <v>34</v>
      </c>
      <c r="AX755" s="203" t="s">
        <v>71</v>
      </c>
      <c r="AY755" s="204" t="s">
        <v>180</v>
      </c>
    </row>
    <row r="756" spans="2:51" s="203" customFormat="1">
      <c r="B756" s="202"/>
      <c r="D756" s="196" t="s">
        <v>190</v>
      </c>
      <c r="E756" s="204" t="s">
        <v>5</v>
      </c>
      <c r="F756" s="205" t="s">
        <v>672</v>
      </c>
      <c r="H756" s="206">
        <v>-38.64</v>
      </c>
      <c r="L756" s="202"/>
      <c r="M756" s="207"/>
      <c r="N756" s="208"/>
      <c r="O756" s="208"/>
      <c r="P756" s="208"/>
      <c r="Q756" s="208"/>
      <c r="R756" s="208"/>
      <c r="S756" s="208"/>
      <c r="T756" s="209"/>
      <c r="AT756" s="204" t="s">
        <v>190</v>
      </c>
      <c r="AU756" s="204" t="s">
        <v>81</v>
      </c>
      <c r="AV756" s="203" t="s">
        <v>81</v>
      </c>
      <c r="AW756" s="203" t="s">
        <v>34</v>
      </c>
      <c r="AX756" s="203" t="s">
        <v>71</v>
      </c>
      <c r="AY756" s="204" t="s">
        <v>180</v>
      </c>
    </row>
    <row r="757" spans="2:51" s="203" customFormat="1">
      <c r="B757" s="202"/>
      <c r="D757" s="196" t="s">
        <v>190</v>
      </c>
      <c r="E757" s="204" t="s">
        <v>5</v>
      </c>
      <c r="F757" s="205" t="s">
        <v>673</v>
      </c>
      <c r="H757" s="206">
        <v>-8.2799999999999994</v>
      </c>
      <c r="L757" s="202"/>
      <c r="M757" s="207"/>
      <c r="N757" s="208"/>
      <c r="O757" s="208"/>
      <c r="P757" s="208"/>
      <c r="Q757" s="208"/>
      <c r="R757" s="208"/>
      <c r="S757" s="208"/>
      <c r="T757" s="209"/>
      <c r="AT757" s="204" t="s">
        <v>190</v>
      </c>
      <c r="AU757" s="204" t="s">
        <v>81</v>
      </c>
      <c r="AV757" s="203" t="s">
        <v>81</v>
      </c>
      <c r="AW757" s="203" t="s">
        <v>34</v>
      </c>
      <c r="AX757" s="203" t="s">
        <v>71</v>
      </c>
      <c r="AY757" s="204" t="s">
        <v>180</v>
      </c>
    </row>
    <row r="758" spans="2:51" s="203" customFormat="1">
      <c r="B758" s="202"/>
      <c r="D758" s="196" t="s">
        <v>190</v>
      </c>
      <c r="E758" s="204" t="s">
        <v>5</v>
      </c>
      <c r="F758" s="205" t="s">
        <v>673</v>
      </c>
      <c r="H758" s="206">
        <v>-8.2799999999999994</v>
      </c>
      <c r="L758" s="202"/>
      <c r="M758" s="207"/>
      <c r="N758" s="208"/>
      <c r="O758" s="208"/>
      <c r="P758" s="208"/>
      <c r="Q758" s="208"/>
      <c r="R758" s="208"/>
      <c r="S758" s="208"/>
      <c r="T758" s="209"/>
      <c r="AT758" s="204" t="s">
        <v>190</v>
      </c>
      <c r="AU758" s="204" t="s">
        <v>81</v>
      </c>
      <c r="AV758" s="203" t="s">
        <v>81</v>
      </c>
      <c r="AW758" s="203" t="s">
        <v>34</v>
      </c>
      <c r="AX758" s="203" t="s">
        <v>71</v>
      </c>
      <c r="AY758" s="204" t="s">
        <v>180</v>
      </c>
    </row>
    <row r="759" spans="2:51" s="203" customFormat="1">
      <c r="B759" s="202"/>
      <c r="D759" s="196" t="s">
        <v>190</v>
      </c>
      <c r="E759" s="204" t="s">
        <v>5</v>
      </c>
      <c r="F759" s="205" t="s">
        <v>674</v>
      </c>
      <c r="H759" s="206">
        <v>-11.04</v>
      </c>
      <c r="L759" s="202"/>
      <c r="M759" s="207"/>
      <c r="N759" s="208"/>
      <c r="O759" s="208"/>
      <c r="P759" s="208"/>
      <c r="Q759" s="208"/>
      <c r="R759" s="208"/>
      <c r="S759" s="208"/>
      <c r="T759" s="209"/>
      <c r="AT759" s="204" t="s">
        <v>190</v>
      </c>
      <c r="AU759" s="204" t="s">
        <v>81</v>
      </c>
      <c r="AV759" s="203" t="s">
        <v>81</v>
      </c>
      <c r="AW759" s="203" t="s">
        <v>34</v>
      </c>
      <c r="AX759" s="203" t="s">
        <v>71</v>
      </c>
      <c r="AY759" s="204" t="s">
        <v>180</v>
      </c>
    </row>
    <row r="760" spans="2:51" s="203" customFormat="1">
      <c r="B760" s="202"/>
      <c r="D760" s="196" t="s">
        <v>190</v>
      </c>
      <c r="E760" s="204" t="s">
        <v>5</v>
      </c>
      <c r="F760" s="205" t="s">
        <v>821</v>
      </c>
      <c r="H760" s="206">
        <v>-2.64</v>
      </c>
      <c r="L760" s="202"/>
      <c r="M760" s="207"/>
      <c r="N760" s="208"/>
      <c r="O760" s="208"/>
      <c r="P760" s="208"/>
      <c r="Q760" s="208"/>
      <c r="R760" s="208"/>
      <c r="S760" s="208"/>
      <c r="T760" s="209"/>
      <c r="AT760" s="204" t="s">
        <v>190</v>
      </c>
      <c r="AU760" s="204" t="s">
        <v>81</v>
      </c>
      <c r="AV760" s="203" t="s">
        <v>81</v>
      </c>
      <c r="AW760" s="203" t="s">
        <v>34</v>
      </c>
      <c r="AX760" s="203" t="s">
        <v>71</v>
      </c>
      <c r="AY760" s="204" t="s">
        <v>180</v>
      </c>
    </row>
    <row r="761" spans="2:51" s="203" customFormat="1">
      <c r="B761" s="202"/>
      <c r="D761" s="196" t="s">
        <v>190</v>
      </c>
      <c r="E761" s="204" t="s">
        <v>5</v>
      </c>
      <c r="F761" s="205" t="s">
        <v>676</v>
      </c>
      <c r="H761" s="206">
        <v>-10.56</v>
      </c>
      <c r="L761" s="202"/>
      <c r="M761" s="207"/>
      <c r="N761" s="208"/>
      <c r="O761" s="208"/>
      <c r="P761" s="208"/>
      <c r="Q761" s="208"/>
      <c r="R761" s="208"/>
      <c r="S761" s="208"/>
      <c r="T761" s="209"/>
      <c r="AT761" s="204" t="s">
        <v>190</v>
      </c>
      <c r="AU761" s="204" t="s">
        <v>81</v>
      </c>
      <c r="AV761" s="203" t="s">
        <v>81</v>
      </c>
      <c r="AW761" s="203" t="s">
        <v>34</v>
      </c>
      <c r="AX761" s="203" t="s">
        <v>71</v>
      </c>
      <c r="AY761" s="204" t="s">
        <v>180</v>
      </c>
    </row>
    <row r="762" spans="2:51" s="203" customFormat="1">
      <c r="B762" s="202"/>
      <c r="D762" s="196" t="s">
        <v>190</v>
      </c>
      <c r="E762" s="204" t="s">
        <v>5</v>
      </c>
      <c r="F762" s="205" t="s">
        <v>677</v>
      </c>
      <c r="H762" s="206">
        <v>-2.544</v>
      </c>
      <c r="L762" s="202"/>
      <c r="M762" s="207"/>
      <c r="N762" s="208"/>
      <c r="O762" s="208"/>
      <c r="P762" s="208"/>
      <c r="Q762" s="208"/>
      <c r="R762" s="208"/>
      <c r="S762" s="208"/>
      <c r="T762" s="209"/>
      <c r="AT762" s="204" t="s">
        <v>190</v>
      </c>
      <c r="AU762" s="204" t="s">
        <v>81</v>
      </c>
      <c r="AV762" s="203" t="s">
        <v>81</v>
      </c>
      <c r="AW762" s="203" t="s">
        <v>34</v>
      </c>
      <c r="AX762" s="203" t="s">
        <v>71</v>
      </c>
      <c r="AY762" s="204" t="s">
        <v>180</v>
      </c>
    </row>
    <row r="763" spans="2:51" s="203" customFormat="1">
      <c r="B763" s="202"/>
      <c r="D763" s="196" t="s">
        <v>190</v>
      </c>
      <c r="E763" s="204" t="s">
        <v>5</v>
      </c>
      <c r="F763" s="205" t="s">
        <v>678</v>
      </c>
      <c r="H763" s="206">
        <v>-6.21</v>
      </c>
      <c r="L763" s="202"/>
      <c r="M763" s="207"/>
      <c r="N763" s="208"/>
      <c r="O763" s="208"/>
      <c r="P763" s="208"/>
      <c r="Q763" s="208"/>
      <c r="R763" s="208"/>
      <c r="S763" s="208"/>
      <c r="T763" s="209"/>
      <c r="AT763" s="204" t="s">
        <v>190</v>
      </c>
      <c r="AU763" s="204" t="s">
        <v>81</v>
      </c>
      <c r="AV763" s="203" t="s">
        <v>81</v>
      </c>
      <c r="AW763" s="203" t="s">
        <v>34</v>
      </c>
      <c r="AX763" s="203" t="s">
        <v>71</v>
      </c>
      <c r="AY763" s="204" t="s">
        <v>180</v>
      </c>
    </row>
    <row r="764" spans="2:51" s="203" customFormat="1">
      <c r="B764" s="202"/>
      <c r="D764" s="196" t="s">
        <v>190</v>
      </c>
      <c r="E764" s="204" t="s">
        <v>5</v>
      </c>
      <c r="F764" s="205" t="s">
        <v>679</v>
      </c>
      <c r="H764" s="206">
        <v>-5.76</v>
      </c>
      <c r="L764" s="202"/>
      <c r="M764" s="207"/>
      <c r="N764" s="208"/>
      <c r="O764" s="208"/>
      <c r="P764" s="208"/>
      <c r="Q764" s="208"/>
      <c r="R764" s="208"/>
      <c r="S764" s="208"/>
      <c r="T764" s="209"/>
      <c r="AT764" s="204" t="s">
        <v>190</v>
      </c>
      <c r="AU764" s="204" t="s">
        <v>81</v>
      </c>
      <c r="AV764" s="203" t="s">
        <v>81</v>
      </c>
      <c r="AW764" s="203" t="s">
        <v>34</v>
      </c>
      <c r="AX764" s="203" t="s">
        <v>71</v>
      </c>
      <c r="AY764" s="204" t="s">
        <v>180</v>
      </c>
    </row>
    <row r="765" spans="2:51" s="203" customFormat="1">
      <c r="B765" s="202"/>
      <c r="D765" s="196" t="s">
        <v>190</v>
      </c>
      <c r="E765" s="204" t="s">
        <v>5</v>
      </c>
      <c r="F765" s="205" t="s">
        <v>821</v>
      </c>
      <c r="H765" s="206">
        <v>-2.64</v>
      </c>
      <c r="L765" s="202"/>
      <c r="M765" s="207"/>
      <c r="N765" s="208"/>
      <c r="O765" s="208"/>
      <c r="P765" s="208"/>
      <c r="Q765" s="208"/>
      <c r="R765" s="208"/>
      <c r="S765" s="208"/>
      <c r="T765" s="209"/>
      <c r="AT765" s="204" t="s">
        <v>190</v>
      </c>
      <c r="AU765" s="204" t="s">
        <v>81</v>
      </c>
      <c r="AV765" s="203" t="s">
        <v>81</v>
      </c>
      <c r="AW765" s="203" t="s">
        <v>34</v>
      </c>
      <c r="AX765" s="203" t="s">
        <v>71</v>
      </c>
      <c r="AY765" s="204" t="s">
        <v>180</v>
      </c>
    </row>
    <row r="766" spans="2:51" s="203" customFormat="1">
      <c r="B766" s="202"/>
      <c r="D766" s="196" t="s">
        <v>190</v>
      </c>
      <c r="E766" s="204" t="s">
        <v>5</v>
      </c>
      <c r="F766" s="205" t="s">
        <v>680</v>
      </c>
      <c r="H766" s="206">
        <v>-5.52</v>
      </c>
      <c r="L766" s="202"/>
      <c r="M766" s="207"/>
      <c r="N766" s="208"/>
      <c r="O766" s="208"/>
      <c r="P766" s="208"/>
      <c r="Q766" s="208"/>
      <c r="R766" s="208"/>
      <c r="S766" s="208"/>
      <c r="T766" s="209"/>
      <c r="AT766" s="204" t="s">
        <v>190</v>
      </c>
      <c r="AU766" s="204" t="s">
        <v>81</v>
      </c>
      <c r="AV766" s="203" t="s">
        <v>81</v>
      </c>
      <c r="AW766" s="203" t="s">
        <v>34</v>
      </c>
      <c r="AX766" s="203" t="s">
        <v>71</v>
      </c>
      <c r="AY766" s="204" t="s">
        <v>180</v>
      </c>
    </row>
    <row r="767" spans="2:51" s="203" customFormat="1">
      <c r="B767" s="202"/>
      <c r="D767" s="196" t="s">
        <v>190</v>
      </c>
      <c r="E767" s="204" t="s">
        <v>5</v>
      </c>
      <c r="F767" s="205" t="s">
        <v>822</v>
      </c>
      <c r="H767" s="206">
        <v>-7.92</v>
      </c>
      <c r="L767" s="202"/>
      <c r="M767" s="207"/>
      <c r="N767" s="208"/>
      <c r="O767" s="208"/>
      <c r="P767" s="208"/>
      <c r="Q767" s="208"/>
      <c r="R767" s="208"/>
      <c r="S767" s="208"/>
      <c r="T767" s="209"/>
      <c r="AT767" s="204" t="s">
        <v>190</v>
      </c>
      <c r="AU767" s="204" t="s">
        <v>81</v>
      </c>
      <c r="AV767" s="203" t="s">
        <v>81</v>
      </c>
      <c r="AW767" s="203" t="s">
        <v>34</v>
      </c>
      <c r="AX767" s="203" t="s">
        <v>71</v>
      </c>
      <c r="AY767" s="204" t="s">
        <v>180</v>
      </c>
    </row>
    <row r="768" spans="2:51" s="203" customFormat="1">
      <c r="B768" s="202"/>
      <c r="D768" s="196" t="s">
        <v>190</v>
      </c>
      <c r="E768" s="204" t="s">
        <v>5</v>
      </c>
      <c r="F768" s="205" t="s">
        <v>823</v>
      </c>
      <c r="H768" s="206">
        <v>-2.42</v>
      </c>
      <c r="L768" s="202"/>
      <c r="M768" s="207"/>
      <c r="N768" s="208"/>
      <c r="O768" s="208"/>
      <c r="P768" s="208"/>
      <c r="Q768" s="208"/>
      <c r="R768" s="208"/>
      <c r="S768" s="208"/>
      <c r="T768" s="209"/>
      <c r="AT768" s="204" t="s">
        <v>190</v>
      </c>
      <c r="AU768" s="204" t="s">
        <v>81</v>
      </c>
      <c r="AV768" s="203" t="s">
        <v>81</v>
      </c>
      <c r="AW768" s="203" t="s">
        <v>34</v>
      </c>
      <c r="AX768" s="203" t="s">
        <v>71</v>
      </c>
      <c r="AY768" s="204" t="s">
        <v>180</v>
      </c>
    </row>
    <row r="769" spans="2:65" s="203" customFormat="1">
      <c r="B769" s="202"/>
      <c r="D769" s="196" t="s">
        <v>190</v>
      </c>
      <c r="E769" s="204" t="s">
        <v>5</v>
      </c>
      <c r="F769" s="205" t="s">
        <v>823</v>
      </c>
      <c r="H769" s="206">
        <v>-2.42</v>
      </c>
      <c r="L769" s="202"/>
      <c r="M769" s="207"/>
      <c r="N769" s="208"/>
      <c r="O769" s="208"/>
      <c r="P769" s="208"/>
      <c r="Q769" s="208"/>
      <c r="R769" s="208"/>
      <c r="S769" s="208"/>
      <c r="T769" s="209"/>
      <c r="AT769" s="204" t="s">
        <v>190</v>
      </c>
      <c r="AU769" s="204" t="s">
        <v>81</v>
      </c>
      <c r="AV769" s="203" t="s">
        <v>81</v>
      </c>
      <c r="AW769" s="203" t="s">
        <v>34</v>
      </c>
      <c r="AX769" s="203" t="s">
        <v>71</v>
      </c>
      <c r="AY769" s="204" t="s">
        <v>180</v>
      </c>
    </row>
    <row r="770" spans="2:65" s="203" customFormat="1">
      <c r="B770" s="202"/>
      <c r="D770" s="196" t="s">
        <v>190</v>
      </c>
      <c r="E770" s="204" t="s">
        <v>5</v>
      </c>
      <c r="F770" s="205" t="s">
        <v>683</v>
      </c>
      <c r="H770" s="206">
        <v>-5.2439999999999998</v>
      </c>
      <c r="L770" s="202"/>
      <c r="M770" s="207"/>
      <c r="N770" s="208"/>
      <c r="O770" s="208"/>
      <c r="P770" s="208"/>
      <c r="Q770" s="208"/>
      <c r="R770" s="208"/>
      <c r="S770" s="208"/>
      <c r="T770" s="209"/>
      <c r="AT770" s="204" t="s">
        <v>190</v>
      </c>
      <c r="AU770" s="204" t="s">
        <v>81</v>
      </c>
      <c r="AV770" s="203" t="s">
        <v>81</v>
      </c>
      <c r="AW770" s="203" t="s">
        <v>34</v>
      </c>
      <c r="AX770" s="203" t="s">
        <v>71</v>
      </c>
      <c r="AY770" s="204" t="s">
        <v>180</v>
      </c>
    </row>
    <row r="771" spans="2:65" s="195" customFormat="1">
      <c r="B771" s="194"/>
      <c r="D771" s="196" t="s">
        <v>190</v>
      </c>
      <c r="E771" s="197" t="s">
        <v>5</v>
      </c>
      <c r="F771" s="198" t="s">
        <v>788</v>
      </c>
      <c r="H771" s="197" t="s">
        <v>5</v>
      </c>
      <c r="L771" s="194"/>
      <c r="M771" s="199"/>
      <c r="N771" s="200"/>
      <c r="O771" s="200"/>
      <c r="P771" s="200"/>
      <c r="Q771" s="200"/>
      <c r="R771" s="200"/>
      <c r="S771" s="200"/>
      <c r="T771" s="201"/>
      <c r="AT771" s="197" t="s">
        <v>190</v>
      </c>
      <c r="AU771" s="197" t="s">
        <v>81</v>
      </c>
      <c r="AV771" s="195" t="s">
        <v>78</v>
      </c>
      <c r="AW771" s="195" t="s">
        <v>34</v>
      </c>
      <c r="AX771" s="195" t="s">
        <v>71</v>
      </c>
      <c r="AY771" s="197" t="s">
        <v>180</v>
      </c>
    </row>
    <row r="772" spans="2:65" s="203" customFormat="1">
      <c r="B772" s="202"/>
      <c r="D772" s="196" t="s">
        <v>190</v>
      </c>
      <c r="E772" s="204" t="s">
        <v>5</v>
      </c>
      <c r="F772" s="205" t="s">
        <v>824</v>
      </c>
      <c r="H772" s="206">
        <v>16</v>
      </c>
      <c r="L772" s="202"/>
      <c r="M772" s="207"/>
      <c r="N772" s="208"/>
      <c r="O772" s="208"/>
      <c r="P772" s="208"/>
      <c r="Q772" s="208"/>
      <c r="R772" s="208"/>
      <c r="S772" s="208"/>
      <c r="T772" s="209"/>
      <c r="AT772" s="204" t="s">
        <v>190</v>
      </c>
      <c r="AU772" s="204" t="s">
        <v>81</v>
      </c>
      <c r="AV772" s="203" t="s">
        <v>81</v>
      </c>
      <c r="AW772" s="203" t="s">
        <v>34</v>
      </c>
      <c r="AX772" s="203" t="s">
        <v>71</v>
      </c>
      <c r="AY772" s="204" t="s">
        <v>180</v>
      </c>
    </row>
    <row r="773" spans="2:65" s="211" customFormat="1">
      <c r="B773" s="210"/>
      <c r="D773" s="196" t="s">
        <v>190</v>
      </c>
      <c r="E773" s="212" t="s">
        <v>5</v>
      </c>
      <c r="F773" s="213" t="s">
        <v>198</v>
      </c>
      <c r="H773" s="214">
        <v>493.39100000000002</v>
      </c>
      <c r="L773" s="210"/>
      <c r="M773" s="215"/>
      <c r="N773" s="216"/>
      <c r="O773" s="216"/>
      <c r="P773" s="216"/>
      <c r="Q773" s="216"/>
      <c r="R773" s="216"/>
      <c r="S773" s="216"/>
      <c r="T773" s="217"/>
      <c r="AT773" s="212" t="s">
        <v>190</v>
      </c>
      <c r="AU773" s="212" t="s">
        <v>81</v>
      </c>
      <c r="AV773" s="211" t="s">
        <v>188</v>
      </c>
      <c r="AW773" s="211" t="s">
        <v>34</v>
      </c>
      <c r="AX773" s="211" t="s">
        <v>78</v>
      </c>
      <c r="AY773" s="212" t="s">
        <v>180</v>
      </c>
    </row>
    <row r="774" spans="2:65" s="103" customFormat="1" ht="25.5" customHeight="1">
      <c r="B774" s="104"/>
      <c r="C774" s="183" t="s">
        <v>825</v>
      </c>
      <c r="D774" s="183" t="s">
        <v>183</v>
      </c>
      <c r="E774" s="184" t="s">
        <v>745</v>
      </c>
      <c r="F774" s="185" t="s">
        <v>746</v>
      </c>
      <c r="G774" s="186" t="s">
        <v>208</v>
      </c>
      <c r="H774" s="187">
        <v>503.01100000000002</v>
      </c>
      <c r="I774" s="6"/>
      <c r="J774" s="188">
        <f>ROUND(I774*H774,2)</f>
        <v>0</v>
      </c>
      <c r="K774" s="185" t="s">
        <v>187</v>
      </c>
      <c r="L774" s="104"/>
      <c r="M774" s="189" t="s">
        <v>5</v>
      </c>
      <c r="N774" s="190" t="s">
        <v>42</v>
      </c>
      <c r="O774" s="105"/>
      <c r="P774" s="191">
        <f>O774*H774</f>
        <v>0</v>
      </c>
      <c r="Q774" s="191">
        <v>8.5000000000000006E-3</v>
      </c>
      <c r="R774" s="191">
        <f>Q774*H774</f>
        <v>4.2755935000000003</v>
      </c>
      <c r="S774" s="191">
        <v>0</v>
      </c>
      <c r="T774" s="192">
        <f>S774*H774</f>
        <v>0</v>
      </c>
      <c r="AR774" s="93" t="s">
        <v>188</v>
      </c>
      <c r="AT774" s="93" t="s">
        <v>183</v>
      </c>
      <c r="AU774" s="93" t="s">
        <v>81</v>
      </c>
      <c r="AY774" s="93" t="s">
        <v>180</v>
      </c>
      <c r="BE774" s="193">
        <f>IF(N774="základní",J774,0)</f>
        <v>0</v>
      </c>
      <c r="BF774" s="193">
        <f>IF(N774="snížená",J774,0)</f>
        <v>0</v>
      </c>
      <c r="BG774" s="193">
        <f>IF(N774="zákl. přenesená",J774,0)</f>
        <v>0</v>
      </c>
      <c r="BH774" s="193">
        <f>IF(N774="sníž. přenesená",J774,0)</f>
        <v>0</v>
      </c>
      <c r="BI774" s="193">
        <f>IF(N774="nulová",J774,0)</f>
        <v>0</v>
      </c>
      <c r="BJ774" s="93" t="s">
        <v>78</v>
      </c>
      <c r="BK774" s="193">
        <f>ROUND(I774*H774,2)</f>
        <v>0</v>
      </c>
      <c r="BL774" s="93" t="s">
        <v>188</v>
      </c>
      <c r="BM774" s="93" t="s">
        <v>826</v>
      </c>
    </row>
    <row r="775" spans="2:65" s="195" customFormat="1">
      <c r="B775" s="194"/>
      <c r="D775" s="196" t="s">
        <v>190</v>
      </c>
      <c r="E775" s="197" t="s">
        <v>5</v>
      </c>
      <c r="F775" s="198" t="s">
        <v>783</v>
      </c>
      <c r="H775" s="197" t="s">
        <v>5</v>
      </c>
      <c r="L775" s="194"/>
      <c r="M775" s="199"/>
      <c r="N775" s="200"/>
      <c r="O775" s="200"/>
      <c r="P775" s="200"/>
      <c r="Q775" s="200"/>
      <c r="R775" s="200"/>
      <c r="S775" s="200"/>
      <c r="T775" s="201"/>
      <c r="AT775" s="197" t="s">
        <v>190</v>
      </c>
      <c r="AU775" s="197" t="s">
        <v>81</v>
      </c>
      <c r="AV775" s="195" t="s">
        <v>78</v>
      </c>
      <c r="AW775" s="195" t="s">
        <v>34</v>
      </c>
      <c r="AX775" s="195" t="s">
        <v>71</v>
      </c>
      <c r="AY775" s="197" t="s">
        <v>180</v>
      </c>
    </row>
    <row r="776" spans="2:65" s="195" customFormat="1">
      <c r="B776" s="194"/>
      <c r="D776" s="196" t="s">
        <v>190</v>
      </c>
      <c r="E776" s="197" t="s">
        <v>5</v>
      </c>
      <c r="F776" s="198" t="s">
        <v>819</v>
      </c>
      <c r="H776" s="197" t="s">
        <v>5</v>
      </c>
      <c r="L776" s="194"/>
      <c r="M776" s="199"/>
      <c r="N776" s="200"/>
      <c r="O776" s="200"/>
      <c r="P776" s="200"/>
      <c r="Q776" s="200"/>
      <c r="R776" s="200"/>
      <c r="S776" s="200"/>
      <c r="T776" s="201"/>
      <c r="AT776" s="197" t="s">
        <v>190</v>
      </c>
      <c r="AU776" s="197" t="s">
        <v>81</v>
      </c>
      <c r="AV776" s="195" t="s">
        <v>78</v>
      </c>
      <c r="AW776" s="195" t="s">
        <v>34</v>
      </c>
      <c r="AX776" s="195" t="s">
        <v>71</v>
      </c>
      <c r="AY776" s="197" t="s">
        <v>180</v>
      </c>
    </row>
    <row r="777" spans="2:65" s="195" customFormat="1">
      <c r="B777" s="194"/>
      <c r="D777" s="196" t="s">
        <v>190</v>
      </c>
      <c r="E777" s="197" t="s">
        <v>5</v>
      </c>
      <c r="F777" s="198" t="s">
        <v>748</v>
      </c>
      <c r="H777" s="197" t="s">
        <v>5</v>
      </c>
      <c r="L777" s="194"/>
      <c r="M777" s="199"/>
      <c r="N777" s="200"/>
      <c r="O777" s="200"/>
      <c r="P777" s="200"/>
      <c r="Q777" s="200"/>
      <c r="R777" s="200"/>
      <c r="S777" s="200"/>
      <c r="T777" s="201"/>
      <c r="AT777" s="197" t="s">
        <v>190</v>
      </c>
      <c r="AU777" s="197" t="s">
        <v>81</v>
      </c>
      <c r="AV777" s="195" t="s">
        <v>78</v>
      </c>
      <c r="AW777" s="195" t="s">
        <v>34</v>
      </c>
      <c r="AX777" s="195" t="s">
        <v>71</v>
      </c>
      <c r="AY777" s="197" t="s">
        <v>180</v>
      </c>
    </row>
    <row r="778" spans="2:65" s="195" customFormat="1">
      <c r="B778" s="194"/>
      <c r="D778" s="196" t="s">
        <v>190</v>
      </c>
      <c r="E778" s="197" t="s">
        <v>5</v>
      </c>
      <c r="F778" s="198" t="s">
        <v>288</v>
      </c>
      <c r="H778" s="197" t="s">
        <v>5</v>
      </c>
      <c r="L778" s="194"/>
      <c r="M778" s="199"/>
      <c r="N778" s="200"/>
      <c r="O778" s="200"/>
      <c r="P778" s="200"/>
      <c r="Q778" s="200"/>
      <c r="R778" s="200"/>
      <c r="S778" s="200"/>
      <c r="T778" s="201"/>
      <c r="AT778" s="197" t="s">
        <v>190</v>
      </c>
      <c r="AU778" s="197" t="s">
        <v>81</v>
      </c>
      <c r="AV778" s="195" t="s">
        <v>78</v>
      </c>
      <c r="AW778" s="195" t="s">
        <v>34</v>
      </c>
      <c r="AX778" s="195" t="s">
        <v>71</v>
      </c>
      <c r="AY778" s="197" t="s">
        <v>180</v>
      </c>
    </row>
    <row r="779" spans="2:65" s="203" customFormat="1">
      <c r="B779" s="202"/>
      <c r="D779" s="196" t="s">
        <v>190</v>
      </c>
      <c r="E779" s="204" t="s">
        <v>5</v>
      </c>
      <c r="F779" s="205" t="s">
        <v>827</v>
      </c>
      <c r="H779" s="206">
        <v>165.55</v>
      </c>
      <c r="L779" s="202"/>
      <c r="M779" s="207"/>
      <c r="N779" s="208"/>
      <c r="O779" s="208"/>
      <c r="P779" s="208"/>
      <c r="Q779" s="208"/>
      <c r="R779" s="208"/>
      <c r="S779" s="208"/>
      <c r="T779" s="209"/>
      <c r="AT779" s="204" t="s">
        <v>190</v>
      </c>
      <c r="AU779" s="204" t="s">
        <v>81</v>
      </c>
      <c r="AV779" s="203" t="s">
        <v>81</v>
      </c>
      <c r="AW779" s="203" t="s">
        <v>34</v>
      </c>
      <c r="AX779" s="203" t="s">
        <v>71</v>
      </c>
      <c r="AY779" s="204" t="s">
        <v>180</v>
      </c>
    </row>
    <row r="780" spans="2:65" s="195" customFormat="1">
      <c r="B780" s="194"/>
      <c r="D780" s="196" t="s">
        <v>190</v>
      </c>
      <c r="E780" s="197" t="s">
        <v>5</v>
      </c>
      <c r="F780" s="198" t="s">
        <v>290</v>
      </c>
      <c r="H780" s="197" t="s">
        <v>5</v>
      </c>
      <c r="L780" s="194"/>
      <c r="M780" s="199"/>
      <c r="N780" s="200"/>
      <c r="O780" s="200"/>
      <c r="P780" s="200"/>
      <c r="Q780" s="200"/>
      <c r="R780" s="200"/>
      <c r="S780" s="200"/>
      <c r="T780" s="201"/>
      <c r="AT780" s="197" t="s">
        <v>190</v>
      </c>
      <c r="AU780" s="197" t="s">
        <v>81</v>
      </c>
      <c r="AV780" s="195" t="s">
        <v>78</v>
      </c>
      <c r="AW780" s="195" t="s">
        <v>34</v>
      </c>
      <c r="AX780" s="195" t="s">
        <v>71</v>
      </c>
      <c r="AY780" s="197" t="s">
        <v>180</v>
      </c>
    </row>
    <row r="781" spans="2:65" s="203" customFormat="1">
      <c r="B781" s="202"/>
      <c r="D781" s="196" t="s">
        <v>190</v>
      </c>
      <c r="E781" s="204" t="s">
        <v>5</v>
      </c>
      <c r="F781" s="205" t="s">
        <v>828</v>
      </c>
      <c r="H781" s="206">
        <v>447.09899999999999</v>
      </c>
      <c r="L781" s="202"/>
      <c r="M781" s="207"/>
      <c r="N781" s="208"/>
      <c r="O781" s="208"/>
      <c r="P781" s="208"/>
      <c r="Q781" s="208"/>
      <c r="R781" s="208"/>
      <c r="S781" s="208"/>
      <c r="T781" s="209"/>
      <c r="AT781" s="204" t="s">
        <v>190</v>
      </c>
      <c r="AU781" s="204" t="s">
        <v>81</v>
      </c>
      <c r="AV781" s="203" t="s">
        <v>81</v>
      </c>
      <c r="AW781" s="203" t="s">
        <v>34</v>
      </c>
      <c r="AX781" s="203" t="s">
        <v>71</v>
      </c>
      <c r="AY781" s="204" t="s">
        <v>180</v>
      </c>
    </row>
    <row r="782" spans="2:65" s="195" customFormat="1">
      <c r="B782" s="194"/>
      <c r="D782" s="196" t="s">
        <v>190</v>
      </c>
      <c r="E782" s="197" t="s">
        <v>5</v>
      </c>
      <c r="F782" s="198" t="s">
        <v>343</v>
      </c>
      <c r="H782" s="197" t="s">
        <v>5</v>
      </c>
      <c r="L782" s="194"/>
      <c r="M782" s="199"/>
      <c r="N782" s="200"/>
      <c r="O782" s="200"/>
      <c r="P782" s="200"/>
      <c r="Q782" s="200"/>
      <c r="R782" s="200"/>
      <c r="S782" s="200"/>
      <c r="T782" s="201"/>
      <c r="AT782" s="197" t="s">
        <v>190</v>
      </c>
      <c r="AU782" s="197" t="s">
        <v>81</v>
      </c>
      <c r="AV782" s="195" t="s">
        <v>78</v>
      </c>
      <c r="AW782" s="195" t="s">
        <v>34</v>
      </c>
      <c r="AX782" s="195" t="s">
        <v>71</v>
      </c>
      <c r="AY782" s="197" t="s">
        <v>180</v>
      </c>
    </row>
    <row r="783" spans="2:65" s="203" customFormat="1">
      <c r="B783" s="202"/>
      <c r="D783" s="196" t="s">
        <v>190</v>
      </c>
      <c r="E783" s="204" t="s">
        <v>5</v>
      </c>
      <c r="F783" s="205" t="s">
        <v>671</v>
      </c>
      <c r="H783" s="206">
        <v>-5.52</v>
      </c>
      <c r="L783" s="202"/>
      <c r="M783" s="207"/>
      <c r="N783" s="208"/>
      <c r="O783" s="208"/>
      <c r="P783" s="208"/>
      <c r="Q783" s="208"/>
      <c r="R783" s="208"/>
      <c r="S783" s="208"/>
      <c r="T783" s="209"/>
      <c r="AT783" s="204" t="s">
        <v>190</v>
      </c>
      <c r="AU783" s="204" t="s">
        <v>81</v>
      </c>
      <c r="AV783" s="203" t="s">
        <v>81</v>
      </c>
      <c r="AW783" s="203" t="s">
        <v>34</v>
      </c>
      <c r="AX783" s="203" t="s">
        <v>71</v>
      </c>
      <c r="AY783" s="204" t="s">
        <v>180</v>
      </c>
    </row>
    <row r="784" spans="2:65" s="203" customFormat="1">
      <c r="B784" s="202"/>
      <c r="D784" s="196" t="s">
        <v>190</v>
      </c>
      <c r="E784" s="204" t="s">
        <v>5</v>
      </c>
      <c r="F784" s="205" t="s">
        <v>672</v>
      </c>
      <c r="H784" s="206">
        <v>-38.64</v>
      </c>
      <c r="L784" s="202"/>
      <c r="M784" s="207"/>
      <c r="N784" s="208"/>
      <c r="O784" s="208"/>
      <c r="P784" s="208"/>
      <c r="Q784" s="208"/>
      <c r="R784" s="208"/>
      <c r="S784" s="208"/>
      <c r="T784" s="209"/>
      <c r="AT784" s="204" t="s">
        <v>190</v>
      </c>
      <c r="AU784" s="204" t="s">
        <v>81</v>
      </c>
      <c r="AV784" s="203" t="s">
        <v>81</v>
      </c>
      <c r="AW784" s="203" t="s">
        <v>34</v>
      </c>
      <c r="AX784" s="203" t="s">
        <v>71</v>
      </c>
      <c r="AY784" s="204" t="s">
        <v>180</v>
      </c>
    </row>
    <row r="785" spans="2:51" s="203" customFormat="1">
      <c r="B785" s="202"/>
      <c r="D785" s="196" t="s">
        <v>190</v>
      </c>
      <c r="E785" s="204" t="s">
        <v>5</v>
      </c>
      <c r="F785" s="205" t="s">
        <v>673</v>
      </c>
      <c r="H785" s="206">
        <v>-8.2799999999999994</v>
      </c>
      <c r="L785" s="202"/>
      <c r="M785" s="207"/>
      <c r="N785" s="208"/>
      <c r="O785" s="208"/>
      <c r="P785" s="208"/>
      <c r="Q785" s="208"/>
      <c r="R785" s="208"/>
      <c r="S785" s="208"/>
      <c r="T785" s="209"/>
      <c r="AT785" s="204" t="s">
        <v>190</v>
      </c>
      <c r="AU785" s="204" t="s">
        <v>81</v>
      </c>
      <c r="AV785" s="203" t="s">
        <v>81</v>
      </c>
      <c r="AW785" s="203" t="s">
        <v>34</v>
      </c>
      <c r="AX785" s="203" t="s">
        <v>71</v>
      </c>
      <c r="AY785" s="204" t="s">
        <v>180</v>
      </c>
    </row>
    <row r="786" spans="2:51" s="203" customFormat="1">
      <c r="B786" s="202"/>
      <c r="D786" s="196" t="s">
        <v>190</v>
      </c>
      <c r="E786" s="204" t="s">
        <v>5</v>
      </c>
      <c r="F786" s="205" t="s">
        <v>673</v>
      </c>
      <c r="H786" s="206">
        <v>-8.2799999999999994</v>
      </c>
      <c r="L786" s="202"/>
      <c r="M786" s="207"/>
      <c r="N786" s="208"/>
      <c r="O786" s="208"/>
      <c r="P786" s="208"/>
      <c r="Q786" s="208"/>
      <c r="R786" s="208"/>
      <c r="S786" s="208"/>
      <c r="T786" s="209"/>
      <c r="AT786" s="204" t="s">
        <v>190</v>
      </c>
      <c r="AU786" s="204" t="s">
        <v>81</v>
      </c>
      <c r="AV786" s="203" t="s">
        <v>81</v>
      </c>
      <c r="AW786" s="203" t="s">
        <v>34</v>
      </c>
      <c r="AX786" s="203" t="s">
        <v>71</v>
      </c>
      <c r="AY786" s="204" t="s">
        <v>180</v>
      </c>
    </row>
    <row r="787" spans="2:51" s="203" customFormat="1">
      <c r="B787" s="202"/>
      <c r="D787" s="196" t="s">
        <v>190</v>
      </c>
      <c r="E787" s="204" t="s">
        <v>5</v>
      </c>
      <c r="F787" s="205" t="s">
        <v>674</v>
      </c>
      <c r="H787" s="206">
        <v>-11.04</v>
      </c>
      <c r="L787" s="202"/>
      <c r="M787" s="207"/>
      <c r="N787" s="208"/>
      <c r="O787" s="208"/>
      <c r="P787" s="208"/>
      <c r="Q787" s="208"/>
      <c r="R787" s="208"/>
      <c r="S787" s="208"/>
      <c r="T787" s="209"/>
      <c r="AT787" s="204" t="s">
        <v>190</v>
      </c>
      <c r="AU787" s="204" t="s">
        <v>81</v>
      </c>
      <c r="AV787" s="203" t="s">
        <v>81</v>
      </c>
      <c r="AW787" s="203" t="s">
        <v>34</v>
      </c>
      <c r="AX787" s="203" t="s">
        <v>71</v>
      </c>
      <c r="AY787" s="204" t="s">
        <v>180</v>
      </c>
    </row>
    <row r="788" spans="2:51" s="203" customFormat="1">
      <c r="B788" s="202"/>
      <c r="D788" s="196" t="s">
        <v>190</v>
      </c>
      <c r="E788" s="204" t="s">
        <v>5</v>
      </c>
      <c r="F788" s="205" t="s">
        <v>821</v>
      </c>
      <c r="H788" s="206">
        <v>-2.64</v>
      </c>
      <c r="L788" s="202"/>
      <c r="M788" s="207"/>
      <c r="N788" s="208"/>
      <c r="O788" s="208"/>
      <c r="P788" s="208"/>
      <c r="Q788" s="208"/>
      <c r="R788" s="208"/>
      <c r="S788" s="208"/>
      <c r="T788" s="209"/>
      <c r="AT788" s="204" t="s">
        <v>190</v>
      </c>
      <c r="AU788" s="204" t="s">
        <v>81</v>
      </c>
      <c r="AV788" s="203" t="s">
        <v>81</v>
      </c>
      <c r="AW788" s="203" t="s">
        <v>34</v>
      </c>
      <c r="AX788" s="203" t="s">
        <v>71</v>
      </c>
      <c r="AY788" s="204" t="s">
        <v>180</v>
      </c>
    </row>
    <row r="789" spans="2:51" s="203" customFormat="1">
      <c r="B789" s="202"/>
      <c r="D789" s="196" t="s">
        <v>190</v>
      </c>
      <c r="E789" s="204" t="s">
        <v>5</v>
      </c>
      <c r="F789" s="205" t="s">
        <v>676</v>
      </c>
      <c r="H789" s="206">
        <v>-10.56</v>
      </c>
      <c r="L789" s="202"/>
      <c r="M789" s="207"/>
      <c r="N789" s="208"/>
      <c r="O789" s="208"/>
      <c r="P789" s="208"/>
      <c r="Q789" s="208"/>
      <c r="R789" s="208"/>
      <c r="S789" s="208"/>
      <c r="T789" s="209"/>
      <c r="AT789" s="204" t="s">
        <v>190</v>
      </c>
      <c r="AU789" s="204" t="s">
        <v>81</v>
      </c>
      <c r="AV789" s="203" t="s">
        <v>81</v>
      </c>
      <c r="AW789" s="203" t="s">
        <v>34</v>
      </c>
      <c r="AX789" s="203" t="s">
        <v>71</v>
      </c>
      <c r="AY789" s="204" t="s">
        <v>180</v>
      </c>
    </row>
    <row r="790" spans="2:51" s="203" customFormat="1">
      <c r="B790" s="202"/>
      <c r="D790" s="196" t="s">
        <v>190</v>
      </c>
      <c r="E790" s="204" t="s">
        <v>5</v>
      </c>
      <c r="F790" s="205" t="s">
        <v>677</v>
      </c>
      <c r="H790" s="206">
        <v>-2.544</v>
      </c>
      <c r="L790" s="202"/>
      <c r="M790" s="207"/>
      <c r="N790" s="208"/>
      <c r="O790" s="208"/>
      <c r="P790" s="208"/>
      <c r="Q790" s="208"/>
      <c r="R790" s="208"/>
      <c r="S790" s="208"/>
      <c r="T790" s="209"/>
      <c r="AT790" s="204" t="s">
        <v>190</v>
      </c>
      <c r="AU790" s="204" t="s">
        <v>81</v>
      </c>
      <c r="AV790" s="203" t="s">
        <v>81</v>
      </c>
      <c r="AW790" s="203" t="s">
        <v>34</v>
      </c>
      <c r="AX790" s="203" t="s">
        <v>71</v>
      </c>
      <c r="AY790" s="204" t="s">
        <v>180</v>
      </c>
    </row>
    <row r="791" spans="2:51" s="203" customFormat="1">
      <c r="B791" s="202"/>
      <c r="D791" s="196" t="s">
        <v>190</v>
      </c>
      <c r="E791" s="204" t="s">
        <v>5</v>
      </c>
      <c r="F791" s="205" t="s">
        <v>678</v>
      </c>
      <c r="H791" s="206">
        <v>-6.21</v>
      </c>
      <c r="L791" s="202"/>
      <c r="M791" s="207"/>
      <c r="N791" s="208"/>
      <c r="O791" s="208"/>
      <c r="P791" s="208"/>
      <c r="Q791" s="208"/>
      <c r="R791" s="208"/>
      <c r="S791" s="208"/>
      <c r="T791" s="209"/>
      <c r="AT791" s="204" t="s">
        <v>190</v>
      </c>
      <c r="AU791" s="204" t="s">
        <v>81</v>
      </c>
      <c r="AV791" s="203" t="s">
        <v>81</v>
      </c>
      <c r="AW791" s="203" t="s">
        <v>34</v>
      </c>
      <c r="AX791" s="203" t="s">
        <v>71</v>
      </c>
      <c r="AY791" s="204" t="s">
        <v>180</v>
      </c>
    </row>
    <row r="792" spans="2:51" s="203" customFormat="1">
      <c r="B792" s="202"/>
      <c r="D792" s="196" t="s">
        <v>190</v>
      </c>
      <c r="E792" s="204" t="s">
        <v>5</v>
      </c>
      <c r="F792" s="205" t="s">
        <v>679</v>
      </c>
      <c r="H792" s="206">
        <v>-5.76</v>
      </c>
      <c r="L792" s="202"/>
      <c r="M792" s="207"/>
      <c r="N792" s="208"/>
      <c r="O792" s="208"/>
      <c r="P792" s="208"/>
      <c r="Q792" s="208"/>
      <c r="R792" s="208"/>
      <c r="S792" s="208"/>
      <c r="T792" s="209"/>
      <c r="AT792" s="204" t="s">
        <v>190</v>
      </c>
      <c r="AU792" s="204" t="s">
        <v>81</v>
      </c>
      <c r="AV792" s="203" t="s">
        <v>81</v>
      </c>
      <c r="AW792" s="203" t="s">
        <v>34</v>
      </c>
      <c r="AX792" s="203" t="s">
        <v>71</v>
      </c>
      <c r="AY792" s="204" t="s">
        <v>180</v>
      </c>
    </row>
    <row r="793" spans="2:51" s="203" customFormat="1">
      <c r="B793" s="202"/>
      <c r="D793" s="196" t="s">
        <v>190</v>
      </c>
      <c r="E793" s="204" t="s">
        <v>5</v>
      </c>
      <c r="F793" s="205" t="s">
        <v>821</v>
      </c>
      <c r="H793" s="206">
        <v>-2.64</v>
      </c>
      <c r="L793" s="202"/>
      <c r="M793" s="207"/>
      <c r="N793" s="208"/>
      <c r="O793" s="208"/>
      <c r="P793" s="208"/>
      <c r="Q793" s="208"/>
      <c r="R793" s="208"/>
      <c r="S793" s="208"/>
      <c r="T793" s="209"/>
      <c r="AT793" s="204" t="s">
        <v>190</v>
      </c>
      <c r="AU793" s="204" t="s">
        <v>81</v>
      </c>
      <c r="AV793" s="203" t="s">
        <v>81</v>
      </c>
      <c r="AW793" s="203" t="s">
        <v>34</v>
      </c>
      <c r="AX793" s="203" t="s">
        <v>71</v>
      </c>
      <c r="AY793" s="204" t="s">
        <v>180</v>
      </c>
    </row>
    <row r="794" spans="2:51" s="203" customFormat="1">
      <c r="B794" s="202"/>
      <c r="D794" s="196" t="s">
        <v>190</v>
      </c>
      <c r="E794" s="204" t="s">
        <v>5</v>
      </c>
      <c r="F794" s="205" t="s">
        <v>680</v>
      </c>
      <c r="H794" s="206">
        <v>-5.52</v>
      </c>
      <c r="L794" s="202"/>
      <c r="M794" s="207"/>
      <c r="N794" s="208"/>
      <c r="O794" s="208"/>
      <c r="P794" s="208"/>
      <c r="Q794" s="208"/>
      <c r="R794" s="208"/>
      <c r="S794" s="208"/>
      <c r="T794" s="209"/>
      <c r="AT794" s="204" t="s">
        <v>190</v>
      </c>
      <c r="AU794" s="204" t="s">
        <v>81</v>
      </c>
      <c r="AV794" s="203" t="s">
        <v>81</v>
      </c>
      <c r="AW794" s="203" t="s">
        <v>34</v>
      </c>
      <c r="AX794" s="203" t="s">
        <v>71</v>
      </c>
      <c r="AY794" s="204" t="s">
        <v>180</v>
      </c>
    </row>
    <row r="795" spans="2:51" s="203" customFormat="1">
      <c r="B795" s="202"/>
      <c r="D795" s="196" t="s">
        <v>190</v>
      </c>
      <c r="E795" s="204" t="s">
        <v>5</v>
      </c>
      <c r="F795" s="205" t="s">
        <v>822</v>
      </c>
      <c r="H795" s="206">
        <v>-7.92</v>
      </c>
      <c r="L795" s="202"/>
      <c r="M795" s="207"/>
      <c r="N795" s="208"/>
      <c r="O795" s="208"/>
      <c r="P795" s="208"/>
      <c r="Q795" s="208"/>
      <c r="R795" s="208"/>
      <c r="S795" s="208"/>
      <c r="T795" s="209"/>
      <c r="AT795" s="204" t="s">
        <v>190</v>
      </c>
      <c r="AU795" s="204" t="s">
        <v>81</v>
      </c>
      <c r="AV795" s="203" t="s">
        <v>81</v>
      </c>
      <c r="AW795" s="203" t="s">
        <v>34</v>
      </c>
      <c r="AX795" s="203" t="s">
        <v>71</v>
      </c>
      <c r="AY795" s="204" t="s">
        <v>180</v>
      </c>
    </row>
    <row r="796" spans="2:51" s="203" customFormat="1">
      <c r="B796" s="202"/>
      <c r="D796" s="196" t="s">
        <v>190</v>
      </c>
      <c r="E796" s="204" t="s">
        <v>5</v>
      </c>
      <c r="F796" s="205" t="s">
        <v>823</v>
      </c>
      <c r="H796" s="206">
        <v>-2.42</v>
      </c>
      <c r="L796" s="202"/>
      <c r="M796" s="207"/>
      <c r="N796" s="208"/>
      <c r="O796" s="208"/>
      <c r="P796" s="208"/>
      <c r="Q796" s="208"/>
      <c r="R796" s="208"/>
      <c r="S796" s="208"/>
      <c r="T796" s="209"/>
      <c r="AT796" s="204" t="s">
        <v>190</v>
      </c>
      <c r="AU796" s="204" t="s">
        <v>81</v>
      </c>
      <c r="AV796" s="203" t="s">
        <v>81</v>
      </c>
      <c r="AW796" s="203" t="s">
        <v>34</v>
      </c>
      <c r="AX796" s="203" t="s">
        <v>71</v>
      </c>
      <c r="AY796" s="204" t="s">
        <v>180</v>
      </c>
    </row>
    <row r="797" spans="2:51" s="203" customFormat="1">
      <c r="B797" s="202"/>
      <c r="D797" s="196" t="s">
        <v>190</v>
      </c>
      <c r="E797" s="204" t="s">
        <v>5</v>
      </c>
      <c r="F797" s="205" t="s">
        <v>823</v>
      </c>
      <c r="H797" s="206">
        <v>-2.42</v>
      </c>
      <c r="L797" s="202"/>
      <c r="M797" s="207"/>
      <c r="N797" s="208"/>
      <c r="O797" s="208"/>
      <c r="P797" s="208"/>
      <c r="Q797" s="208"/>
      <c r="R797" s="208"/>
      <c r="S797" s="208"/>
      <c r="T797" s="209"/>
      <c r="AT797" s="204" t="s">
        <v>190</v>
      </c>
      <c r="AU797" s="204" t="s">
        <v>81</v>
      </c>
      <c r="AV797" s="203" t="s">
        <v>81</v>
      </c>
      <c r="AW797" s="203" t="s">
        <v>34</v>
      </c>
      <c r="AX797" s="203" t="s">
        <v>71</v>
      </c>
      <c r="AY797" s="204" t="s">
        <v>180</v>
      </c>
    </row>
    <row r="798" spans="2:51" s="203" customFormat="1">
      <c r="B798" s="202"/>
      <c r="D798" s="196" t="s">
        <v>190</v>
      </c>
      <c r="E798" s="204" t="s">
        <v>5</v>
      </c>
      <c r="F798" s="205" t="s">
        <v>683</v>
      </c>
      <c r="H798" s="206">
        <v>-5.2439999999999998</v>
      </c>
      <c r="L798" s="202"/>
      <c r="M798" s="207"/>
      <c r="N798" s="208"/>
      <c r="O798" s="208"/>
      <c r="P798" s="208"/>
      <c r="Q798" s="208"/>
      <c r="R798" s="208"/>
      <c r="S798" s="208"/>
      <c r="T798" s="209"/>
      <c r="AT798" s="204" t="s">
        <v>190</v>
      </c>
      <c r="AU798" s="204" t="s">
        <v>81</v>
      </c>
      <c r="AV798" s="203" t="s">
        <v>81</v>
      </c>
      <c r="AW798" s="203" t="s">
        <v>34</v>
      </c>
      <c r="AX798" s="203" t="s">
        <v>71</v>
      </c>
      <c r="AY798" s="204" t="s">
        <v>180</v>
      </c>
    </row>
    <row r="799" spans="2:51" s="195" customFormat="1">
      <c r="B799" s="194"/>
      <c r="D799" s="196" t="s">
        <v>190</v>
      </c>
      <c r="E799" s="197" t="s">
        <v>5</v>
      </c>
      <c r="F799" s="198" t="s">
        <v>788</v>
      </c>
      <c r="H799" s="197" t="s">
        <v>5</v>
      </c>
      <c r="L799" s="194"/>
      <c r="M799" s="199"/>
      <c r="N799" s="200"/>
      <c r="O799" s="200"/>
      <c r="P799" s="200"/>
      <c r="Q799" s="200"/>
      <c r="R799" s="200"/>
      <c r="S799" s="200"/>
      <c r="T799" s="201"/>
      <c r="AT799" s="197" t="s">
        <v>190</v>
      </c>
      <c r="AU799" s="197" t="s">
        <v>81</v>
      </c>
      <c r="AV799" s="195" t="s">
        <v>78</v>
      </c>
      <c r="AW799" s="195" t="s">
        <v>34</v>
      </c>
      <c r="AX799" s="195" t="s">
        <v>71</v>
      </c>
      <c r="AY799" s="197" t="s">
        <v>180</v>
      </c>
    </row>
    <row r="800" spans="2:51" s="203" customFormat="1">
      <c r="B800" s="202"/>
      <c r="D800" s="196" t="s">
        <v>190</v>
      </c>
      <c r="E800" s="204" t="s">
        <v>5</v>
      </c>
      <c r="F800" s="205" t="s">
        <v>824</v>
      </c>
      <c r="H800" s="206">
        <v>16</v>
      </c>
      <c r="L800" s="202"/>
      <c r="M800" s="207"/>
      <c r="N800" s="208"/>
      <c r="O800" s="208"/>
      <c r="P800" s="208"/>
      <c r="Q800" s="208"/>
      <c r="R800" s="208"/>
      <c r="S800" s="208"/>
      <c r="T800" s="209"/>
      <c r="AT800" s="204" t="s">
        <v>190</v>
      </c>
      <c r="AU800" s="204" t="s">
        <v>81</v>
      </c>
      <c r="AV800" s="203" t="s">
        <v>81</v>
      </c>
      <c r="AW800" s="203" t="s">
        <v>34</v>
      </c>
      <c r="AX800" s="203" t="s">
        <v>71</v>
      </c>
      <c r="AY800" s="204" t="s">
        <v>180</v>
      </c>
    </row>
    <row r="801" spans="2:65" s="211" customFormat="1">
      <c r="B801" s="210"/>
      <c r="D801" s="196" t="s">
        <v>190</v>
      </c>
      <c r="E801" s="212" t="s">
        <v>5</v>
      </c>
      <c r="F801" s="213" t="s">
        <v>198</v>
      </c>
      <c r="H801" s="214">
        <v>503.01100000000002</v>
      </c>
      <c r="L801" s="210"/>
      <c r="M801" s="215"/>
      <c r="N801" s="216"/>
      <c r="O801" s="216"/>
      <c r="P801" s="216"/>
      <c r="Q801" s="216"/>
      <c r="R801" s="216"/>
      <c r="S801" s="216"/>
      <c r="T801" s="217"/>
      <c r="AT801" s="212" t="s">
        <v>190</v>
      </c>
      <c r="AU801" s="212" t="s">
        <v>81</v>
      </c>
      <c r="AV801" s="211" t="s">
        <v>188</v>
      </c>
      <c r="AW801" s="211" t="s">
        <v>34</v>
      </c>
      <c r="AX801" s="211" t="s">
        <v>78</v>
      </c>
      <c r="AY801" s="212" t="s">
        <v>180</v>
      </c>
    </row>
    <row r="802" spans="2:65" s="103" customFormat="1" ht="16.5" customHeight="1">
      <c r="B802" s="104"/>
      <c r="C802" s="226" t="s">
        <v>829</v>
      </c>
      <c r="D802" s="226" t="s">
        <v>296</v>
      </c>
      <c r="E802" s="227" t="s">
        <v>830</v>
      </c>
      <c r="F802" s="228" t="s">
        <v>831</v>
      </c>
      <c r="G802" s="229" t="s">
        <v>208</v>
      </c>
      <c r="H802" s="230">
        <v>528.16200000000003</v>
      </c>
      <c r="I802" s="7"/>
      <c r="J802" s="231">
        <f>ROUND(I802*H802,2)</f>
        <v>0</v>
      </c>
      <c r="K802" s="228" t="s">
        <v>187</v>
      </c>
      <c r="L802" s="232"/>
      <c r="M802" s="233" t="s">
        <v>5</v>
      </c>
      <c r="N802" s="234" t="s">
        <v>42</v>
      </c>
      <c r="O802" s="105"/>
      <c r="P802" s="191">
        <f>O802*H802</f>
        <v>0</v>
      </c>
      <c r="Q802" s="191">
        <v>2.7200000000000002E-3</v>
      </c>
      <c r="R802" s="191">
        <f>Q802*H802</f>
        <v>1.4366006400000002</v>
      </c>
      <c r="S802" s="191">
        <v>0</v>
      </c>
      <c r="T802" s="192">
        <f>S802*H802</f>
        <v>0</v>
      </c>
      <c r="AR802" s="93" t="s">
        <v>234</v>
      </c>
      <c r="AT802" s="93" t="s">
        <v>296</v>
      </c>
      <c r="AU802" s="93" t="s">
        <v>81</v>
      </c>
      <c r="AY802" s="93" t="s">
        <v>180</v>
      </c>
      <c r="BE802" s="193">
        <f>IF(N802="základní",J802,0)</f>
        <v>0</v>
      </c>
      <c r="BF802" s="193">
        <f>IF(N802="snížená",J802,0)</f>
        <v>0</v>
      </c>
      <c r="BG802" s="193">
        <f>IF(N802="zákl. přenesená",J802,0)</f>
        <v>0</v>
      </c>
      <c r="BH802" s="193">
        <f>IF(N802="sníž. přenesená",J802,0)</f>
        <v>0</v>
      </c>
      <c r="BI802" s="193">
        <f>IF(N802="nulová",J802,0)</f>
        <v>0</v>
      </c>
      <c r="BJ802" s="93" t="s">
        <v>78</v>
      </c>
      <c r="BK802" s="193">
        <f>ROUND(I802*H802,2)</f>
        <v>0</v>
      </c>
      <c r="BL802" s="93" t="s">
        <v>188</v>
      </c>
      <c r="BM802" s="93" t="s">
        <v>832</v>
      </c>
    </row>
    <row r="803" spans="2:65" s="203" customFormat="1">
      <c r="B803" s="202"/>
      <c r="D803" s="196" t="s">
        <v>190</v>
      </c>
      <c r="F803" s="205" t="s">
        <v>833</v>
      </c>
      <c r="H803" s="206">
        <v>528.16200000000003</v>
      </c>
      <c r="L803" s="202"/>
      <c r="M803" s="207"/>
      <c r="N803" s="208"/>
      <c r="O803" s="208"/>
      <c r="P803" s="208"/>
      <c r="Q803" s="208"/>
      <c r="R803" s="208"/>
      <c r="S803" s="208"/>
      <c r="T803" s="209"/>
      <c r="AT803" s="204" t="s">
        <v>190</v>
      </c>
      <c r="AU803" s="204" t="s">
        <v>81</v>
      </c>
      <c r="AV803" s="203" t="s">
        <v>81</v>
      </c>
      <c r="AW803" s="203" t="s">
        <v>6</v>
      </c>
      <c r="AX803" s="203" t="s">
        <v>78</v>
      </c>
      <c r="AY803" s="204" t="s">
        <v>180</v>
      </c>
    </row>
    <row r="804" spans="2:65" s="103" customFormat="1" ht="25.5" customHeight="1">
      <c r="B804" s="104"/>
      <c r="C804" s="183" t="s">
        <v>834</v>
      </c>
      <c r="D804" s="183" t="s">
        <v>183</v>
      </c>
      <c r="E804" s="184" t="s">
        <v>835</v>
      </c>
      <c r="F804" s="185" t="s">
        <v>836</v>
      </c>
      <c r="G804" s="186" t="s">
        <v>208</v>
      </c>
      <c r="H804" s="187">
        <v>63.15</v>
      </c>
      <c r="I804" s="6"/>
      <c r="J804" s="188">
        <f>ROUND(I804*H804,2)</f>
        <v>0</v>
      </c>
      <c r="K804" s="185" t="s">
        <v>187</v>
      </c>
      <c r="L804" s="104"/>
      <c r="M804" s="189" t="s">
        <v>5</v>
      </c>
      <c r="N804" s="190" t="s">
        <v>42</v>
      </c>
      <c r="O804" s="105"/>
      <c r="P804" s="191">
        <f>O804*H804</f>
        <v>0</v>
      </c>
      <c r="Q804" s="191">
        <v>3.0000000000000001E-3</v>
      </c>
      <c r="R804" s="191">
        <f>Q804*H804</f>
        <v>0.18945000000000001</v>
      </c>
      <c r="S804" s="191">
        <v>0</v>
      </c>
      <c r="T804" s="192">
        <f>S804*H804</f>
        <v>0</v>
      </c>
      <c r="AR804" s="93" t="s">
        <v>188</v>
      </c>
      <c r="AT804" s="93" t="s">
        <v>183</v>
      </c>
      <c r="AU804" s="93" t="s">
        <v>81</v>
      </c>
      <c r="AY804" s="93" t="s">
        <v>180</v>
      </c>
      <c r="BE804" s="193">
        <f>IF(N804="základní",J804,0)</f>
        <v>0</v>
      </c>
      <c r="BF804" s="193">
        <f>IF(N804="snížená",J804,0)</f>
        <v>0</v>
      </c>
      <c r="BG804" s="193">
        <f>IF(N804="zákl. přenesená",J804,0)</f>
        <v>0</v>
      </c>
      <c r="BH804" s="193">
        <f>IF(N804="sníž. přenesená",J804,0)</f>
        <v>0</v>
      </c>
      <c r="BI804" s="193">
        <f>IF(N804="nulová",J804,0)</f>
        <v>0</v>
      </c>
      <c r="BJ804" s="93" t="s">
        <v>78</v>
      </c>
      <c r="BK804" s="193">
        <f>ROUND(I804*H804,2)</f>
        <v>0</v>
      </c>
      <c r="BL804" s="93" t="s">
        <v>188</v>
      </c>
      <c r="BM804" s="93" t="s">
        <v>837</v>
      </c>
    </row>
    <row r="805" spans="2:65" s="195" customFormat="1">
      <c r="B805" s="194"/>
      <c r="D805" s="196" t="s">
        <v>190</v>
      </c>
      <c r="E805" s="197" t="s">
        <v>5</v>
      </c>
      <c r="F805" s="198" t="s">
        <v>288</v>
      </c>
      <c r="H805" s="197" t="s">
        <v>5</v>
      </c>
      <c r="L805" s="194"/>
      <c r="M805" s="199"/>
      <c r="N805" s="200"/>
      <c r="O805" s="200"/>
      <c r="P805" s="200"/>
      <c r="Q805" s="200"/>
      <c r="R805" s="200"/>
      <c r="S805" s="200"/>
      <c r="T805" s="201"/>
      <c r="AT805" s="197" t="s">
        <v>190</v>
      </c>
      <c r="AU805" s="197" t="s">
        <v>81</v>
      </c>
      <c r="AV805" s="195" t="s">
        <v>78</v>
      </c>
      <c r="AW805" s="195" t="s">
        <v>34</v>
      </c>
      <c r="AX805" s="195" t="s">
        <v>71</v>
      </c>
      <c r="AY805" s="197" t="s">
        <v>180</v>
      </c>
    </row>
    <row r="806" spans="2:65" s="203" customFormat="1">
      <c r="B806" s="202"/>
      <c r="D806" s="196" t="s">
        <v>190</v>
      </c>
      <c r="E806" s="204" t="s">
        <v>5</v>
      </c>
      <c r="F806" s="205" t="s">
        <v>838</v>
      </c>
      <c r="H806" s="206">
        <v>6.48</v>
      </c>
      <c r="L806" s="202"/>
      <c r="M806" s="207"/>
      <c r="N806" s="208"/>
      <c r="O806" s="208"/>
      <c r="P806" s="208"/>
      <c r="Q806" s="208"/>
      <c r="R806" s="208"/>
      <c r="S806" s="208"/>
      <c r="T806" s="209"/>
      <c r="AT806" s="204" t="s">
        <v>190</v>
      </c>
      <c r="AU806" s="204" t="s">
        <v>81</v>
      </c>
      <c r="AV806" s="203" t="s">
        <v>81</v>
      </c>
      <c r="AW806" s="203" t="s">
        <v>34</v>
      </c>
      <c r="AX806" s="203" t="s">
        <v>71</v>
      </c>
      <c r="AY806" s="204" t="s">
        <v>180</v>
      </c>
    </row>
    <row r="807" spans="2:65" s="203" customFormat="1">
      <c r="B807" s="202"/>
      <c r="D807" s="196" t="s">
        <v>190</v>
      </c>
      <c r="E807" s="204" t="s">
        <v>5</v>
      </c>
      <c r="F807" s="205" t="s">
        <v>519</v>
      </c>
      <c r="H807" s="206">
        <v>2.16</v>
      </c>
      <c r="L807" s="202"/>
      <c r="M807" s="207"/>
      <c r="N807" s="208"/>
      <c r="O807" s="208"/>
      <c r="P807" s="208"/>
      <c r="Q807" s="208"/>
      <c r="R807" s="208"/>
      <c r="S807" s="208"/>
      <c r="T807" s="209"/>
      <c r="AT807" s="204" t="s">
        <v>190</v>
      </c>
      <c r="AU807" s="204" t="s">
        <v>81</v>
      </c>
      <c r="AV807" s="203" t="s">
        <v>81</v>
      </c>
      <c r="AW807" s="203" t="s">
        <v>34</v>
      </c>
      <c r="AX807" s="203" t="s">
        <v>71</v>
      </c>
      <c r="AY807" s="204" t="s">
        <v>180</v>
      </c>
    </row>
    <row r="808" spans="2:65" s="203" customFormat="1">
      <c r="B808" s="202"/>
      <c r="D808" s="196" t="s">
        <v>190</v>
      </c>
      <c r="E808" s="204" t="s">
        <v>5</v>
      </c>
      <c r="F808" s="205" t="s">
        <v>839</v>
      </c>
      <c r="H808" s="206">
        <v>20.16</v>
      </c>
      <c r="L808" s="202"/>
      <c r="M808" s="207"/>
      <c r="N808" s="208"/>
      <c r="O808" s="208"/>
      <c r="P808" s="208"/>
      <c r="Q808" s="208"/>
      <c r="R808" s="208"/>
      <c r="S808" s="208"/>
      <c r="T808" s="209"/>
      <c r="AT808" s="204" t="s">
        <v>190</v>
      </c>
      <c r="AU808" s="204" t="s">
        <v>81</v>
      </c>
      <c r="AV808" s="203" t="s">
        <v>81</v>
      </c>
      <c r="AW808" s="203" t="s">
        <v>34</v>
      </c>
      <c r="AX808" s="203" t="s">
        <v>71</v>
      </c>
      <c r="AY808" s="204" t="s">
        <v>180</v>
      </c>
    </row>
    <row r="809" spans="2:65" s="203" customFormat="1">
      <c r="B809" s="202"/>
      <c r="D809" s="196" t="s">
        <v>190</v>
      </c>
      <c r="E809" s="204" t="s">
        <v>5</v>
      </c>
      <c r="F809" s="205" t="s">
        <v>840</v>
      </c>
      <c r="H809" s="206">
        <v>4.8</v>
      </c>
      <c r="L809" s="202"/>
      <c r="M809" s="207"/>
      <c r="N809" s="208"/>
      <c r="O809" s="208"/>
      <c r="P809" s="208"/>
      <c r="Q809" s="208"/>
      <c r="R809" s="208"/>
      <c r="S809" s="208"/>
      <c r="T809" s="209"/>
      <c r="AT809" s="204" t="s">
        <v>190</v>
      </c>
      <c r="AU809" s="204" t="s">
        <v>81</v>
      </c>
      <c r="AV809" s="203" t="s">
        <v>81</v>
      </c>
      <c r="AW809" s="203" t="s">
        <v>34</v>
      </c>
      <c r="AX809" s="203" t="s">
        <v>71</v>
      </c>
      <c r="AY809" s="204" t="s">
        <v>180</v>
      </c>
    </row>
    <row r="810" spans="2:65" s="195" customFormat="1">
      <c r="B810" s="194"/>
      <c r="D810" s="196" t="s">
        <v>190</v>
      </c>
      <c r="E810" s="197" t="s">
        <v>5</v>
      </c>
      <c r="F810" s="198" t="s">
        <v>290</v>
      </c>
      <c r="H810" s="197" t="s">
        <v>5</v>
      </c>
      <c r="L810" s="194"/>
      <c r="M810" s="199"/>
      <c r="N810" s="200"/>
      <c r="O810" s="200"/>
      <c r="P810" s="200"/>
      <c r="Q810" s="200"/>
      <c r="R810" s="200"/>
      <c r="S810" s="200"/>
      <c r="T810" s="201"/>
      <c r="AT810" s="197" t="s">
        <v>190</v>
      </c>
      <c r="AU810" s="197" t="s">
        <v>81</v>
      </c>
      <c r="AV810" s="195" t="s">
        <v>78</v>
      </c>
      <c r="AW810" s="195" t="s">
        <v>34</v>
      </c>
      <c r="AX810" s="195" t="s">
        <v>71</v>
      </c>
      <c r="AY810" s="197" t="s">
        <v>180</v>
      </c>
    </row>
    <row r="811" spans="2:65" s="203" customFormat="1">
      <c r="B811" s="202"/>
      <c r="D811" s="196" t="s">
        <v>190</v>
      </c>
      <c r="E811" s="204" t="s">
        <v>5</v>
      </c>
      <c r="F811" s="205" t="s">
        <v>841</v>
      </c>
      <c r="H811" s="206">
        <v>12.15</v>
      </c>
      <c r="L811" s="202"/>
      <c r="M811" s="207"/>
      <c r="N811" s="208"/>
      <c r="O811" s="208"/>
      <c r="P811" s="208"/>
      <c r="Q811" s="208"/>
      <c r="R811" s="208"/>
      <c r="S811" s="208"/>
      <c r="T811" s="209"/>
      <c r="AT811" s="204" t="s">
        <v>190</v>
      </c>
      <c r="AU811" s="204" t="s">
        <v>81</v>
      </c>
      <c r="AV811" s="203" t="s">
        <v>81</v>
      </c>
      <c r="AW811" s="203" t="s">
        <v>34</v>
      </c>
      <c r="AX811" s="203" t="s">
        <v>71</v>
      </c>
      <c r="AY811" s="204" t="s">
        <v>180</v>
      </c>
    </row>
    <row r="812" spans="2:65" s="203" customFormat="1">
      <c r="B812" s="202"/>
      <c r="D812" s="196" t="s">
        <v>190</v>
      </c>
      <c r="E812" s="204" t="s">
        <v>5</v>
      </c>
      <c r="F812" s="205" t="s">
        <v>842</v>
      </c>
      <c r="H812" s="206">
        <v>14.04</v>
      </c>
      <c r="L812" s="202"/>
      <c r="M812" s="207"/>
      <c r="N812" s="208"/>
      <c r="O812" s="208"/>
      <c r="P812" s="208"/>
      <c r="Q812" s="208"/>
      <c r="R812" s="208"/>
      <c r="S812" s="208"/>
      <c r="T812" s="209"/>
      <c r="AT812" s="204" t="s">
        <v>190</v>
      </c>
      <c r="AU812" s="204" t="s">
        <v>81</v>
      </c>
      <c r="AV812" s="203" t="s">
        <v>81</v>
      </c>
      <c r="AW812" s="203" t="s">
        <v>34</v>
      </c>
      <c r="AX812" s="203" t="s">
        <v>71</v>
      </c>
      <c r="AY812" s="204" t="s">
        <v>180</v>
      </c>
    </row>
    <row r="813" spans="2:65" s="203" customFormat="1">
      <c r="B813" s="202"/>
      <c r="D813" s="196" t="s">
        <v>190</v>
      </c>
      <c r="E813" s="204" t="s">
        <v>5</v>
      </c>
      <c r="F813" s="205" t="s">
        <v>843</v>
      </c>
      <c r="H813" s="206">
        <v>3.36</v>
      </c>
      <c r="L813" s="202"/>
      <c r="M813" s="207"/>
      <c r="N813" s="208"/>
      <c r="O813" s="208"/>
      <c r="P813" s="208"/>
      <c r="Q813" s="208"/>
      <c r="R813" s="208"/>
      <c r="S813" s="208"/>
      <c r="T813" s="209"/>
      <c r="AT813" s="204" t="s">
        <v>190</v>
      </c>
      <c r="AU813" s="204" t="s">
        <v>81</v>
      </c>
      <c r="AV813" s="203" t="s">
        <v>81</v>
      </c>
      <c r="AW813" s="203" t="s">
        <v>34</v>
      </c>
      <c r="AX813" s="203" t="s">
        <v>71</v>
      </c>
      <c r="AY813" s="204" t="s">
        <v>180</v>
      </c>
    </row>
    <row r="814" spans="2:65" s="211" customFormat="1">
      <c r="B814" s="210"/>
      <c r="D814" s="196" t="s">
        <v>190</v>
      </c>
      <c r="E814" s="212" t="s">
        <v>5</v>
      </c>
      <c r="F814" s="213" t="s">
        <v>198</v>
      </c>
      <c r="H814" s="214">
        <v>63.15</v>
      </c>
      <c r="L814" s="210"/>
      <c r="M814" s="215"/>
      <c r="N814" s="216"/>
      <c r="O814" s="216"/>
      <c r="P814" s="216"/>
      <c r="Q814" s="216"/>
      <c r="R814" s="216"/>
      <c r="S814" s="216"/>
      <c r="T814" s="217"/>
      <c r="AT814" s="212" t="s">
        <v>190</v>
      </c>
      <c r="AU814" s="212" t="s">
        <v>81</v>
      </c>
      <c r="AV814" s="211" t="s">
        <v>188</v>
      </c>
      <c r="AW814" s="211" t="s">
        <v>34</v>
      </c>
      <c r="AX814" s="211" t="s">
        <v>78</v>
      </c>
      <c r="AY814" s="212" t="s">
        <v>180</v>
      </c>
    </row>
    <row r="815" spans="2:65" s="103" customFormat="1" ht="38.25" customHeight="1">
      <c r="B815" s="104"/>
      <c r="C815" s="183" t="s">
        <v>844</v>
      </c>
      <c r="D815" s="183" t="s">
        <v>183</v>
      </c>
      <c r="E815" s="184" t="s">
        <v>845</v>
      </c>
      <c r="F815" s="185" t="s">
        <v>846</v>
      </c>
      <c r="G815" s="186" t="s">
        <v>186</v>
      </c>
      <c r="H815" s="187">
        <v>237.86</v>
      </c>
      <c r="I815" s="6"/>
      <c r="J815" s="188">
        <f>ROUND(I815*H815,2)</f>
        <v>0</v>
      </c>
      <c r="K815" s="185" t="s">
        <v>187</v>
      </c>
      <c r="L815" s="104"/>
      <c r="M815" s="189" t="s">
        <v>5</v>
      </c>
      <c r="N815" s="190" t="s">
        <v>42</v>
      </c>
      <c r="O815" s="105"/>
      <c r="P815" s="191">
        <f>O815*H815</f>
        <v>0</v>
      </c>
      <c r="Q815" s="191">
        <v>3.3899999999999998E-3</v>
      </c>
      <c r="R815" s="191">
        <f>Q815*H815</f>
        <v>0.80634539999999999</v>
      </c>
      <c r="S815" s="191">
        <v>0</v>
      </c>
      <c r="T815" s="192">
        <f>S815*H815</f>
        <v>0</v>
      </c>
      <c r="AR815" s="93" t="s">
        <v>188</v>
      </c>
      <c r="AT815" s="93" t="s">
        <v>183</v>
      </c>
      <c r="AU815" s="93" t="s">
        <v>81</v>
      </c>
      <c r="AY815" s="93" t="s">
        <v>180</v>
      </c>
      <c r="BE815" s="193">
        <f>IF(N815="základní",J815,0)</f>
        <v>0</v>
      </c>
      <c r="BF815" s="193">
        <f>IF(N815="snížená",J815,0)</f>
        <v>0</v>
      </c>
      <c r="BG815" s="193">
        <f>IF(N815="zákl. přenesená",J815,0)</f>
        <v>0</v>
      </c>
      <c r="BH815" s="193">
        <f>IF(N815="sníž. přenesená",J815,0)</f>
        <v>0</v>
      </c>
      <c r="BI815" s="193">
        <f>IF(N815="nulová",J815,0)</f>
        <v>0</v>
      </c>
      <c r="BJ815" s="93" t="s">
        <v>78</v>
      </c>
      <c r="BK815" s="193">
        <f>ROUND(I815*H815,2)</f>
        <v>0</v>
      </c>
      <c r="BL815" s="93" t="s">
        <v>188</v>
      </c>
      <c r="BM815" s="93" t="s">
        <v>847</v>
      </c>
    </row>
    <row r="816" spans="2:65" s="195" customFormat="1">
      <c r="B816" s="194"/>
      <c r="D816" s="196" t="s">
        <v>190</v>
      </c>
      <c r="E816" s="197" t="s">
        <v>5</v>
      </c>
      <c r="F816" s="198" t="s">
        <v>848</v>
      </c>
      <c r="H816" s="197" t="s">
        <v>5</v>
      </c>
      <c r="L816" s="194"/>
      <c r="M816" s="199"/>
      <c r="N816" s="200"/>
      <c r="O816" s="200"/>
      <c r="P816" s="200"/>
      <c r="Q816" s="200"/>
      <c r="R816" s="200"/>
      <c r="S816" s="200"/>
      <c r="T816" s="201"/>
      <c r="AT816" s="197" t="s">
        <v>190</v>
      </c>
      <c r="AU816" s="197" t="s">
        <v>81</v>
      </c>
      <c r="AV816" s="195" t="s">
        <v>78</v>
      </c>
      <c r="AW816" s="195" t="s">
        <v>34</v>
      </c>
      <c r="AX816" s="195" t="s">
        <v>71</v>
      </c>
      <c r="AY816" s="197" t="s">
        <v>180</v>
      </c>
    </row>
    <row r="817" spans="2:65" s="203" customFormat="1">
      <c r="B817" s="202"/>
      <c r="D817" s="196" t="s">
        <v>190</v>
      </c>
      <c r="E817" s="204" t="s">
        <v>5</v>
      </c>
      <c r="F817" s="205" t="s">
        <v>849</v>
      </c>
      <c r="H817" s="206">
        <v>14</v>
      </c>
      <c r="L817" s="202"/>
      <c r="M817" s="207"/>
      <c r="N817" s="208"/>
      <c r="O817" s="208"/>
      <c r="P817" s="208"/>
      <c r="Q817" s="208"/>
      <c r="R817" s="208"/>
      <c r="S817" s="208"/>
      <c r="T817" s="209"/>
      <c r="AT817" s="204" t="s">
        <v>190</v>
      </c>
      <c r="AU817" s="204" t="s">
        <v>81</v>
      </c>
      <c r="AV817" s="203" t="s">
        <v>81</v>
      </c>
      <c r="AW817" s="203" t="s">
        <v>34</v>
      </c>
      <c r="AX817" s="203" t="s">
        <v>71</v>
      </c>
      <c r="AY817" s="204" t="s">
        <v>180</v>
      </c>
    </row>
    <row r="818" spans="2:65" s="203" customFormat="1">
      <c r="B818" s="202"/>
      <c r="D818" s="196" t="s">
        <v>190</v>
      </c>
      <c r="E818" s="204" t="s">
        <v>5</v>
      </c>
      <c r="F818" s="205" t="s">
        <v>850</v>
      </c>
      <c r="H818" s="206">
        <v>65.8</v>
      </c>
      <c r="L818" s="202"/>
      <c r="M818" s="207"/>
      <c r="N818" s="208"/>
      <c r="O818" s="208"/>
      <c r="P818" s="208"/>
      <c r="Q818" s="208"/>
      <c r="R818" s="208"/>
      <c r="S818" s="208"/>
      <c r="T818" s="209"/>
      <c r="AT818" s="204" t="s">
        <v>190</v>
      </c>
      <c r="AU818" s="204" t="s">
        <v>81</v>
      </c>
      <c r="AV818" s="203" t="s">
        <v>81</v>
      </c>
      <c r="AW818" s="203" t="s">
        <v>34</v>
      </c>
      <c r="AX818" s="203" t="s">
        <v>71</v>
      </c>
      <c r="AY818" s="204" t="s">
        <v>180</v>
      </c>
    </row>
    <row r="819" spans="2:65" s="203" customFormat="1">
      <c r="B819" s="202"/>
      <c r="D819" s="196" t="s">
        <v>190</v>
      </c>
      <c r="E819" s="204" t="s">
        <v>5</v>
      </c>
      <c r="F819" s="205" t="s">
        <v>851</v>
      </c>
      <c r="H819" s="206">
        <v>11.8</v>
      </c>
      <c r="L819" s="202"/>
      <c r="M819" s="207"/>
      <c r="N819" s="208"/>
      <c r="O819" s="208"/>
      <c r="P819" s="208"/>
      <c r="Q819" s="208"/>
      <c r="R819" s="208"/>
      <c r="S819" s="208"/>
      <c r="T819" s="209"/>
      <c r="AT819" s="204" t="s">
        <v>190</v>
      </c>
      <c r="AU819" s="204" t="s">
        <v>81</v>
      </c>
      <c r="AV819" s="203" t="s">
        <v>81</v>
      </c>
      <c r="AW819" s="203" t="s">
        <v>34</v>
      </c>
      <c r="AX819" s="203" t="s">
        <v>71</v>
      </c>
      <c r="AY819" s="204" t="s">
        <v>180</v>
      </c>
    </row>
    <row r="820" spans="2:65" s="203" customFormat="1">
      <c r="B820" s="202"/>
      <c r="D820" s="196" t="s">
        <v>190</v>
      </c>
      <c r="E820" s="204" t="s">
        <v>5</v>
      </c>
      <c r="F820" s="205" t="s">
        <v>851</v>
      </c>
      <c r="H820" s="206">
        <v>11.8</v>
      </c>
      <c r="L820" s="202"/>
      <c r="M820" s="207"/>
      <c r="N820" s="208"/>
      <c r="O820" s="208"/>
      <c r="P820" s="208"/>
      <c r="Q820" s="208"/>
      <c r="R820" s="208"/>
      <c r="S820" s="208"/>
      <c r="T820" s="209"/>
      <c r="AT820" s="204" t="s">
        <v>190</v>
      </c>
      <c r="AU820" s="204" t="s">
        <v>81</v>
      </c>
      <c r="AV820" s="203" t="s">
        <v>81</v>
      </c>
      <c r="AW820" s="203" t="s">
        <v>34</v>
      </c>
      <c r="AX820" s="203" t="s">
        <v>71</v>
      </c>
      <c r="AY820" s="204" t="s">
        <v>180</v>
      </c>
    </row>
    <row r="821" spans="2:65" s="203" customFormat="1">
      <c r="B821" s="202"/>
      <c r="D821" s="196" t="s">
        <v>190</v>
      </c>
      <c r="E821" s="204" t="s">
        <v>5</v>
      </c>
      <c r="F821" s="205" t="s">
        <v>852</v>
      </c>
      <c r="H821" s="206">
        <v>30.4</v>
      </c>
      <c r="L821" s="202"/>
      <c r="M821" s="207"/>
      <c r="N821" s="208"/>
      <c r="O821" s="208"/>
      <c r="P821" s="208"/>
      <c r="Q821" s="208"/>
      <c r="R821" s="208"/>
      <c r="S821" s="208"/>
      <c r="T821" s="209"/>
      <c r="AT821" s="204" t="s">
        <v>190</v>
      </c>
      <c r="AU821" s="204" t="s">
        <v>81</v>
      </c>
      <c r="AV821" s="203" t="s">
        <v>81</v>
      </c>
      <c r="AW821" s="203" t="s">
        <v>34</v>
      </c>
      <c r="AX821" s="203" t="s">
        <v>71</v>
      </c>
      <c r="AY821" s="204" t="s">
        <v>180</v>
      </c>
    </row>
    <row r="822" spans="2:65" s="203" customFormat="1">
      <c r="B822" s="202"/>
      <c r="D822" s="196" t="s">
        <v>190</v>
      </c>
      <c r="E822" s="204" t="s">
        <v>5</v>
      </c>
      <c r="F822" s="205" t="s">
        <v>853</v>
      </c>
      <c r="H822" s="206">
        <v>21.4</v>
      </c>
      <c r="L822" s="202"/>
      <c r="M822" s="207"/>
      <c r="N822" s="208"/>
      <c r="O822" s="208"/>
      <c r="P822" s="208"/>
      <c r="Q822" s="208"/>
      <c r="R822" s="208"/>
      <c r="S822" s="208"/>
      <c r="T822" s="209"/>
      <c r="AT822" s="204" t="s">
        <v>190</v>
      </c>
      <c r="AU822" s="204" t="s">
        <v>81</v>
      </c>
      <c r="AV822" s="203" t="s">
        <v>81</v>
      </c>
      <c r="AW822" s="203" t="s">
        <v>34</v>
      </c>
      <c r="AX822" s="203" t="s">
        <v>71</v>
      </c>
      <c r="AY822" s="204" t="s">
        <v>180</v>
      </c>
    </row>
    <row r="823" spans="2:65" s="203" customFormat="1">
      <c r="B823" s="202"/>
      <c r="D823" s="196" t="s">
        <v>190</v>
      </c>
      <c r="E823" s="204" t="s">
        <v>5</v>
      </c>
      <c r="F823" s="205" t="s">
        <v>854</v>
      </c>
      <c r="H823" s="206">
        <v>6.92</v>
      </c>
      <c r="L823" s="202"/>
      <c r="M823" s="207"/>
      <c r="N823" s="208"/>
      <c r="O823" s="208"/>
      <c r="P823" s="208"/>
      <c r="Q823" s="208"/>
      <c r="R823" s="208"/>
      <c r="S823" s="208"/>
      <c r="T823" s="209"/>
      <c r="AT823" s="204" t="s">
        <v>190</v>
      </c>
      <c r="AU823" s="204" t="s">
        <v>81</v>
      </c>
      <c r="AV823" s="203" t="s">
        <v>81</v>
      </c>
      <c r="AW823" s="203" t="s">
        <v>34</v>
      </c>
      <c r="AX823" s="203" t="s">
        <v>71</v>
      </c>
      <c r="AY823" s="204" t="s">
        <v>180</v>
      </c>
    </row>
    <row r="824" spans="2:65" s="203" customFormat="1">
      <c r="B824" s="202"/>
      <c r="D824" s="196" t="s">
        <v>190</v>
      </c>
      <c r="E824" s="204" t="s">
        <v>5</v>
      </c>
      <c r="F824" s="205" t="s">
        <v>855</v>
      </c>
      <c r="H824" s="206">
        <v>19.2</v>
      </c>
      <c r="L824" s="202"/>
      <c r="M824" s="207"/>
      <c r="N824" s="208"/>
      <c r="O824" s="208"/>
      <c r="P824" s="208"/>
      <c r="Q824" s="208"/>
      <c r="R824" s="208"/>
      <c r="S824" s="208"/>
      <c r="T824" s="209"/>
      <c r="AT824" s="204" t="s">
        <v>190</v>
      </c>
      <c r="AU824" s="204" t="s">
        <v>81</v>
      </c>
      <c r="AV824" s="203" t="s">
        <v>81</v>
      </c>
      <c r="AW824" s="203" t="s">
        <v>34</v>
      </c>
      <c r="AX824" s="203" t="s">
        <v>71</v>
      </c>
      <c r="AY824" s="204" t="s">
        <v>180</v>
      </c>
    </row>
    <row r="825" spans="2:65" s="203" customFormat="1">
      <c r="B825" s="202"/>
      <c r="D825" s="196" t="s">
        <v>190</v>
      </c>
      <c r="E825" s="204" t="s">
        <v>5</v>
      </c>
      <c r="F825" s="205" t="s">
        <v>856</v>
      </c>
      <c r="H825" s="206">
        <v>9.6</v>
      </c>
      <c r="L825" s="202"/>
      <c r="M825" s="207"/>
      <c r="N825" s="208"/>
      <c r="O825" s="208"/>
      <c r="P825" s="208"/>
      <c r="Q825" s="208"/>
      <c r="R825" s="208"/>
      <c r="S825" s="208"/>
      <c r="T825" s="209"/>
      <c r="AT825" s="204" t="s">
        <v>190</v>
      </c>
      <c r="AU825" s="204" t="s">
        <v>81</v>
      </c>
      <c r="AV825" s="203" t="s">
        <v>81</v>
      </c>
      <c r="AW825" s="203" t="s">
        <v>34</v>
      </c>
      <c r="AX825" s="203" t="s">
        <v>71</v>
      </c>
      <c r="AY825" s="204" t="s">
        <v>180</v>
      </c>
    </row>
    <row r="826" spans="2:65" s="203" customFormat="1">
      <c r="B826" s="202"/>
      <c r="D826" s="196" t="s">
        <v>190</v>
      </c>
      <c r="E826" s="204" t="s">
        <v>5</v>
      </c>
      <c r="F826" s="205" t="s">
        <v>857</v>
      </c>
      <c r="H826" s="206">
        <v>12.4</v>
      </c>
      <c r="L826" s="202"/>
      <c r="M826" s="207"/>
      <c r="N826" s="208"/>
      <c r="O826" s="208"/>
      <c r="P826" s="208"/>
      <c r="Q826" s="208"/>
      <c r="R826" s="208"/>
      <c r="S826" s="208"/>
      <c r="T826" s="209"/>
      <c r="AT826" s="204" t="s">
        <v>190</v>
      </c>
      <c r="AU826" s="204" t="s">
        <v>81</v>
      </c>
      <c r="AV826" s="203" t="s">
        <v>81</v>
      </c>
      <c r="AW826" s="203" t="s">
        <v>34</v>
      </c>
      <c r="AX826" s="203" t="s">
        <v>71</v>
      </c>
      <c r="AY826" s="204" t="s">
        <v>180</v>
      </c>
    </row>
    <row r="827" spans="2:65" s="203" customFormat="1">
      <c r="B827" s="202"/>
      <c r="D827" s="196" t="s">
        <v>190</v>
      </c>
      <c r="E827" s="204" t="s">
        <v>5</v>
      </c>
      <c r="F827" s="205" t="s">
        <v>858</v>
      </c>
      <c r="H827" s="206">
        <v>12.4</v>
      </c>
      <c r="L827" s="202"/>
      <c r="M827" s="207"/>
      <c r="N827" s="208"/>
      <c r="O827" s="208"/>
      <c r="P827" s="208"/>
      <c r="Q827" s="208"/>
      <c r="R827" s="208"/>
      <c r="S827" s="208"/>
      <c r="T827" s="209"/>
      <c r="AT827" s="204" t="s">
        <v>190</v>
      </c>
      <c r="AU827" s="204" t="s">
        <v>81</v>
      </c>
      <c r="AV827" s="203" t="s">
        <v>81</v>
      </c>
      <c r="AW827" s="203" t="s">
        <v>34</v>
      </c>
      <c r="AX827" s="203" t="s">
        <v>71</v>
      </c>
      <c r="AY827" s="204" t="s">
        <v>180</v>
      </c>
    </row>
    <row r="828" spans="2:65" s="203" customFormat="1">
      <c r="B828" s="202"/>
      <c r="D828" s="196" t="s">
        <v>190</v>
      </c>
      <c r="E828" s="204" t="s">
        <v>5</v>
      </c>
      <c r="F828" s="205" t="s">
        <v>859</v>
      </c>
      <c r="H828" s="206">
        <v>11</v>
      </c>
      <c r="L828" s="202"/>
      <c r="M828" s="207"/>
      <c r="N828" s="208"/>
      <c r="O828" s="208"/>
      <c r="P828" s="208"/>
      <c r="Q828" s="208"/>
      <c r="R828" s="208"/>
      <c r="S828" s="208"/>
      <c r="T828" s="209"/>
      <c r="AT828" s="204" t="s">
        <v>190</v>
      </c>
      <c r="AU828" s="204" t="s">
        <v>81</v>
      </c>
      <c r="AV828" s="203" t="s">
        <v>81</v>
      </c>
      <c r="AW828" s="203" t="s">
        <v>34</v>
      </c>
      <c r="AX828" s="203" t="s">
        <v>71</v>
      </c>
      <c r="AY828" s="204" t="s">
        <v>180</v>
      </c>
    </row>
    <row r="829" spans="2:65" s="203" customFormat="1">
      <c r="B829" s="202"/>
      <c r="D829" s="196" t="s">
        <v>190</v>
      </c>
      <c r="E829" s="204" t="s">
        <v>5</v>
      </c>
      <c r="F829" s="205" t="s">
        <v>860</v>
      </c>
      <c r="H829" s="206">
        <v>11.14</v>
      </c>
      <c r="L829" s="202"/>
      <c r="M829" s="207"/>
      <c r="N829" s="208"/>
      <c r="O829" s="208"/>
      <c r="P829" s="208"/>
      <c r="Q829" s="208"/>
      <c r="R829" s="208"/>
      <c r="S829" s="208"/>
      <c r="T829" s="209"/>
      <c r="AT829" s="204" t="s">
        <v>190</v>
      </c>
      <c r="AU829" s="204" t="s">
        <v>81</v>
      </c>
      <c r="AV829" s="203" t="s">
        <v>81</v>
      </c>
      <c r="AW829" s="203" t="s">
        <v>34</v>
      </c>
      <c r="AX829" s="203" t="s">
        <v>71</v>
      </c>
      <c r="AY829" s="204" t="s">
        <v>180</v>
      </c>
    </row>
    <row r="830" spans="2:65" s="211" customFormat="1">
      <c r="B830" s="210"/>
      <c r="D830" s="196" t="s">
        <v>190</v>
      </c>
      <c r="E830" s="212" t="s">
        <v>5</v>
      </c>
      <c r="F830" s="213" t="s">
        <v>198</v>
      </c>
      <c r="H830" s="214">
        <v>237.86</v>
      </c>
      <c r="L830" s="210"/>
      <c r="M830" s="215"/>
      <c r="N830" s="216"/>
      <c r="O830" s="216"/>
      <c r="P830" s="216"/>
      <c r="Q830" s="216"/>
      <c r="R830" s="216"/>
      <c r="S830" s="216"/>
      <c r="T830" s="217"/>
      <c r="AT830" s="212" t="s">
        <v>190</v>
      </c>
      <c r="AU830" s="212" t="s">
        <v>81</v>
      </c>
      <c r="AV830" s="211" t="s">
        <v>188</v>
      </c>
      <c r="AW830" s="211" t="s">
        <v>34</v>
      </c>
      <c r="AX830" s="211" t="s">
        <v>78</v>
      </c>
      <c r="AY830" s="212" t="s">
        <v>180</v>
      </c>
    </row>
    <row r="831" spans="2:65" s="103" customFormat="1" ht="16.5" customHeight="1">
      <c r="B831" s="104"/>
      <c r="C831" s="226" t="s">
        <v>861</v>
      </c>
      <c r="D831" s="226" t="s">
        <v>296</v>
      </c>
      <c r="E831" s="227" t="s">
        <v>862</v>
      </c>
      <c r="F831" s="228" t="s">
        <v>863</v>
      </c>
      <c r="G831" s="229" t="s">
        <v>208</v>
      </c>
      <c r="H831" s="230">
        <v>81.111000000000004</v>
      </c>
      <c r="I831" s="7"/>
      <c r="J831" s="231">
        <f>ROUND(I831*H831,2)</f>
        <v>0</v>
      </c>
      <c r="K831" s="228" t="s">
        <v>187</v>
      </c>
      <c r="L831" s="232"/>
      <c r="M831" s="233" t="s">
        <v>5</v>
      </c>
      <c r="N831" s="234" t="s">
        <v>42</v>
      </c>
      <c r="O831" s="105"/>
      <c r="P831" s="191">
        <f>O831*H831</f>
        <v>0</v>
      </c>
      <c r="Q831" s="191">
        <v>6.8000000000000005E-4</v>
      </c>
      <c r="R831" s="191">
        <f>Q831*H831</f>
        <v>5.5155480000000007E-2</v>
      </c>
      <c r="S831" s="191">
        <v>0</v>
      </c>
      <c r="T831" s="192">
        <f>S831*H831</f>
        <v>0</v>
      </c>
      <c r="AR831" s="93" t="s">
        <v>234</v>
      </c>
      <c r="AT831" s="93" t="s">
        <v>296</v>
      </c>
      <c r="AU831" s="93" t="s">
        <v>81</v>
      </c>
      <c r="AY831" s="93" t="s">
        <v>180</v>
      </c>
      <c r="BE831" s="193">
        <f>IF(N831="základní",J831,0)</f>
        <v>0</v>
      </c>
      <c r="BF831" s="193">
        <f>IF(N831="snížená",J831,0)</f>
        <v>0</v>
      </c>
      <c r="BG831" s="193">
        <f>IF(N831="zákl. přenesená",J831,0)</f>
        <v>0</v>
      </c>
      <c r="BH831" s="193">
        <f>IF(N831="sníž. přenesená",J831,0)</f>
        <v>0</v>
      </c>
      <c r="BI831" s="193">
        <f>IF(N831="nulová",J831,0)</f>
        <v>0</v>
      </c>
      <c r="BJ831" s="93" t="s">
        <v>78</v>
      </c>
      <c r="BK831" s="193">
        <f>ROUND(I831*H831,2)</f>
        <v>0</v>
      </c>
      <c r="BL831" s="93" t="s">
        <v>188</v>
      </c>
      <c r="BM831" s="93" t="s">
        <v>864</v>
      </c>
    </row>
    <row r="832" spans="2:65" s="203" customFormat="1">
      <c r="B832" s="202"/>
      <c r="D832" s="196" t="s">
        <v>190</v>
      </c>
      <c r="E832" s="204" t="s">
        <v>5</v>
      </c>
      <c r="F832" s="205" t="s">
        <v>865</v>
      </c>
      <c r="H832" s="206">
        <v>73.736999999999995</v>
      </c>
      <c r="L832" s="202"/>
      <c r="M832" s="207"/>
      <c r="N832" s="208"/>
      <c r="O832" s="208"/>
      <c r="P832" s="208"/>
      <c r="Q832" s="208"/>
      <c r="R832" s="208"/>
      <c r="S832" s="208"/>
      <c r="T832" s="209"/>
      <c r="AT832" s="204" t="s">
        <v>190</v>
      </c>
      <c r="AU832" s="204" t="s">
        <v>81</v>
      </c>
      <c r="AV832" s="203" t="s">
        <v>81</v>
      </c>
      <c r="AW832" s="203" t="s">
        <v>34</v>
      </c>
      <c r="AX832" s="203" t="s">
        <v>78</v>
      </c>
      <c r="AY832" s="204" t="s">
        <v>180</v>
      </c>
    </row>
    <row r="833" spans="2:65" s="203" customFormat="1">
      <c r="B833" s="202"/>
      <c r="D833" s="196" t="s">
        <v>190</v>
      </c>
      <c r="F833" s="205" t="s">
        <v>866</v>
      </c>
      <c r="H833" s="206">
        <v>81.111000000000004</v>
      </c>
      <c r="L833" s="202"/>
      <c r="M833" s="207"/>
      <c r="N833" s="208"/>
      <c r="O833" s="208"/>
      <c r="P833" s="208"/>
      <c r="Q833" s="208"/>
      <c r="R833" s="208"/>
      <c r="S833" s="208"/>
      <c r="T833" s="209"/>
      <c r="AT833" s="204" t="s">
        <v>190</v>
      </c>
      <c r="AU833" s="204" t="s">
        <v>81</v>
      </c>
      <c r="AV833" s="203" t="s">
        <v>81</v>
      </c>
      <c r="AW833" s="203" t="s">
        <v>6</v>
      </c>
      <c r="AX833" s="203" t="s">
        <v>78</v>
      </c>
      <c r="AY833" s="204" t="s">
        <v>180</v>
      </c>
    </row>
    <row r="834" spans="2:65" s="103" customFormat="1" ht="25.5" customHeight="1">
      <c r="B834" s="104"/>
      <c r="C834" s="183" t="s">
        <v>867</v>
      </c>
      <c r="D834" s="183" t="s">
        <v>183</v>
      </c>
      <c r="E834" s="184" t="s">
        <v>868</v>
      </c>
      <c r="F834" s="185" t="s">
        <v>869</v>
      </c>
      <c r="G834" s="186" t="s">
        <v>208</v>
      </c>
      <c r="H834" s="187">
        <v>576.74800000000005</v>
      </c>
      <c r="I834" s="6"/>
      <c r="J834" s="188">
        <f>ROUND(I834*H834,2)</f>
        <v>0</v>
      </c>
      <c r="K834" s="185" t="s">
        <v>187</v>
      </c>
      <c r="L834" s="104"/>
      <c r="M834" s="189" t="s">
        <v>5</v>
      </c>
      <c r="N834" s="190" t="s">
        <v>42</v>
      </c>
      <c r="O834" s="105"/>
      <c r="P834" s="191">
        <f>O834*H834</f>
        <v>0</v>
      </c>
      <c r="Q834" s="191">
        <v>6.0000000000000002E-5</v>
      </c>
      <c r="R834" s="191">
        <f>Q834*H834</f>
        <v>3.4604880000000005E-2</v>
      </c>
      <c r="S834" s="191">
        <v>0</v>
      </c>
      <c r="T834" s="192">
        <f>S834*H834</f>
        <v>0</v>
      </c>
      <c r="AR834" s="93" t="s">
        <v>188</v>
      </c>
      <c r="AT834" s="93" t="s">
        <v>183</v>
      </c>
      <c r="AU834" s="93" t="s">
        <v>81</v>
      </c>
      <c r="AY834" s="93" t="s">
        <v>180</v>
      </c>
      <c r="BE834" s="193">
        <f>IF(N834="základní",J834,0)</f>
        <v>0</v>
      </c>
      <c r="BF834" s="193">
        <f>IF(N834="snížená",J834,0)</f>
        <v>0</v>
      </c>
      <c r="BG834" s="193">
        <f>IF(N834="zákl. přenesená",J834,0)</f>
        <v>0</v>
      </c>
      <c r="BH834" s="193">
        <f>IF(N834="sníž. přenesená",J834,0)</f>
        <v>0</v>
      </c>
      <c r="BI834" s="193">
        <f>IF(N834="nulová",J834,0)</f>
        <v>0</v>
      </c>
      <c r="BJ834" s="93" t="s">
        <v>78</v>
      </c>
      <c r="BK834" s="193">
        <f>ROUND(I834*H834,2)</f>
        <v>0</v>
      </c>
      <c r="BL834" s="93" t="s">
        <v>188</v>
      </c>
      <c r="BM834" s="93" t="s">
        <v>870</v>
      </c>
    </row>
    <row r="835" spans="2:65" s="203" customFormat="1">
      <c r="B835" s="202"/>
      <c r="D835" s="196" t="s">
        <v>190</v>
      </c>
      <c r="E835" s="204" t="s">
        <v>5</v>
      </c>
      <c r="F835" s="205" t="s">
        <v>871</v>
      </c>
      <c r="H835" s="206">
        <v>503.01100000000002</v>
      </c>
      <c r="L835" s="202"/>
      <c r="M835" s="207"/>
      <c r="N835" s="208"/>
      <c r="O835" s="208"/>
      <c r="P835" s="208"/>
      <c r="Q835" s="208"/>
      <c r="R835" s="208"/>
      <c r="S835" s="208"/>
      <c r="T835" s="209"/>
      <c r="AT835" s="204" t="s">
        <v>190</v>
      </c>
      <c r="AU835" s="204" t="s">
        <v>81</v>
      </c>
      <c r="AV835" s="203" t="s">
        <v>81</v>
      </c>
      <c r="AW835" s="203" t="s">
        <v>34</v>
      </c>
      <c r="AX835" s="203" t="s">
        <v>71</v>
      </c>
      <c r="AY835" s="204" t="s">
        <v>180</v>
      </c>
    </row>
    <row r="836" spans="2:65" s="203" customFormat="1">
      <c r="B836" s="202"/>
      <c r="D836" s="196" t="s">
        <v>190</v>
      </c>
      <c r="E836" s="204" t="s">
        <v>5</v>
      </c>
      <c r="F836" s="205" t="s">
        <v>865</v>
      </c>
      <c r="H836" s="206">
        <v>73.736999999999995</v>
      </c>
      <c r="L836" s="202"/>
      <c r="M836" s="207"/>
      <c r="N836" s="208"/>
      <c r="O836" s="208"/>
      <c r="P836" s="208"/>
      <c r="Q836" s="208"/>
      <c r="R836" s="208"/>
      <c r="S836" s="208"/>
      <c r="T836" s="209"/>
      <c r="AT836" s="204" t="s">
        <v>190</v>
      </c>
      <c r="AU836" s="204" t="s">
        <v>81</v>
      </c>
      <c r="AV836" s="203" t="s">
        <v>81</v>
      </c>
      <c r="AW836" s="203" t="s">
        <v>34</v>
      </c>
      <c r="AX836" s="203" t="s">
        <v>71</v>
      </c>
      <c r="AY836" s="204" t="s">
        <v>180</v>
      </c>
    </row>
    <row r="837" spans="2:65" s="211" customFormat="1">
      <c r="B837" s="210"/>
      <c r="D837" s="196" t="s">
        <v>190</v>
      </c>
      <c r="E837" s="212" t="s">
        <v>5</v>
      </c>
      <c r="F837" s="213" t="s">
        <v>198</v>
      </c>
      <c r="H837" s="214">
        <v>576.74800000000005</v>
      </c>
      <c r="L837" s="210"/>
      <c r="M837" s="215"/>
      <c r="N837" s="216"/>
      <c r="O837" s="216"/>
      <c r="P837" s="216"/>
      <c r="Q837" s="216"/>
      <c r="R837" s="216"/>
      <c r="S837" s="216"/>
      <c r="T837" s="217"/>
      <c r="AT837" s="212" t="s">
        <v>190</v>
      </c>
      <c r="AU837" s="212" t="s">
        <v>81</v>
      </c>
      <c r="AV837" s="211" t="s">
        <v>188</v>
      </c>
      <c r="AW837" s="211" t="s">
        <v>34</v>
      </c>
      <c r="AX837" s="211" t="s">
        <v>78</v>
      </c>
      <c r="AY837" s="212" t="s">
        <v>180</v>
      </c>
    </row>
    <row r="838" spans="2:65" s="103" customFormat="1" ht="25.5" customHeight="1">
      <c r="B838" s="104"/>
      <c r="C838" s="183" t="s">
        <v>872</v>
      </c>
      <c r="D838" s="183" t="s">
        <v>183</v>
      </c>
      <c r="E838" s="184" t="s">
        <v>736</v>
      </c>
      <c r="F838" s="185" t="s">
        <v>737</v>
      </c>
      <c r="G838" s="186" t="s">
        <v>208</v>
      </c>
      <c r="H838" s="187">
        <v>128.80600000000001</v>
      </c>
      <c r="I838" s="6"/>
      <c r="J838" s="188">
        <f>ROUND(I838*H838,2)</f>
        <v>0</v>
      </c>
      <c r="K838" s="185" t="s">
        <v>187</v>
      </c>
      <c r="L838" s="104"/>
      <c r="M838" s="189" t="s">
        <v>5</v>
      </c>
      <c r="N838" s="190" t="s">
        <v>42</v>
      </c>
      <c r="O838" s="105"/>
      <c r="P838" s="191">
        <f>O838*H838</f>
        <v>0</v>
      </c>
      <c r="Q838" s="191">
        <v>2.5999999999999998E-4</v>
      </c>
      <c r="R838" s="191">
        <f>Q838*H838</f>
        <v>3.3489560000000002E-2</v>
      </c>
      <c r="S838" s="191">
        <v>0</v>
      </c>
      <c r="T838" s="192">
        <f>S838*H838</f>
        <v>0</v>
      </c>
      <c r="AR838" s="93" t="s">
        <v>188</v>
      </c>
      <c r="AT838" s="93" t="s">
        <v>183</v>
      </c>
      <c r="AU838" s="93" t="s">
        <v>81</v>
      </c>
      <c r="AY838" s="93" t="s">
        <v>180</v>
      </c>
      <c r="BE838" s="193">
        <f>IF(N838="základní",J838,0)</f>
        <v>0</v>
      </c>
      <c r="BF838" s="193">
        <f>IF(N838="snížená",J838,0)</f>
        <v>0</v>
      </c>
      <c r="BG838" s="193">
        <f>IF(N838="zákl. přenesená",J838,0)</f>
        <v>0</v>
      </c>
      <c r="BH838" s="193">
        <f>IF(N838="sníž. přenesená",J838,0)</f>
        <v>0</v>
      </c>
      <c r="BI838" s="193">
        <f>IF(N838="nulová",J838,0)</f>
        <v>0</v>
      </c>
      <c r="BJ838" s="93" t="s">
        <v>78</v>
      </c>
      <c r="BK838" s="193">
        <f>ROUND(I838*H838,2)</f>
        <v>0</v>
      </c>
      <c r="BL838" s="93" t="s">
        <v>188</v>
      </c>
      <c r="BM838" s="93" t="s">
        <v>873</v>
      </c>
    </row>
    <row r="839" spans="2:65" s="195" customFormat="1">
      <c r="B839" s="194"/>
      <c r="D839" s="196" t="s">
        <v>190</v>
      </c>
      <c r="E839" s="197" t="s">
        <v>5</v>
      </c>
      <c r="F839" s="198" t="s">
        <v>874</v>
      </c>
      <c r="H839" s="197" t="s">
        <v>5</v>
      </c>
      <c r="L839" s="194"/>
      <c r="M839" s="199"/>
      <c r="N839" s="200"/>
      <c r="O839" s="200"/>
      <c r="P839" s="200"/>
      <c r="Q839" s="200"/>
      <c r="R839" s="200"/>
      <c r="S839" s="200"/>
      <c r="T839" s="201"/>
      <c r="AT839" s="197" t="s">
        <v>190</v>
      </c>
      <c r="AU839" s="197" t="s">
        <v>81</v>
      </c>
      <c r="AV839" s="195" t="s">
        <v>78</v>
      </c>
      <c r="AW839" s="195" t="s">
        <v>34</v>
      </c>
      <c r="AX839" s="195" t="s">
        <v>71</v>
      </c>
      <c r="AY839" s="197" t="s">
        <v>180</v>
      </c>
    </row>
    <row r="840" spans="2:65" s="195" customFormat="1">
      <c r="B840" s="194"/>
      <c r="D840" s="196" t="s">
        <v>190</v>
      </c>
      <c r="E840" s="197" t="s">
        <v>5</v>
      </c>
      <c r="F840" s="198" t="s">
        <v>875</v>
      </c>
      <c r="H840" s="197" t="s">
        <v>5</v>
      </c>
      <c r="L840" s="194"/>
      <c r="M840" s="199"/>
      <c r="N840" s="200"/>
      <c r="O840" s="200"/>
      <c r="P840" s="200"/>
      <c r="Q840" s="200"/>
      <c r="R840" s="200"/>
      <c r="S840" s="200"/>
      <c r="T840" s="201"/>
      <c r="AT840" s="197" t="s">
        <v>190</v>
      </c>
      <c r="AU840" s="197" t="s">
        <v>81</v>
      </c>
      <c r="AV840" s="195" t="s">
        <v>78</v>
      </c>
      <c r="AW840" s="195" t="s">
        <v>34</v>
      </c>
      <c r="AX840" s="195" t="s">
        <v>71</v>
      </c>
      <c r="AY840" s="197" t="s">
        <v>180</v>
      </c>
    </row>
    <row r="841" spans="2:65" s="203" customFormat="1">
      <c r="B841" s="202"/>
      <c r="D841" s="196" t="s">
        <v>190</v>
      </c>
      <c r="E841" s="204" t="s">
        <v>5</v>
      </c>
      <c r="F841" s="205" t="s">
        <v>701</v>
      </c>
      <c r="H841" s="206">
        <v>106.21599999999999</v>
      </c>
      <c r="L841" s="202"/>
      <c r="M841" s="207"/>
      <c r="N841" s="208"/>
      <c r="O841" s="208"/>
      <c r="P841" s="208"/>
      <c r="Q841" s="208"/>
      <c r="R841" s="208"/>
      <c r="S841" s="208"/>
      <c r="T841" s="209"/>
      <c r="AT841" s="204" t="s">
        <v>190</v>
      </c>
      <c r="AU841" s="204" t="s">
        <v>81</v>
      </c>
      <c r="AV841" s="203" t="s">
        <v>81</v>
      </c>
      <c r="AW841" s="203" t="s">
        <v>34</v>
      </c>
      <c r="AX841" s="203" t="s">
        <v>71</v>
      </c>
      <c r="AY841" s="204" t="s">
        <v>180</v>
      </c>
    </row>
    <row r="842" spans="2:65" s="203" customFormat="1">
      <c r="B842" s="202"/>
      <c r="D842" s="196" t="s">
        <v>190</v>
      </c>
      <c r="E842" s="204" t="s">
        <v>5</v>
      </c>
      <c r="F842" s="205" t="s">
        <v>702</v>
      </c>
      <c r="H842" s="206">
        <v>16.59</v>
      </c>
      <c r="L842" s="202"/>
      <c r="M842" s="207"/>
      <c r="N842" s="208"/>
      <c r="O842" s="208"/>
      <c r="P842" s="208"/>
      <c r="Q842" s="208"/>
      <c r="R842" s="208"/>
      <c r="S842" s="208"/>
      <c r="T842" s="209"/>
      <c r="AT842" s="204" t="s">
        <v>190</v>
      </c>
      <c r="AU842" s="204" t="s">
        <v>81</v>
      </c>
      <c r="AV842" s="203" t="s">
        <v>81</v>
      </c>
      <c r="AW842" s="203" t="s">
        <v>34</v>
      </c>
      <c r="AX842" s="203" t="s">
        <v>71</v>
      </c>
      <c r="AY842" s="204" t="s">
        <v>180</v>
      </c>
    </row>
    <row r="843" spans="2:65" s="195" customFormat="1">
      <c r="B843" s="194"/>
      <c r="D843" s="196" t="s">
        <v>190</v>
      </c>
      <c r="E843" s="197" t="s">
        <v>5</v>
      </c>
      <c r="F843" s="198" t="s">
        <v>788</v>
      </c>
      <c r="H843" s="197" t="s">
        <v>5</v>
      </c>
      <c r="L843" s="194"/>
      <c r="M843" s="199"/>
      <c r="N843" s="200"/>
      <c r="O843" s="200"/>
      <c r="P843" s="200"/>
      <c r="Q843" s="200"/>
      <c r="R843" s="200"/>
      <c r="S843" s="200"/>
      <c r="T843" s="201"/>
      <c r="AT843" s="197" t="s">
        <v>190</v>
      </c>
      <c r="AU843" s="197" t="s">
        <v>81</v>
      </c>
      <c r="AV843" s="195" t="s">
        <v>78</v>
      </c>
      <c r="AW843" s="195" t="s">
        <v>34</v>
      </c>
      <c r="AX843" s="195" t="s">
        <v>71</v>
      </c>
      <c r="AY843" s="197" t="s">
        <v>180</v>
      </c>
    </row>
    <row r="844" spans="2:65" s="203" customFormat="1">
      <c r="B844" s="202"/>
      <c r="D844" s="196" t="s">
        <v>190</v>
      </c>
      <c r="E844" s="204" t="s">
        <v>5</v>
      </c>
      <c r="F844" s="205" t="s">
        <v>337</v>
      </c>
      <c r="H844" s="206">
        <v>6</v>
      </c>
      <c r="L844" s="202"/>
      <c r="M844" s="207"/>
      <c r="N844" s="208"/>
      <c r="O844" s="208"/>
      <c r="P844" s="208"/>
      <c r="Q844" s="208"/>
      <c r="R844" s="208"/>
      <c r="S844" s="208"/>
      <c r="T844" s="209"/>
      <c r="AT844" s="204" t="s">
        <v>190</v>
      </c>
      <c r="AU844" s="204" t="s">
        <v>81</v>
      </c>
      <c r="AV844" s="203" t="s">
        <v>81</v>
      </c>
      <c r="AW844" s="203" t="s">
        <v>34</v>
      </c>
      <c r="AX844" s="203" t="s">
        <v>71</v>
      </c>
      <c r="AY844" s="204" t="s">
        <v>180</v>
      </c>
    </row>
    <row r="845" spans="2:65" s="211" customFormat="1">
      <c r="B845" s="210"/>
      <c r="D845" s="196" t="s">
        <v>190</v>
      </c>
      <c r="E845" s="212" t="s">
        <v>5</v>
      </c>
      <c r="F845" s="213" t="s">
        <v>198</v>
      </c>
      <c r="H845" s="214">
        <v>128.80600000000001</v>
      </c>
      <c r="L845" s="210"/>
      <c r="M845" s="215"/>
      <c r="N845" s="216"/>
      <c r="O845" s="216"/>
      <c r="P845" s="216"/>
      <c r="Q845" s="216"/>
      <c r="R845" s="216"/>
      <c r="S845" s="216"/>
      <c r="T845" s="217"/>
      <c r="AT845" s="212" t="s">
        <v>190</v>
      </c>
      <c r="AU845" s="212" t="s">
        <v>81</v>
      </c>
      <c r="AV845" s="211" t="s">
        <v>188</v>
      </c>
      <c r="AW845" s="211" t="s">
        <v>34</v>
      </c>
      <c r="AX845" s="211" t="s">
        <v>78</v>
      </c>
      <c r="AY845" s="212" t="s">
        <v>180</v>
      </c>
    </row>
    <row r="846" spans="2:65" s="103" customFormat="1" ht="25.5" customHeight="1">
      <c r="B846" s="104"/>
      <c r="C846" s="183" t="s">
        <v>876</v>
      </c>
      <c r="D846" s="183" t="s">
        <v>183</v>
      </c>
      <c r="E846" s="184" t="s">
        <v>877</v>
      </c>
      <c r="F846" s="185" t="s">
        <v>878</v>
      </c>
      <c r="G846" s="186" t="s">
        <v>208</v>
      </c>
      <c r="H846" s="187">
        <v>128.80600000000001</v>
      </c>
      <c r="I846" s="6"/>
      <c r="J846" s="188">
        <f>ROUND(I846*H846,2)</f>
        <v>0</v>
      </c>
      <c r="K846" s="185" t="s">
        <v>187</v>
      </c>
      <c r="L846" s="104"/>
      <c r="M846" s="189" t="s">
        <v>5</v>
      </c>
      <c r="N846" s="190" t="s">
        <v>42</v>
      </c>
      <c r="O846" s="105"/>
      <c r="P846" s="191">
        <f>O846*H846</f>
        <v>0</v>
      </c>
      <c r="Q846" s="191">
        <v>8.2799999999999992E-3</v>
      </c>
      <c r="R846" s="191">
        <f>Q846*H846</f>
        <v>1.0665136799999999</v>
      </c>
      <c r="S846" s="191">
        <v>0</v>
      </c>
      <c r="T846" s="192">
        <f>S846*H846</f>
        <v>0</v>
      </c>
      <c r="AR846" s="93" t="s">
        <v>188</v>
      </c>
      <c r="AT846" s="93" t="s">
        <v>183</v>
      </c>
      <c r="AU846" s="93" t="s">
        <v>81</v>
      </c>
      <c r="AY846" s="93" t="s">
        <v>180</v>
      </c>
      <c r="BE846" s="193">
        <f>IF(N846="základní",J846,0)</f>
        <v>0</v>
      </c>
      <c r="BF846" s="193">
        <f>IF(N846="snížená",J846,0)</f>
        <v>0</v>
      </c>
      <c r="BG846" s="193">
        <f>IF(N846="zákl. přenesená",J846,0)</f>
        <v>0</v>
      </c>
      <c r="BH846" s="193">
        <f>IF(N846="sníž. přenesená",J846,0)</f>
        <v>0</v>
      </c>
      <c r="BI846" s="193">
        <f>IF(N846="nulová",J846,0)</f>
        <v>0</v>
      </c>
      <c r="BJ846" s="93" t="s">
        <v>78</v>
      </c>
      <c r="BK846" s="193">
        <f>ROUND(I846*H846,2)</f>
        <v>0</v>
      </c>
      <c r="BL846" s="93" t="s">
        <v>188</v>
      </c>
      <c r="BM846" s="93" t="s">
        <v>879</v>
      </c>
    </row>
    <row r="847" spans="2:65" s="203" customFormat="1">
      <c r="B847" s="202"/>
      <c r="D847" s="196" t="s">
        <v>190</v>
      </c>
      <c r="E847" s="204" t="s">
        <v>5</v>
      </c>
      <c r="F847" s="205" t="s">
        <v>880</v>
      </c>
      <c r="H847" s="206">
        <v>128.80600000000001</v>
      </c>
      <c r="L847" s="202"/>
      <c r="M847" s="207"/>
      <c r="N847" s="208"/>
      <c r="O847" s="208"/>
      <c r="P847" s="208"/>
      <c r="Q847" s="208"/>
      <c r="R847" s="208"/>
      <c r="S847" s="208"/>
      <c r="T847" s="209"/>
      <c r="AT847" s="204" t="s">
        <v>190</v>
      </c>
      <c r="AU847" s="204" t="s">
        <v>81</v>
      </c>
      <c r="AV847" s="203" t="s">
        <v>81</v>
      </c>
      <c r="AW847" s="203" t="s">
        <v>34</v>
      </c>
      <c r="AX847" s="203" t="s">
        <v>71</v>
      </c>
      <c r="AY847" s="204" t="s">
        <v>180</v>
      </c>
    </row>
    <row r="848" spans="2:65" s="211" customFormat="1">
      <c r="B848" s="210"/>
      <c r="D848" s="196" t="s">
        <v>190</v>
      </c>
      <c r="E848" s="212" t="s">
        <v>5</v>
      </c>
      <c r="F848" s="213" t="s">
        <v>198</v>
      </c>
      <c r="H848" s="214">
        <v>128.80600000000001</v>
      </c>
      <c r="L848" s="210"/>
      <c r="M848" s="215"/>
      <c r="N848" s="216"/>
      <c r="O848" s="216"/>
      <c r="P848" s="216"/>
      <c r="Q848" s="216"/>
      <c r="R848" s="216"/>
      <c r="S848" s="216"/>
      <c r="T848" s="217"/>
      <c r="AT848" s="212" t="s">
        <v>190</v>
      </c>
      <c r="AU848" s="212" t="s">
        <v>81</v>
      </c>
      <c r="AV848" s="211" t="s">
        <v>188</v>
      </c>
      <c r="AW848" s="211" t="s">
        <v>34</v>
      </c>
      <c r="AX848" s="211" t="s">
        <v>78</v>
      </c>
      <c r="AY848" s="212" t="s">
        <v>180</v>
      </c>
    </row>
    <row r="849" spans="2:65" s="103" customFormat="1" ht="16.5" customHeight="1">
      <c r="B849" s="104"/>
      <c r="C849" s="226" t="s">
        <v>881</v>
      </c>
      <c r="D849" s="226" t="s">
        <v>296</v>
      </c>
      <c r="E849" s="227" t="s">
        <v>882</v>
      </c>
      <c r="F849" s="228" t="s">
        <v>883</v>
      </c>
      <c r="G849" s="229" t="s">
        <v>208</v>
      </c>
      <c r="H849" s="230">
        <v>135.24600000000001</v>
      </c>
      <c r="I849" s="7"/>
      <c r="J849" s="231">
        <f>ROUND(I849*H849,2)</f>
        <v>0</v>
      </c>
      <c r="K849" s="228" t="s">
        <v>187</v>
      </c>
      <c r="L849" s="232"/>
      <c r="M849" s="233" t="s">
        <v>5</v>
      </c>
      <c r="N849" s="234" t="s">
        <v>42</v>
      </c>
      <c r="O849" s="105"/>
      <c r="P849" s="191">
        <f>O849*H849</f>
        <v>0</v>
      </c>
      <c r="Q849" s="191">
        <v>1.1999999999999999E-3</v>
      </c>
      <c r="R849" s="191">
        <f>Q849*H849</f>
        <v>0.1622952</v>
      </c>
      <c r="S849" s="191">
        <v>0</v>
      </c>
      <c r="T849" s="192">
        <f>S849*H849</f>
        <v>0</v>
      </c>
      <c r="AR849" s="93" t="s">
        <v>234</v>
      </c>
      <c r="AT849" s="93" t="s">
        <v>296</v>
      </c>
      <c r="AU849" s="93" t="s">
        <v>81</v>
      </c>
      <c r="AY849" s="93" t="s">
        <v>180</v>
      </c>
      <c r="BE849" s="193">
        <f>IF(N849="základní",J849,0)</f>
        <v>0</v>
      </c>
      <c r="BF849" s="193">
        <f>IF(N849="snížená",J849,0)</f>
        <v>0</v>
      </c>
      <c r="BG849" s="193">
        <f>IF(N849="zákl. přenesená",J849,0)</f>
        <v>0</v>
      </c>
      <c r="BH849" s="193">
        <f>IF(N849="sníž. přenesená",J849,0)</f>
        <v>0</v>
      </c>
      <c r="BI849" s="193">
        <f>IF(N849="nulová",J849,0)</f>
        <v>0</v>
      </c>
      <c r="BJ849" s="93" t="s">
        <v>78</v>
      </c>
      <c r="BK849" s="193">
        <f>ROUND(I849*H849,2)</f>
        <v>0</v>
      </c>
      <c r="BL849" s="93" t="s">
        <v>188</v>
      </c>
      <c r="BM849" s="93" t="s">
        <v>884</v>
      </c>
    </row>
    <row r="850" spans="2:65" s="203" customFormat="1">
      <c r="B850" s="202"/>
      <c r="D850" s="196" t="s">
        <v>190</v>
      </c>
      <c r="F850" s="205" t="s">
        <v>885</v>
      </c>
      <c r="H850" s="206">
        <v>135.24600000000001</v>
      </c>
      <c r="L850" s="202"/>
      <c r="M850" s="207"/>
      <c r="N850" s="208"/>
      <c r="O850" s="208"/>
      <c r="P850" s="208"/>
      <c r="Q850" s="208"/>
      <c r="R850" s="208"/>
      <c r="S850" s="208"/>
      <c r="T850" s="209"/>
      <c r="AT850" s="204" t="s">
        <v>190</v>
      </c>
      <c r="AU850" s="204" t="s">
        <v>81</v>
      </c>
      <c r="AV850" s="203" t="s">
        <v>81</v>
      </c>
      <c r="AW850" s="203" t="s">
        <v>6</v>
      </c>
      <c r="AX850" s="203" t="s">
        <v>78</v>
      </c>
      <c r="AY850" s="204" t="s">
        <v>180</v>
      </c>
    </row>
    <row r="851" spans="2:65" s="103" customFormat="1" ht="25.5" customHeight="1">
      <c r="B851" s="104"/>
      <c r="C851" s="183" t="s">
        <v>886</v>
      </c>
      <c r="D851" s="183" t="s">
        <v>183</v>
      </c>
      <c r="E851" s="184" t="s">
        <v>887</v>
      </c>
      <c r="F851" s="185" t="s">
        <v>4467</v>
      </c>
      <c r="G851" s="186" t="s">
        <v>208</v>
      </c>
      <c r="H851" s="187">
        <v>128.80600000000001</v>
      </c>
      <c r="I851" s="303"/>
      <c r="J851" s="188">
        <f>ROUND(I851*H851,2)</f>
        <v>0</v>
      </c>
      <c r="K851" s="185" t="s">
        <v>187</v>
      </c>
      <c r="L851" s="104"/>
      <c r="M851" s="189" t="s">
        <v>5</v>
      </c>
      <c r="N851" s="190" t="s">
        <v>42</v>
      </c>
      <c r="O851" s="105"/>
      <c r="P851" s="191">
        <f>O851*H851</f>
        <v>0</v>
      </c>
      <c r="Q851" s="191">
        <v>6.5799999999999999E-3</v>
      </c>
      <c r="R851" s="191">
        <f>Q851*H851</f>
        <v>0.84754348000000002</v>
      </c>
      <c r="S851" s="191">
        <v>0</v>
      </c>
      <c r="T851" s="192">
        <f>S851*H851</f>
        <v>0</v>
      </c>
      <c r="AR851" s="93" t="s">
        <v>188</v>
      </c>
      <c r="AT851" s="93" t="s">
        <v>183</v>
      </c>
      <c r="AU851" s="93" t="s">
        <v>81</v>
      </c>
      <c r="AY851" s="93" t="s">
        <v>180</v>
      </c>
      <c r="BE851" s="193">
        <f>IF(N851="základní",J851,0)</f>
        <v>0</v>
      </c>
      <c r="BF851" s="193">
        <f>IF(N851="snížená",J851,0)</f>
        <v>0</v>
      </c>
      <c r="BG851" s="193">
        <f>IF(N851="zákl. přenesená",J851,0)</f>
        <v>0</v>
      </c>
      <c r="BH851" s="193">
        <f>IF(N851="sníž. přenesená",J851,0)</f>
        <v>0</v>
      </c>
      <c r="BI851" s="193">
        <f>IF(N851="nulová",J851,0)</f>
        <v>0</v>
      </c>
      <c r="BJ851" s="93" t="s">
        <v>78</v>
      </c>
      <c r="BK851" s="193">
        <f>ROUND(I851*H851,2)</f>
        <v>0</v>
      </c>
      <c r="BL851" s="93" t="s">
        <v>188</v>
      </c>
      <c r="BM851" s="93" t="s">
        <v>888</v>
      </c>
    </row>
    <row r="852" spans="2:65" s="103" customFormat="1" ht="16.5" customHeight="1">
      <c r="B852" s="104"/>
      <c r="C852" s="226" t="s">
        <v>889</v>
      </c>
      <c r="D852" s="226" t="s">
        <v>296</v>
      </c>
      <c r="E852" s="227" t="s">
        <v>830</v>
      </c>
      <c r="F852" s="297" t="s">
        <v>4468</v>
      </c>
      <c r="G852" s="229" t="s">
        <v>208</v>
      </c>
      <c r="H852" s="230">
        <v>135.24600000000001</v>
      </c>
      <c r="I852" s="304"/>
      <c r="J852" s="231">
        <f>ROUND(I852*H852,2)</f>
        <v>0</v>
      </c>
      <c r="K852" s="228" t="s">
        <v>187</v>
      </c>
      <c r="L852" s="232"/>
      <c r="M852" s="233" t="s">
        <v>5</v>
      </c>
      <c r="N852" s="234" t="s">
        <v>42</v>
      </c>
      <c r="O852" s="105"/>
      <c r="P852" s="191">
        <f>O852*H852</f>
        <v>0</v>
      </c>
      <c r="Q852" s="191">
        <v>2.7200000000000002E-3</v>
      </c>
      <c r="R852" s="191">
        <f>Q852*H852</f>
        <v>0.36786912000000005</v>
      </c>
      <c r="S852" s="191">
        <v>0</v>
      </c>
      <c r="T852" s="192">
        <f>S852*H852</f>
        <v>0</v>
      </c>
      <c r="AR852" s="93" t="s">
        <v>234</v>
      </c>
      <c r="AT852" s="93" t="s">
        <v>296</v>
      </c>
      <c r="AU852" s="93" t="s">
        <v>81</v>
      </c>
      <c r="AY852" s="93" t="s">
        <v>180</v>
      </c>
      <c r="BE852" s="193">
        <f>IF(N852="základní",J852,0)</f>
        <v>0</v>
      </c>
      <c r="BF852" s="193">
        <f>IF(N852="snížená",J852,0)</f>
        <v>0</v>
      </c>
      <c r="BG852" s="193">
        <f>IF(N852="zákl. přenesená",J852,0)</f>
        <v>0</v>
      </c>
      <c r="BH852" s="193">
        <f>IF(N852="sníž. přenesená",J852,0)</f>
        <v>0</v>
      </c>
      <c r="BI852" s="193">
        <f>IF(N852="nulová",J852,0)</f>
        <v>0</v>
      </c>
      <c r="BJ852" s="93" t="s">
        <v>78</v>
      </c>
      <c r="BK852" s="193">
        <f>ROUND(I852*H852,2)</f>
        <v>0</v>
      </c>
      <c r="BL852" s="93" t="s">
        <v>188</v>
      </c>
      <c r="BM852" s="93" t="s">
        <v>890</v>
      </c>
    </row>
    <row r="853" spans="2:65" s="203" customFormat="1">
      <c r="B853" s="202"/>
      <c r="D853" s="196" t="s">
        <v>190</v>
      </c>
      <c r="F853" s="205" t="s">
        <v>885</v>
      </c>
      <c r="H853" s="206">
        <v>135.24600000000001</v>
      </c>
      <c r="L853" s="202"/>
      <c r="M853" s="207"/>
      <c r="N853" s="208"/>
      <c r="O853" s="208"/>
      <c r="P853" s="208"/>
      <c r="Q853" s="208"/>
      <c r="R853" s="208"/>
      <c r="S853" s="208"/>
      <c r="T853" s="209"/>
      <c r="AT853" s="204" t="s">
        <v>190</v>
      </c>
      <c r="AU853" s="204" t="s">
        <v>81</v>
      </c>
      <c r="AV853" s="203" t="s">
        <v>81</v>
      </c>
      <c r="AW853" s="203" t="s">
        <v>6</v>
      </c>
      <c r="AX853" s="203" t="s">
        <v>78</v>
      </c>
      <c r="AY853" s="204" t="s">
        <v>180</v>
      </c>
    </row>
    <row r="854" spans="2:65" s="103" customFormat="1" ht="25.5" customHeight="1">
      <c r="B854" s="104"/>
      <c r="C854" s="183" t="s">
        <v>891</v>
      </c>
      <c r="D854" s="183" t="s">
        <v>183</v>
      </c>
      <c r="E854" s="184" t="s">
        <v>892</v>
      </c>
      <c r="F854" s="185" t="s">
        <v>893</v>
      </c>
      <c r="G854" s="186" t="s">
        <v>208</v>
      </c>
      <c r="H854" s="187">
        <v>128.80600000000001</v>
      </c>
      <c r="I854" s="6"/>
      <c r="J854" s="188">
        <f>ROUND(I854*H854,2)</f>
        <v>0</v>
      </c>
      <c r="K854" s="185" t="s">
        <v>187</v>
      </c>
      <c r="L854" s="104"/>
      <c r="M854" s="189" t="s">
        <v>5</v>
      </c>
      <c r="N854" s="190" t="s">
        <v>42</v>
      </c>
      <c r="O854" s="105"/>
      <c r="P854" s="191">
        <f>O854*H854</f>
        <v>0</v>
      </c>
      <c r="Q854" s="191">
        <v>9.0000000000000006E-5</v>
      </c>
      <c r="R854" s="191">
        <f>Q854*H854</f>
        <v>1.1592540000000002E-2</v>
      </c>
      <c r="S854" s="191">
        <v>0</v>
      </c>
      <c r="T854" s="192">
        <f>S854*H854</f>
        <v>0</v>
      </c>
      <c r="AR854" s="93" t="s">
        <v>188</v>
      </c>
      <c r="AT854" s="93" t="s">
        <v>183</v>
      </c>
      <c r="AU854" s="93" t="s">
        <v>81</v>
      </c>
      <c r="AY854" s="93" t="s">
        <v>180</v>
      </c>
      <c r="BE854" s="193">
        <f>IF(N854="základní",J854,0)</f>
        <v>0</v>
      </c>
      <c r="BF854" s="193">
        <f>IF(N854="snížená",J854,0)</f>
        <v>0</v>
      </c>
      <c r="BG854" s="193">
        <f>IF(N854="zákl. přenesená",J854,0)</f>
        <v>0</v>
      </c>
      <c r="BH854" s="193">
        <f>IF(N854="sníž. přenesená",J854,0)</f>
        <v>0</v>
      </c>
      <c r="BI854" s="193">
        <f>IF(N854="nulová",J854,0)</f>
        <v>0</v>
      </c>
      <c r="BJ854" s="93" t="s">
        <v>78</v>
      </c>
      <c r="BK854" s="193">
        <f>ROUND(I854*H854,2)</f>
        <v>0</v>
      </c>
      <c r="BL854" s="93" t="s">
        <v>188</v>
      </c>
      <c r="BM854" s="93" t="s">
        <v>894</v>
      </c>
    </row>
    <row r="855" spans="2:65" s="103" customFormat="1" ht="38.25" customHeight="1">
      <c r="B855" s="104"/>
      <c r="C855" s="183" t="s">
        <v>895</v>
      </c>
      <c r="D855" s="183" t="s">
        <v>183</v>
      </c>
      <c r="E855" s="184" t="s">
        <v>896</v>
      </c>
      <c r="F855" s="185" t="s">
        <v>897</v>
      </c>
      <c r="G855" s="186" t="s">
        <v>208</v>
      </c>
      <c r="H855" s="187">
        <v>652.28800000000001</v>
      </c>
      <c r="I855" s="6"/>
      <c r="J855" s="188">
        <f>ROUND(I855*H855,2)</f>
        <v>0</v>
      </c>
      <c r="K855" s="185" t="s">
        <v>187</v>
      </c>
      <c r="L855" s="104"/>
      <c r="M855" s="189" t="s">
        <v>5</v>
      </c>
      <c r="N855" s="190" t="s">
        <v>42</v>
      </c>
      <c r="O855" s="105"/>
      <c r="P855" s="191">
        <f>O855*H855</f>
        <v>0</v>
      </c>
      <c r="Q855" s="191">
        <v>2.6800000000000001E-3</v>
      </c>
      <c r="R855" s="191">
        <f>Q855*H855</f>
        <v>1.7481318400000001</v>
      </c>
      <c r="S855" s="191">
        <v>0</v>
      </c>
      <c r="T855" s="192">
        <f>S855*H855</f>
        <v>0</v>
      </c>
      <c r="AR855" s="93" t="s">
        <v>188</v>
      </c>
      <c r="AT855" s="93" t="s">
        <v>183</v>
      </c>
      <c r="AU855" s="93" t="s">
        <v>81</v>
      </c>
      <c r="AY855" s="93" t="s">
        <v>180</v>
      </c>
      <c r="BE855" s="193">
        <f>IF(N855="základní",J855,0)</f>
        <v>0</v>
      </c>
      <c r="BF855" s="193">
        <f>IF(N855="snížená",J855,0)</f>
        <v>0</v>
      </c>
      <c r="BG855" s="193">
        <f>IF(N855="zákl. přenesená",J855,0)</f>
        <v>0</v>
      </c>
      <c r="BH855" s="193">
        <f>IF(N855="sníž. přenesená",J855,0)</f>
        <v>0</v>
      </c>
      <c r="BI855" s="193">
        <f>IF(N855="nulová",J855,0)</f>
        <v>0</v>
      </c>
      <c r="BJ855" s="93" t="s">
        <v>78</v>
      </c>
      <c r="BK855" s="193">
        <f>ROUND(I855*H855,2)</f>
        <v>0</v>
      </c>
      <c r="BL855" s="93" t="s">
        <v>188</v>
      </c>
      <c r="BM855" s="93" t="s">
        <v>898</v>
      </c>
    </row>
    <row r="856" spans="2:65" s="195" customFormat="1">
      <c r="B856" s="194"/>
      <c r="D856" s="196" t="s">
        <v>190</v>
      </c>
      <c r="E856" s="197" t="s">
        <v>5</v>
      </c>
      <c r="F856" s="198" t="s">
        <v>899</v>
      </c>
      <c r="H856" s="197" t="s">
        <v>5</v>
      </c>
      <c r="L856" s="194"/>
      <c r="M856" s="199"/>
      <c r="N856" s="200"/>
      <c r="O856" s="200"/>
      <c r="P856" s="200"/>
      <c r="Q856" s="200"/>
      <c r="R856" s="200"/>
      <c r="S856" s="200"/>
      <c r="T856" s="201"/>
      <c r="AT856" s="197" t="s">
        <v>190</v>
      </c>
      <c r="AU856" s="197" t="s">
        <v>81</v>
      </c>
      <c r="AV856" s="195" t="s">
        <v>78</v>
      </c>
      <c r="AW856" s="195" t="s">
        <v>34</v>
      </c>
      <c r="AX856" s="195" t="s">
        <v>71</v>
      </c>
      <c r="AY856" s="197" t="s">
        <v>180</v>
      </c>
    </row>
    <row r="857" spans="2:65" s="203" customFormat="1">
      <c r="B857" s="202"/>
      <c r="D857" s="196" t="s">
        <v>190</v>
      </c>
      <c r="E857" s="204" t="s">
        <v>5</v>
      </c>
      <c r="F857" s="205" t="s">
        <v>816</v>
      </c>
      <c r="H857" s="206">
        <v>73.06</v>
      </c>
      <c r="L857" s="202"/>
      <c r="M857" s="207"/>
      <c r="N857" s="208"/>
      <c r="O857" s="208"/>
      <c r="P857" s="208"/>
      <c r="Q857" s="208"/>
      <c r="R857" s="208"/>
      <c r="S857" s="208"/>
      <c r="T857" s="209"/>
      <c r="AT857" s="204" t="s">
        <v>190</v>
      </c>
      <c r="AU857" s="204" t="s">
        <v>81</v>
      </c>
      <c r="AV857" s="203" t="s">
        <v>81</v>
      </c>
      <c r="AW857" s="203" t="s">
        <v>34</v>
      </c>
      <c r="AX857" s="203" t="s">
        <v>71</v>
      </c>
      <c r="AY857" s="204" t="s">
        <v>180</v>
      </c>
    </row>
    <row r="858" spans="2:65" s="203" customFormat="1">
      <c r="B858" s="202"/>
      <c r="D858" s="196" t="s">
        <v>190</v>
      </c>
      <c r="E858" s="204" t="s">
        <v>5</v>
      </c>
      <c r="F858" s="205" t="s">
        <v>810</v>
      </c>
      <c r="H858" s="206">
        <v>2.48</v>
      </c>
      <c r="L858" s="202"/>
      <c r="M858" s="207"/>
      <c r="N858" s="208"/>
      <c r="O858" s="208"/>
      <c r="P858" s="208"/>
      <c r="Q858" s="208"/>
      <c r="R858" s="208"/>
      <c r="S858" s="208"/>
      <c r="T858" s="209"/>
      <c r="AT858" s="204" t="s">
        <v>190</v>
      </c>
      <c r="AU858" s="204" t="s">
        <v>81</v>
      </c>
      <c r="AV858" s="203" t="s">
        <v>81</v>
      </c>
      <c r="AW858" s="203" t="s">
        <v>34</v>
      </c>
      <c r="AX858" s="203" t="s">
        <v>71</v>
      </c>
      <c r="AY858" s="204" t="s">
        <v>180</v>
      </c>
    </row>
    <row r="859" spans="2:65" s="203" customFormat="1">
      <c r="B859" s="202"/>
      <c r="D859" s="196" t="s">
        <v>190</v>
      </c>
      <c r="E859" s="204" t="s">
        <v>5</v>
      </c>
      <c r="F859" s="205" t="s">
        <v>871</v>
      </c>
      <c r="H859" s="206">
        <v>503.01100000000002</v>
      </c>
      <c r="L859" s="202"/>
      <c r="M859" s="207"/>
      <c r="N859" s="208"/>
      <c r="O859" s="208"/>
      <c r="P859" s="208"/>
      <c r="Q859" s="208"/>
      <c r="R859" s="208"/>
      <c r="S859" s="208"/>
      <c r="T859" s="209"/>
      <c r="AT859" s="204" t="s">
        <v>190</v>
      </c>
      <c r="AU859" s="204" t="s">
        <v>81</v>
      </c>
      <c r="AV859" s="203" t="s">
        <v>81</v>
      </c>
      <c r="AW859" s="203" t="s">
        <v>34</v>
      </c>
      <c r="AX859" s="203" t="s">
        <v>71</v>
      </c>
      <c r="AY859" s="204" t="s">
        <v>180</v>
      </c>
    </row>
    <row r="860" spans="2:65" s="203" customFormat="1">
      <c r="B860" s="202"/>
      <c r="D860" s="196" t="s">
        <v>190</v>
      </c>
      <c r="E860" s="204" t="s">
        <v>5</v>
      </c>
      <c r="F860" s="205" t="s">
        <v>865</v>
      </c>
      <c r="H860" s="206">
        <v>73.736999999999995</v>
      </c>
      <c r="L860" s="202"/>
      <c r="M860" s="207"/>
      <c r="N860" s="208"/>
      <c r="O860" s="208"/>
      <c r="P860" s="208"/>
      <c r="Q860" s="208"/>
      <c r="R860" s="208"/>
      <c r="S860" s="208"/>
      <c r="T860" s="209"/>
      <c r="AT860" s="204" t="s">
        <v>190</v>
      </c>
      <c r="AU860" s="204" t="s">
        <v>81</v>
      </c>
      <c r="AV860" s="203" t="s">
        <v>81</v>
      </c>
      <c r="AW860" s="203" t="s">
        <v>34</v>
      </c>
      <c r="AX860" s="203" t="s">
        <v>71</v>
      </c>
      <c r="AY860" s="204" t="s">
        <v>180</v>
      </c>
    </row>
    <row r="861" spans="2:65" s="211" customFormat="1">
      <c r="B861" s="210"/>
      <c r="D861" s="196" t="s">
        <v>190</v>
      </c>
      <c r="E861" s="212" t="s">
        <v>5</v>
      </c>
      <c r="F861" s="213" t="s">
        <v>198</v>
      </c>
      <c r="H861" s="214">
        <v>652.28800000000001</v>
      </c>
      <c r="L861" s="210"/>
      <c r="M861" s="215"/>
      <c r="N861" s="216"/>
      <c r="O861" s="216"/>
      <c r="P861" s="216"/>
      <c r="Q861" s="216"/>
      <c r="R861" s="216"/>
      <c r="S861" s="216"/>
      <c r="T861" s="217"/>
      <c r="AT861" s="212" t="s">
        <v>190</v>
      </c>
      <c r="AU861" s="212" t="s">
        <v>81</v>
      </c>
      <c r="AV861" s="211" t="s">
        <v>188</v>
      </c>
      <c r="AW861" s="211" t="s">
        <v>34</v>
      </c>
      <c r="AX861" s="211" t="s">
        <v>78</v>
      </c>
      <c r="AY861" s="212" t="s">
        <v>180</v>
      </c>
    </row>
    <row r="862" spans="2:65" s="103" customFormat="1" ht="38.25" customHeight="1">
      <c r="B862" s="104"/>
      <c r="C862" s="183" t="s">
        <v>900</v>
      </c>
      <c r="D862" s="183" t="s">
        <v>183</v>
      </c>
      <c r="E862" s="184" t="s">
        <v>901</v>
      </c>
      <c r="F862" s="185" t="s">
        <v>902</v>
      </c>
      <c r="G862" s="186" t="s">
        <v>208</v>
      </c>
      <c r="H862" s="187">
        <v>128.80600000000001</v>
      </c>
      <c r="I862" s="6"/>
      <c r="J862" s="188">
        <f>ROUND(I862*H862,2)</f>
        <v>0</v>
      </c>
      <c r="K862" s="185" t="s">
        <v>187</v>
      </c>
      <c r="L862" s="104"/>
      <c r="M862" s="189" t="s">
        <v>5</v>
      </c>
      <c r="N862" s="190" t="s">
        <v>42</v>
      </c>
      <c r="O862" s="105"/>
      <c r="P862" s="191">
        <f>O862*H862</f>
        <v>0</v>
      </c>
      <c r="Q862" s="191">
        <v>2.6800000000000001E-3</v>
      </c>
      <c r="R862" s="191">
        <f>Q862*H862</f>
        <v>0.34520008000000002</v>
      </c>
      <c r="S862" s="191">
        <v>0</v>
      </c>
      <c r="T862" s="192">
        <f>S862*H862</f>
        <v>0</v>
      </c>
      <c r="AR862" s="93" t="s">
        <v>188</v>
      </c>
      <c r="AT862" s="93" t="s">
        <v>183</v>
      </c>
      <c r="AU862" s="93" t="s">
        <v>81</v>
      </c>
      <c r="AY862" s="93" t="s">
        <v>180</v>
      </c>
      <c r="BE862" s="193">
        <f>IF(N862="základní",J862,0)</f>
        <v>0</v>
      </c>
      <c r="BF862" s="193">
        <f>IF(N862="snížená",J862,0)</f>
        <v>0</v>
      </c>
      <c r="BG862" s="193">
        <f>IF(N862="zákl. přenesená",J862,0)</f>
        <v>0</v>
      </c>
      <c r="BH862" s="193">
        <f>IF(N862="sníž. přenesená",J862,0)</f>
        <v>0</v>
      </c>
      <c r="BI862" s="193">
        <f>IF(N862="nulová",J862,0)</f>
        <v>0</v>
      </c>
      <c r="BJ862" s="93" t="s">
        <v>78</v>
      </c>
      <c r="BK862" s="193">
        <f>ROUND(I862*H862,2)</f>
        <v>0</v>
      </c>
      <c r="BL862" s="93" t="s">
        <v>188</v>
      </c>
      <c r="BM862" s="93" t="s">
        <v>903</v>
      </c>
    </row>
    <row r="863" spans="2:65" s="103" customFormat="1" ht="16.5" customHeight="1">
      <c r="B863" s="104"/>
      <c r="C863" s="183" t="s">
        <v>904</v>
      </c>
      <c r="D863" s="183" t="s">
        <v>183</v>
      </c>
      <c r="E863" s="184" t="s">
        <v>905</v>
      </c>
      <c r="F863" s="185" t="s">
        <v>906</v>
      </c>
      <c r="G863" s="186" t="s">
        <v>186</v>
      </c>
      <c r="H863" s="187">
        <v>241.86</v>
      </c>
      <c r="I863" s="6"/>
      <c r="J863" s="188">
        <f>ROUND(I863*H863,2)</f>
        <v>0</v>
      </c>
      <c r="K863" s="185" t="s">
        <v>187</v>
      </c>
      <c r="L863" s="104"/>
      <c r="M863" s="189" t="s">
        <v>5</v>
      </c>
      <c r="N863" s="190" t="s">
        <v>42</v>
      </c>
      <c r="O863" s="105"/>
      <c r="P863" s="191">
        <f>O863*H863</f>
        <v>0</v>
      </c>
      <c r="Q863" s="191">
        <v>1.5E-3</v>
      </c>
      <c r="R863" s="191">
        <f>Q863*H863</f>
        <v>0.36279</v>
      </c>
      <c r="S863" s="191">
        <v>0</v>
      </c>
      <c r="T863" s="192">
        <f>S863*H863</f>
        <v>0</v>
      </c>
      <c r="AR863" s="93" t="s">
        <v>188</v>
      </c>
      <c r="AT863" s="93" t="s">
        <v>183</v>
      </c>
      <c r="AU863" s="93" t="s">
        <v>81</v>
      </c>
      <c r="AY863" s="93" t="s">
        <v>180</v>
      </c>
      <c r="BE863" s="193">
        <f>IF(N863="základní",J863,0)</f>
        <v>0</v>
      </c>
      <c r="BF863" s="193">
        <f>IF(N863="snížená",J863,0)</f>
        <v>0</v>
      </c>
      <c r="BG863" s="193">
        <f>IF(N863="zákl. přenesená",J863,0)</f>
        <v>0</v>
      </c>
      <c r="BH863" s="193">
        <f>IF(N863="sníž. přenesená",J863,0)</f>
        <v>0</v>
      </c>
      <c r="BI863" s="193">
        <f>IF(N863="nulová",J863,0)</f>
        <v>0</v>
      </c>
      <c r="BJ863" s="93" t="s">
        <v>78</v>
      </c>
      <c r="BK863" s="193">
        <f>ROUND(I863*H863,2)</f>
        <v>0</v>
      </c>
      <c r="BL863" s="93" t="s">
        <v>188</v>
      </c>
      <c r="BM863" s="93" t="s">
        <v>907</v>
      </c>
    </row>
    <row r="864" spans="2:65" s="195" customFormat="1">
      <c r="B864" s="194"/>
      <c r="D864" s="196" t="s">
        <v>190</v>
      </c>
      <c r="E864" s="197" t="s">
        <v>5</v>
      </c>
      <c r="F864" s="198" t="s">
        <v>908</v>
      </c>
      <c r="H864" s="197" t="s">
        <v>5</v>
      </c>
      <c r="L864" s="194"/>
      <c r="M864" s="199"/>
      <c r="N864" s="200"/>
      <c r="O864" s="200"/>
      <c r="P864" s="200"/>
      <c r="Q864" s="200"/>
      <c r="R864" s="200"/>
      <c r="S864" s="200"/>
      <c r="T864" s="201"/>
      <c r="AT864" s="197" t="s">
        <v>190</v>
      </c>
      <c r="AU864" s="197" t="s">
        <v>81</v>
      </c>
      <c r="AV864" s="195" t="s">
        <v>78</v>
      </c>
      <c r="AW864" s="195" t="s">
        <v>34</v>
      </c>
      <c r="AX864" s="195" t="s">
        <v>71</v>
      </c>
      <c r="AY864" s="197" t="s">
        <v>180</v>
      </c>
    </row>
    <row r="865" spans="2:65" s="203" customFormat="1">
      <c r="B865" s="202"/>
      <c r="D865" s="196" t="s">
        <v>190</v>
      </c>
      <c r="E865" s="204" t="s">
        <v>5</v>
      </c>
      <c r="F865" s="205" t="s">
        <v>909</v>
      </c>
      <c r="H865" s="206">
        <v>241.86</v>
      </c>
      <c r="L865" s="202"/>
      <c r="M865" s="207"/>
      <c r="N865" s="208"/>
      <c r="O865" s="208"/>
      <c r="P865" s="208"/>
      <c r="Q865" s="208"/>
      <c r="R865" s="208"/>
      <c r="S865" s="208"/>
      <c r="T865" s="209"/>
      <c r="AT865" s="204" t="s">
        <v>190</v>
      </c>
      <c r="AU865" s="204" t="s">
        <v>81</v>
      </c>
      <c r="AV865" s="203" t="s">
        <v>81</v>
      </c>
      <c r="AW865" s="203" t="s">
        <v>34</v>
      </c>
      <c r="AX865" s="203" t="s">
        <v>78</v>
      </c>
      <c r="AY865" s="204" t="s">
        <v>180</v>
      </c>
    </row>
    <row r="866" spans="2:65" s="103" customFormat="1" ht="16.5" customHeight="1">
      <c r="B866" s="104"/>
      <c r="C866" s="183" t="s">
        <v>910</v>
      </c>
      <c r="D866" s="183" t="s">
        <v>183</v>
      </c>
      <c r="E866" s="184" t="s">
        <v>911</v>
      </c>
      <c r="F866" s="185" t="s">
        <v>912</v>
      </c>
      <c r="G866" s="186" t="s">
        <v>416</v>
      </c>
      <c r="H866" s="187">
        <v>1</v>
      </c>
      <c r="I866" s="6"/>
      <c r="J866" s="188">
        <f>ROUND(I866*H866,2)</f>
        <v>0</v>
      </c>
      <c r="K866" s="185" t="s">
        <v>5</v>
      </c>
      <c r="L866" s="104"/>
      <c r="M866" s="189" t="s">
        <v>5</v>
      </c>
      <c r="N866" s="190" t="s">
        <v>42</v>
      </c>
      <c r="O866" s="105"/>
      <c r="P866" s="191">
        <f>O866*H866</f>
        <v>0</v>
      </c>
      <c r="Q866" s="191">
        <v>0</v>
      </c>
      <c r="R866" s="191">
        <f>Q866*H866</f>
        <v>0</v>
      </c>
      <c r="S866" s="191">
        <v>0</v>
      </c>
      <c r="T866" s="192">
        <f>S866*H866</f>
        <v>0</v>
      </c>
      <c r="AR866" s="93" t="s">
        <v>913</v>
      </c>
      <c r="AT866" s="93" t="s">
        <v>183</v>
      </c>
      <c r="AU866" s="93" t="s">
        <v>81</v>
      </c>
      <c r="AY866" s="93" t="s">
        <v>180</v>
      </c>
      <c r="BE866" s="193">
        <f>IF(N866="základní",J866,0)</f>
        <v>0</v>
      </c>
      <c r="BF866" s="193">
        <f>IF(N866="snížená",J866,0)</f>
        <v>0</v>
      </c>
      <c r="BG866" s="193">
        <f>IF(N866="zákl. přenesená",J866,0)</f>
        <v>0</v>
      </c>
      <c r="BH866" s="193">
        <f>IF(N866="sníž. přenesená",J866,0)</f>
        <v>0</v>
      </c>
      <c r="BI866" s="193">
        <f>IF(N866="nulová",J866,0)</f>
        <v>0</v>
      </c>
      <c r="BJ866" s="93" t="s">
        <v>78</v>
      </c>
      <c r="BK866" s="193">
        <f>ROUND(I866*H866,2)</f>
        <v>0</v>
      </c>
      <c r="BL866" s="93" t="s">
        <v>913</v>
      </c>
      <c r="BM866" s="93" t="s">
        <v>914</v>
      </c>
    </row>
    <row r="867" spans="2:65" s="195" customFormat="1">
      <c r="B867" s="194"/>
      <c r="D867" s="196" t="s">
        <v>190</v>
      </c>
      <c r="E867" s="197" t="s">
        <v>5</v>
      </c>
      <c r="F867" s="198" t="s">
        <v>915</v>
      </c>
      <c r="H867" s="197" t="s">
        <v>5</v>
      </c>
      <c r="L867" s="194"/>
      <c r="M867" s="199"/>
      <c r="N867" s="200"/>
      <c r="O867" s="200"/>
      <c r="P867" s="200"/>
      <c r="Q867" s="200"/>
      <c r="R867" s="200"/>
      <c r="S867" s="200"/>
      <c r="T867" s="201"/>
      <c r="AT867" s="197" t="s">
        <v>190</v>
      </c>
      <c r="AU867" s="197" t="s">
        <v>81</v>
      </c>
      <c r="AV867" s="195" t="s">
        <v>78</v>
      </c>
      <c r="AW867" s="195" t="s">
        <v>34</v>
      </c>
      <c r="AX867" s="195" t="s">
        <v>71</v>
      </c>
      <c r="AY867" s="197" t="s">
        <v>180</v>
      </c>
    </row>
    <row r="868" spans="2:65" s="203" customFormat="1">
      <c r="B868" s="202"/>
      <c r="D868" s="196" t="s">
        <v>190</v>
      </c>
      <c r="E868" s="204" t="s">
        <v>5</v>
      </c>
      <c r="F868" s="205" t="s">
        <v>78</v>
      </c>
      <c r="H868" s="206">
        <v>1</v>
      </c>
      <c r="L868" s="202"/>
      <c r="M868" s="207"/>
      <c r="N868" s="208"/>
      <c r="O868" s="208"/>
      <c r="P868" s="208"/>
      <c r="Q868" s="208"/>
      <c r="R868" s="208"/>
      <c r="S868" s="208"/>
      <c r="T868" s="209"/>
      <c r="AT868" s="204" t="s">
        <v>190</v>
      </c>
      <c r="AU868" s="204" t="s">
        <v>81</v>
      </c>
      <c r="AV868" s="203" t="s">
        <v>81</v>
      </c>
      <c r="AW868" s="203" t="s">
        <v>34</v>
      </c>
      <c r="AX868" s="203" t="s">
        <v>78</v>
      </c>
      <c r="AY868" s="204" t="s">
        <v>180</v>
      </c>
    </row>
    <row r="869" spans="2:65" s="171" customFormat="1" ht="29.85" customHeight="1">
      <c r="B869" s="170"/>
      <c r="D869" s="172" t="s">
        <v>70</v>
      </c>
      <c r="E869" s="181" t="s">
        <v>730</v>
      </c>
      <c r="F869" s="181" t="s">
        <v>916</v>
      </c>
      <c r="J869" s="182">
        <f>BK869</f>
        <v>0</v>
      </c>
      <c r="L869" s="170"/>
      <c r="M869" s="175"/>
      <c r="N869" s="176"/>
      <c r="O869" s="176"/>
      <c r="P869" s="177">
        <f>SUM(P870:P891)</f>
        <v>0</v>
      </c>
      <c r="Q869" s="176"/>
      <c r="R869" s="177">
        <f>SUM(R870:R891)</f>
        <v>2.3598566599999997</v>
      </c>
      <c r="S869" s="176"/>
      <c r="T869" s="178">
        <f>SUM(T870:T891)</f>
        <v>0</v>
      </c>
      <c r="AR869" s="172" t="s">
        <v>78</v>
      </c>
      <c r="AT869" s="179" t="s">
        <v>70</v>
      </c>
      <c r="AU869" s="179" t="s">
        <v>78</v>
      </c>
      <c r="AY869" s="172" t="s">
        <v>180</v>
      </c>
      <c r="BK869" s="180">
        <f>SUM(BK870:BK891)</f>
        <v>0</v>
      </c>
    </row>
    <row r="870" spans="2:65" s="103" customFormat="1" ht="25.5" customHeight="1">
      <c r="B870" s="104"/>
      <c r="C870" s="183" t="s">
        <v>917</v>
      </c>
      <c r="D870" s="183" t="s">
        <v>183</v>
      </c>
      <c r="E870" s="184" t="s">
        <v>918</v>
      </c>
      <c r="F870" s="185" t="s">
        <v>919</v>
      </c>
      <c r="G870" s="186" t="s">
        <v>208</v>
      </c>
      <c r="H870" s="187">
        <v>597.4</v>
      </c>
      <c r="I870" s="6"/>
      <c r="J870" s="188">
        <f>ROUND(I870*H870,2)</f>
        <v>0</v>
      </c>
      <c r="K870" s="185" t="s">
        <v>187</v>
      </c>
      <c r="L870" s="104"/>
      <c r="M870" s="189" t="s">
        <v>5</v>
      </c>
      <c r="N870" s="190" t="s">
        <v>42</v>
      </c>
      <c r="O870" s="105"/>
      <c r="P870" s="191">
        <f>O870*H870</f>
        <v>0</v>
      </c>
      <c r="Q870" s="191">
        <v>4.0000000000000003E-5</v>
      </c>
      <c r="R870" s="191">
        <f>Q870*H870</f>
        <v>2.3896000000000001E-2</v>
      </c>
      <c r="S870" s="191">
        <v>0</v>
      </c>
      <c r="T870" s="192">
        <f>S870*H870</f>
        <v>0</v>
      </c>
      <c r="AR870" s="93" t="s">
        <v>188</v>
      </c>
      <c r="AT870" s="93" t="s">
        <v>183</v>
      </c>
      <c r="AU870" s="93" t="s">
        <v>81</v>
      </c>
      <c r="AY870" s="93" t="s">
        <v>180</v>
      </c>
      <c r="BE870" s="193">
        <f>IF(N870="základní",J870,0)</f>
        <v>0</v>
      </c>
      <c r="BF870" s="193">
        <f>IF(N870="snížená",J870,0)</f>
        <v>0</v>
      </c>
      <c r="BG870" s="193">
        <f>IF(N870="zákl. přenesená",J870,0)</f>
        <v>0</v>
      </c>
      <c r="BH870" s="193">
        <f>IF(N870="sníž. přenesená",J870,0)</f>
        <v>0</v>
      </c>
      <c r="BI870" s="193">
        <f>IF(N870="nulová",J870,0)</f>
        <v>0</v>
      </c>
      <c r="BJ870" s="93" t="s">
        <v>78</v>
      </c>
      <c r="BK870" s="193">
        <f>ROUND(I870*H870,2)</f>
        <v>0</v>
      </c>
      <c r="BL870" s="93" t="s">
        <v>188</v>
      </c>
      <c r="BM870" s="93" t="s">
        <v>920</v>
      </c>
    </row>
    <row r="871" spans="2:65" s="195" customFormat="1">
      <c r="B871" s="194"/>
      <c r="D871" s="196" t="s">
        <v>190</v>
      </c>
      <c r="E871" s="197" t="s">
        <v>5</v>
      </c>
      <c r="F871" s="198" t="s">
        <v>921</v>
      </c>
      <c r="H871" s="197" t="s">
        <v>5</v>
      </c>
      <c r="L871" s="194"/>
      <c r="M871" s="199"/>
      <c r="N871" s="200"/>
      <c r="O871" s="200"/>
      <c r="P871" s="200"/>
      <c r="Q871" s="200"/>
      <c r="R871" s="200"/>
      <c r="S871" s="200"/>
      <c r="T871" s="201"/>
      <c r="AT871" s="197" t="s">
        <v>190</v>
      </c>
      <c r="AU871" s="197" t="s">
        <v>81</v>
      </c>
      <c r="AV871" s="195" t="s">
        <v>78</v>
      </c>
      <c r="AW871" s="195" t="s">
        <v>34</v>
      </c>
      <c r="AX871" s="195" t="s">
        <v>71</v>
      </c>
      <c r="AY871" s="197" t="s">
        <v>180</v>
      </c>
    </row>
    <row r="872" spans="2:65" s="195" customFormat="1">
      <c r="B872" s="194"/>
      <c r="D872" s="196" t="s">
        <v>190</v>
      </c>
      <c r="E872" s="197" t="s">
        <v>5</v>
      </c>
      <c r="F872" s="198" t="s">
        <v>288</v>
      </c>
      <c r="H872" s="197" t="s">
        <v>5</v>
      </c>
      <c r="L872" s="194"/>
      <c r="M872" s="199"/>
      <c r="N872" s="200"/>
      <c r="O872" s="200"/>
      <c r="P872" s="200"/>
      <c r="Q872" s="200"/>
      <c r="R872" s="200"/>
      <c r="S872" s="200"/>
      <c r="T872" s="201"/>
      <c r="AT872" s="197" t="s">
        <v>190</v>
      </c>
      <c r="AU872" s="197" t="s">
        <v>81</v>
      </c>
      <c r="AV872" s="195" t="s">
        <v>78</v>
      </c>
      <c r="AW872" s="195" t="s">
        <v>34</v>
      </c>
      <c r="AX872" s="195" t="s">
        <v>71</v>
      </c>
      <c r="AY872" s="197" t="s">
        <v>180</v>
      </c>
    </row>
    <row r="873" spans="2:65" s="203" customFormat="1">
      <c r="B873" s="202"/>
      <c r="D873" s="196" t="s">
        <v>190</v>
      </c>
      <c r="E873" s="204" t="s">
        <v>5</v>
      </c>
      <c r="F873" s="205" t="s">
        <v>495</v>
      </c>
      <c r="H873" s="206">
        <v>301</v>
      </c>
      <c r="L873" s="202"/>
      <c r="M873" s="207"/>
      <c r="N873" s="208"/>
      <c r="O873" s="208"/>
      <c r="P873" s="208"/>
      <c r="Q873" s="208"/>
      <c r="R873" s="208"/>
      <c r="S873" s="208"/>
      <c r="T873" s="209"/>
      <c r="AT873" s="204" t="s">
        <v>190</v>
      </c>
      <c r="AU873" s="204" t="s">
        <v>81</v>
      </c>
      <c r="AV873" s="203" t="s">
        <v>81</v>
      </c>
      <c r="AW873" s="203" t="s">
        <v>34</v>
      </c>
      <c r="AX873" s="203" t="s">
        <v>71</v>
      </c>
      <c r="AY873" s="204" t="s">
        <v>180</v>
      </c>
    </row>
    <row r="874" spans="2:65" s="195" customFormat="1">
      <c r="B874" s="194"/>
      <c r="D874" s="196" t="s">
        <v>190</v>
      </c>
      <c r="E874" s="197" t="s">
        <v>5</v>
      </c>
      <c r="F874" s="198" t="s">
        <v>290</v>
      </c>
      <c r="H874" s="197" t="s">
        <v>5</v>
      </c>
      <c r="L874" s="194"/>
      <c r="M874" s="199"/>
      <c r="N874" s="200"/>
      <c r="O874" s="200"/>
      <c r="P874" s="200"/>
      <c r="Q874" s="200"/>
      <c r="R874" s="200"/>
      <c r="S874" s="200"/>
      <c r="T874" s="201"/>
      <c r="AT874" s="197" t="s">
        <v>190</v>
      </c>
      <c r="AU874" s="197" t="s">
        <v>81</v>
      </c>
      <c r="AV874" s="195" t="s">
        <v>78</v>
      </c>
      <c r="AW874" s="195" t="s">
        <v>34</v>
      </c>
      <c r="AX874" s="195" t="s">
        <v>71</v>
      </c>
      <c r="AY874" s="197" t="s">
        <v>180</v>
      </c>
    </row>
    <row r="875" spans="2:65" s="203" customFormat="1">
      <c r="B875" s="202"/>
      <c r="D875" s="196" t="s">
        <v>190</v>
      </c>
      <c r="E875" s="204" t="s">
        <v>5</v>
      </c>
      <c r="F875" s="205" t="s">
        <v>498</v>
      </c>
      <c r="H875" s="206">
        <v>296.39999999999998</v>
      </c>
      <c r="L875" s="202"/>
      <c r="M875" s="207"/>
      <c r="N875" s="208"/>
      <c r="O875" s="208"/>
      <c r="P875" s="208"/>
      <c r="Q875" s="208"/>
      <c r="R875" s="208"/>
      <c r="S875" s="208"/>
      <c r="T875" s="209"/>
      <c r="AT875" s="204" t="s">
        <v>190</v>
      </c>
      <c r="AU875" s="204" t="s">
        <v>81</v>
      </c>
      <c r="AV875" s="203" t="s">
        <v>81</v>
      </c>
      <c r="AW875" s="203" t="s">
        <v>34</v>
      </c>
      <c r="AX875" s="203" t="s">
        <v>71</v>
      </c>
      <c r="AY875" s="204" t="s">
        <v>180</v>
      </c>
    </row>
    <row r="876" spans="2:65" s="211" customFormat="1">
      <c r="B876" s="210"/>
      <c r="D876" s="196" t="s">
        <v>190</v>
      </c>
      <c r="E876" s="212" t="s">
        <v>5</v>
      </c>
      <c r="F876" s="213" t="s">
        <v>198</v>
      </c>
      <c r="H876" s="214">
        <v>597.4</v>
      </c>
      <c r="L876" s="210"/>
      <c r="M876" s="215"/>
      <c r="N876" s="216"/>
      <c r="O876" s="216"/>
      <c r="P876" s="216"/>
      <c r="Q876" s="216"/>
      <c r="R876" s="216"/>
      <c r="S876" s="216"/>
      <c r="T876" s="217"/>
      <c r="AT876" s="212" t="s">
        <v>190</v>
      </c>
      <c r="AU876" s="212" t="s">
        <v>81</v>
      </c>
      <c r="AV876" s="211" t="s">
        <v>188</v>
      </c>
      <c r="AW876" s="211" t="s">
        <v>34</v>
      </c>
      <c r="AX876" s="211" t="s">
        <v>78</v>
      </c>
      <c r="AY876" s="212" t="s">
        <v>180</v>
      </c>
    </row>
    <row r="877" spans="2:65" s="103" customFormat="1" ht="16.5" customHeight="1">
      <c r="B877" s="104"/>
      <c r="C877" s="183" t="s">
        <v>922</v>
      </c>
      <c r="D877" s="183" t="s">
        <v>183</v>
      </c>
      <c r="E877" s="184" t="s">
        <v>923</v>
      </c>
      <c r="F877" s="185" t="s">
        <v>924</v>
      </c>
      <c r="G877" s="186" t="s">
        <v>208</v>
      </c>
      <c r="H877" s="187">
        <v>69.375</v>
      </c>
      <c r="I877" s="6"/>
      <c r="J877" s="188">
        <f>ROUND(I877*H877,2)</f>
        <v>0</v>
      </c>
      <c r="K877" s="185" t="s">
        <v>187</v>
      </c>
      <c r="L877" s="104"/>
      <c r="M877" s="189" t="s">
        <v>5</v>
      </c>
      <c r="N877" s="190" t="s">
        <v>42</v>
      </c>
      <c r="O877" s="105"/>
      <c r="P877" s="191">
        <f>O877*H877</f>
        <v>0</v>
      </c>
      <c r="Q877" s="191">
        <v>0</v>
      </c>
      <c r="R877" s="191">
        <f>Q877*H877</f>
        <v>0</v>
      </c>
      <c r="S877" s="191">
        <v>0</v>
      </c>
      <c r="T877" s="192">
        <f>S877*H877</f>
        <v>0</v>
      </c>
      <c r="AR877" s="93" t="s">
        <v>188</v>
      </c>
      <c r="AT877" s="93" t="s">
        <v>183</v>
      </c>
      <c r="AU877" s="93" t="s">
        <v>81</v>
      </c>
      <c r="AY877" s="93" t="s">
        <v>180</v>
      </c>
      <c r="BE877" s="193">
        <f>IF(N877="základní",J877,0)</f>
        <v>0</v>
      </c>
      <c r="BF877" s="193">
        <f>IF(N877="snížená",J877,0)</f>
        <v>0</v>
      </c>
      <c r="BG877" s="193">
        <f>IF(N877="zákl. přenesená",J877,0)</f>
        <v>0</v>
      </c>
      <c r="BH877" s="193">
        <f>IF(N877="sníž. přenesená",J877,0)</f>
        <v>0</v>
      </c>
      <c r="BI877" s="193">
        <f>IF(N877="nulová",J877,0)</f>
        <v>0</v>
      </c>
      <c r="BJ877" s="93" t="s">
        <v>78</v>
      </c>
      <c r="BK877" s="193">
        <f>ROUND(I877*H877,2)</f>
        <v>0</v>
      </c>
      <c r="BL877" s="93" t="s">
        <v>188</v>
      </c>
      <c r="BM877" s="93" t="s">
        <v>925</v>
      </c>
    </row>
    <row r="878" spans="2:65" s="195" customFormat="1">
      <c r="B878" s="194"/>
      <c r="D878" s="196" t="s">
        <v>190</v>
      </c>
      <c r="E878" s="197" t="s">
        <v>5</v>
      </c>
      <c r="F878" s="198" t="s">
        <v>926</v>
      </c>
      <c r="H878" s="197" t="s">
        <v>5</v>
      </c>
      <c r="L878" s="194"/>
      <c r="M878" s="199"/>
      <c r="N878" s="200"/>
      <c r="O878" s="200"/>
      <c r="P878" s="200"/>
      <c r="Q878" s="200"/>
      <c r="R878" s="200"/>
      <c r="S878" s="200"/>
      <c r="T878" s="201"/>
      <c r="AT878" s="197" t="s">
        <v>190</v>
      </c>
      <c r="AU878" s="197" t="s">
        <v>81</v>
      </c>
      <c r="AV878" s="195" t="s">
        <v>78</v>
      </c>
      <c r="AW878" s="195" t="s">
        <v>34</v>
      </c>
      <c r="AX878" s="195" t="s">
        <v>71</v>
      </c>
      <c r="AY878" s="197" t="s">
        <v>180</v>
      </c>
    </row>
    <row r="879" spans="2:65" s="195" customFormat="1">
      <c r="B879" s="194"/>
      <c r="D879" s="196" t="s">
        <v>190</v>
      </c>
      <c r="E879" s="197" t="s">
        <v>5</v>
      </c>
      <c r="F879" s="198" t="s">
        <v>927</v>
      </c>
      <c r="H879" s="197" t="s">
        <v>5</v>
      </c>
      <c r="L879" s="194"/>
      <c r="M879" s="199"/>
      <c r="N879" s="200"/>
      <c r="O879" s="200"/>
      <c r="P879" s="200"/>
      <c r="Q879" s="200"/>
      <c r="R879" s="200"/>
      <c r="S879" s="200"/>
      <c r="T879" s="201"/>
      <c r="AT879" s="197" t="s">
        <v>190</v>
      </c>
      <c r="AU879" s="197" t="s">
        <v>81</v>
      </c>
      <c r="AV879" s="195" t="s">
        <v>78</v>
      </c>
      <c r="AW879" s="195" t="s">
        <v>34</v>
      </c>
      <c r="AX879" s="195" t="s">
        <v>71</v>
      </c>
      <c r="AY879" s="197" t="s">
        <v>180</v>
      </c>
    </row>
    <row r="880" spans="2:65" s="203" customFormat="1">
      <c r="B880" s="202"/>
      <c r="D880" s="196" t="s">
        <v>190</v>
      </c>
      <c r="E880" s="204" t="s">
        <v>5</v>
      </c>
      <c r="F880" s="205" t="s">
        <v>928</v>
      </c>
      <c r="H880" s="206">
        <v>19.97</v>
      </c>
      <c r="L880" s="202"/>
      <c r="M880" s="207"/>
      <c r="N880" s="208"/>
      <c r="O880" s="208"/>
      <c r="P880" s="208"/>
      <c r="Q880" s="208"/>
      <c r="R880" s="208"/>
      <c r="S880" s="208"/>
      <c r="T880" s="209"/>
      <c r="AT880" s="204" t="s">
        <v>190</v>
      </c>
      <c r="AU880" s="204" t="s">
        <v>81</v>
      </c>
      <c r="AV880" s="203" t="s">
        <v>81</v>
      </c>
      <c r="AW880" s="203" t="s">
        <v>34</v>
      </c>
      <c r="AX880" s="203" t="s">
        <v>71</v>
      </c>
      <c r="AY880" s="204" t="s">
        <v>180</v>
      </c>
    </row>
    <row r="881" spans="2:65" s="195" customFormat="1">
      <c r="B881" s="194"/>
      <c r="D881" s="196" t="s">
        <v>190</v>
      </c>
      <c r="E881" s="197" t="s">
        <v>5</v>
      </c>
      <c r="F881" s="198" t="s">
        <v>929</v>
      </c>
      <c r="H881" s="197" t="s">
        <v>5</v>
      </c>
      <c r="L881" s="194"/>
      <c r="M881" s="199"/>
      <c r="N881" s="200"/>
      <c r="O881" s="200"/>
      <c r="P881" s="200"/>
      <c r="Q881" s="200"/>
      <c r="R881" s="200"/>
      <c r="S881" s="200"/>
      <c r="T881" s="201"/>
      <c r="AT881" s="197" t="s">
        <v>190</v>
      </c>
      <c r="AU881" s="197" t="s">
        <v>81</v>
      </c>
      <c r="AV881" s="195" t="s">
        <v>78</v>
      </c>
      <c r="AW881" s="195" t="s">
        <v>34</v>
      </c>
      <c r="AX881" s="195" t="s">
        <v>71</v>
      </c>
      <c r="AY881" s="197" t="s">
        <v>180</v>
      </c>
    </row>
    <row r="882" spans="2:65" s="203" customFormat="1">
      <c r="B882" s="202"/>
      <c r="D882" s="196" t="s">
        <v>190</v>
      </c>
      <c r="E882" s="204" t="s">
        <v>5</v>
      </c>
      <c r="F882" s="205" t="s">
        <v>930</v>
      </c>
      <c r="H882" s="206">
        <v>49.405000000000001</v>
      </c>
      <c r="L882" s="202"/>
      <c r="M882" s="207"/>
      <c r="N882" s="208"/>
      <c r="O882" s="208"/>
      <c r="P882" s="208"/>
      <c r="Q882" s="208"/>
      <c r="R882" s="208"/>
      <c r="S882" s="208"/>
      <c r="T882" s="209"/>
      <c r="AT882" s="204" t="s">
        <v>190</v>
      </c>
      <c r="AU882" s="204" t="s">
        <v>81</v>
      </c>
      <c r="AV882" s="203" t="s">
        <v>81</v>
      </c>
      <c r="AW882" s="203" t="s">
        <v>34</v>
      </c>
      <c r="AX882" s="203" t="s">
        <v>71</v>
      </c>
      <c r="AY882" s="204" t="s">
        <v>180</v>
      </c>
    </row>
    <row r="883" spans="2:65" s="211" customFormat="1">
      <c r="B883" s="210"/>
      <c r="D883" s="196" t="s">
        <v>190</v>
      </c>
      <c r="E883" s="212" t="s">
        <v>5</v>
      </c>
      <c r="F883" s="213" t="s">
        <v>198</v>
      </c>
      <c r="H883" s="214">
        <v>69.375</v>
      </c>
      <c r="L883" s="210"/>
      <c r="M883" s="215"/>
      <c r="N883" s="216"/>
      <c r="O883" s="216"/>
      <c r="P883" s="216"/>
      <c r="Q883" s="216"/>
      <c r="R883" s="216"/>
      <c r="S883" s="216"/>
      <c r="T883" s="217"/>
      <c r="AT883" s="212" t="s">
        <v>190</v>
      </c>
      <c r="AU883" s="212" t="s">
        <v>81</v>
      </c>
      <c r="AV883" s="211" t="s">
        <v>188</v>
      </c>
      <c r="AW883" s="211" t="s">
        <v>34</v>
      </c>
      <c r="AX883" s="211" t="s">
        <v>78</v>
      </c>
      <c r="AY883" s="212" t="s">
        <v>180</v>
      </c>
    </row>
    <row r="884" spans="2:65" s="103" customFormat="1" ht="25.5" customHeight="1">
      <c r="B884" s="104"/>
      <c r="C884" s="183" t="s">
        <v>931</v>
      </c>
      <c r="D884" s="183" t="s">
        <v>183</v>
      </c>
      <c r="E884" s="184" t="s">
        <v>932</v>
      </c>
      <c r="F884" s="185" t="s">
        <v>933</v>
      </c>
      <c r="G884" s="186" t="s">
        <v>348</v>
      </c>
      <c r="H884" s="187">
        <v>0.999</v>
      </c>
      <c r="I884" s="6"/>
      <c r="J884" s="188">
        <f>ROUND(I884*H884,2)</f>
        <v>0</v>
      </c>
      <c r="K884" s="185" t="s">
        <v>187</v>
      </c>
      <c r="L884" s="104"/>
      <c r="M884" s="189" t="s">
        <v>5</v>
      </c>
      <c r="N884" s="190" t="s">
        <v>42</v>
      </c>
      <c r="O884" s="105"/>
      <c r="P884" s="191">
        <f>O884*H884</f>
        <v>0</v>
      </c>
      <c r="Q884" s="191">
        <v>2.2563399999999998</v>
      </c>
      <c r="R884" s="191">
        <f>Q884*H884</f>
        <v>2.2540836599999996</v>
      </c>
      <c r="S884" s="191">
        <v>0</v>
      </c>
      <c r="T884" s="192">
        <f>S884*H884</f>
        <v>0</v>
      </c>
      <c r="AR884" s="93" t="s">
        <v>188</v>
      </c>
      <c r="AT884" s="93" t="s">
        <v>183</v>
      </c>
      <c r="AU884" s="93" t="s">
        <v>81</v>
      </c>
      <c r="AY884" s="93" t="s">
        <v>180</v>
      </c>
      <c r="BE884" s="193">
        <f>IF(N884="základní",J884,0)</f>
        <v>0</v>
      </c>
      <c r="BF884" s="193">
        <f>IF(N884="snížená",J884,0)</f>
        <v>0</v>
      </c>
      <c r="BG884" s="193">
        <f>IF(N884="zákl. přenesená",J884,0)</f>
        <v>0</v>
      </c>
      <c r="BH884" s="193">
        <f>IF(N884="sníž. přenesená",J884,0)</f>
        <v>0</v>
      </c>
      <c r="BI884" s="193">
        <f>IF(N884="nulová",J884,0)</f>
        <v>0</v>
      </c>
      <c r="BJ884" s="93" t="s">
        <v>78</v>
      </c>
      <c r="BK884" s="193">
        <f>ROUND(I884*H884,2)</f>
        <v>0</v>
      </c>
      <c r="BL884" s="93" t="s">
        <v>188</v>
      </c>
      <c r="BM884" s="93" t="s">
        <v>934</v>
      </c>
    </row>
    <row r="885" spans="2:65" s="195" customFormat="1">
      <c r="B885" s="194"/>
      <c r="D885" s="196" t="s">
        <v>190</v>
      </c>
      <c r="E885" s="197" t="s">
        <v>5</v>
      </c>
      <c r="F885" s="198" t="s">
        <v>935</v>
      </c>
      <c r="H885" s="197" t="s">
        <v>5</v>
      </c>
      <c r="L885" s="194"/>
      <c r="M885" s="199"/>
      <c r="N885" s="200"/>
      <c r="O885" s="200"/>
      <c r="P885" s="200"/>
      <c r="Q885" s="200"/>
      <c r="R885" s="200"/>
      <c r="S885" s="200"/>
      <c r="T885" s="201"/>
      <c r="AT885" s="197" t="s">
        <v>190</v>
      </c>
      <c r="AU885" s="197" t="s">
        <v>81</v>
      </c>
      <c r="AV885" s="195" t="s">
        <v>78</v>
      </c>
      <c r="AW885" s="195" t="s">
        <v>34</v>
      </c>
      <c r="AX885" s="195" t="s">
        <v>71</v>
      </c>
      <c r="AY885" s="197" t="s">
        <v>180</v>
      </c>
    </row>
    <row r="886" spans="2:65" s="195" customFormat="1">
      <c r="B886" s="194"/>
      <c r="D886" s="196" t="s">
        <v>190</v>
      </c>
      <c r="E886" s="197" t="s">
        <v>5</v>
      </c>
      <c r="F886" s="198" t="s">
        <v>927</v>
      </c>
      <c r="H886" s="197" t="s">
        <v>5</v>
      </c>
      <c r="L886" s="194"/>
      <c r="M886" s="199"/>
      <c r="N886" s="200"/>
      <c r="O886" s="200"/>
      <c r="P886" s="200"/>
      <c r="Q886" s="200"/>
      <c r="R886" s="200"/>
      <c r="S886" s="200"/>
      <c r="T886" s="201"/>
      <c r="AT886" s="197" t="s">
        <v>190</v>
      </c>
      <c r="AU886" s="197" t="s">
        <v>81</v>
      </c>
      <c r="AV886" s="195" t="s">
        <v>78</v>
      </c>
      <c r="AW886" s="195" t="s">
        <v>34</v>
      </c>
      <c r="AX886" s="195" t="s">
        <v>71</v>
      </c>
      <c r="AY886" s="197" t="s">
        <v>180</v>
      </c>
    </row>
    <row r="887" spans="2:65" s="203" customFormat="1">
      <c r="B887" s="202"/>
      <c r="D887" s="196" t="s">
        <v>190</v>
      </c>
      <c r="E887" s="204" t="s">
        <v>5</v>
      </c>
      <c r="F887" s="205" t="s">
        <v>936</v>
      </c>
      <c r="H887" s="206">
        <v>0.999</v>
      </c>
      <c r="L887" s="202"/>
      <c r="M887" s="207"/>
      <c r="N887" s="208"/>
      <c r="O887" s="208"/>
      <c r="P887" s="208"/>
      <c r="Q887" s="208"/>
      <c r="R887" s="208"/>
      <c r="S887" s="208"/>
      <c r="T887" s="209"/>
      <c r="AT887" s="204" t="s">
        <v>190</v>
      </c>
      <c r="AU887" s="204" t="s">
        <v>81</v>
      </c>
      <c r="AV887" s="203" t="s">
        <v>81</v>
      </c>
      <c r="AW887" s="203" t="s">
        <v>34</v>
      </c>
      <c r="AX887" s="203" t="s">
        <v>78</v>
      </c>
      <c r="AY887" s="204" t="s">
        <v>180</v>
      </c>
    </row>
    <row r="888" spans="2:65" s="103" customFormat="1" ht="25.5" customHeight="1">
      <c r="B888" s="104"/>
      <c r="C888" s="183" t="s">
        <v>937</v>
      </c>
      <c r="D888" s="183" t="s">
        <v>183</v>
      </c>
      <c r="E888" s="184" t="s">
        <v>938</v>
      </c>
      <c r="F888" s="185" t="s">
        <v>939</v>
      </c>
      <c r="G888" s="186" t="s">
        <v>208</v>
      </c>
      <c r="H888" s="187">
        <v>19.97</v>
      </c>
      <c r="I888" s="6"/>
      <c r="J888" s="188">
        <f>ROUND(I888*H888,2)</f>
        <v>0</v>
      </c>
      <c r="K888" s="185" t="s">
        <v>187</v>
      </c>
      <c r="L888" s="104"/>
      <c r="M888" s="189" t="s">
        <v>5</v>
      </c>
      <c r="N888" s="190" t="s">
        <v>42</v>
      </c>
      <c r="O888" s="105"/>
      <c r="P888" s="191">
        <f>O888*H888</f>
        <v>0</v>
      </c>
      <c r="Q888" s="191">
        <v>4.1000000000000003E-3</v>
      </c>
      <c r="R888" s="191">
        <f>Q888*H888</f>
        <v>8.1877000000000005E-2</v>
      </c>
      <c r="S888" s="191">
        <v>0</v>
      </c>
      <c r="T888" s="192">
        <f>S888*H888</f>
        <v>0</v>
      </c>
      <c r="AR888" s="93" t="s">
        <v>188</v>
      </c>
      <c r="AT888" s="93" t="s">
        <v>183</v>
      </c>
      <c r="AU888" s="93" t="s">
        <v>81</v>
      </c>
      <c r="AY888" s="93" t="s">
        <v>180</v>
      </c>
      <c r="BE888" s="193">
        <f>IF(N888="základní",J888,0)</f>
        <v>0</v>
      </c>
      <c r="BF888" s="193">
        <f>IF(N888="snížená",J888,0)</f>
        <v>0</v>
      </c>
      <c r="BG888" s="193">
        <f>IF(N888="zákl. přenesená",J888,0)</f>
        <v>0</v>
      </c>
      <c r="BH888" s="193">
        <f>IF(N888="sníž. přenesená",J888,0)</f>
        <v>0</v>
      </c>
      <c r="BI888" s="193">
        <f>IF(N888="nulová",J888,0)</f>
        <v>0</v>
      </c>
      <c r="BJ888" s="93" t="s">
        <v>78</v>
      </c>
      <c r="BK888" s="193">
        <f>ROUND(I888*H888,2)</f>
        <v>0</v>
      </c>
      <c r="BL888" s="93" t="s">
        <v>188</v>
      </c>
      <c r="BM888" s="93" t="s">
        <v>940</v>
      </c>
    </row>
    <row r="889" spans="2:65" s="195" customFormat="1">
      <c r="B889" s="194"/>
      <c r="D889" s="196" t="s">
        <v>190</v>
      </c>
      <c r="E889" s="197" t="s">
        <v>5</v>
      </c>
      <c r="F889" s="198" t="s">
        <v>941</v>
      </c>
      <c r="H889" s="197" t="s">
        <v>5</v>
      </c>
      <c r="L889" s="194"/>
      <c r="M889" s="199"/>
      <c r="N889" s="200"/>
      <c r="O889" s="200"/>
      <c r="P889" s="200"/>
      <c r="Q889" s="200"/>
      <c r="R889" s="200"/>
      <c r="S889" s="200"/>
      <c r="T889" s="201"/>
      <c r="AT889" s="197" t="s">
        <v>190</v>
      </c>
      <c r="AU889" s="197" t="s">
        <v>81</v>
      </c>
      <c r="AV889" s="195" t="s">
        <v>78</v>
      </c>
      <c r="AW889" s="195" t="s">
        <v>34</v>
      </c>
      <c r="AX889" s="195" t="s">
        <v>71</v>
      </c>
      <c r="AY889" s="197" t="s">
        <v>180</v>
      </c>
    </row>
    <row r="890" spans="2:65" s="195" customFormat="1">
      <c r="B890" s="194"/>
      <c r="D890" s="196" t="s">
        <v>190</v>
      </c>
      <c r="E890" s="197" t="s">
        <v>5</v>
      </c>
      <c r="F890" s="198" t="s">
        <v>927</v>
      </c>
      <c r="H890" s="197" t="s">
        <v>5</v>
      </c>
      <c r="L890" s="194"/>
      <c r="M890" s="199"/>
      <c r="N890" s="200"/>
      <c r="O890" s="200"/>
      <c r="P890" s="200"/>
      <c r="Q890" s="200"/>
      <c r="R890" s="200"/>
      <c r="S890" s="200"/>
      <c r="T890" s="201"/>
      <c r="AT890" s="197" t="s">
        <v>190</v>
      </c>
      <c r="AU890" s="197" t="s">
        <v>81</v>
      </c>
      <c r="AV890" s="195" t="s">
        <v>78</v>
      </c>
      <c r="AW890" s="195" t="s">
        <v>34</v>
      </c>
      <c r="AX890" s="195" t="s">
        <v>71</v>
      </c>
      <c r="AY890" s="197" t="s">
        <v>180</v>
      </c>
    </row>
    <row r="891" spans="2:65" s="203" customFormat="1">
      <c r="B891" s="202"/>
      <c r="D891" s="196" t="s">
        <v>190</v>
      </c>
      <c r="E891" s="204" t="s">
        <v>5</v>
      </c>
      <c r="F891" s="205" t="s">
        <v>928</v>
      </c>
      <c r="H891" s="206">
        <v>19.97</v>
      </c>
      <c r="L891" s="202"/>
      <c r="M891" s="207"/>
      <c r="N891" s="208"/>
      <c r="O891" s="208"/>
      <c r="P891" s="208"/>
      <c r="Q891" s="208"/>
      <c r="R891" s="208"/>
      <c r="S891" s="208"/>
      <c r="T891" s="209"/>
      <c r="AT891" s="204" t="s">
        <v>190</v>
      </c>
      <c r="AU891" s="204" t="s">
        <v>81</v>
      </c>
      <c r="AV891" s="203" t="s">
        <v>81</v>
      </c>
      <c r="AW891" s="203" t="s">
        <v>34</v>
      </c>
      <c r="AX891" s="203" t="s">
        <v>78</v>
      </c>
      <c r="AY891" s="204" t="s">
        <v>180</v>
      </c>
    </row>
    <row r="892" spans="2:65" s="171" customFormat="1" ht="29.85" customHeight="1">
      <c r="B892" s="170"/>
      <c r="D892" s="172" t="s">
        <v>70</v>
      </c>
      <c r="E892" s="181" t="s">
        <v>735</v>
      </c>
      <c r="F892" s="181" t="s">
        <v>942</v>
      </c>
      <c r="J892" s="182">
        <f>BK892</f>
        <v>0</v>
      </c>
      <c r="L892" s="170"/>
      <c r="M892" s="175"/>
      <c r="N892" s="176"/>
      <c r="O892" s="176"/>
      <c r="P892" s="177">
        <f>SUM(P893:P907)</f>
        <v>0</v>
      </c>
      <c r="Q892" s="176"/>
      <c r="R892" s="177">
        <f>SUM(R893:R907)</f>
        <v>1.87279</v>
      </c>
      <c r="S892" s="176"/>
      <c r="T892" s="178">
        <f>SUM(T893:T907)</f>
        <v>0</v>
      </c>
      <c r="AR892" s="172" t="s">
        <v>78</v>
      </c>
      <c r="AT892" s="179" t="s">
        <v>70</v>
      </c>
      <c r="AU892" s="179" t="s">
        <v>78</v>
      </c>
      <c r="AY892" s="172" t="s">
        <v>180</v>
      </c>
      <c r="BK892" s="180">
        <f>SUM(BK893:BK907)</f>
        <v>0</v>
      </c>
    </row>
    <row r="893" spans="2:65" s="103" customFormat="1" ht="16.5" customHeight="1">
      <c r="B893" s="104"/>
      <c r="C893" s="183" t="s">
        <v>943</v>
      </c>
      <c r="D893" s="183" t="s">
        <v>183</v>
      </c>
      <c r="E893" s="184" t="s">
        <v>944</v>
      </c>
      <c r="F893" s="185" t="s">
        <v>945</v>
      </c>
      <c r="G893" s="186" t="s">
        <v>454</v>
      </c>
      <c r="H893" s="187">
        <v>3</v>
      </c>
      <c r="I893" s="6"/>
      <c r="J893" s="188">
        <f>ROUND(I893*H893,2)</f>
        <v>0</v>
      </c>
      <c r="K893" s="185" t="s">
        <v>5</v>
      </c>
      <c r="L893" s="104"/>
      <c r="M893" s="189" t="s">
        <v>5</v>
      </c>
      <c r="N893" s="190" t="s">
        <v>42</v>
      </c>
      <c r="O893" s="105"/>
      <c r="P893" s="191">
        <f>O893*H893</f>
        <v>0</v>
      </c>
      <c r="Q893" s="191">
        <v>0.44169999999999998</v>
      </c>
      <c r="R893" s="191">
        <f>Q893*H893</f>
        <v>1.3250999999999999</v>
      </c>
      <c r="S893" s="191">
        <v>0</v>
      </c>
      <c r="T893" s="192">
        <f>S893*H893</f>
        <v>0</v>
      </c>
      <c r="AR893" s="93" t="s">
        <v>188</v>
      </c>
      <c r="AT893" s="93" t="s">
        <v>183</v>
      </c>
      <c r="AU893" s="93" t="s">
        <v>81</v>
      </c>
      <c r="AY893" s="93" t="s">
        <v>180</v>
      </c>
      <c r="BE893" s="193">
        <f>IF(N893="základní",J893,0)</f>
        <v>0</v>
      </c>
      <c r="BF893" s="193">
        <f>IF(N893="snížená",J893,0)</f>
        <v>0</v>
      </c>
      <c r="BG893" s="193">
        <f>IF(N893="zákl. přenesená",J893,0)</f>
        <v>0</v>
      </c>
      <c r="BH893" s="193">
        <f>IF(N893="sníž. přenesená",J893,0)</f>
        <v>0</v>
      </c>
      <c r="BI893" s="193">
        <f>IF(N893="nulová",J893,0)</f>
        <v>0</v>
      </c>
      <c r="BJ893" s="93" t="s">
        <v>78</v>
      </c>
      <c r="BK893" s="193">
        <f>ROUND(I893*H893,2)</f>
        <v>0</v>
      </c>
      <c r="BL893" s="93" t="s">
        <v>188</v>
      </c>
      <c r="BM893" s="93" t="s">
        <v>946</v>
      </c>
    </row>
    <row r="894" spans="2:65" s="195" customFormat="1">
      <c r="B894" s="194"/>
      <c r="D894" s="196" t="s">
        <v>190</v>
      </c>
      <c r="E894" s="197" t="s">
        <v>5</v>
      </c>
      <c r="F894" s="198" t="s">
        <v>947</v>
      </c>
      <c r="H894" s="197" t="s">
        <v>5</v>
      </c>
      <c r="L894" s="194"/>
      <c r="M894" s="199"/>
      <c r="N894" s="200"/>
      <c r="O894" s="200"/>
      <c r="P894" s="200"/>
      <c r="Q894" s="200"/>
      <c r="R894" s="200"/>
      <c r="S894" s="200"/>
      <c r="T894" s="201"/>
      <c r="AT894" s="197" t="s">
        <v>190</v>
      </c>
      <c r="AU894" s="197" t="s">
        <v>81</v>
      </c>
      <c r="AV894" s="195" t="s">
        <v>78</v>
      </c>
      <c r="AW894" s="195" t="s">
        <v>34</v>
      </c>
      <c r="AX894" s="195" t="s">
        <v>71</v>
      </c>
      <c r="AY894" s="197" t="s">
        <v>180</v>
      </c>
    </row>
    <row r="895" spans="2:65" s="195" customFormat="1">
      <c r="B895" s="194"/>
      <c r="D895" s="196" t="s">
        <v>190</v>
      </c>
      <c r="E895" s="197" t="s">
        <v>5</v>
      </c>
      <c r="F895" s="198" t="s">
        <v>948</v>
      </c>
      <c r="H895" s="197" t="s">
        <v>5</v>
      </c>
      <c r="L895" s="194"/>
      <c r="M895" s="199"/>
      <c r="N895" s="200"/>
      <c r="O895" s="200"/>
      <c r="P895" s="200"/>
      <c r="Q895" s="200"/>
      <c r="R895" s="200"/>
      <c r="S895" s="200"/>
      <c r="T895" s="201"/>
      <c r="AT895" s="197" t="s">
        <v>190</v>
      </c>
      <c r="AU895" s="197" t="s">
        <v>81</v>
      </c>
      <c r="AV895" s="195" t="s">
        <v>78</v>
      </c>
      <c r="AW895" s="195" t="s">
        <v>34</v>
      </c>
      <c r="AX895" s="195" t="s">
        <v>71</v>
      </c>
      <c r="AY895" s="197" t="s">
        <v>180</v>
      </c>
    </row>
    <row r="896" spans="2:65" s="195" customFormat="1">
      <c r="B896" s="194"/>
      <c r="D896" s="196" t="s">
        <v>190</v>
      </c>
      <c r="E896" s="197" t="s">
        <v>5</v>
      </c>
      <c r="F896" s="198" t="s">
        <v>949</v>
      </c>
      <c r="H896" s="197" t="s">
        <v>5</v>
      </c>
      <c r="L896" s="194"/>
      <c r="M896" s="199"/>
      <c r="N896" s="200"/>
      <c r="O896" s="200"/>
      <c r="P896" s="200"/>
      <c r="Q896" s="200"/>
      <c r="R896" s="200"/>
      <c r="S896" s="200"/>
      <c r="T896" s="201"/>
      <c r="AT896" s="197" t="s">
        <v>190</v>
      </c>
      <c r="AU896" s="197" t="s">
        <v>81</v>
      </c>
      <c r="AV896" s="195" t="s">
        <v>78</v>
      </c>
      <c r="AW896" s="195" t="s">
        <v>34</v>
      </c>
      <c r="AX896" s="195" t="s">
        <v>71</v>
      </c>
      <c r="AY896" s="197" t="s">
        <v>180</v>
      </c>
    </row>
    <row r="897" spans="2:65" s="195" customFormat="1">
      <c r="B897" s="194"/>
      <c r="D897" s="196" t="s">
        <v>190</v>
      </c>
      <c r="E897" s="197" t="s">
        <v>5</v>
      </c>
      <c r="F897" s="198" t="s">
        <v>950</v>
      </c>
      <c r="H897" s="197" t="s">
        <v>5</v>
      </c>
      <c r="L897" s="194"/>
      <c r="M897" s="199"/>
      <c r="N897" s="200"/>
      <c r="O897" s="200"/>
      <c r="P897" s="200"/>
      <c r="Q897" s="200"/>
      <c r="R897" s="200"/>
      <c r="S897" s="200"/>
      <c r="T897" s="201"/>
      <c r="AT897" s="197" t="s">
        <v>190</v>
      </c>
      <c r="AU897" s="197" t="s">
        <v>81</v>
      </c>
      <c r="AV897" s="195" t="s">
        <v>78</v>
      </c>
      <c r="AW897" s="195" t="s">
        <v>34</v>
      </c>
      <c r="AX897" s="195" t="s">
        <v>71</v>
      </c>
      <c r="AY897" s="197" t="s">
        <v>180</v>
      </c>
    </row>
    <row r="898" spans="2:65" s="195" customFormat="1">
      <c r="B898" s="194"/>
      <c r="D898" s="196" t="s">
        <v>190</v>
      </c>
      <c r="E898" s="197" t="s">
        <v>5</v>
      </c>
      <c r="F898" s="198" t="s">
        <v>951</v>
      </c>
      <c r="H898" s="197" t="s">
        <v>5</v>
      </c>
      <c r="L898" s="194"/>
      <c r="M898" s="199"/>
      <c r="N898" s="200"/>
      <c r="O898" s="200"/>
      <c r="P898" s="200"/>
      <c r="Q898" s="200"/>
      <c r="R898" s="200"/>
      <c r="S898" s="200"/>
      <c r="T898" s="201"/>
      <c r="AT898" s="197" t="s">
        <v>190</v>
      </c>
      <c r="AU898" s="197" t="s">
        <v>81</v>
      </c>
      <c r="AV898" s="195" t="s">
        <v>78</v>
      </c>
      <c r="AW898" s="195" t="s">
        <v>34</v>
      </c>
      <c r="AX898" s="195" t="s">
        <v>71</v>
      </c>
      <c r="AY898" s="197" t="s">
        <v>180</v>
      </c>
    </row>
    <row r="899" spans="2:65" s="203" customFormat="1">
      <c r="B899" s="202"/>
      <c r="D899" s="196" t="s">
        <v>190</v>
      </c>
      <c r="E899" s="204" t="s">
        <v>5</v>
      </c>
      <c r="F899" s="205" t="s">
        <v>78</v>
      </c>
      <c r="H899" s="206">
        <v>1</v>
      </c>
      <c r="L899" s="202"/>
      <c r="M899" s="207"/>
      <c r="N899" s="208"/>
      <c r="O899" s="208"/>
      <c r="P899" s="208"/>
      <c r="Q899" s="208"/>
      <c r="R899" s="208"/>
      <c r="S899" s="208"/>
      <c r="T899" s="209"/>
      <c r="AT899" s="204" t="s">
        <v>190</v>
      </c>
      <c r="AU899" s="204" t="s">
        <v>81</v>
      </c>
      <c r="AV899" s="203" t="s">
        <v>81</v>
      </c>
      <c r="AW899" s="203" t="s">
        <v>34</v>
      </c>
      <c r="AX899" s="203" t="s">
        <v>71</v>
      </c>
      <c r="AY899" s="204" t="s">
        <v>180</v>
      </c>
    </row>
    <row r="900" spans="2:65" s="195" customFormat="1">
      <c r="B900" s="194"/>
      <c r="D900" s="196" t="s">
        <v>190</v>
      </c>
      <c r="E900" s="197" t="s">
        <v>5</v>
      </c>
      <c r="F900" s="198" t="s">
        <v>952</v>
      </c>
      <c r="H900" s="197" t="s">
        <v>5</v>
      </c>
      <c r="L900" s="194"/>
      <c r="M900" s="199"/>
      <c r="N900" s="200"/>
      <c r="O900" s="200"/>
      <c r="P900" s="200"/>
      <c r="Q900" s="200"/>
      <c r="R900" s="200"/>
      <c r="S900" s="200"/>
      <c r="T900" s="201"/>
      <c r="AT900" s="197" t="s">
        <v>190</v>
      </c>
      <c r="AU900" s="197" t="s">
        <v>81</v>
      </c>
      <c r="AV900" s="195" t="s">
        <v>78</v>
      </c>
      <c r="AW900" s="195" t="s">
        <v>34</v>
      </c>
      <c r="AX900" s="195" t="s">
        <v>71</v>
      </c>
      <c r="AY900" s="197" t="s">
        <v>180</v>
      </c>
    </row>
    <row r="901" spans="2:65" s="195" customFormat="1">
      <c r="B901" s="194"/>
      <c r="D901" s="196" t="s">
        <v>190</v>
      </c>
      <c r="E901" s="197" t="s">
        <v>5</v>
      </c>
      <c r="F901" s="198" t="s">
        <v>953</v>
      </c>
      <c r="H901" s="197" t="s">
        <v>5</v>
      </c>
      <c r="L901" s="194"/>
      <c r="M901" s="199"/>
      <c r="N901" s="200"/>
      <c r="O901" s="200"/>
      <c r="P901" s="200"/>
      <c r="Q901" s="200"/>
      <c r="R901" s="200"/>
      <c r="S901" s="200"/>
      <c r="T901" s="201"/>
      <c r="AT901" s="197" t="s">
        <v>190</v>
      </c>
      <c r="AU901" s="197" t="s">
        <v>81</v>
      </c>
      <c r="AV901" s="195" t="s">
        <v>78</v>
      </c>
      <c r="AW901" s="195" t="s">
        <v>34</v>
      </c>
      <c r="AX901" s="195" t="s">
        <v>71</v>
      </c>
      <c r="AY901" s="197" t="s">
        <v>180</v>
      </c>
    </row>
    <row r="902" spans="2:65" s="203" customFormat="1">
      <c r="B902" s="202"/>
      <c r="D902" s="196" t="s">
        <v>190</v>
      </c>
      <c r="E902" s="204" t="s">
        <v>5</v>
      </c>
      <c r="F902" s="205" t="s">
        <v>81</v>
      </c>
      <c r="H902" s="206">
        <v>2</v>
      </c>
      <c r="L902" s="202"/>
      <c r="M902" s="207"/>
      <c r="N902" s="208"/>
      <c r="O902" s="208"/>
      <c r="P902" s="208"/>
      <c r="Q902" s="208"/>
      <c r="R902" s="208"/>
      <c r="S902" s="208"/>
      <c r="T902" s="209"/>
      <c r="AT902" s="204" t="s">
        <v>190</v>
      </c>
      <c r="AU902" s="204" t="s">
        <v>81</v>
      </c>
      <c r="AV902" s="203" t="s">
        <v>81</v>
      </c>
      <c r="AW902" s="203" t="s">
        <v>34</v>
      </c>
      <c r="AX902" s="203" t="s">
        <v>71</v>
      </c>
      <c r="AY902" s="204" t="s">
        <v>180</v>
      </c>
    </row>
    <row r="903" spans="2:65" s="211" customFormat="1">
      <c r="B903" s="210"/>
      <c r="D903" s="196" t="s">
        <v>190</v>
      </c>
      <c r="E903" s="212" t="s">
        <v>5</v>
      </c>
      <c r="F903" s="213" t="s">
        <v>198</v>
      </c>
      <c r="H903" s="214">
        <v>3</v>
      </c>
      <c r="L903" s="210"/>
      <c r="M903" s="215"/>
      <c r="N903" s="216"/>
      <c r="O903" s="216"/>
      <c r="P903" s="216"/>
      <c r="Q903" s="216"/>
      <c r="R903" s="216"/>
      <c r="S903" s="216"/>
      <c r="T903" s="217"/>
      <c r="AT903" s="212" t="s">
        <v>190</v>
      </c>
      <c r="AU903" s="212" t="s">
        <v>81</v>
      </c>
      <c r="AV903" s="211" t="s">
        <v>188</v>
      </c>
      <c r="AW903" s="211" t="s">
        <v>34</v>
      </c>
      <c r="AX903" s="211" t="s">
        <v>78</v>
      </c>
      <c r="AY903" s="212" t="s">
        <v>180</v>
      </c>
    </row>
    <row r="904" spans="2:65" s="103" customFormat="1" ht="16.5" customHeight="1">
      <c r="B904" s="104"/>
      <c r="C904" s="183" t="s">
        <v>954</v>
      </c>
      <c r="D904" s="183" t="s">
        <v>183</v>
      </c>
      <c r="E904" s="184" t="s">
        <v>955</v>
      </c>
      <c r="F904" s="185" t="s">
        <v>956</v>
      </c>
      <c r="G904" s="186" t="s">
        <v>454</v>
      </c>
      <c r="H904" s="187">
        <v>1</v>
      </c>
      <c r="I904" s="6"/>
      <c r="J904" s="188">
        <f>ROUND(I904*H904,2)</f>
        <v>0</v>
      </c>
      <c r="K904" s="185" t="s">
        <v>5</v>
      </c>
      <c r="L904" s="104"/>
      <c r="M904" s="189" t="s">
        <v>5</v>
      </c>
      <c r="N904" s="190" t="s">
        <v>42</v>
      </c>
      <c r="O904" s="105"/>
      <c r="P904" s="191">
        <f>O904*H904</f>
        <v>0</v>
      </c>
      <c r="Q904" s="191">
        <v>0.54769000000000001</v>
      </c>
      <c r="R904" s="191">
        <f>Q904*H904</f>
        <v>0.54769000000000001</v>
      </c>
      <c r="S904" s="191">
        <v>0</v>
      </c>
      <c r="T904" s="192">
        <f>S904*H904</f>
        <v>0</v>
      </c>
      <c r="AR904" s="93" t="s">
        <v>188</v>
      </c>
      <c r="AT904" s="93" t="s">
        <v>183</v>
      </c>
      <c r="AU904" s="93" t="s">
        <v>81</v>
      </c>
      <c r="AY904" s="93" t="s">
        <v>180</v>
      </c>
      <c r="BE904" s="193">
        <f>IF(N904="základní",J904,0)</f>
        <v>0</v>
      </c>
      <c r="BF904" s="193">
        <f>IF(N904="snížená",J904,0)</f>
        <v>0</v>
      </c>
      <c r="BG904" s="193">
        <f>IF(N904="zákl. přenesená",J904,0)</f>
        <v>0</v>
      </c>
      <c r="BH904" s="193">
        <f>IF(N904="sníž. přenesená",J904,0)</f>
        <v>0</v>
      </c>
      <c r="BI904" s="193">
        <f>IF(N904="nulová",J904,0)</f>
        <v>0</v>
      </c>
      <c r="BJ904" s="93" t="s">
        <v>78</v>
      </c>
      <c r="BK904" s="193">
        <f>ROUND(I904*H904,2)</f>
        <v>0</v>
      </c>
      <c r="BL904" s="93" t="s">
        <v>188</v>
      </c>
      <c r="BM904" s="93" t="s">
        <v>957</v>
      </c>
    </row>
    <row r="905" spans="2:65" s="195" customFormat="1">
      <c r="B905" s="194"/>
      <c r="D905" s="196" t="s">
        <v>190</v>
      </c>
      <c r="E905" s="197" t="s">
        <v>5</v>
      </c>
      <c r="F905" s="198" t="s">
        <v>958</v>
      </c>
      <c r="H905" s="197" t="s">
        <v>5</v>
      </c>
      <c r="L905" s="194"/>
      <c r="M905" s="199"/>
      <c r="N905" s="200"/>
      <c r="O905" s="200"/>
      <c r="P905" s="200"/>
      <c r="Q905" s="200"/>
      <c r="R905" s="200"/>
      <c r="S905" s="200"/>
      <c r="T905" s="201"/>
      <c r="AT905" s="197" t="s">
        <v>190</v>
      </c>
      <c r="AU905" s="197" t="s">
        <v>81</v>
      </c>
      <c r="AV905" s="195" t="s">
        <v>78</v>
      </c>
      <c r="AW905" s="195" t="s">
        <v>34</v>
      </c>
      <c r="AX905" s="195" t="s">
        <v>71</v>
      </c>
      <c r="AY905" s="197" t="s">
        <v>180</v>
      </c>
    </row>
    <row r="906" spans="2:65" s="195" customFormat="1">
      <c r="B906" s="194"/>
      <c r="D906" s="196" t="s">
        <v>190</v>
      </c>
      <c r="E906" s="197" t="s">
        <v>5</v>
      </c>
      <c r="F906" s="198" t="s">
        <v>959</v>
      </c>
      <c r="H906" s="197" t="s">
        <v>5</v>
      </c>
      <c r="L906" s="194"/>
      <c r="M906" s="199"/>
      <c r="N906" s="200"/>
      <c r="O906" s="200"/>
      <c r="P906" s="200"/>
      <c r="Q906" s="200"/>
      <c r="R906" s="200"/>
      <c r="S906" s="200"/>
      <c r="T906" s="201"/>
      <c r="AT906" s="197" t="s">
        <v>190</v>
      </c>
      <c r="AU906" s="197" t="s">
        <v>81</v>
      </c>
      <c r="AV906" s="195" t="s">
        <v>78</v>
      </c>
      <c r="AW906" s="195" t="s">
        <v>34</v>
      </c>
      <c r="AX906" s="195" t="s">
        <v>71</v>
      </c>
      <c r="AY906" s="197" t="s">
        <v>180</v>
      </c>
    </row>
    <row r="907" spans="2:65" s="203" customFormat="1">
      <c r="B907" s="202"/>
      <c r="D907" s="196" t="s">
        <v>190</v>
      </c>
      <c r="E907" s="204" t="s">
        <v>5</v>
      </c>
      <c r="F907" s="205" t="s">
        <v>78</v>
      </c>
      <c r="H907" s="206">
        <v>1</v>
      </c>
      <c r="L907" s="202"/>
      <c r="M907" s="207"/>
      <c r="N907" s="208"/>
      <c r="O907" s="208"/>
      <c r="P907" s="208"/>
      <c r="Q907" s="208"/>
      <c r="R907" s="208"/>
      <c r="S907" s="208"/>
      <c r="T907" s="209"/>
      <c r="AT907" s="204" t="s">
        <v>190</v>
      </c>
      <c r="AU907" s="204" t="s">
        <v>81</v>
      </c>
      <c r="AV907" s="203" t="s">
        <v>81</v>
      </c>
      <c r="AW907" s="203" t="s">
        <v>34</v>
      </c>
      <c r="AX907" s="203" t="s">
        <v>78</v>
      </c>
      <c r="AY907" s="204" t="s">
        <v>180</v>
      </c>
    </row>
    <row r="908" spans="2:65" s="171" customFormat="1" ht="29.85" customHeight="1">
      <c r="B908" s="170"/>
      <c r="D908" s="172" t="s">
        <v>70</v>
      </c>
      <c r="E908" s="181" t="s">
        <v>889</v>
      </c>
      <c r="F908" s="181" t="s">
        <v>960</v>
      </c>
      <c r="J908" s="182">
        <f>BK908</f>
        <v>0</v>
      </c>
      <c r="L908" s="170"/>
      <c r="M908" s="175"/>
      <c r="N908" s="176"/>
      <c r="O908" s="176"/>
      <c r="P908" s="177">
        <f>SUM(P909:P913)</f>
        <v>0</v>
      </c>
      <c r="Q908" s="176"/>
      <c r="R908" s="177">
        <f>SUM(R909:R913)</f>
        <v>5.6280000000000002E-3</v>
      </c>
      <c r="S908" s="176"/>
      <c r="T908" s="178">
        <f>SUM(T909:T913)</f>
        <v>0</v>
      </c>
      <c r="AR908" s="172" t="s">
        <v>78</v>
      </c>
      <c r="AT908" s="179" t="s">
        <v>70</v>
      </c>
      <c r="AU908" s="179" t="s">
        <v>78</v>
      </c>
      <c r="AY908" s="172" t="s">
        <v>180</v>
      </c>
      <c r="BK908" s="180">
        <f>SUM(BK909:BK913)</f>
        <v>0</v>
      </c>
    </row>
    <row r="909" spans="2:65" s="103" customFormat="1" ht="25.5" customHeight="1">
      <c r="B909" s="104"/>
      <c r="C909" s="183" t="s">
        <v>961</v>
      </c>
      <c r="D909" s="183" t="s">
        <v>183</v>
      </c>
      <c r="E909" s="184" t="s">
        <v>962</v>
      </c>
      <c r="F909" s="185" t="s">
        <v>963</v>
      </c>
      <c r="G909" s="186" t="s">
        <v>348</v>
      </c>
      <c r="H909" s="187">
        <v>0.2</v>
      </c>
      <c r="I909" s="6"/>
      <c r="J909" s="188">
        <f>ROUND(I909*H909,2)</f>
        <v>0</v>
      </c>
      <c r="K909" s="185" t="s">
        <v>187</v>
      </c>
      <c r="L909" s="104"/>
      <c r="M909" s="189" t="s">
        <v>5</v>
      </c>
      <c r="N909" s="190" t="s">
        <v>42</v>
      </c>
      <c r="O909" s="105"/>
      <c r="P909" s="191">
        <f>O909*H909</f>
        <v>0</v>
      </c>
      <c r="Q909" s="191">
        <v>0</v>
      </c>
      <c r="R909" s="191">
        <f>Q909*H909</f>
        <v>0</v>
      </c>
      <c r="S909" s="191">
        <v>0</v>
      </c>
      <c r="T909" s="192">
        <f>S909*H909</f>
        <v>0</v>
      </c>
      <c r="AR909" s="93" t="s">
        <v>188</v>
      </c>
      <c r="AT909" s="93" t="s">
        <v>183</v>
      </c>
      <c r="AU909" s="93" t="s">
        <v>81</v>
      </c>
      <c r="AY909" s="93" t="s">
        <v>180</v>
      </c>
      <c r="BE909" s="193">
        <f>IF(N909="základní",J909,0)</f>
        <v>0</v>
      </c>
      <c r="BF909" s="193">
        <f>IF(N909="snížená",J909,0)</f>
        <v>0</v>
      </c>
      <c r="BG909" s="193">
        <f>IF(N909="zákl. přenesená",J909,0)</f>
        <v>0</v>
      </c>
      <c r="BH909" s="193">
        <f>IF(N909="sníž. přenesená",J909,0)</f>
        <v>0</v>
      </c>
      <c r="BI909" s="193">
        <f>IF(N909="nulová",J909,0)</f>
        <v>0</v>
      </c>
      <c r="BJ909" s="93" t="s">
        <v>78</v>
      </c>
      <c r="BK909" s="193">
        <f>ROUND(I909*H909,2)</f>
        <v>0</v>
      </c>
      <c r="BL909" s="93" t="s">
        <v>188</v>
      </c>
      <c r="BM909" s="93" t="s">
        <v>964</v>
      </c>
    </row>
    <row r="910" spans="2:65" s="195" customFormat="1">
      <c r="B910" s="194"/>
      <c r="D910" s="196" t="s">
        <v>190</v>
      </c>
      <c r="E910" s="197" t="s">
        <v>5</v>
      </c>
      <c r="F910" s="198" t="s">
        <v>965</v>
      </c>
      <c r="H910" s="197" t="s">
        <v>5</v>
      </c>
      <c r="L910" s="194"/>
      <c r="M910" s="199"/>
      <c r="N910" s="200"/>
      <c r="O910" s="200"/>
      <c r="P910" s="200"/>
      <c r="Q910" s="200"/>
      <c r="R910" s="200"/>
      <c r="S910" s="200"/>
      <c r="T910" s="201"/>
      <c r="AT910" s="197" t="s">
        <v>190</v>
      </c>
      <c r="AU910" s="197" t="s">
        <v>81</v>
      </c>
      <c r="AV910" s="195" t="s">
        <v>78</v>
      </c>
      <c r="AW910" s="195" t="s">
        <v>34</v>
      </c>
      <c r="AX910" s="195" t="s">
        <v>71</v>
      </c>
      <c r="AY910" s="197" t="s">
        <v>180</v>
      </c>
    </row>
    <row r="911" spans="2:65" s="195" customFormat="1">
      <c r="B911" s="194"/>
      <c r="D911" s="196" t="s">
        <v>190</v>
      </c>
      <c r="E911" s="197" t="s">
        <v>5</v>
      </c>
      <c r="F911" s="198" t="s">
        <v>966</v>
      </c>
      <c r="H911" s="197" t="s">
        <v>5</v>
      </c>
      <c r="L911" s="194"/>
      <c r="M911" s="199"/>
      <c r="N911" s="200"/>
      <c r="O911" s="200"/>
      <c r="P911" s="200"/>
      <c r="Q911" s="200"/>
      <c r="R911" s="200"/>
      <c r="S911" s="200"/>
      <c r="T911" s="201"/>
      <c r="AT911" s="197" t="s">
        <v>190</v>
      </c>
      <c r="AU911" s="197" t="s">
        <v>81</v>
      </c>
      <c r="AV911" s="195" t="s">
        <v>78</v>
      </c>
      <c r="AW911" s="195" t="s">
        <v>34</v>
      </c>
      <c r="AX911" s="195" t="s">
        <v>71</v>
      </c>
      <c r="AY911" s="197" t="s">
        <v>180</v>
      </c>
    </row>
    <row r="912" spans="2:65" s="203" customFormat="1">
      <c r="B912" s="202"/>
      <c r="D912" s="196" t="s">
        <v>190</v>
      </c>
      <c r="E912" s="204" t="s">
        <v>5</v>
      </c>
      <c r="F912" s="205" t="s">
        <v>967</v>
      </c>
      <c r="H912" s="206">
        <v>0.2</v>
      </c>
      <c r="L912" s="202"/>
      <c r="M912" s="207"/>
      <c r="N912" s="208"/>
      <c r="O912" s="208"/>
      <c r="P912" s="208"/>
      <c r="Q912" s="208"/>
      <c r="R912" s="208"/>
      <c r="S912" s="208"/>
      <c r="T912" s="209"/>
      <c r="AT912" s="204" t="s">
        <v>190</v>
      </c>
      <c r="AU912" s="204" t="s">
        <v>81</v>
      </c>
      <c r="AV912" s="203" t="s">
        <v>81</v>
      </c>
      <c r="AW912" s="203" t="s">
        <v>34</v>
      </c>
      <c r="AX912" s="203" t="s">
        <v>78</v>
      </c>
      <c r="AY912" s="204" t="s">
        <v>180</v>
      </c>
    </row>
    <row r="913" spans="2:65" s="103" customFormat="1" ht="16.5" customHeight="1">
      <c r="B913" s="104"/>
      <c r="C913" s="183" t="s">
        <v>968</v>
      </c>
      <c r="D913" s="183" t="s">
        <v>183</v>
      </c>
      <c r="E913" s="184" t="s">
        <v>969</v>
      </c>
      <c r="F913" s="185" t="s">
        <v>970</v>
      </c>
      <c r="G913" s="186" t="s">
        <v>208</v>
      </c>
      <c r="H913" s="187">
        <v>1.4</v>
      </c>
      <c r="I913" s="6"/>
      <c r="J913" s="188">
        <f>ROUND(I913*H913,2)</f>
        <v>0</v>
      </c>
      <c r="K913" s="185" t="s">
        <v>187</v>
      </c>
      <c r="L913" s="104"/>
      <c r="M913" s="189" t="s">
        <v>5</v>
      </c>
      <c r="N913" s="190" t="s">
        <v>42</v>
      </c>
      <c r="O913" s="105"/>
      <c r="P913" s="191">
        <f>O913*H913</f>
        <v>0</v>
      </c>
      <c r="Q913" s="191">
        <v>4.0200000000000001E-3</v>
      </c>
      <c r="R913" s="191">
        <f>Q913*H913</f>
        <v>5.6280000000000002E-3</v>
      </c>
      <c r="S913" s="191">
        <v>0</v>
      </c>
      <c r="T913" s="192">
        <f>S913*H913</f>
        <v>0</v>
      </c>
      <c r="AR913" s="93" t="s">
        <v>188</v>
      </c>
      <c r="AT913" s="93" t="s">
        <v>183</v>
      </c>
      <c r="AU913" s="93" t="s">
        <v>81</v>
      </c>
      <c r="AY913" s="93" t="s">
        <v>180</v>
      </c>
      <c r="BE913" s="193">
        <f>IF(N913="základní",J913,0)</f>
        <v>0</v>
      </c>
      <c r="BF913" s="193">
        <f>IF(N913="snížená",J913,0)</f>
        <v>0</v>
      </c>
      <c r="BG913" s="193">
        <f>IF(N913="zákl. přenesená",J913,0)</f>
        <v>0</v>
      </c>
      <c r="BH913" s="193">
        <f>IF(N913="sníž. přenesená",J913,0)</f>
        <v>0</v>
      </c>
      <c r="BI913" s="193">
        <f>IF(N913="nulová",J913,0)</f>
        <v>0</v>
      </c>
      <c r="BJ913" s="93" t="s">
        <v>78</v>
      </c>
      <c r="BK913" s="193">
        <f>ROUND(I913*H913,2)</f>
        <v>0</v>
      </c>
      <c r="BL913" s="93" t="s">
        <v>188</v>
      </c>
      <c r="BM913" s="93" t="s">
        <v>971</v>
      </c>
    </row>
    <row r="914" spans="2:65" s="171" customFormat="1" ht="29.85" customHeight="1">
      <c r="B914" s="170"/>
      <c r="D914" s="172" t="s">
        <v>70</v>
      </c>
      <c r="E914" s="181" t="s">
        <v>240</v>
      </c>
      <c r="F914" s="181" t="s">
        <v>972</v>
      </c>
      <c r="J914" s="182">
        <f>BK914</f>
        <v>0</v>
      </c>
      <c r="L914" s="170"/>
      <c r="M914" s="175"/>
      <c r="N914" s="176"/>
      <c r="O914" s="176"/>
      <c r="P914" s="177">
        <f>SUM(P915:P969)</f>
        <v>0</v>
      </c>
      <c r="Q914" s="176"/>
      <c r="R914" s="177">
        <f>SUM(R915:R969)</f>
        <v>1.1529187700000001</v>
      </c>
      <c r="S914" s="176"/>
      <c r="T914" s="178">
        <f>SUM(T915:T969)</f>
        <v>0</v>
      </c>
      <c r="AR914" s="172" t="s">
        <v>78</v>
      </c>
      <c r="AT914" s="179" t="s">
        <v>70</v>
      </c>
      <c r="AU914" s="179" t="s">
        <v>78</v>
      </c>
      <c r="AY914" s="172" t="s">
        <v>180</v>
      </c>
      <c r="BK914" s="180">
        <f>SUM(BK915:BK969)</f>
        <v>0</v>
      </c>
    </row>
    <row r="915" spans="2:65" s="103" customFormat="1" ht="63.75" customHeight="1">
      <c r="B915" s="104"/>
      <c r="C915" s="183" t="s">
        <v>973</v>
      </c>
      <c r="D915" s="183" t="s">
        <v>183</v>
      </c>
      <c r="E915" s="184" t="s">
        <v>974</v>
      </c>
      <c r="F915" s="185" t="s">
        <v>975</v>
      </c>
      <c r="G915" s="186" t="s">
        <v>208</v>
      </c>
      <c r="H915" s="187">
        <v>752.18799999999999</v>
      </c>
      <c r="I915" s="6"/>
      <c r="J915" s="188">
        <f>ROUND(I915*H915,2)</f>
        <v>0</v>
      </c>
      <c r="K915" s="185" t="s">
        <v>187</v>
      </c>
      <c r="L915" s="104"/>
      <c r="M915" s="189" t="s">
        <v>5</v>
      </c>
      <c r="N915" s="190" t="s">
        <v>42</v>
      </c>
      <c r="O915" s="105"/>
      <c r="P915" s="191">
        <f>O915*H915</f>
        <v>0</v>
      </c>
      <c r="Q915" s="191">
        <v>4.0000000000000003E-5</v>
      </c>
      <c r="R915" s="191">
        <f>Q915*H915</f>
        <v>3.0087520000000003E-2</v>
      </c>
      <c r="S915" s="191">
        <v>0</v>
      </c>
      <c r="T915" s="192">
        <f>S915*H915</f>
        <v>0</v>
      </c>
      <c r="AR915" s="93" t="s">
        <v>188</v>
      </c>
      <c r="AT915" s="93" t="s">
        <v>183</v>
      </c>
      <c r="AU915" s="93" t="s">
        <v>81</v>
      </c>
      <c r="AY915" s="93" t="s">
        <v>180</v>
      </c>
      <c r="BE915" s="193">
        <f>IF(N915="základní",J915,0)</f>
        <v>0</v>
      </c>
      <c r="BF915" s="193">
        <f>IF(N915="snížená",J915,0)</f>
        <v>0</v>
      </c>
      <c r="BG915" s="193">
        <f>IF(N915="zákl. přenesená",J915,0)</f>
        <v>0</v>
      </c>
      <c r="BH915" s="193">
        <f>IF(N915="sníž. přenesená",J915,0)</f>
        <v>0</v>
      </c>
      <c r="BI915" s="193">
        <f>IF(N915="nulová",J915,0)</f>
        <v>0</v>
      </c>
      <c r="BJ915" s="93" t="s">
        <v>78</v>
      </c>
      <c r="BK915" s="193">
        <f>ROUND(I915*H915,2)</f>
        <v>0</v>
      </c>
      <c r="BL915" s="93" t="s">
        <v>188</v>
      </c>
      <c r="BM915" s="93" t="s">
        <v>976</v>
      </c>
    </row>
    <row r="916" spans="2:65" s="195" customFormat="1">
      <c r="B916" s="194"/>
      <c r="D916" s="196" t="s">
        <v>190</v>
      </c>
      <c r="E916" s="197" t="s">
        <v>5</v>
      </c>
      <c r="F916" s="198" t="s">
        <v>977</v>
      </c>
      <c r="H916" s="197" t="s">
        <v>5</v>
      </c>
      <c r="L916" s="194"/>
      <c r="M916" s="199"/>
      <c r="N916" s="200"/>
      <c r="O916" s="200"/>
      <c r="P916" s="200"/>
      <c r="Q916" s="200"/>
      <c r="R916" s="200"/>
      <c r="S916" s="200"/>
      <c r="T916" s="201"/>
      <c r="AT916" s="197" t="s">
        <v>190</v>
      </c>
      <c r="AU916" s="197" t="s">
        <v>81</v>
      </c>
      <c r="AV916" s="195" t="s">
        <v>78</v>
      </c>
      <c r="AW916" s="195" t="s">
        <v>34</v>
      </c>
      <c r="AX916" s="195" t="s">
        <v>71</v>
      </c>
      <c r="AY916" s="197" t="s">
        <v>180</v>
      </c>
    </row>
    <row r="917" spans="2:65" s="203" customFormat="1">
      <c r="B917" s="202"/>
      <c r="D917" s="196" t="s">
        <v>190</v>
      </c>
      <c r="E917" s="204" t="s">
        <v>5</v>
      </c>
      <c r="F917" s="205" t="s">
        <v>978</v>
      </c>
      <c r="H917" s="206">
        <v>350.80700000000002</v>
      </c>
      <c r="L917" s="202"/>
      <c r="M917" s="207"/>
      <c r="N917" s="208"/>
      <c r="O917" s="208"/>
      <c r="P917" s="208"/>
      <c r="Q917" s="208"/>
      <c r="R917" s="208"/>
      <c r="S917" s="208"/>
      <c r="T917" s="209"/>
      <c r="AT917" s="204" t="s">
        <v>190</v>
      </c>
      <c r="AU917" s="204" t="s">
        <v>81</v>
      </c>
      <c r="AV917" s="203" t="s">
        <v>81</v>
      </c>
      <c r="AW917" s="203" t="s">
        <v>34</v>
      </c>
      <c r="AX917" s="203" t="s">
        <v>71</v>
      </c>
      <c r="AY917" s="204" t="s">
        <v>180</v>
      </c>
    </row>
    <row r="918" spans="2:65" s="203" customFormat="1">
      <c r="B918" s="202"/>
      <c r="D918" s="196" t="s">
        <v>190</v>
      </c>
      <c r="E918" s="204" t="s">
        <v>5</v>
      </c>
      <c r="F918" s="205" t="s">
        <v>979</v>
      </c>
      <c r="H918" s="206">
        <v>401.38099999999997</v>
      </c>
      <c r="L918" s="202"/>
      <c r="M918" s="207"/>
      <c r="N918" s="208"/>
      <c r="O918" s="208"/>
      <c r="P918" s="208"/>
      <c r="Q918" s="208"/>
      <c r="R918" s="208"/>
      <c r="S918" s="208"/>
      <c r="T918" s="209"/>
      <c r="AT918" s="204" t="s">
        <v>190</v>
      </c>
      <c r="AU918" s="204" t="s">
        <v>81</v>
      </c>
      <c r="AV918" s="203" t="s">
        <v>81</v>
      </c>
      <c r="AW918" s="203" t="s">
        <v>34</v>
      </c>
      <c r="AX918" s="203" t="s">
        <v>71</v>
      </c>
      <c r="AY918" s="204" t="s">
        <v>180</v>
      </c>
    </row>
    <row r="919" spans="2:65" s="211" customFormat="1">
      <c r="B919" s="210"/>
      <c r="D919" s="196" t="s">
        <v>190</v>
      </c>
      <c r="E919" s="212" t="s">
        <v>5</v>
      </c>
      <c r="F919" s="213" t="s">
        <v>198</v>
      </c>
      <c r="H919" s="214">
        <v>752.18799999999999</v>
      </c>
      <c r="L919" s="210"/>
      <c r="M919" s="215"/>
      <c r="N919" s="216"/>
      <c r="O919" s="216"/>
      <c r="P919" s="216"/>
      <c r="Q919" s="216"/>
      <c r="R919" s="216"/>
      <c r="S919" s="216"/>
      <c r="T919" s="217"/>
      <c r="AT919" s="212" t="s">
        <v>190</v>
      </c>
      <c r="AU919" s="212" t="s">
        <v>81</v>
      </c>
      <c r="AV919" s="211" t="s">
        <v>188</v>
      </c>
      <c r="AW919" s="211" t="s">
        <v>34</v>
      </c>
      <c r="AX919" s="211" t="s">
        <v>78</v>
      </c>
      <c r="AY919" s="212" t="s">
        <v>180</v>
      </c>
    </row>
    <row r="920" spans="2:65" s="103" customFormat="1" ht="16.5" customHeight="1">
      <c r="B920" s="104"/>
      <c r="C920" s="183" t="s">
        <v>980</v>
      </c>
      <c r="D920" s="183" t="s">
        <v>183</v>
      </c>
      <c r="E920" s="184" t="s">
        <v>981</v>
      </c>
      <c r="F920" s="185" t="s">
        <v>982</v>
      </c>
      <c r="G920" s="186" t="s">
        <v>208</v>
      </c>
      <c r="H920" s="187">
        <v>116.67</v>
      </c>
      <c r="I920" s="6"/>
      <c r="J920" s="188">
        <f>ROUND(I920*H920,2)</f>
        <v>0</v>
      </c>
      <c r="K920" s="185" t="s">
        <v>5</v>
      </c>
      <c r="L920" s="104"/>
      <c r="M920" s="189" t="s">
        <v>5</v>
      </c>
      <c r="N920" s="190" t="s">
        <v>42</v>
      </c>
      <c r="O920" s="105"/>
      <c r="P920" s="191">
        <f>O920*H920</f>
        <v>0</v>
      </c>
      <c r="Q920" s="191">
        <v>0</v>
      </c>
      <c r="R920" s="191">
        <f>Q920*H920</f>
        <v>0</v>
      </c>
      <c r="S920" s="191">
        <v>0</v>
      </c>
      <c r="T920" s="192">
        <f>S920*H920</f>
        <v>0</v>
      </c>
      <c r="AR920" s="93" t="s">
        <v>188</v>
      </c>
      <c r="AT920" s="93" t="s">
        <v>183</v>
      </c>
      <c r="AU920" s="93" t="s">
        <v>81</v>
      </c>
      <c r="AY920" s="93" t="s">
        <v>180</v>
      </c>
      <c r="BE920" s="193">
        <f>IF(N920="základní",J920,0)</f>
        <v>0</v>
      </c>
      <c r="BF920" s="193">
        <f>IF(N920="snížená",J920,0)</f>
        <v>0</v>
      </c>
      <c r="BG920" s="193">
        <f>IF(N920="zákl. přenesená",J920,0)</f>
        <v>0</v>
      </c>
      <c r="BH920" s="193">
        <f>IF(N920="sníž. přenesená",J920,0)</f>
        <v>0</v>
      </c>
      <c r="BI920" s="193">
        <f>IF(N920="nulová",J920,0)</f>
        <v>0</v>
      </c>
      <c r="BJ920" s="93" t="s">
        <v>78</v>
      </c>
      <c r="BK920" s="193">
        <f>ROUND(I920*H920,2)</f>
        <v>0</v>
      </c>
      <c r="BL920" s="93" t="s">
        <v>188</v>
      </c>
      <c r="BM920" s="93" t="s">
        <v>983</v>
      </c>
    </row>
    <row r="921" spans="2:65" s="195" customFormat="1">
      <c r="B921" s="194"/>
      <c r="D921" s="196" t="s">
        <v>190</v>
      </c>
      <c r="E921" s="197" t="s">
        <v>5</v>
      </c>
      <c r="F921" s="198" t="s">
        <v>977</v>
      </c>
      <c r="H921" s="197" t="s">
        <v>5</v>
      </c>
      <c r="L921" s="194"/>
      <c r="M921" s="199"/>
      <c r="N921" s="200"/>
      <c r="O921" s="200"/>
      <c r="P921" s="200"/>
      <c r="Q921" s="200"/>
      <c r="R921" s="200"/>
      <c r="S921" s="200"/>
      <c r="T921" s="201"/>
      <c r="AT921" s="197" t="s">
        <v>190</v>
      </c>
      <c r="AU921" s="197" t="s">
        <v>81</v>
      </c>
      <c r="AV921" s="195" t="s">
        <v>78</v>
      </c>
      <c r="AW921" s="195" t="s">
        <v>34</v>
      </c>
      <c r="AX921" s="195" t="s">
        <v>71</v>
      </c>
      <c r="AY921" s="197" t="s">
        <v>180</v>
      </c>
    </row>
    <row r="922" spans="2:65" s="203" customFormat="1">
      <c r="B922" s="202"/>
      <c r="D922" s="196" t="s">
        <v>190</v>
      </c>
      <c r="E922" s="204" t="s">
        <v>5</v>
      </c>
      <c r="F922" s="205" t="s">
        <v>984</v>
      </c>
      <c r="H922" s="206">
        <v>116.67</v>
      </c>
      <c r="L922" s="202"/>
      <c r="M922" s="207"/>
      <c r="N922" s="208"/>
      <c r="O922" s="208"/>
      <c r="P922" s="208"/>
      <c r="Q922" s="208"/>
      <c r="R922" s="208"/>
      <c r="S922" s="208"/>
      <c r="T922" s="209"/>
      <c r="AT922" s="204" t="s">
        <v>190</v>
      </c>
      <c r="AU922" s="204" t="s">
        <v>81</v>
      </c>
      <c r="AV922" s="203" t="s">
        <v>81</v>
      </c>
      <c r="AW922" s="203" t="s">
        <v>34</v>
      </c>
      <c r="AX922" s="203" t="s">
        <v>78</v>
      </c>
      <c r="AY922" s="204" t="s">
        <v>180</v>
      </c>
    </row>
    <row r="923" spans="2:65" s="103" customFormat="1" ht="25.5" customHeight="1">
      <c r="B923" s="104"/>
      <c r="C923" s="183" t="s">
        <v>985</v>
      </c>
      <c r="D923" s="183" t="s">
        <v>183</v>
      </c>
      <c r="E923" s="184" t="s">
        <v>986</v>
      </c>
      <c r="F923" s="185" t="s">
        <v>987</v>
      </c>
      <c r="G923" s="186" t="s">
        <v>208</v>
      </c>
      <c r="H923" s="187">
        <v>160</v>
      </c>
      <c r="I923" s="6"/>
      <c r="J923" s="188">
        <f>ROUND(I923*H923,2)</f>
        <v>0</v>
      </c>
      <c r="K923" s="185" t="s">
        <v>187</v>
      </c>
      <c r="L923" s="104"/>
      <c r="M923" s="189" t="s">
        <v>5</v>
      </c>
      <c r="N923" s="190" t="s">
        <v>42</v>
      </c>
      <c r="O923" s="105"/>
      <c r="P923" s="191">
        <f>O923*H923</f>
        <v>0</v>
      </c>
      <c r="Q923" s="191">
        <v>2.4000000000000001E-4</v>
      </c>
      <c r="R923" s="191">
        <f>Q923*H923</f>
        <v>3.8400000000000004E-2</v>
      </c>
      <c r="S923" s="191">
        <v>0</v>
      </c>
      <c r="T923" s="192">
        <f>S923*H923</f>
        <v>0</v>
      </c>
      <c r="AR923" s="93" t="s">
        <v>188</v>
      </c>
      <c r="AT923" s="93" t="s">
        <v>183</v>
      </c>
      <c r="AU923" s="93" t="s">
        <v>81</v>
      </c>
      <c r="AY923" s="93" t="s">
        <v>180</v>
      </c>
      <c r="BE923" s="193">
        <f>IF(N923="základní",J923,0)</f>
        <v>0</v>
      </c>
      <c r="BF923" s="193">
        <f>IF(N923="snížená",J923,0)</f>
        <v>0</v>
      </c>
      <c r="BG923" s="193">
        <f>IF(N923="zákl. přenesená",J923,0)</f>
        <v>0</v>
      </c>
      <c r="BH923" s="193">
        <f>IF(N923="sníž. přenesená",J923,0)</f>
        <v>0</v>
      </c>
      <c r="BI923" s="193">
        <f>IF(N923="nulová",J923,0)</f>
        <v>0</v>
      </c>
      <c r="BJ923" s="93" t="s">
        <v>78</v>
      </c>
      <c r="BK923" s="193">
        <f>ROUND(I923*H923,2)</f>
        <v>0</v>
      </c>
      <c r="BL923" s="93" t="s">
        <v>188</v>
      </c>
      <c r="BM923" s="93" t="s">
        <v>988</v>
      </c>
    </row>
    <row r="924" spans="2:65" s="195" customFormat="1">
      <c r="B924" s="194"/>
      <c r="D924" s="196" t="s">
        <v>190</v>
      </c>
      <c r="E924" s="197" t="s">
        <v>5</v>
      </c>
      <c r="F924" s="198" t="s">
        <v>989</v>
      </c>
      <c r="H924" s="197" t="s">
        <v>5</v>
      </c>
      <c r="L924" s="194"/>
      <c r="M924" s="199"/>
      <c r="N924" s="200"/>
      <c r="O924" s="200"/>
      <c r="P924" s="200"/>
      <c r="Q924" s="200"/>
      <c r="R924" s="200"/>
      <c r="S924" s="200"/>
      <c r="T924" s="201"/>
      <c r="AT924" s="197" t="s">
        <v>190</v>
      </c>
      <c r="AU924" s="197" t="s">
        <v>81</v>
      </c>
      <c r="AV924" s="195" t="s">
        <v>78</v>
      </c>
      <c r="AW924" s="195" t="s">
        <v>34</v>
      </c>
      <c r="AX924" s="195" t="s">
        <v>71</v>
      </c>
      <c r="AY924" s="197" t="s">
        <v>180</v>
      </c>
    </row>
    <row r="925" spans="2:65" s="203" customFormat="1">
      <c r="B925" s="202"/>
      <c r="D925" s="196" t="s">
        <v>190</v>
      </c>
      <c r="E925" s="204" t="s">
        <v>5</v>
      </c>
      <c r="F925" s="205" t="s">
        <v>990</v>
      </c>
      <c r="H925" s="206">
        <v>160</v>
      </c>
      <c r="L925" s="202"/>
      <c r="M925" s="207"/>
      <c r="N925" s="208"/>
      <c r="O925" s="208"/>
      <c r="P925" s="208"/>
      <c r="Q925" s="208"/>
      <c r="R925" s="208"/>
      <c r="S925" s="208"/>
      <c r="T925" s="209"/>
      <c r="AT925" s="204" t="s">
        <v>190</v>
      </c>
      <c r="AU925" s="204" t="s">
        <v>81</v>
      </c>
      <c r="AV925" s="203" t="s">
        <v>81</v>
      </c>
      <c r="AW925" s="203" t="s">
        <v>34</v>
      </c>
      <c r="AX925" s="203" t="s">
        <v>78</v>
      </c>
      <c r="AY925" s="204" t="s">
        <v>180</v>
      </c>
    </row>
    <row r="926" spans="2:65" s="103" customFormat="1" ht="38.25" customHeight="1">
      <c r="B926" s="104"/>
      <c r="C926" s="183" t="s">
        <v>991</v>
      </c>
      <c r="D926" s="183" t="s">
        <v>183</v>
      </c>
      <c r="E926" s="184" t="s">
        <v>992</v>
      </c>
      <c r="F926" s="185" t="s">
        <v>993</v>
      </c>
      <c r="G926" s="186" t="s">
        <v>186</v>
      </c>
      <c r="H926" s="187">
        <v>23.6</v>
      </c>
      <c r="I926" s="6"/>
      <c r="J926" s="188">
        <f>ROUND(I926*H926,2)</f>
        <v>0</v>
      </c>
      <c r="K926" s="185" t="s">
        <v>5</v>
      </c>
      <c r="L926" s="104"/>
      <c r="M926" s="189" t="s">
        <v>5</v>
      </c>
      <c r="N926" s="190" t="s">
        <v>42</v>
      </c>
      <c r="O926" s="105"/>
      <c r="P926" s="191">
        <f>O926*H926</f>
        <v>0</v>
      </c>
      <c r="Q926" s="191">
        <v>1.3259999999999999E-2</v>
      </c>
      <c r="R926" s="191">
        <f>Q926*H926</f>
        <v>0.31293599999999999</v>
      </c>
      <c r="S926" s="191">
        <v>0</v>
      </c>
      <c r="T926" s="192">
        <f>S926*H926</f>
        <v>0</v>
      </c>
      <c r="AR926" s="93" t="s">
        <v>188</v>
      </c>
      <c r="AT926" s="93" t="s">
        <v>183</v>
      </c>
      <c r="AU926" s="93" t="s">
        <v>81</v>
      </c>
      <c r="AY926" s="93" t="s">
        <v>180</v>
      </c>
      <c r="BE926" s="193">
        <f>IF(N926="základní",J926,0)</f>
        <v>0</v>
      </c>
      <c r="BF926" s="193">
        <f>IF(N926="snížená",J926,0)</f>
        <v>0</v>
      </c>
      <c r="BG926" s="193">
        <f>IF(N926="zákl. přenesená",J926,0)</f>
        <v>0</v>
      </c>
      <c r="BH926" s="193">
        <f>IF(N926="sníž. přenesená",J926,0)</f>
        <v>0</v>
      </c>
      <c r="BI926" s="193">
        <f>IF(N926="nulová",J926,0)</f>
        <v>0</v>
      </c>
      <c r="BJ926" s="93" t="s">
        <v>78</v>
      </c>
      <c r="BK926" s="193">
        <f>ROUND(I926*H926,2)</f>
        <v>0</v>
      </c>
      <c r="BL926" s="93" t="s">
        <v>188</v>
      </c>
      <c r="BM926" s="93" t="s">
        <v>994</v>
      </c>
    </row>
    <row r="927" spans="2:65" s="195" customFormat="1">
      <c r="B927" s="194"/>
      <c r="D927" s="196" t="s">
        <v>190</v>
      </c>
      <c r="E927" s="197" t="s">
        <v>5</v>
      </c>
      <c r="F927" s="198" t="s">
        <v>995</v>
      </c>
      <c r="H927" s="197" t="s">
        <v>5</v>
      </c>
      <c r="L927" s="194"/>
      <c r="M927" s="199"/>
      <c r="N927" s="200"/>
      <c r="O927" s="200"/>
      <c r="P927" s="200"/>
      <c r="Q927" s="200"/>
      <c r="R927" s="200"/>
      <c r="S927" s="200"/>
      <c r="T927" s="201"/>
      <c r="AT927" s="197" t="s">
        <v>190</v>
      </c>
      <c r="AU927" s="197" t="s">
        <v>81</v>
      </c>
      <c r="AV927" s="195" t="s">
        <v>78</v>
      </c>
      <c r="AW927" s="195" t="s">
        <v>34</v>
      </c>
      <c r="AX927" s="195" t="s">
        <v>71</v>
      </c>
      <c r="AY927" s="197" t="s">
        <v>180</v>
      </c>
    </row>
    <row r="928" spans="2:65" s="195" customFormat="1">
      <c r="B928" s="194"/>
      <c r="D928" s="196" t="s">
        <v>190</v>
      </c>
      <c r="E928" s="197" t="s">
        <v>5</v>
      </c>
      <c r="F928" s="198" t="s">
        <v>996</v>
      </c>
      <c r="H928" s="197" t="s">
        <v>5</v>
      </c>
      <c r="L928" s="194"/>
      <c r="M928" s="199"/>
      <c r="N928" s="200"/>
      <c r="O928" s="200"/>
      <c r="P928" s="200"/>
      <c r="Q928" s="200"/>
      <c r="R928" s="200"/>
      <c r="S928" s="200"/>
      <c r="T928" s="201"/>
      <c r="AT928" s="197" t="s">
        <v>190</v>
      </c>
      <c r="AU928" s="197" t="s">
        <v>81</v>
      </c>
      <c r="AV928" s="195" t="s">
        <v>78</v>
      </c>
      <c r="AW928" s="195" t="s">
        <v>34</v>
      </c>
      <c r="AX928" s="195" t="s">
        <v>71</v>
      </c>
      <c r="AY928" s="197" t="s">
        <v>180</v>
      </c>
    </row>
    <row r="929" spans="2:65" s="195" customFormat="1">
      <c r="B929" s="194"/>
      <c r="D929" s="196" t="s">
        <v>190</v>
      </c>
      <c r="E929" s="197" t="s">
        <v>5</v>
      </c>
      <c r="F929" s="198" t="s">
        <v>997</v>
      </c>
      <c r="H929" s="197" t="s">
        <v>5</v>
      </c>
      <c r="L929" s="194"/>
      <c r="M929" s="199"/>
      <c r="N929" s="200"/>
      <c r="O929" s="200"/>
      <c r="P929" s="200"/>
      <c r="Q929" s="200"/>
      <c r="R929" s="200"/>
      <c r="S929" s="200"/>
      <c r="T929" s="201"/>
      <c r="AT929" s="197" t="s">
        <v>190</v>
      </c>
      <c r="AU929" s="197" t="s">
        <v>81</v>
      </c>
      <c r="AV929" s="195" t="s">
        <v>78</v>
      </c>
      <c r="AW929" s="195" t="s">
        <v>34</v>
      </c>
      <c r="AX929" s="195" t="s">
        <v>71</v>
      </c>
      <c r="AY929" s="197" t="s">
        <v>180</v>
      </c>
    </row>
    <row r="930" spans="2:65" s="203" customFormat="1">
      <c r="B930" s="202"/>
      <c r="D930" s="196" t="s">
        <v>190</v>
      </c>
      <c r="E930" s="204" t="s">
        <v>5</v>
      </c>
      <c r="F930" s="205" t="s">
        <v>998</v>
      </c>
      <c r="H930" s="206">
        <v>23.6</v>
      </c>
      <c r="L930" s="202"/>
      <c r="M930" s="207"/>
      <c r="N930" s="208"/>
      <c r="O930" s="208"/>
      <c r="P930" s="208"/>
      <c r="Q930" s="208"/>
      <c r="R930" s="208"/>
      <c r="S930" s="208"/>
      <c r="T930" s="209"/>
      <c r="AT930" s="204" t="s">
        <v>190</v>
      </c>
      <c r="AU930" s="204" t="s">
        <v>81</v>
      </c>
      <c r="AV930" s="203" t="s">
        <v>81</v>
      </c>
      <c r="AW930" s="203" t="s">
        <v>34</v>
      </c>
      <c r="AX930" s="203" t="s">
        <v>71</v>
      </c>
      <c r="AY930" s="204" t="s">
        <v>180</v>
      </c>
    </row>
    <row r="931" spans="2:65" s="211" customFormat="1">
      <c r="B931" s="210"/>
      <c r="D931" s="196" t="s">
        <v>190</v>
      </c>
      <c r="E931" s="212" t="s">
        <v>5</v>
      </c>
      <c r="F931" s="213" t="s">
        <v>198</v>
      </c>
      <c r="H931" s="214">
        <v>23.6</v>
      </c>
      <c r="L931" s="210"/>
      <c r="M931" s="215"/>
      <c r="N931" s="216"/>
      <c r="O931" s="216"/>
      <c r="P931" s="216"/>
      <c r="Q931" s="216"/>
      <c r="R931" s="216"/>
      <c r="S931" s="216"/>
      <c r="T931" s="217"/>
      <c r="AT931" s="212" t="s">
        <v>190</v>
      </c>
      <c r="AU931" s="212" t="s">
        <v>81</v>
      </c>
      <c r="AV931" s="211" t="s">
        <v>188</v>
      </c>
      <c r="AW931" s="211" t="s">
        <v>34</v>
      </c>
      <c r="AX931" s="211" t="s">
        <v>78</v>
      </c>
      <c r="AY931" s="212" t="s">
        <v>180</v>
      </c>
    </row>
    <row r="932" spans="2:65" s="103" customFormat="1" ht="38.25" customHeight="1">
      <c r="B932" s="104"/>
      <c r="C932" s="183" t="s">
        <v>999</v>
      </c>
      <c r="D932" s="183" t="s">
        <v>183</v>
      </c>
      <c r="E932" s="184" t="s">
        <v>1000</v>
      </c>
      <c r="F932" s="185" t="s">
        <v>1001</v>
      </c>
      <c r="G932" s="186" t="s">
        <v>454</v>
      </c>
      <c r="H932" s="187">
        <v>48</v>
      </c>
      <c r="I932" s="6"/>
      <c r="J932" s="188">
        <f>ROUND(I932*H932,2)</f>
        <v>0</v>
      </c>
      <c r="K932" s="185" t="s">
        <v>5</v>
      </c>
      <c r="L932" s="104"/>
      <c r="M932" s="189" t="s">
        <v>5</v>
      </c>
      <c r="N932" s="190" t="s">
        <v>42</v>
      </c>
      <c r="O932" s="105"/>
      <c r="P932" s="191">
        <f>O932*H932</f>
        <v>0</v>
      </c>
      <c r="Q932" s="191">
        <v>2.3400000000000001E-3</v>
      </c>
      <c r="R932" s="191">
        <f>Q932*H932</f>
        <v>0.11232</v>
      </c>
      <c r="S932" s="191">
        <v>0</v>
      </c>
      <c r="T932" s="192">
        <f>S932*H932</f>
        <v>0</v>
      </c>
      <c r="AR932" s="93" t="s">
        <v>188</v>
      </c>
      <c r="AT932" s="93" t="s">
        <v>183</v>
      </c>
      <c r="AU932" s="93" t="s">
        <v>81</v>
      </c>
      <c r="AY932" s="93" t="s">
        <v>180</v>
      </c>
      <c r="BE932" s="193">
        <f>IF(N932="základní",J932,0)</f>
        <v>0</v>
      </c>
      <c r="BF932" s="193">
        <f>IF(N932="snížená",J932,0)</f>
        <v>0</v>
      </c>
      <c r="BG932" s="193">
        <f>IF(N932="zákl. přenesená",J932,0)</f>
        <v>0</v>
      </c>
      <c r="BH932" s="193">
        <f>IF(N932="sníž. přenesená",J932,0)</f>
        <v>0</v>
      </c>
      <c r="BI932" s="193">
        <f>IF(N932="nulová",J932,0)</f>
        <v>0</v>
      </c>
      <c r="BJ932" s="93" t="s">
        <v>78</v>
      </c>
      <c r="BK932" s="193">
        <f>ROUND(I932*H932,2)</f>
        <v>0</v>
      </c>
      <c r="BL932" s="93" t="s">
        <v>188</v>
      </c>
      <c r="BM932" s="93" t="s">
        <v>1002</v>
      </c>
    </row>
    <row r="933" spans="2:65" s="195" customFormat="1">
      <c r="B933" s="194"/>
      <c r="D933" s="196" t="s">
        <v>190</v>
      </c>
      <c r="E933" s="197" t="s">
        <v>5</v>
      </c>
      <c r="F933" s="198" t="s">
        <v>1003</v>
      </c>
      <c r="H933" s="197" t="s">
        <v>5</v>
      </c>
      <c r="L933" s="194"/>
      <c r="M933" s="199"/>
      <c r="N933" s="200"/>
      <c r="O933" s="200"/>
      <c r="P933" s="200"/>
      <c r="Q933" s="200"/>
      <c r="R933" s="200"/>
      <c r="S933" s="200"/>
      <c r="T933" s="201"/>
      <c r="AT933" s="197" t="s">
        <v>190</v>
      </c>
      <c r="AU933" s="197" t="s">
        <v>81</v>
      </c>
      <c r="AV933" s="195" t="s">
        <v>78</v>
      </c>
      <c r="AW933" s="195" t="s">
        <v>34</v>
      </c>
      <c r="AX933" s="195" t="s">
        <v>71</v>
      </c>
      <c r="AY933" s="197" t="s">
        <v>180</v>
      </c>
    </row>
    <row r="934" spans="2:65" s="195" customFormat="1">
      <c r="B934" s="194"/>
      <c r="D934" s="196" t="s">
        <v>190</v>
      </c>
      <c r="E934" s="197" t="s">
        <v>5</v>
      </c>
      <c r="F934" s="198" t="s">
        <v>1004</v>
      </c>
      <c r="H934" s="197" t="s">
        <v>5</v>
      </c>
      <c r="L934" s="194"/>
      <c r="M934" s="199"/>
      <c r="N934" s="200"/>
      <c r="O934" s="200"/>
      <c r="P934" s="200"/>
      <c r="Q934" s="200"/>
      <c r="R934" s="200"/>
      <c r="S934" s="200"/>
      <c r="T934" s="201"/>
      <c r="AT934" s="197" t="s">
        <v>190</v>
      </c>
      <c r="AU934" s="197" t="s">
        <v>81</v>
      </c>
      <c r="AV934" s="195" t="s">
        <v>78</v>
      </c>
      <c r="AW934" s="195" t="s">
        <v>34</v>
      </c>
      <c r="AX934" s="195" t="s">
        <v>71</v>
      </c>
      <c r="AY934" s="197" t="s">
        <v>180</v>
      </c>
    </row>
    <row r="935" spans="2:65" s="195" customFormat="1">
      <c r="B935" s="194"/>
      <c r="D935" s="196" t="s">
        <v>190</v>
      </c>
      <c r="E935" s="197" t="s">
        <v>5</v>
      </c>
      <c r="F935" s="198" t="s">
        <v>997</v>
      </c>
      <c r="H935" s="197" t="s">
        <v>5</v>
      </c>
      <c r="L935" s="194"/>
      <c r="M935" s="199"/>
      <c r="N935" s="200"/>
      <c r="O935" s="200"/>
      <c r="P935" s="200"/>
      <c r="Q935" s="200"/>
      <c r="R935" s="200"/>
      <c r="S935" s="200"/>
      <c r="T935" s="201"/>
      <c r="AT935" s="197" t="s">
        <v>190</v>
      </c>
      <c r="AU935" s="197" t="s">
        <v>81</v>
      </c>
      <c r="AV935" s="195" t="s">
        <v>78</v>
      </c>
      <c r="AW935" s="195" t="s">
        <v>34</v>
      </c>
      <c r="AX935" s="195" t="s">
        <v>71</v>
      </c>
      <c r="AY935" s="197" t="s">
        <v>180</v>
      </c>
    </row>
    <row r="936" spans="2:65" s="203" customFormat="1">
      <c r="B936" s="202"/>
      <c r="D936" s="196" t="s">
        <v>190</v>
      </c>
      <c r="E936" s="204" t="s">
        <v>5</v>
      </c>
      <c r="F936" s="205" t="s">
        <v>1005</v>
      </c>
      <c r="H936" s="206">
        <v>48</v>
      </c>
      <c r="L936" s="202"/>
      <c r="M936" s="207"/>
      <c r="N936" s="208"/>
      <c r="O936" s="208"/>
      <c r="P936" s="208"/>
      <c r="Q936" s="208"/>
      <c r="R936" s="208"/>
      <c r="S936" s="208"/>
      <c r="T936" s="209"/>
      <c r="AT936" s="204" t="s">
        <v>190</v>
      </c>
      <c r="AU936" s="204" t="s">
        <v>81</v>
      </c>
      <c r="AV936" s="203" t="s">
        <v>81</v>
      </c>
      <c r="AW936" s="203" t="s">
        <v>34</v>
      </c>
      <c r="AX936" s="203" t="s">
        <v>78</v>
      </c>
      <c r="AY936" s="204" t="s">
        <v>180</v>
      </c>
    </row>
    <row r="937" spans="2:65" s="103" customFormat="1" ht="25.5" customHeight="1">
      <c r="B937" s="104"/>
      <c r="C937" s="183" t="s">
        <v>1006</v>
      </c>
      <c r="D937" s="183" t="s">
        <v>183</v>
      </c>
      <c r="E937" s="184" t="s">
        <v>1007</v>
      </c>
      <c r="F937" s="185" t="s">
        <v>1008</v>
      </c>
      <c r="G937" s="186" t="s">
        <v>208</v>
      </c>
      <c r="H937" s="187">
        <v>442.32100000000003</v>
      </c>
      <c r="I937" s="6"/>
      <c r="J937" s="188">
        <f>ROUND(I937*H937,2)</f>
        <v>0</v>
      </c>
      <c r="K937" s="185" t="s">
        <v>187</v>
      </c>
      <c r="L937" s="104"/>
      <c r="M937" s="189" t="s">
        <v>5</v>
      </c>
      <c r="N937" s="190" t="s">
        <v>42</v>
      </c>
      <c r="O937" s="105"/>
      <c r="P937" s="191">
        <f>O937*H937</f>
        <v>0</v>
      </c>
      <c r="Q937" s="191">
        <v>0</v>
      </c>
      <c r="R937" s="191">
        <f>Q937*H937</f>
        <v>0</v>
      </c>
      <c r="S937" s="191">
        <v>0</v>
      </c>
      <c r="T937" s="192">
        <f>S937*H937</f>
        <v>0</v>
      </c>
      <c r="AR937" s="93" t="s">
        <v>188</v>
      </c>
      <c r="AT937" s="93" t="s">
        <v>183</v>
      </c>
      <c r="AU937" s="93" t="s">
        <v>81</v>
      </c>
      <c r="AY937" s="93" t="s">
        <v>180</v>
      </c>
      <c r="BE937" s="193">
        <f>IF(N937="základní",J937,0)</f>
        <v>0</v>
      </c>
      <c r="BF937" s="193">
        <f>IF(N937="snížená",J937,0)</f>
        <v>0</v>
      </c>
      <c r="BG937" s="193">
        <f>IF(N937="zákl. přenesená",J937,0)</f>
        <v>0</v>
      </c>
      <c r="BH937" s="193">
        <f>IF(N937="sníž. přenesená",J937,0)</f>
        <v>0</v>
      </c>
      <c r="BI937" s="193">
        <f>IF(N937="nulová",J937,0)</f>
        <v>0</v>
      </c>
      <c r="BJ937" s="93" t="s">
        <v>78</v>
      </c>
      <c r="BK937" s="193">
        <f>ROUND(I937*H937,2)</f>
        <v>0</v>
      </c>
      <c r="BL937" s="93" t="s">
        <v>188</v>
      </c>
      <c r="BM937" s="93" t="s">
        <v>1009</v>
      </c>
    </row>
    <row r="938" spans="2:65" s="195" customFormat="1">
      <c r="B938" s="194"/>
      <c r="D938" s="196" t="s">
        <v>190</v>
      </c>
      <c r="E938" s="197" t="s">
        <v>5</v>
      </c>
      <c r="F938" s="198" t="s">
        <v>1010</v>
      </c>
      <c r="H938" s="197" t="s">
        <v>5</v>
      </c>
      <c r="L938" s="194"/>
      <c r="M938" s="199"/>
      <c r="N938" s="200"/>
      <c r="O938" s="200"/>
      <c r="P938" s="200"/>
      <c r="Q938" s="200"/>
      <c r="R938" s="200"/>
      <c r="S938" s="200"/>
      <c r="T938" s="201"/>
      <c r="AT938" s="197" t="s">
        <v>190</v>
      </c>
      <c r="AU938" s="197" t="s">
        <v>81</v>
      </c>
      <c r="AV938" s="195" t="s">
        <v>78</v>
      </c>
      <c r="AW938" s="195" t="s">
        <v>34</v>
      </c>
      <c r="AX938" s="195" t="s">
        <v>71</v>
      </c>
      <c r="AY938" s="197" t="s">
        <v>180</v>
      </c>
    </row>
    <row r="939" spans="2:65" s="195" customFormat="1">
      <c r="B939" s="194"/>
      <c r="D939" s="196" t="s">
        <v>190</v>
      </c>
      <c r="E939" s="197" t="s">
        <v>5</v>
      </c>
      <c r="F939" s="198" t="s">
        <v>1011</v>
      </c>
      <c r="H939" s="197" t="s">
        <v>5</v>
      </c>
      <c r="L939" s="194"/>
      <c r="M939" s="199"/>
      <c r="N939" s="200"/>
      <c r="O939" s="200"/>
      <c r="P939" s="200"/>
      <c r="Q939" s="200"/>
      <c r="R939" s="200"/>
      <c r="S939" s="200"/>
      <c r="T939" s="201"/>
      <c r="AT939" s="197" t="s">
        <v>190</v>
      </c>
      <c r="AU939" s="197" t="s">
        <v>81</v>
      </c>
      <c r="AV939" s="195" t="s">
        <v>78</v>
      </c>
      <c r="AW939" s="195" t="s">
        <v>34</v>
      </c>
      <c r="AX939" s="195" t="s">
        <v>71</v>
      </c>
      <c r="AY939" s="197" t="s">
        <v>180</v>
      </c>
    </row>
    <row r="940" spans="2:65" s="203" customFormat="1">
      <c r="B940" s="202"/>
      <c r="D940" s="196" t="s">
        <v>190</v>
      </c>
      <c r="E940" s="204" t="s">
        <v>5</v>
      </c>
      <c r="F940" s="205" t="s">
        <v>979</v>
      </c>
      <c r="H940" s="206">
        <v>401.38099999999997</v>
      </c>
      <c r="L940" s="202"/>
      <c r="M940" s="207"/>
      <c r="N940" s="208"/>
      <c r="O940" s="208"/>
      <c r="P940" s="208"/>
      <c r="Q940" s="208"/>
      <c r="R940" s="208"/>
      <c r="S940" s="208"/>
      <c r="T940" s="209"/>
      <c r="AT940" s="204" t="s">
        <v>190</v>
      </c>
      <c r="AU940" s="204" t="s">
        <v>81</v>
      </c>
      <c r="AV940" s="203" t="s">
        <v>81</v>
      </c>
      <c r="AW940" s="203" t="s">
        <v>34</v>
      </c>
      <c r="AX940" s="203" t="s">
        <v>71</v>
      </c>
      <c r="AY940" s="204" t="s">
        <v>180</v>
      </c>
    </row>
    <row r="941" spans="2:65" s="203" customFormat="1">
      <c r="B941" s="202"/>
      <c r="D941" s="196" t="s">
        <v>190</v>
      </c>
      <c r="E941" s="204" t="s">
        <v>5</v>
      </c>
      <c r="F941" s="205" t="s">
        <v>1012</v>
      </c>
      <c r="H941" s="206">
        <v>40.94</v>
      </c>
      <c r="L941" s="202"/>
      <c r="M941" s="207"/>
      <c r="N941" s="208"/>
      <c r="O941" s="208"/>
      <c r="P941" s="208"/>
      <c r="Q941" s="208"/>
      <c r="R941" s="208"/>
      <c r="S941" s="208"/>
      <c r="T941" s="209"/>
      <c r="AT941" s="204" t="s">
        <v>190</v>
      </c>
      <c r="AU941" s="204" t="s">
        <v>81</v>
      </c>
      <c r="AV941" s="203" t="s">
        <v>81</v>
      </c>
      <c r="AW941" s="203" t="s">
        <v>34</v>
      </c>
      <c r="AX941" s="203" t="s">
        <v>71</v>
      </c>
      <c r="AY941" s="204" t="s">
        <v>180</v>
      </c>
    </row>
    <row r="942" spans="2:65" s="211" customFormat="1">
      <c r="B942" s="210"/>
      <c r="D942" s="196" t="s">
        <v>190</v>
      </c>
      <c r="E942" s="212" t="s">
        <v>5</v>
      </c>
      <c r="F942" s="213" t="s">
        <v>198</v>
      </c>
      <c r="H942" s="214">
        <v>442.32100000000003</v>
      </c>
      <c r="L942" s="210"/>
      <c r="M942" s="215"/>
      <c r="N942" s="216"/>
      <c r="O942" s="216"/>
      <c r="P942" s="216"/>
      <c r="Q942" s="216"/>
      <c r="R942" s="216"/>
      <c r="S942" s="216"/>
      <c r="T942" s="217"/>
      <c r="AT942" s="212" t="s">
        <v>190</v>
      </c>
      <c r="AU942" s="212" t="s">
        <v>81</v>
      </c>
      <c r="AV942" s="211" t="s">
        <v>188</v>
      </c>
      <c r="AW942" s="211" t="s">
        <v>34</v>
      </c>
      <c r="AX942" s="211" t="s">
        <v>78</v>
      </c>
      <c r="AY942" s="212" t="s">
        <v>180</v>
      </c>
    </row>
    <row r="943" spans="2:65" s="103" customFormat="1" ht="16.5" customHeight="1">
      <c r="B943" s="104"/>
      <c r="C943" s="183" t="s">
        <v>1013</v>
      </c>
      <c r="D943" s="183" t="s">
        <v>183</v>
      </c>
      <c r="E943" s="184" t="s">
        <v>1014</v>
      </c>
      <c r="F943" s="185" t="s">
        <v>1015</v>
      </c>
      <c r="G943" s="186" t="s">
        <v>208</v>
      </c>
      <c r="H943" s="187">
        <v>442.32100000000003</v>
      </c>
      <c r="I943" s="6"/>
      <c r="J943" s="188">
        <f>ROUND(I943*H943,2)</f>
        <v>0</v>
      </c>
      <c r="K943" s="185" t="s">
        <v>187</v>
      </c>
      <c r="L943" s="104"/>
      <c r="M943" s="189" t="s">
        <v>5</v>
      </c>
      <c r="N943" s="190" t="s">
        <v>42</v>
      </c>
      <c r="O943" s="105"/>
      <c r="P943" s="191">
        <f>O943*H943</f>
        <v>0</v>
      </c>
      <c r="Q943" s="191">
        <v>1.3999999999999999E-4</v>
      </c>
      <c r="R943" s="191">
        <f>Q943*H943</f>
        <v>6.1924939999999998E-2</v>
      </c>
      <c r="S943" s="191">
        <v>0</v>
      </c>
      <c r="T943" s="192">
        <f>S943*H943</f>
        <v>0</v>
      </c>
      <c r="AR943" s="93" t="s">
        <v>188</v>
      </c>
      <c r="AT943" s="93" t="s">
        <v>183</v>
      </c>
      <c r="AU943" s="93" t="s">
        <v>81</v>
      </c>
      <c r="AY943" s="93" t="s">
        <v>180</v>
      </c>
      <c r="BE943" s="193">
        <f>IF(N943="základní",J943,0)</f>
        <v>0</v>
      </c>
      <c r="BF943" s="193">
        <f>IF(N943="snížená",J943,0)</f>
        <v>0</v>
      </c>
      <c r="BG943" s="193">
        <f>IF(N943="zákl. přenesená",J943,0)</f>
        <v>0</v>
      </c>
      <c r="BH943" s="193">
        <f>IF(N943="sníž. přenesená",J943,0)</f>
        <v>0</v>
      </c>
      <c r="BI943" s="193">
        <f>IF(N943="nulová",J943,0)</f>
        <v>0</v>
      </c>
      <c r="BJ943" s="93" t="s">
        <v>78</v>
      </c>
      <c r="BK943" s="193">
        <f>ROUND(I943*H943,2)</f>
        <v>0</v>
      </c>
      <c r="BL943" s="93" t="s">
        <v>188</v>
      </c>
      <c r="BM943" s="93" t="s">
        <v>1016</v>
      </c>
    </row>
    <row r="944" spans="2:65" s="195" customFormat="1">
      <c r="B944" s="194"/>
      <c r="D944" s="196" t="s">
        <v>190</v>
      </c>
      <c r="E944" s="197" t="s">
        <v>5</v>
      </c>
      <c r="F944" s="198" t="s">
        <v>1017</v>
      </c>
      <c r="H944" s="197" t="s">
        <v>5</v>
      </c>
      <c r="L944" s="194"/>
      <c r="M944" s="199"/>
      <c r="N944" s="200"/>
      <c r="O944" s="200"/>
      <c r="P944" s="200"/>
      <c r="Q944" s="200"/>
      <c r="R944" s="200"/>
      <c r="S944" s="200"/>
      <c r="T944" s="201"/>
      <c r="AT944" s="197" t="s">
        <v>190</v>
      </c>
      <c r="AU944" s="197" t="s">
        <v>81</v>
      </c>
      <c r="AV944" s="195" t="s">
        <v>78</v>
      </c>
      <c r="AW944" s="195" t="s">
        <v>34</v>
      </c>
      <c r="AX944" s="195" t="s">
        <v>71</v>
      </c>
      <c r="AY944" s="197" t="s">
        <v>180</v>
      </c>
    </row>
    <row r="945" spans="2:65" s="195" customFormat="1">
      <c r="B945" s="194"/>
      <c r="D945" s="196" t="s">
        <v>190</v>
      </c>
      <c r="E945" s="197" t="s">
        <v>5</v>
      </c>
      <c r="F945" s="198" t="s">
        <v>1018</v>
      </c>
      <c r="H945" s="197" t="s">
        <v>5</v>
      </c>
      <c r="L945" s="194"/>
      <c r="M945" s="199"/>
      <c r="N945" s="200"/>
      <c r="O945" s="200"/>
      <c r="P945" s="200"/>
      <c r="Q945" s="200"/>
      <c r="R945" s="200"/>
      <c r="S945" s="200"/>
      <c r="T945" s="201"/>
      <c r="AT945" s="197" t="s">
        <v>190</v>
      </c>
      <c r="AU945" s="197" t="s">
        <v>81</v>
      </c>
      <c r="AV945" s="195" t="s">
        <v>78</v>
      </c>
      <c r="AW945" s="195" t="s">
        <v>34</v>
      </c>
      <c r="AX945" s="195" t="s">
        <v>71</v>
      </c>
      <c r="AY945" s="197" t="s">
        <v>180</v>
      </c>
    </row>
    <row r="946" spans="2:65" s="203" customFormat="1">
      <c r="B946" s="202"/>
      <c r="D946" s="196" t="s">
        <v>190</v>
      </c>
      <c r="E946" s="204" t="s">
        <v>5</v>
      </c>
      <c r="F946" s="205" t="s">
        <v>1019</v>
      </c>
      <c r="H946" s="206">
        <v>442.32100000000003</v>
      </c>
      <c r="L946" s="202"/>
      <c r="M946" s="207"/>
      <c r="N946" s="208"/>
      <c r="O946" s="208"/>
      <c r="P946" s="208"/>
      <c r="Q946" s="208"/>
      <c r="R946" s="208"/>
      <c r="S946" s="208"/>
      <c r="T946" s="209"/>
      <c r="AT946" s="204" t="s">
        <v>190</v>
      </c>
      <c r="AU946" s="204" t="s">
        <v>81</v>
      </c>
      <c r="AV946" s="203" t="s">
        <v>81</v>
      </c>
      <c r="AW946" s="203" t="s">
        <v>34</v>
      </c>
      <c r="AX946" s="203" t="s">
        <v>78</v>
      </c>
      <c r="AY946" s="204" t="s">
        <v>180</v>
      </c>
    </row>
    <row r="947" spans="2:65" s="103" customFormat="1" ht="25.5" customHeight="1">
      <c r="B947" s="104"/>
      <c r="C947" s="183" t="s">
        <v>1020</v>
      </c>
      <c r="D947" s="183" t="s">
        <v>183</v>
      </c>
      <c r="E947" s="184" t="s">
        <v>1021</v>
      </c>
      <c r="F947" s="185" t="s">
        <v>1022</v>
      </c>
      <c r="G947" s="186" t="s">
        <v>186</v>
      </c>
      <c r="H947" s="187">
        <v>93.138999999999996</v>
      </c>
      <c r="I947" s="6"/>
      <c r="J947" s="188">
        <f>ROUND(I947*H947,2)</f>
        <v>0</v>
      </c>
      <c r="K947" s="185" t="s">
        <v>187</v>
      </c>
      <c r="L947" s="104"/>
      <c r="M947" s="189" t="s">
        <v>5</v>
      </c>
      <c r="N947" s="190" t="s">
        <v>42</v>
      </c>
      <c r="O947" s="105"/>
      <c r="P947" s="191">
        <f>O947*H947</f>
        <v>0</v>
      </c>
      <c r="Q947" s="191">
        <v>5.2900000000000004E-3</v>
      </c>
      <c r="R947" s="191">
        <f>Q947*H947</f>
        <v>0.49270531000000001</v>
      </c>
      <c r="S947" s="191">
        <v>0</v>
      </c>
      <c r="T947" s="192">
        <f>S947*H947</f>
        <v>0</v>
      </c>
      <c r="AR947" s="93" t="s">
        <v>188</v>
      </c>
      <c r="AT947" s="93" t="s">
        <v>183</v>
      </c>
      <c r="AU947" s="93" t="s">
        <v>81</v>
      </c>
      <c r="AY947" s="93" t="s">
        <v>180</v>
      </c>
      <c r="BE947" s="193">
        <f>IF(N947="základní",J947,0)</f>
        <v>0</v>
      </c>
      <c r="BF947" s="193">
        <f>IF(N947="snížená",J947,0)</f>
        <v>0</v>
      </c>
      <c r="BG947" s="193">
        <f>IF(N947="zákl. přenesená",J947,0)</f>
        <v>0</v>
      </c>
      <c r="BH947" s="193">
        <f>IF(N947="sníž. přenesená",J947,0)</f>
        <v>0</v>
      </c>
      <c r="BI947" s="193">
        <f>IF(N947="nulová",J947,0)</f>
        <v>0</v>
      </c>
      <c r="BJ947" s="93" t="s">
        <v>78</v>
      </c>
      <c r="BK947" s="193">
        <f>ROUND(I947*H947,2)</f>
        <v>0</v>
      </c>
      <c r="BL947" s="93" t="s">
        <v>188</v>
      </c>
      <c r="BM947" s="93" t="s">
        <v>1023</v>
      </c>
    </row>
    <row r="948" spans="2:65" s="195" customFormat="1">
      <c r="B948" s="194"/>
      <c r="D948" s="196" t="s">
        <v>190</v>
      </c>
      <c r="E948" s="197" t="s">
        <v>5</v>
      </c>
      <c r="F948" s="198" t="s">
        <v>1024</v>
      </c>
      <c r="H948" s="197" t="s">
        <v>5</v>
      </c>
      <c r="L948" s="194"/>
      <c r="M948" s="199"/>
      <c r="N948" s="200"/>
      <c r="O948" s="200"/>
      <c r="P948" s="200"/>
      <c r="Q948" s="200"/>
      <c r="R948" s="200"/>
      <c r="S948" s="200"/>
      <c r="T948" s="201"/>
      <c r="AT948" s="197" t="s">
        <v>190</v>
      </c>
      <c r="AU948" s="197" t="s">
        <v>81</v>
      </c>
      <c r="AV948" s="195" t="s">
        <v>78</v>
      </c>
      <c r="AW948" s="195" t="s">
        <v>34</v>
      </c>
      <c r="AX948" s="195" t="s">
        <v>71</v>
      </c>
      <c r="AY948" s="197" t="s">
        <v>180</v>
      </c>
    </row>
    <row r="949" spans="2:65" s="195" customFormat="1">
      <c r="B949" s="194"/>
      <c r="D949" s="196" t="s">
        <v>190</v>
      </c>
      <c r="E949" s="197" t="s">
        <v>5</v>
      </c>
      <c r="F949" s="198" t="s">
        <v>1025</v>
      </c>
      <c r="H949" s="197" t="s">
        <v>5</v>
      </c>
      <c r="L949" s="194"/>
      <c r="M949" s="199"/>
      <c r="N949" s="200"/>
      <c r="O949" s="200"/>
      <c r="P949" s="200"/>
      <c r="Q949" s="200"/>
      <c r="R949" s="200"/>
      <c r="S949" s="200"/>
      <c r="T949" s="201"/>
      <c r="AT949" s="197" t="s">
        <v>190</v>
      </c>
      <c r="AU949" s="197" t="s">
        <v>81</v>
      </c>
      <c r="AV949" s="195" t="s">
        <v>78</v>
      </c>
      <c r="AW949" s="195" t="s">
        <v>34</v>
      </c>
      <c r="AX949" s="195" t="s">
        <v>71</v>
      </c>
      <c r="AY949" s="197" t="s">
        <v>180</v>
      </c>
    </row>
    <row r="950" spans="2:65" s="195" customFormat="1">
      <c r="B950" s="194"/>
      <c r="D950" s="196" t="s">
        <v>190</v>
      </c>
      <c r="E950" s="197" t="s">
        <v>5</v>
      </c>
      <c r="F950" s="198" t="s">
        <v>1026</v>
      </c>
      <c r="H950" s="197" t="s">
        <v>5</v>
      </c>
      <c r="L950" s="194"/>
      <c r="M950" s="199"/>
      <c r="N950" s="200"/>
      <c r="O950" s="200"/>
      <c r="P950" s="200"/>
      <c r="Q950" s="200"/>
      <c r="R950" s="200"/>
      <c r="S950" s="200"/>
      <c r="T950" s="201"/>
      <c r="AT950" s="197" t="s">
        <v>190</v>
      </c>
      <c r="AU950" s="197" t="s">
        <v>81</v>
      </c>
      <c r="AV950" s="195" t="s">
        <v>78</v>
      </c>
      <c r="AW950" s="195" t="s">
        <v>34</v>
      </c>
      <c r="AX950" s="195" t="s">
        <v>71</v>
      </c>
      <c r="AY950" s="197" t="s">
        <v>180</v>
      </c>
    </row>
    <row r="951" spans="2:65" s="203" customFormat="1">
      <c r="B951" s="202"/>
      <c r="D951" s="196" t="s">
        <v>190</v>
      </c>
      <c r="E951" s="204" t="s">
        <v>5</v>
      </c>
      <c r="F951" s="205" t="s">
        <v>1027</v>
      </c>
      <c r="H951" s="206">
        <v>93.138999999999996</v>
      </c>
      <c r="L951" s="202"/>
      <c r="M951" s="207"/>
      <c r="N951" s="208"/>
      <c r="O951" s="208"/>
      <c r="P951" s="208"/>
      <c r="Q951" s="208"/>
      <c r="R951" s="208"/>
      <c r="S951" s="208"/>
      <c r="T951" s="209"/>
      <c r="AT951" s="204" t="s">
        <v>190</v>
      </c>
      <c r="AU951" s="204" t="s">
        <v>81</v>
      </c>
      <c r="AV951" s="203" t="s">
        <v>81</v>
      </c>
      <c r="AW951" s="203" t="s">
        <v>34</v>
      </c>
      <c r="AX951" s="203" t="s">
        <v>78</v>
      </c>
      <c r="AY951" s="204" t="s">
        <v>180</v>
      </c>
    </row>
    <row r="952" spans="2:65" s="103" customFormat="1" ht="38.25" customHeight="1">
      <c r="B952" s="104"/>
      <c r="C952" s="183" t="s">
        <v>1028</v>
      </c>
      <c r="D952" s="183" t="s">
        <v>183</v>
      </c>
      <c r="E952" s="184" t="s">
        <v>1029</v>
      </c>
      <c r="F952" s="185" t="s">
        <v>1030</v>
      </c>
      <c r="G952" s="186" t="s">
        <v>454</v>
      </c>
      <c r="H952" s="187">
        <v>1</v>
      </c>
      <c r="I952" s="6"/>
      <c r="J952" s="188">
        <f>ROUND(I952*H952,2)</f>
        <v>0</v>
      </c>
      <c r="K952" s="185" t="s">
        <v>187</v>
      </c>
      <c r="L952" s="104"/>
      <c r="M952" s="189" t="s">
        <v>5</v>
      </c>
      <c r="N952" s="190" t="s">
        <v>42</v>
      </c>
      <c r="O952" s="105"/>
      <c r="P952" s="191">
        <f>O952*H952</f>
        <v>0</v>
      </c>
      <c r="Q952" s="191">
        <v>6.8949999999999997E-2</v>
      </c>
      <c r="R952" s="191">
        <f>Q952*H952</f>
        <v>6.8949999999999997E-2</v>
      </c>
      <c r="S952" s="191">
        <v>0</v>
      </c>
      <c r="T952" s="192">
        <f>S952*H952</f>
        <v>0</v>
      </c>
      <c r="AR952" s="93" t="s">
        <v>188</v>
      </c>
      <c r="AT952" s="93" t="s">
        <v>183</v>
      </c>
      <c r="AU952" s="93" t="s">
        <v>81</v>
      </c>
      <c r="AY952" s="93" t="s">
        <v>180</v>
      </c>
      <c r="BE952" s="193">
        <f>IF(N952="základní",J952,0)</f>
        <v>0</v>
      </c>
      <c r="BF952" s="193">
        <f>IF(N952="snížená",J952,0)</f>
        <v>0</v>
      </c>
      <c r="BG952" s="193">
        <f>IF(N952="zákl. přenesená",J952,0)</f>
        <v>0</v>
      </c>
      <c r="BH952" s="193">
        <f>IF(N952="sníž. přenesená",J952,0)</f>
        <v>0</v>
      </c>
      <c r="BI952" s="193">
        <f>IF(N952="nulová",J952,0)</f>
        <v>0</v>
      </c>
      <c r="BJ952" s="93" t="s">
        <v>78</v>
      </c>
      <c r="BK952" s="193">
        <f>ROUND(I952*H952,2)</f>
        <v>0</v>
      </c>
      <c r="BL952" s="93" t="s">
        <v>188</v>
      </c>
      <c r="BM952" s="93" t="s">
        <v>1031</v>
      </c>
    </row>
    <row r="953" spans="2:65" s="195" customFormat="1">
      <c r="B953" s="194"/>
      <c r="D953" s="196" t="s">
        <v>190</v>
      </c>
      <c r="E953" s="197" t="s">
        <v>5</v>
      </c>
      <c r="F953" s="198" t="s">
        <v>1032</v>
      </c>
      <c r="H953" s="197" t="s">
        <v>5</v>
      </c>
      <c r="L953" s="194"/>
      <c r="M953" s="199"/>
      <c r="N953" s="200"/>
      <c r="O953" s="200"/>
      <c r="P953" s="200"/>
      <c r="Q953" s="200"/>
      <c r="R953" s="200"/>
      <c r="S953" s="200"/>
      <c r="T953" s="201"/>
      <c r="AT953" s="197" t="s">
        <v>190</v>
      </c>
      <c r="AU953" s="197" t="s">
        <v>81</v>
      </c>
      <c r="AV953" s="195" t="s">
        <v>78</v>
      </c>
      <c r="AW953" s="195" t="s">
        <v>34</v>
      </c>
      <c r="AX953" s="195" t="s">
        <v>71</v>
      </c>
      <c r="AY953" s="197" t="s">
        <v>180</v>
      </c>
    </row>
    <row r="954" spans="2:65" s="195" customFormat="1">
      <c r="B954" s="194"/>
      <c r="D954" s="196" t="s">
        <v>190</v>
      </c>
      <c r="E954" s="197" t="s">
        <v>5</v>
      </c>
      <c r="F954" s="198" t="s">
        <v>1033</v>
      </c>
      <c r="H954" s="197" t="s">
        <v>5</v>
      </c>
      <c r="L954" s="194"/>
      <c r="M954" s="199"/>
      <c r="N954" s="200"/>
      <c r="O954" s="200"/>
      <c r="P954" s="200"/>
      <c r="Q954" s="200"/>
      <c r="R954" s="200"/>
      <c r="S954" s="200"/>
      <c r="T954" s="201"/>
      <c r="AT954" s="197" t="s">
        <v>190</v>
      </c>
      <c r="AU954" s="197" t="s">
        <v>81</v>
      </c>
      <c r="AV954" s="195" t="s">
        <v>78</v>
      </c>
      <c r="AW954" s="195" t="s">
        <v>34</v>
      </c>
      <c r="AX954" s="195" t="s">
        <v>71</v>
      </c>
      <c r="AY954" s="197" t="s">
        <v>180</v>
      </c>
    </row>
    <row r="955" spans="2:65" s="195" customFormat="1">
      <c r="B955" s="194"/>
      <c r="D955" s="196" t="s">
        <v>190</v>
      </c>
      <c r="E955" s="197" t="s">
        <v>5</v>
      </c>
      <c r="F955" s="198" t="s">
        <v>288</v>
      </c>
      <c r="H955" s="197" t="s">
        <v>5</v>
      </c>
      <c r="L955" s="194"/>
      <c r="M955" s="199"/>
      <c r="N955" s="200"/>
      <c r="O955" s="200"/>
      <c r="P955" s="200"/>
      <c r="Q955" s="200"/>
      <c r="R955" s="200"/>
      <c r="S955" s="200"/>
      <c r="T955" s="201"/>
      <c r="AT955" s="197" t="s">
        <v>190</v>
      </c>
      <c r="AU955" s="197" t="s">
        <v>81</v>
      </c>
      <c r="AV955" s="195" t="s">
        <v>78</v>
      </c>
      <c r="AW955" s="195" t="s">
        <v>34</v>
      </c>
      <c r="AX955" s="195" t="s">
        <v>71</v>
      </c>
      <c r="AY955" s="197" t="s">
        <v>180</v>
      </c>
    </row>
    <row r="956" spans="2:65" s="203" customFormat="1">
      <c r="B956" s="202"/>
      <c r="D956" s="196" t="s">
        <v>190</v>
      </c>
      <c r="E956" s="204" t="s">
        <v>5</v>
      </c>
      <c r="F956" s="205" t="s">
        <v>78</v>
      </c>
      <c r="H956" s="206">
        <v>1</v>
      </c>
      <c r="L956" s="202"/>
      <c r="M956" s="207"/>
      <c r="N956" s="208"/>
      <c r="O956" s="208"/>
      <c r="P956" s="208"/>
      <c r="Q956" s="208"/>
      <c r="R956" s="208"/>
      <c r="S956" s="208"/>
      <c r="T956" s="209"/>
      <c r="AT956" s="204" t="s">
        <v>190</v>
      </c>
      <c r="AU956" s="204" t="s">
        <v>81</v>
      </c>
      <c r="AV956" s="203" t="s">
        <v>81</v>
      </c>
      <c r="AW956" s="203" t="s">
        <v>34</v>
      </c>
      <c r="AX956" s="203" t="s">
        <v>78</v>
      </c>
      <c r="AY956" s="204" t="s">
        <v>180</v>
      </c>
    </row>
    <row r="957" spans="2:65" s="103" customFormat="1" ht="16.5" customHeight="1">
      <c r="B957" s="104"/>
      <c r="C957" s="226" t="s">
        <v>1034</v>
      </c>
      <c r="D957" s="226" t="s">
        <v>296</v>
      </c>
      <c r="E957" s="227" t="s">
        <v>1035</v>
      </c>
      <c r="F957" s="228" t="s">
        <v>1036</v>
      </c>
      <c r="G957" s="229" t="s">
        <v>208</v>
      </c>
      <c r="H957" s="230">
        <v>1.2</v>
      </c>
      <c r="I957" s="7"/>
      <c r="J957" s="231">
        <f>ROUND(I957*H957,2)</f>
        <v>0</v>
      </c>
      <c r="K957" s="228" t="s">
        <v>187</v>
      </c>
      <c r="L957" s="232"/>
      <c r="M957" s="233" t="s">
        <v>5</v>
      </c>
      <c r="N957" s="234" t="s">
        <v>42</v>
      </c>
      <c r="O957" s="105"/>
      <c r="P957" s="191">
        <f>O957*H957</f>
        <v>0</v>
      </c>
      <c r="Q957" s="191">
        <v>2.1999999999999999E-2</v>
      </c>
      <c r="R957" s="191">
        <f>Q957*H957</f>
        <v>2.6399999999999996E-2</v>
      </c>
      <c r="S957" s="191">
        <v>0</v>
      </c>
      <c r="T957" s="192">
        <f>S957*H957</f>
        <v>0</v>
      </c>
      <c r="AR957" s="93" t="s">
        <v>234</v>
      </c>
      <c r="AT957" s="93" t="s">
        <v>296</v>
      </c>
      <c r="AU957" s="93" t="s">
        <v>81</v>
      </c>
      <c r="AY957" s="93" t="s">
        <v>180</v>
      </c>
      <c r="BE957" s="193">
        <f>IF(N957="základní",J957,0)</f>
        <v>0</v>
      </c>
      <c r="BF957" s="193">
        <f>IF(N957="snížená",J957,0)</f>
        <v>0</v>
      </c>
      <c r="BG957" s="193">
        <f>IF(N957="zákl. přenesená",J957,0)</f>
        <v>0</v>
      </c>
      <c r="BH957" s="193">
        <f>IF(N957="sníž. přenesená",J957,0)</f>
        <v>0</v>
      </c>
      <c r="BI957" s="193">
        <f>IF(N957="nulová",J957,0)</f>
        <v>0</v>
      </c>
      <c r="BJ957" s="93" t="s">
        <v>78</v>
      </c>
      <c r="BK957" s="193">
        <f>ROUND(I957*H957,2)</f>
        <v>0</v>
      </c>
      <c r="BL957" s="93" t="s">
        <v>188</v>
      </c>
      <c r="BM957" s="93" t="s">
        <v>1037</v>
      </c>
    </row>
    <row r="958" spans="2:65" s="103" customFormat="1" ht="25.5" customHeight="1">
      <c r="B958" s="104"/>
      <c r="C958" s="183" t="s">
        <v>1038</v>
      </c>
      <c r="D958" s="183" t="s">
        <v>183</v>
      </c>
      <c r="E958" s="184" t="s">
        <v>1039</v>
      </c>
      <c r="F958" s="185" t="s">
        <v>1040</v>
      </c>
      <c r="G958" s="186" t="s">
        <v>208</v>
      </c>
      <c r="H958" s="187">
        <v>80</v>
      </c>
      <c r="I958" s="6"/>
      <c r="J958" s="188">
        <f>ROUND(I958*H958,2)</f>
        <v>0</v>
      </c>
      <c r="K958" s="185" t="s">
        <v>187</v>
      </c>
      <c r="L958" s="104"/>
      <c r="M958" s="189" t="s">
        <v>5</v>
      </c>
      <c r="N958" s="190" t="s">
        <v>42</v>
      </c>
      <c r="O958" s="105"/>
      <c r="P958" s="191">
        <f>O958*H958</f>
        <v>0</v>
      </c>
      <c r="Q958" s="191">
        <v>0</v>
      </c>
      <c r="R958" s="191">
        <f>Q958*H958</f>
        <v>0</v>
      </c>
      <c r="S958" s="191">
        <v>0</v>
      </c>
      <c r="T958" s="192">
        <f>S958*H958</f>
        <v>0</v>
      </c>
      <c r="AR958" s="93" t="s">
        <v>188</v>
      </c>
      <c r="AT958" s="93" t="s">
        <v>183</v>
      </c>
      <c r="AU958" s="93" t="s">
        <v>81</v>
      </c>
      <c r="AY958" s="93" t="s">
        <v>180</v>
      </c>
      <c r="BE958" s="193">
        <f>IF(N958="základní",J958,0)</f>
        <v>0</v>
      </c>
      <c r="BF958" s="193">
        <f>IF(N958="snížená",J958,0)</f>
        <v>0</v>
      </c>
      <c r="BG958" s="193">
        <f>IF(N958="zákl. přenesená",J958,0)</f>
        <v>0</v>
      </c>
      <c r="BH958" s="193">
        <f>IF(N958="sníž. přenesená",J958,0)</f>
        <v>0</v>
      </c>
      <c r="BI958" s="193">
        <f>IF(N958="nulová",J958,0)</f>
        <v>0</v>
      </c>
      <c r="BJ958" s="93" t="s">
        <v>78</v>
      </c>
      <c r="BK958" s="193">
        <f>ROUND(I958*H958,2)</f>
        <v>0</v>
      </c>
      <c r="BL958" s="93" t="s">
        <v>188</v>
      </c>
      <c r="BM958" s="93" t="s">
        <v>1041</v>
      </c>
    </row>
    <row r="959" spans="2:65" s="195" customFormat="1">
      <c r="B959" s="194"/>
      <c r="D959" s="196" t="s">
        <v>190</v>
      </c>
      <c r="E959" s="197" t="s">
        <v>5</v>
      </c>
      <c r="F959" s="198" t="s">
        <v>1042</v>
      </c>
      <c r="H959" s="197" t="s">
        <v>5</v>
      </c>
      <c r="L959" s="194"/>
      <c r="M959" s="199"/>
      <c r="N959" s="200"/>
      <c r="O959" s="200"/>
      <c r="P959" s="200"/>
      <c r="Q959" s="200"/>
      <c r="R959" s="200"/>
      <c r="S959" s="200"/>
      <c r="T959" s="201"/>
      <c r="AT959" s="197" t="s">
        <v>190</v>
      </c>
      <c r="AU959" s="197" t="s">
        <v>81</v>
      </c>
      <c r="AV959" s="195" t="s">
        <v>78</v>
      </c>
      <c r="AW959" s="195" t="s">
        <v>34</v>
      </c>
      <c r="AX959" s="195" t="s">
        <v>71</v>
      </c>
      <c r="AY959" s="197" t="s">
        <v>180</v>
      </c>
    </row>
    <row r="960" spans="2:65" s="195" customFormat="1">
      <c r="B960" s="194"/>
      <c r="D960" s="196" t="s">
        <v>190</v>
      </c>
      <c r="E960" s="197" t="s">
        <v>5</v>
      </c>
      <c r="F960" s="198" t="s">
        <v>1043</v>
      </c>
      <c r="H960" s="197" t="s">
        <v>5</v>
      </c>
      <c r="L960" s="194"/>
      <c r="M960" s="199"/>
      <c r="N960" s="200"/>
      <c r="O960" s="200"/>
      <c r="P960" s="200"/>
      <c r="Q960" s="200"/>
      <c r="R960" s="200"/>
      <c r="S960" s="200"/>
      <c r="T960" s="201"/>
      <c r="AT960" s="197" t="s">
        <v>190</v>
      </c>
      <c r="AU960" s="197" t="s">
        <v>81</v>
      </c>
      <c r="AV960" s="195" t="s">
        <v>78</v>
      </c>
      <c r="AW960" s="195" t="s">
        <v>34</v>
      </c>
      <c r="AX960" s="195" t="s">
        <v>71</v>
      </c>
      <c r="AY960" s="197" t="s">
        <v>180</v>
      </c>
    </row>
    <row r="961" spans="2:65" s="203" customFormat="1">
      <c r="B961" s="202"/>
      <c r="D961" s="196" t="s">
        <v>190</v>
      </c>
      <c r="E961" s="204" t="s">
        <v>5</v>
      </c>
      <c r="F961" s="205" t="s">
        <v>646</v>
      </c>
      <c r="H961" s="206">
        <v>80</v>
      </c>
      <c r="L961" s="202"/>
      <c r="M961" s="207"/>
      <c r="N961" s="208"/>
      <c r="O961" s="208"/>
      <c r="P961" s="208"/>
      <c r="Q961" s="208"/>
      <c r="R961" s="208"/>
      <c r="S961" s="208"/>
      <c r="T961" s="209"/>
      <c r="AT961" s="204" t="s">
        <v>190</v>
      </c>
      <c r="AU961" s="204" t="s">
        <v>81</v>
      </c>
      <c r="AV961" s="203" t="s">
        <v>81</v>
      </c>
      <c r="AW961" s="203" t="s">
        <v>34</v>
      </c>
      <c r="AX961" s="203" t="s">
        <v>78</v>
      </c>
      <c r="AY961" s="204" t="s">
        <v>180</v>
      </c>
    </row>
    <row r="962" spans="2:65" s="103" customFormat="1" ht="25.5" customHeight="1">
      <c r="B962" s="104"/>
      <c r="C962" s="183" t="s">
        <v>1044</v>
      </c>
      <c r="D962" s="183" t="s">
        <v>183</v>
      </c>
      <c r="E962" s="184" t="s">
        <v>1045</v>
      </c>
      <c r="F962" s="185" t="s">
        <v>1046</v>
      </c>
      <c r="G962" s="186" t="s">
        <v>186</v>
      </c>
      <c r="H962" s="187">
        <v>0.75</v>
      </c>
      <c r="I962" s="6"/>
      <c r="J962" s="188">
        <f>ROUND(I962*H962,2)</f>
        <v>0</v>
      </c>
      <c r="K962" s="185" t="s">
        <v>187</v>
      </c>
      <c r="L962" s="104"/>
      <c r="M962" s="189" t="s">
        <v>5</v>
      </c>
      <c r="N962" s="190" t="s">
        <v>42</v>
      </c>
      <c r="O962" s="105"/>
      <c r="P962" s="191">
        <f>O962*H962</f>
        <v>0</v>
      </c>
      <c r="Q962" s="191">
        <v>3.2200000000000002E-3</v>
      </c>
      <c r="R962" s="191">
        <f>Q962*H962</f>
        <v>2.415E-3</v>
      </c>
      <c r="S962" s="191">
        <v>0</v>
      </c>
      <c r="T962" s="192">
        <f>S962*H962</f>
        <v>0</v>
      </c>
      <c r="AR962" s="93" t="s">
        <v>188</v>
      </c>
      <c r="AT962" s="93" t="s">
        <v>183</v>
      </c>
      <c r="AU962" s="93" t="s">
        <v>81</v>
      </c>
      <c r="AY962" s="93" t="s">
        <v>180</v>
      </c>
      <c r="BE962" s="193">
        <f>IF(N962="základní",J962,0)</f>
        <v>0</v>
      </c>
      <c r="BF962" s="193">
        <f>IF(N962="snížená",J962,0)</f>
        <v>0</v>
      </c>
      <c r="BG962" s="193">
        <f>IF(N962="zákl. přenesená",J962,0)</f>
        <v>0</v>
      </c>
      <c r="BH962" s="193">
        <f>IF(N962="sníž. přenesená",J962,0)</f>
        <v>0</v>
      </c>
      <c r="BI962" s="193">
        <f>IF(N962="nulová",J962,0)</f>
        <v>0</v>
      </c>
      <c r="BJ962" s="93" t="s">
        <v>78</v>
      </c>
      <c r="BK962" s="193">
        <f>ROUND(I962*H962,2)</f>
        <v>0</v>
      </c>
      <c r="BL962" s="93" t="s">
        <v>188</v>
      </c>
      <c r="BM962" s="93" t="s">
        <v>1047</v>
      </c>
    </row>
    <row r="963" spans="2:65" s="195" customFormat="1">
      <c r="B963" s="194"/>
      <c r="D963" s="196" t="s">
        <v>190</v>
      </c>
      <c r="E963" s="197" t="s">
        <v>5</v>
      </c>
      <c r="F963" s="198" t="s">
        <v>1048</v>
      </c>
      <c r="H963" s="197" t="s">
        <v>5</v>
      </c>
      <c r="L963" s="194"/>
      <c r="M963" s="199"/>
      <c r="N963" s="200"/>
      <c r="O963" s="200"/>
      <c r="P963" s="200"/>
      <c r="Q963" s="200"/>
      <c r="R963" s="200"/>
      <c r="S963" s="200"/>
      <c r="T963" s="201"/>
      <c r="AT963" s="197" t="s">
        <v>190</v>
      </c>
      <c r="AU963" s="197" t="s">
        <v>81</v>
      </c>
      <c r="AV963" s="195" t="s">
        <v>78</v>
      </c>
      <c r="AW963" s="195" t="s">
        <v>34</v>
      </c>
      <c r="AX963" s="195" t="s">
        <v>71</v>
      </c>
      <c r="AY963" s="197" t="s">
        <v>180</v>
      </c>
    </row>
    <row r="964" spans="2:65" s="195" customFormat="1">
      <c r="B964" s="194"/>
      <c r="D964" s="196" t="s">
        <v>190</v>
      </c>
      <c r="E964" s="197" t="s">
        <v>5</v>
      </c>
      <c r="F964" s="198" t="s">
        <v>1049</v>
      </c>
      <c r="H964" s="197" t="s">
        <v>5</v>
      </c>
      <c r="L964" s="194"/>
      <c r="M964" s="199"/>
      <c r="N964" s="200"/>
      <c r="O964" s="200"/>
      <c r="P964" s="200"/>
      <c r="Q964" s="200"/>
      <c r="R964" s="200"/>
      <c r="S964" s="200"/>
      <c r="T964" s="201"/>
      <c r="AT964" s="197" t="s">
        <v>190</v>
      </c>
      <c r="AU964" s="197" t="s">
        <v>81</v>
      </c>
      <c r="AV964" s="195" t="s">
        <v>78</v>
      </c>
      <c r="AW964" s="195" t="s">
        <v>34</v>
      </c>
      <c r="AX964" s="195" t="s">
        <v>71</v>
      </c>
      <c r="AY964" s="197" t="s">
        <v>180</v>
      </c>
    </row>
    <row r="965" spans="2:65" s="195" customFormat="1">
      <c r="B965" s="194"/>
      <c r="D965" s="196" t="s">
        <v>190</v>
      </c>
      <c r="E965" s="197" t="s">
        <v>5</v>
      </c>
      <c r="F965" s="198" t="s">
        <v>1050</v>
      </c>
      <c r="H965" s="197" t="s">
        <v>5</v>
      </c>
      <c r="L965" s="194"/>
      <c r="M965" s="199"/>
      <c r="N965" s="200"/>
      <c r="O965" s="200"/>
      <c r="P965" s="200"/>
      <c r="Q965" s="200"/>
      <c r="R965" s="200"/>
      <c r="S965" s="200"/>
      <c r="T965" s="201"/>
      <c r="AT965" s="197" t="s">
        <v>190</v>
      </c>
      <c r="AU965" s="197" t="s">
        <v>81</v>
      </c>
      <c r="AV965" s="195" t="s">
        <v>78</v>
      </c>
      <c r="AW965" s="195" t="s">
        <v>34</v>
      </c>
      <c r="AX965" s="195" t="s">
        <v>71</v>
      </c>
      <c r="AY965" s="197" t="s">
        <v>180</v>
      </c>
    </row>
    <row r="966" spans="2:65" s="195" customFormat="1">
      <c r="B966" s="194"/>
      <c r="D966" s="196" t="s">
        <v>190</v>
      </c>
      <c r="E966" s="197" t="s">
        <v>5</v>
      </c>
      <c r="F966" s="198" t="s">
        <v>1051</v>
      </c>
      <c r="H966" s="197" t="s">
        <v>5</v>
      </c>
      <c r="L966" s="194"/>
      <c r="M966" s="199"/>
      <c r="N966" s="200"/>
      <c r="O966" s="200"/>
      <c r="P966" s="200"/>
      <c r="Q966" s="200"/>
      <c r="R966" s="200"/>
      <c r="S966" s="200"/>
      <c r="T966" s="201"/>
      <c r="AT966" s="197" t="s">
        <v>190</v>
      </c>
      <c r="AU966" s="197" t="s">
        <v>81</v>
      </c>
      <c r="AV966" s="195" t="s">
        <v>78</v>
      </c>
      <c r="AW966" s="195" t="s">
        <v>34</v>
      </c>
      <c r="AX966" s="195" t="s">
        <v>71</v>
      </c>
      <c r="AY966" s="197" t="s">
        <v>180</v>
      </c>
    </row>
    <row r="967" spans="2:65" s="203" customFormat="1">
      <c r="B967" s="202"/>
      <c r="D967" s="196" t="s">
        <v>190</v>
      </c>
      <c r="E967" s="204" t="s">
        <v>5</v>
      </c>
      <c r="F967" s="205" t="s">
        <v>1052</v>
      </c>
      <c r="H967" s="206">
        <v>0.75</v>
      </c>
      <c r="L967" s="202"/>
      <c r="M967" s="207"/>
      <c r="N967" s="208"/>
      <c r="O967" s="208"/>
      <c r="P967" s="208"/>
      <c r="Q967" s="208"/>
      <c r="R967" s="208"/>
      <c r="S967" s="208"/>
      <c r="T967" s="209"/>
      <c r="AT967" s="204" t="s">
        <v>190</v>
      </c>
      <c r="AU967" s="204" t="s">
        <v>81</v>
      </c>
      <c r="AV967" s="203" t="s">
        <v>81</v>
      </c>
      <c r="AW967" s="203" t="s">
        <v>34</v>
      </c>
      <c r="AX967" s="203" t="s">
        <v>78</v>
      </c>
      <c r="AY967" s="204" t="s">
        <v>180</v>
      </c>
    </row>
    <row r="968" spans="2:65" s="103" customFormat="1" ht="16.5" customHeight="1">
      <c r="B968" s="104"/>
      <c r="C968" s="183" t="s">
        <v>1053</v>
      </c>
      <c r="D968" s="183" t="s">
        <v>183</v>
      </c>
      <c r="E968" s="184" t="s">
        <v>1054</v>
      </c>
      <c r="F968" s="185" t="s">
        <v>1055</v>
      </c>
      <c r="G968" s="186" t="s">
        <v>186</v>
      </c>
      <c r="H968" s="187">
        <v>0.75</v>
      </c>
      <c r="I968" s="6"/>
      <c r="J968" s="188">
        <f>ROUND(I968*H968,2)</f>
        <v>0</v>
      </c>
      <c r="K968" s="185" t="s">
        <v>187</v>
      </c>
      <c r="L968" s="104"/>
      <c r="M968" s="189" t="s">
        <v>5</v>
      </c>
      <c r="N968" s="190" t="s">
        <v>42</v>
      </c>
      <c r="O968" s="105"/>
      <c r="P968" s="191">
        <f>O968*H968</f>
        <v>0</v>
      </c>
      <c r="Q968" s="191">
        <v>4.8300000000000001E-3</v>
      </c>
      <c r="R968" s="191">
        <f>Q968*H968</f>
        <v>3.6224999999999999E-3</v>
      </c>
      <c r="S968" s="191">
        <v>0</v>
      </c>
      <c r="T968" s="192">
        <f>S968*H968</f>
        <v>0</v>
      </c>
      <c r="AR968" s="93" t="s">
        <v>188</v>
      </c>
      <c r="AT968" s="93" t="s">
        <v>183</v>
      </c>
      <c r="AU968" s="93" t="s">
        <v>81</v>
      </c>
      <c r="AY968" s="93" t="s">
        <v>180</v>
      </c>
      <c r="BE968" s="193">
        <f>IF(N968="základní",J968,0)</f>
        <v>0</v>
      </c>
      <c r="BF968" s="193">
        <f>IF(N968="snížená",J968,0)</f>
        <v>0</v>
      </c>
      <c r="BG968" s="193">
        <f>IF(N968="zákl. přenesená",J968,0)</f>
        <v>0</v>
      </c>
      <c r="BH968" s="193">
        <f>IF(N968="sníž. přenesená",J968,0)</f>
        <v>0</v>
      </c>
      <c r="BI968" s="193">
        <f>IF(N968="nulová",J968,0)</f>
        <v>0</v>
      </c>
      <c r="BJ968" s="93" t="s">
        <v>78</v>
      </c>
      <c r="BK968" s="193">
        <f>ROUND(I968*H968,2)</f>
        <v>0</v>
      </c>
      <c r="BL968" s="93" t="s">
        <v>188</v>
      </c>
      <c r="BM968" s="93" t="s">
        <v>1056</v>
      </c>
    </row>
    <row r="969" spans="2:65" s="103" customFormat="1" ht="51" customHeight="1">
      <c r="B969" s="104"/>
      <c r="C969" s="183" t="s">
        <v>1057</v>
      </c>
      <c r="D969" s="183" t="s">
        <v>183</v>
      </c>
      <c r="E969" s="184" t="s">
        <v>1058</v>
      </c>
      <c r="F969" s="185" t="s">
        <v>1059</v>
      </c>
      <c r="G969" s="186" t="s">
        <v>186</v>
      </c>
      <c r="H969" s="187">
        <v>0.75</v>
      </c>
      <c r="I969" s="6"/>
      <c r="J969" s="188">
        <f>ROUND(I969*H969,2)</f>
        <v>0</v>
      </c>
      <c r="K969" s="185" t="s">
        <v>187</v>
      </c>
      <c r="L969" s="104"/>
      <c r="M969" s="189" t="s">
        <v>5</v>
      </c>
      <c r="N969" s="190" t="s">
        <v>42</v>
      </c>
      <c r="O969" s="105"/>
      <c r="P969" s="191">
        <f>O969*H969</f>
        <v>0</v>
      </c>
      <c r="Q969" s="191">
        <v>4.2100000000000002E-3</v>
      </c>
      <c r="R969" s="191">
        <f>Q969*H969</f>
        <v>3.1575000000000002E-3</v>
      </c>
      <c r="S969" s="191">
        <v>0</v>
      </c>
      <c r="T969" s="192">
        <f>S969*H969</f>
        <v>0</v>
      </c>
      <c r="AR969" s="93" t="s">
        <v>188</v>
      </c>
      <c r="AT969" s="93" t="s">
        <v>183</v>
      </c>
      <c r="AU969" s="93" t="s">
        <v>81</v>
      </c>
      <c r="AY969" s="93" t="s">
        <v>180</v>
      </c>
      <c r="BE969" s="193">
        <f>IF(N969="základní",J969,0)</f>
        <v>0</v>
      </c>
      <c r="BF969" s="193">
        <f>IF(N969="snížená",J969,0)</f>
        <v>0</v>
      </c>
      <c r="BG969" s="193">
        <f>IF(N969="zákl. přenesená",J969,0)</f>
        <v>0</v>
      </c>
      <c r="BH969" s="193">
        <f>IF(N969="sníž. přenesená",J969,0)</f>
        <v>0</v>
      </c>
      <c r="BI969" s="193">
        <f>IF(N969="nulová",J969,0)</f>
        <v>0</v>
      </c>
      <c r="BJ969" s="93" t="s">
        <v>78</v>
      </c>
      <c r="BK969" s="193">
        <f>ROUND(I969*H969,2)</f>
        <v>0</v>
      </c>
      <c r="BL969" s="93" t="s">
        <v>188</v>
      </c>
      <c r="BM969" s="93" t="s">
        <v>1060</v>
      </c>
    </row>
    <row r="970" spans="2:65" s="171" customFormat="1" ht="29.85" customHeight="1">
      <c r="B970" s="170"/>
      <c r="D970" s="172" t="s">
        <v>70</v>
      </c>
      <c r="E970" s="181" t="s">
        <v>910</v>
      </c>
      <c r="F970" s="181" t="s">
        <v>1061</v>
      </c>
      <c r="J970" s="182">
        <f>BK970</f>
        <v>0</v>
      </c>
      <c r="L970" s="170"/>
      <c r="M970" s="175"/>
      <c r="N970" s="176"/>
      <c r="O970" s="176"/>
      <c r="P970" s="177">
        <f>SUM(P971:P999)</f>
        <v>0</v>
      </c>
      <c r="Q970" s="176"/>
      <c r="R970" s="177">
        <f>SUM(R971:R999)</f>
        <v>0.17459148000000002</v>
      </c>
      <c r="S970" s="176"/>
      <c r="T970" s="178">
        <f>SUM(T971:T999)</f>
        <v>0</v>
      </c>
      <c r="AR970" s="172" t="s">
        <v>78</v>
      </c>
      <c r="AT970" s="179" t="s">
        <v>70</v>
      </c>
      <c r="AU970" s="179" t="s">
        <v>78</v>
      </c>
      <c r="AY970" s="172" t="s">
        <v>180</v>
      </c>
      <c r="BK970" s="180">
        <f>SUM(BK971:BK999)</f>
        <v>0</v>
      </c>
    </row>
    <row r="971" spans="2:65" s="103" customFormat="1" ht="25.5" customHeight="1">
      <c r="B971" s="104"/>
      <c r="C971" s="183" t="s">
        <v>1062</v>
      </c>
      <c r="D971" s="183" t="s">
        <v>183</v>
      </c>
      <c r="E971" s="184" t="s">
        <v>1063</v>
      </c>
      <c r="F971" s="185" t="s">
        <v>1064</v>
      </c>
      <c r="G971" s="186" t="s">
        <v>208</v>
      </c>
      <c r="H971" s="187">
        <v>831.38800000000003</v>
      </c>
      <c r="I971" s="6"/>
      <c r="J971" s="188">
        <f>ROUND(I971*H971,2)</f>
        <v>0</v>
      </c>
      <c r="K971" s="185" t="s">
        <v>187</v>
      </c>
      <c r="L971" s="104"/>
      <c r="M971" s="189" t="s">
        <v>5</v>
      </c>
      <c r="N971" s="190" t="s">
        <v>42</v>
      </c>
      <c r="O971" s="105"/>
      <c r="P971" s="191">
        <f>O971*H971</f>
        <v>0</v>
      </c>
      <c r="Q971" s="191">
        <v>2.1000000000000001E-4</v>
      </c>
      <c r="R971" s="191">
        <f>Q971*H971</f>
        <v>0.17459148000000002</v>
      </c>
      <c r="S971" s="191">
        <v>0</v>
      </c>
      <c r="T971" s="192">
        <f>S971*H971</f>
        <v>0</v>
      </c>
      <c r="AR971" s="93" t="s">
        <v>188</v>
      </c>
      <c r="AT971" s="93" t="s">
        <v>183</v>
      </c>
      <c r="AU971" s="93" t="s">
        <v>81</v>
      </c>
      <c r="AY971" s="93" t="s">
        <v>180</v>
      </c>
      <c r="BE971" s="193">
        <f>IF(N971="základní",J971,0)</f>
        <v>0</v>
      </c>
      <c r="BF971" s="193">
        <f>IF(N971="snížená",J971,0)</f>
        <v>0</v>
      </c>
      <c r="BG971" s="193">
        <f>IF(N971="zákl. přenesená",J971,0)</f>
        <v>0</v>
      </c>
      <c r="BH971" s="193">
        <f>IF(N971="sníž. přenesená",J971,0)</f>
        <v>0</v>
      </c>
      <c r="BI971" s="193">
        <f>IF(N971="nulová",J971,0)</f>
        <v>0</v>
      </c>
      <c r="BJ971" s="93" t="s">
        <v>78</v>
      </c>
      <c r="BK971" s="193">
        <f>ROUND(I971*H971,2)</f>
        <v>0</v>
      </c>
      <c r="BL971" s="93" t="s">
        <v>188</v>
      </c>
      <c r="BM971" s="93" t="s">
        <v>1065</v>
      </c>
    </row>
    <row r="972" spans="2:65" s="195" customFormat="1">
      <c r="B972" s="194"/>
      <c r="D972" s="196" t="s">
        <v>190</v>
      </c>
      <c r="E972" s="197" t="s">
        <v>5</v>
      </c>
      <c r="F972" s="198" t="s">
        <v>1066</v>
      </c>
      <c r="H972" s="197" t="s">
        <v>5</v>
      </c>
      <c r="L972" s="194"/>
      <c r="M972" s="199"/>
      <c r="N972" s="200"/>
      <c r="O972" s="200"/>
      <c r="P972" s="200"/>
      <c r="Q972" s="200"/>
      <c r="R972" s="200"/>
      <c r="S972" s="200"/>
      <c r="T972" s="201"/>
      <c r="AT972" s="197" t="s">
        <v>190</v>
      </c>
      <c r="AU972" s="197" t="s">
        <v>81</v>
      </c>
      <c r="AV972" s="195" t="s">
        <v>78</v>
      </c>
      <c r="AW972" s="195" t="s">
        <v>34</v>
      </c>
      <c r="AX972" s="195" t="s">
        <v>71</v>
      </c>
      <c r="AY972" s="197" t="s">
        <v>180</v>
      </c>
    </row>
    <row r="973" spans="2:65" s="203" customFormat="1">
      <c r="B973" s="202"/>
      <c r="D973" s="196" t="s">
        <v>190</v>
      </c>
      <c r="E973" s="204" t="s">
        <v>5</v>
      </c>
      <c r="F973" s="205" t="s">
        <v>1067</v>
      </c>
      <c r="H973" s="206">
        <v>752.18799999999999</v>
      </c>
      <c r="L973" s="202"/>
      <c r="M973" s="207"/>
      <c r="N973" s="208"/>
      <c r="O973" s="208"/>
      <c r="P973" s="208"/>
      <c r="Q973" s="208"/>
      <c r="R973" s="208"/>
      <c r="S973" s="208"/>
      <c r="T973" s="209"/>
      <c r="AT973" s="204" t="s">
        <v>190</v>
      </c>
      <c r="AU973" s="204" t="s">
        <v>81</v>
      </c>
      <c r="AV973" s="203" t="s">
        <v>81</v>
      </c>
      <c r="AW973" s="203" t="s">
        <v>34</v>
      </c>
      <c r="AX973" s="203" t="s">
        <v>71</v>
      </c>
      <c r="AY973" s="204" t="s">
        <v>180</v>
      </c>
    </row>
    <row r="974" spans="2:65" s="195" customFormat="1">
      <c r="B974" s="194"/>
      <c r="D974" s="196" t="s">
        <v>190</v>
      </c>
      <c r="E974" s="197" t="s">
        <v>5</v>
      </c>
      <c r="F974" s="198" t="s">
        <v>1068</v>
      </c>
      <c r="H974" s="197" t="s">
        <v>5</v>
      </c>
      <c r="L974" s="194"/>
      <c r="M974" s="199"/>
      <c r="N974" s="200"/>
      <c r="O974" s="200"/>
      <c r="P974" s="200"/>
      <c r="Q974" s="200"/>
      <c r="R974" s="200"/>
      <c r="S974" s="200"/>
      <c r="T974" s="201"/>
      <c r="AT974" s="197" t="s">
        <v>190</v>
      </c>
      <c r="AU974" s="197" t="s">
        <v>81</v>
      </c>
      <c r="AV974" s="195" t="s">
        <v>78</v>
      </c>
      <c r="AW974" s="195" t="s">
        <v>34</v>
      </c>
      <c r="AX974" s="195" t="s">
        <v>71</v>
      </c>
      <c r="AY974" s="197" t="s">
        <v>180</v>
      </c>
    </row>
    <row r="975" spans="2:65" s="203" customFormat="1">
      <c r="B975" s="202"/>
      <c r="D975" s="196" t="s">
        <v>190</v>
      </c>
      <c r="E975" s="204" t="s">
        <v>5</v>
      </c>
      <c r="F975" s="205" t="s">
        <v>1069</v>
      </c>
      <c r="H975" s="206">
        <v>79.2</v>
      </c>
      <c r="L975" s="202"/>
      <c r="M975" s="207"/>
      <c r="N975" s="208"/>
      <c r="O975" s="208"/>
      <c r="P975" s="208"/>
      <c r="Q975" s="208"/>
      <c r="R975" s="208"/>
      <c r="S975" s="208"/>
      <c r="T975" s="209"/>
      <c r="AT975" s="204" t="s">
        <v>190</v>
      </c>
      <c r="AU975" s="204" t="s">
        <v>81</v>
      </c>
      <c r="AV975" s="203" t="s">
        <v>81</v>
      </c>
      <c r="AW975" s="203" t="s">
        <v>34</v>
      </c>
      <c r="AX975" s="203" t="s">
        <v>71</v>
      </c>
      <c r="AY975" s="204" t="s">
        <v>180</v>
      </c>
    </row>
    <row r="976" spans="2:65" s="211" customFormat="1">
      <c r="B976" s="210"/>
      <c r="D976" s="196" t="s">
        <v>190</v>
      </c>
      <c r="E976" s="212" t="s">
        <v>5</v>
      </c>
      <c r="F976" s="213" t="s">
        <v>198</v>
      </c>
      <c r="H976" s="214">
        <v>831.38800000000003</v>
      </c>
      <c r="L976" s="210"/>
      <c r="M976" s="215"/>
      <c r="N976" s="216"/>
      <c r="O976" s="216"/>
      <c r="P976" s="216"/>
      <c r="Q976" s="216"/>
      <c r="R976" s="216"/>
      <c r="S976" s="216"/>
      <c r="T976" s="217"/>
      <c r="AT976" s="212" t="s">
        <v>190</v>
      </c>
      <c r="AU976" s="212" t="s">
        <v>81</v>
      </c>
      <c r="AV976" s="211" t="s">
        <v>188</v>
      </c>
      <c r="AW976" s="211" t="s">
        <v>34</v>
      </c>
      <c r="AX976" s="211" t="s">
        <v>78</v>
      </c>
      <c r="AY976" s="212" t="s">
        <v>180</v>
      </c>
    </row>
    <row r="977" spans="2:65" s="103" customFormat="1" ht="25.5" customHeight="1">
      <c r="B977" s="104"/>
      <c r="C977" s="183" t="s">
        <v>1070</v>
      </c>
      <c r="D977" s="183" t="s">
        <v>183</v>
      </c>
      <c r="E977" s="184" t="s">
        <v>1071</v>
      </c>
      <c r="F977" s="185" t="s">
        <v>1072</v>
      </c>
      <c r="G977" s="186" t="s">
        <v>1073</v>
      </c>
      <c r="H977" s="187">
        <v>8</v>
      </c>
      <c r="I977" s="6"/>
      <c r="J977" s="188">
        <f>ROUND(I977*H977,2)</f>
        <v>0</v>
      </c>
      <c r="K977" s="185" t="s">
        <v>187</v>
      </c>
      <c r="L977" s="104"/>
      <c r="M977" s="189" t="s">
        <v>5</v>
      </c>
      <c r="N977" s="190" t="s">
        <v>42</v>
      </c>
      <c r="O977" s="105"/>
      <c r="P977" s="191">
        <f>O977*H977</f>
        <v>0</v>
      </c>
      <c r="Q977" s="191">
        <v>0</v>
      </c>
      <c r="R977" s="191">
        <f>Q977*H977</f>
        <v>0</v>
      </c>
      <c r="S977" s="191">
        <v>0</v>
      </c>
      <c r="T977" s="192">
        <f>S977*H977</f>
        <v>0</v>
      </c>
      <c r="AR977" s="93" t="s">
        <v>188</v>
      </c>
      <c r="AT977" s="93" t="s">
        <v>183</v>
      </c>
      <c r="AU977" s="93" t="s">
        <v>81</v>
      </c>
      <c r="AY977" s="93" t="s">
        <v>180</v>
      </c>
      <c r="BE977" s="193">
        <f>IF(N977="základní",J977,0)</f>
        <v>0</v>
      </c>
      <c r="BF977" s="193">
        <f>IF(N977="snížená",J977,0)</f>
        <v>0</v>
      </c>
      <c r="BG977" s="193">
        <f>IF(N977="zákl. přenesená",J977,0)</f>
        <v>0</v>
      </c>
      <c r="BH977" s="193">
        <f>IF(N977="sníž. přenesená",J977,0)</f>
        <v>0</v>
      </c>
      <c r="BI977" s="193">
        <f>IF(N977="nulová",J977,0)</f>
        <v>0</v>
      </c>
      <c r="BJ977" s="93" t="s">
        <v>78</v>
      </c>
      <c r="BK977" s="193">
        <f>ROUND(I977*H977,2)</f>
        <v>0</v>
      </c>
      <c r="BL977" s="93" t="s">
        <v>188</v>
      </c>
      <c r="BM977" s="93" t="s">
        <v>1074</v>
      </c>
    </row>
    <row r="978" spans="2:65" s="195" customFormat="1">
      <c r="B978" s="194"/>
      <c r="D978" s="196" t="s">
        <v>190</v>
      </c>
      <c r="E978" s="197" t="s">
        <v>5</v>
      </c>
      <c r="F978" s="198" t="s">
        <v>1075</v>
      </c>
      <c r="H978" s="197" t="s">
        <v>5</v>
      </c>
      <c r="L978" s="194"/>
      <c r="M978" s="199"/>
      <c r="N978" s="200"/>
      <c r="O978" s="200"/>
      <c r="P978" s="200"/>
      <c r="Q978" s="200"/>
      <c r="R978" s="200"/>
      <c r="S978" s="200"/>
      <c r="T978" s="201"/>
      <c r="AT978" s="197" t="s">
        <v>190</v>
      </c>
      <c r="AU978" s="197" t="s">
        <v>81</v>
      </c>
      <c r="AV978" s="195" t="s">
        <v>78</v>
      </c>
      <c r="AW978" s="195" t="s">
        <v>34</v>
      </c>
      <c r="AX978" s="195" t="s">
        <v>71</v>
      </c>
      <c r="AY978" s="197" t="s">
        <v>180</v>
      </c>
    </row>
    <row r="979" spans="2:65" s="195" customFormat="1">
      <c r="B979" s="194"/>
      <c r="D979" s="196" t="s">
        <v>190</v>
      </c>
      <c r="E979" s="197" t="s">
        <v>5</v>
      </c>
      <c r="F979" s="198" t="s">
        <v>1076</v>
      </c>
      <c r="H979" s="197" t="s">
        <v>5</v>
      </c>
      <c r="L979" s="194"/>
      <c r="M979" s="199"/>
      <c r="N979" s="200"/>
      <c r="O979" s="200"/>
      <c r="P979" s="200"/>
      <c r="Q979" s="200"/>
      <c r="R979" s="200"/>
      <c r="S979" s="200"/>
      <c r="T979" s="201"/>
      <c r="AT979" s="197" t="s">
        <v>190</v>
      </c>
      <c r="AU979" s="197" t="s">
        <v>81</v>
      </c>
      <c r="AV979" s="195" t="s">
        <v>78</v>
      </c>
      <c r="AW979" s="195" t="s">
        <v>34</v>
      </c>
      <c r="AX979" s="195" t="s">
        <v>71</v>
      </c>
      <c r="AY979" s="197" t="s">
        <v>180</v>
      </c>
    </row>
    <row r="980" spans="2:65" s="195" customFormat="1">
      <c r="B980" s="194"/>
      <c r="D980" s="196" t="s">
        <v>190</v>
      </c>
      <c r="E980" s="197" t="s">
        <v>5</v>
      </c>
      <c r="F980" s="198" t="s">
        <v>1077</v>
      </c>
      <c r="H980" s="197" t="s">
        <v>5</v>
      </c>
      <c r="L980" s="194"/>
      <c r="M980" s="199"/>
      <c r="N980" s="200"/>
      <c r="O980" s="200"/>
      <c r="P980" s="200"/>
      <c r="Q980" s="200"/>
      <c r="R980" s="200"/>
      <c r="S980" s="200"/>
      <c r="T980" s="201"/>
      <c r="AT980" s="197" t="s">
        <v>190</v>
      </c>
      <c r="AU980" s="197" t="s">
        <v>81</v>
      </c>
      <c r="AV980" s="195" t="s">
        <v>78</v>
      </c>
      <c r="AW980" s="195" t="s">
        <v>34</v>
      </c>
      <c r="AX980" s="195" t="s">
        <v>71</v>
      </c>
      <c r="AY980" s="197" t="s">
        <v>180</v>
      </c>
    </row>
    <row r="981" spans="2:65" s="203" customFormat="1">
      <c r="B981" s="202"/>
      <c r="D981" s="196" t="s">
        <v>190</v>
      </c>
      <c r="E981" s="204" t="s">
        <v>5</v>
      </c>
      <c r="F981" s="205" t="s">
        <v>234</v>
      </c>
      <c r="H981" s="206">
        <v>8</v>
      </c>
      <c r="L981" s="202"/>
      <c r="M981" s="207"/>
      <c r="N981" s="208"/>
      <c r="O981" s="208"/>
      <c r="P981" s="208"/>
      <c r="Q981" s="208"/>
      <c r="R981" s="208"/>
      <c r="S981" s="208"/>
      <c r="T981" s="209"/>
      <c r="AT981" s="204" t="s">
        <v>190</v>
      </c>
      <c r="AU981" s="204" t="s">
        <v>81</v>
      </c>
      <c r="AV981" s="203" t="s">
        <v>81</v>
      </c>
      <c r="AW981" s="203" t="s">
        <v>34</v>
      </c>
      <c r="AX981" s="203" t="s">
        <v>78</v>
      </c>
      <c r="AY981" s="204" t="s">
        <v>180</v>
      </c>
    </row>
    <row r="982" spans="2:65" s="103" customFormat="1" ht="25.5" customHeight="1">
      <c r="B982" s="104"/>
      <c r="C982" s="183" t="s">
        <v>1078</v>
      </c>
      <c r="D982" s="183" t="s">
        <v>183</v>
      </c>
      <c r="E982" s="184" t="s">
        <v>1079</v>
      </c>
      <c r="F982" s="185" t="s">
        <v>1080</v>
      </c>
      <c r="G982" s="186" t="s">
        <v>1073</v>
      </c>
      <c r="H982" s="187">
        <v>40</v>
      </c>
      <c r="I982" s="6"/>
      <c r="J982" s="188">
        <f>ROUND(I982*H982,2)</f>
        <v>0</v>
      </c>
      <c r="K982" s="185" t="s">
        <v>187</v>
      </c>
      <c r="L982" s="104"/>
      <c r="M982" s="189" t="s">
        <v>5</v>
      </c>
      <c r="N982" s="190" t="s">
        <v>42</v>
      </c>
      <c r="O982" s="105"/>
      <c r="P982" s="191">
        <f>O982*H982</f>
        <v>0</v>
      </c>
      <c r="Q982" s="191">
        <v>0</v>
      </c>
      <c r="R982" s="191">
        <f>Q982*H982</f>
        <v>0</v>
      </c>
      <c r="S982" s="191">
        <v>0</v>
      </c>
      <c r="T982" s="192">
        <f>S982*H982</f>
        <v>0</v>
      </c>
      <c r="AR982" s="93" t="s">
        <v>188</v>
      </c>
      <c r="AT982" s="93" t="s">
        <v>183</v>
      </c>
      <c r="AU982" s="93" t="s">
        <v>81</v>
      </c>
      <c r="AY982" s="93" t="s">
        <v>180</v>
      </c>
      <c r="BE982" s="193">
        <f>IF(N982="základní",J982,0)</f>
        <v>0</v>
      </c>
      <c r="BF982" s="193">
        <f>IF(N982="snížená",J982,0)</f>
        <v>0</v>
      </c>
      <c r="BG982" s="193">
        <f>IF(N982="zákl. přenesená",J982,0)</f>
        <v>0</v>
      </c>
      <c r="BH982" s="193">
        <f>IF(N982="sníž. přenesená",J982,0)</f>
        <v>0</v>
      </c>
      <c r="BI982" s="193">
        <f>IF(N982="nulová",J982,0)</f>
        <v>0</v>
      </c>
      <c r="BJ982" s="93" t="s">
        <v>78</v>
      </c>
      <c r="BK982" s="193">
        <f>ROUND(I982*H982,2)</f>
        <v>0</v>
      </c>
      <c r="BL982" s="93" t="s">
        <v>188</v>
      </c>
      <c r="BM982" s="93" t="s">
        <v>1081</v>
      </c>
    </row>
    <row r="983" spans="2:65" s="195" customFormat="1">
      <c r="B983" s="194"/>
      <c r="D983" s="196" t="s">
        <v>190</v>
      </c>
      <c r="E983" s="197" t="s">
        <v>5</v>
      </c>
      <c r="F983" s="198" t="s">
        <v>1082</v>
      </c>
      <c r="H983" s="197" t="s">
        <v>5</v>
      </c>
      <c r="L983" s="194"/>
      <c r="M983" s="199"/>
      <c r="N983" s="200"/>
      <c r="O983" s="200"/>
      <c r="P983" s="200"/>
      <c r="Q983" s="200"/>
      <c r="R983" s="200"/>
      <c r="S983" s="200"/>
      <c r="T983" s="201"/>
      <c r="AT983" s="197" t="s">
        <v>190</v>
      </c>
      <c r="AU983" s="197" t="s">
        <v>81</v>
      </c>
      <c r="AV983" s="195" t="s">
        <v>78</v>
      </c>
      <c r="AW983" s="195" t="s">
        <v>34</v>
      </c>
      <c r="AX983" s="195" t="s">
        <v>71</v>
      </c>
      <c r="AY983" s="197" t="s">
        <v>180</v>
      </c>
    </row>
    <row r="984" spans="2:65" s="203" customFormat="1">
      <c r="B984" s="202"/>
      <c r="D984" s="196" t="s">
        <v>190</v>
      </c>
      <c r="E984" s="204" t="s">
        <v>5</v>
      </c>
      <c r="F984" s="205" t="s">
        <v>1083</v>
      </c>
      <c r="H984" s="206">
        <v>40</v>
      </c>
      <c r="L984" s="202"/>
      <c r="M984" s="207"/>
      <c r="N984" s="208"/>
      <c r="O984" s="208"/>
      <c r="P984" s="208"/>
      <c r="Q984" s="208"/>
      <c r="R984" s="208"/>
      <c r="S984" s="208"/>
      <c r="T984" s="209"/>
      <c r="AT984" s="204" t="s">
        <v>190</v>
      </c>
      <c r="AU984" s="204" t="s">
        <v>81</v>
      </c>
      <c r="AV984" s="203" t="s">
        <v>81</v>
      </c>
      <c r="AW984" s="203" t="s">
        <v>34</v>
      </c>
      <c r="AX984" s="203" t="s">
        <v>78</v>
      </c>
      <c r="AY984" s="204" t="s">
        <v>180</v>
      </c>
    </row>
    <row r="985" spans="2:65" s="103" customFormat="1" ht="25.5" customHeight="1">
      <c r="B985" s="104"/>
      <c r="C985" s="183" t="s">
        <v>1084</v>
      </c>
      <c r="D985" s="183" t="s">
        <v>183</v>
      </c>
      <c r="E985" s="184" t="s">
        <v>1085</v>
      </c>
      <c r="F985" s="185" t="s">
        <v>1086</v>
      </c>
      <c r="G985" s="186" t="s">
        <v>1073</v>
      </c>
      <c r="H985" s="187">
        <v>8</v>
      </c>
      <c r="I985" s="6"/>
      <c r="J985" s="188">
        <f>ROUND(I985*H985,2)</f>
        <v>0</v>
      </c>
      <c r="K985" s="185" t="s">
        <v>187</v>
      </c>
      <c r="L985" s="104"/>
      <c r="M985" s="189" t="s">
        <v>5</v>
      </c>
      <c r="N985" s="190" t="s">
        <v>42</v>
      </c>
      <c r="O985" s="105"/>
      <c r="P985" s="191">
        <f>O985*H985</f>
        <v>0</v>
      </c>
      <c r="Q985" s="191">
        <v>0</v>
      </c>
      <c r="R985" s="191">
        <f>Q985*H985</f>
        <v>0</v>
      </c>
      <c r="S985" s="191">
        <v>0</v>
      </c>
      <c r="T985" s="192">
        <f>S985*H985</f>
        <v>0</v>
      </c>
      <c r="AR985" s="93" t="s">
        <v>188</v>
      </c>
      <c r="AT985" s="93" t="s">
        <v>183</v>
      </c>
      <c r="AU985" s="93" t="s">
        <v>81</v>
      </c>
      <c r="AY985" s="93" t="s">
        <v>180</v>
      </c>
      <c r="BE985" s="193">
        <f>IF(N985="základní",J985,0)</f>
        <v>0</v>
      </c>
      <c r="BF985" s="193">
        <f>IF(N985="snížená",J985,0)</f>
        <v>0</v>
      </c>
      <c r="BG985" s="193">
        <f>IF(N985="zákl. přenesená",J985,0)</f>
        <v>0</v>
      </c>
      <c r="BH985" s="193">
        <f>IF(N985="sníž. přenesená",J985,0)</f>
        <v>0</v>
      </c>
      <c r="BI985" s="193">
        <f>IF(N985="nulová",J985,0)</f>
        <v>0</v>
      </c>
      <c r="BJ985" s="93" t="s">
        <v>78</v>
      </c>
      <c r="BK985" s="193">
        <f>ROUND(I985*H985,2)</f>
        <v>0</v>
      </c>
      <c r="BL985" s="93" t="s">
        <v>188</v>
      </c>
      <c r="BM985" s="93" t="s">
        <v>1087</v>
      </c>
    </row>
    <row r="986" spans="2:65" s="103" customFormat="1" ht="25.5" customHeight="1">
      <c r="B986" s="104"/>
      <c r="C986" s="183" t="s">
        <v>1088</v>
      </c>
      <c r="D986" s="183" t="s">
        <v>183</v>
      </c>
      <c r="E986" s="184" t="s">
        <v>1089</v>
      </c>
      <c r="F986" s="185" t="s">
        <v>1090</v>
      </c>
      <c r="G986" s="186" t="s">
        <v>1091</v>
      </c>
      <c r="H986" s="187">
        <v>20</v>
      </c>
      <c r="I986" s="6"/>
      <c r="J986" s="188">
        <f>ROUND(I986*H986,2)</f>
        <v>0</v>
      </c>
      <c r="K986" s="185" t="s">
        <v>187</v>
      </c>
      <c r="L986" s="104"/>
      <c r="M986" s="189" t="s">
        <v>5</v>
      </c>
      <c r="N986" s="190" t="s">
        <v>42</v>
      </c>
      <c r="O986" s="105"/>
      <c r="P986" s="191">
        <f>O986*H986</f>
        <v>0</v>
      </c>
      <c r="Q986" s="191">
        <v>0</v>
      </c>
      <c r="R986" s="191">
        <f>Q986*H986</f>
        <v>0</v>
      </c>
      <c r="S986" s="191">
        <v>0</v>
      </c>
      <c r="T986" s="192">
        <f>S986*H986</f>
        <v>0</v>
      </c>
      <c r="AR986" s="93" t="s">
        <v>188</v>
      </c>
      <c r="AT986" s="93" t="s">
        <v>183</v>
      </c>
      <c r="AU986" s="93" t="s">
        <v>81</v>
      </c>
      <c r="AY986" s="93" t="s">
        <v>180</v>
      </c>
      <c r="BE986" s="193">
        <f>IF(N986="základní",J986,0)</f>
        <v>0</v>
      </c>
      <c r="BF986" s="193">
        <f>IF(N986="snížená",J986,0)</f>
        <v>0</v>
      </c>
      <c r="BG986" s="193">
        <f>IF(N986="zákl. přenesená",J986,0)</f>
        <v>0</v>
      </c>
      <c r="BH986" s="193">
        <f>IF(N986="sníž. přenesená",J986,0)</f>
        <v>0</v>
      </c>
      <c r="BI986" s="193">
        <f>IF(N986="nulová",J986,0)</f>
        <v>0</v>
      </c>
      <c r="BJ986" s="93" t="s">
        <v>78</v>
      </c>
      <c r="BK986" s="193">
        <f>ROUND(I986*H986,2)</f>
        <v>0</v>
      </c>
      <c r="BL986" s="93" t="s">
        <v>188</v>
      </c>
      <c r="BM986" s="93" t="s">
        <v>1092</v>
      </c>
    </row>
    <row r="987" spans="2:65" s="195" customFormat="1">
      <c r="B987" s="194"/>
      <c r="D987" s="196" t="s">
        <v>190</v>
      </c>
      <c r="E987" s="197" t="s">
        <v>5</v>
      </c>
      <c r="F987" s="198" t="s">
        <v>1093</v>
      </c>
      <c r="H987" s="197" t="s">
        <v>5</v>
      </c>
      <c r="L987" s="194"/>
      <c r="M987" s="199"/>
      <c r="N987" s="200"/>
      <c r="O987" s="200"/>
      <c r="P987" s="200"/>
      <c r="Q987" s="200"/>
      <c r="R987" s="200"/>
      <c r="S987" s="200"/>
      <c r="T987" s="201"/>
      <c r="AT987" s="197" t="s">
        <v>190</v>
      </c>
      <c r="AU987" s="197" t="s">
        <v>81</v>
      </c>
      <c r="AV987" s="195" t="s">
        <v>78</v>
      </c>
      <c r="AW987" s="195" t="s">
        <v>34</v>
      </c>
      <c r="AX987" s="195" t="s">
        <v>71</v>
      </c>
      <c r="AY987" s="197" t="s">
        <v>180</v>
      </c>
    </row>
    <row r="988" spans="2:65" s="195" customFormat="1">
      <c r="B988" s="194"/>
      <c r="D988" s="196" t="s">
        <v>190</v>
      </c>
      <c r="E988" s="197" t="s">
        <v>5</v>
      </c>
      <c r="F988" s="198" t="s">
        <v>1094</v>
      </c>
      <c r="H988" s="197" t="s">
        <v>5</v>
      </c>
      <c r="L988" s="194"/>
      <c r="M988" s="199"/>
      <c r="N988" s="200"/>
      <c r="O988" s="200"/>
      <c r="P988" s="200"/>
      <c r="Q988" s="200"/>
      <c r="R988" s="200"/>
      <c r="S988" s="200"/>
      <c r="T988" s="201"/>
      <c r="AT988" s="197" t="s">
        <v>190</v>
      </c>
      <c r="AU988" s="197" t="s">
        <v>81</v>
      </c>
      <c r="AV988" s="195" t="s">
        <v>78</v>
      </c>
      <c r="AW988" s="195" t="s">
        <v>34</v>
      </c>
      <c r="AX988" s="195" t="s">
        <v>71</v>
      </c>
      <c r="AY988" s="197" t="s">
        <v>180</v>
      </c>
    </row>
    <row r="989" spans="2:65" s="203" customFormat="1">
      <c r="B989" s="202"/>
      <c r="D989" s="196" t="s">
        <v>190</v>
      </c>
      <c r="E989" s="204" t="s">
        <v>5</v>
      </c>
      <c r="F989" s="205" t="s">
        <v>302</v>
      </c>
      <c r="H989" s="206">
        <v>20</v>
      </c>
      <c r="L989" s="202"/>
      <c r="M989" s="207"/>
      <c r="N989" s="208"/>
      <c r="O989" s="208"/>
      <c r="P989" s="208"/>
      <c r="Q989" s="208"/>
      <c r="R989" s="208"/>
      <c r="S989" s="208"/>
      <c r="T989" s="209"/>
      <c r="AT989" s="204" t="s">
        <v>190</v>
      </c>
      <c r="AU989" s="204" t="s">
        <v>81</v>
      </c>
      <c r="AV989" s="203" t="s">
        <v>81</v>
      </c>
      <c r="AW989" s="203" t="s">
        <v>34</v>
      </c>
      <c r="AX989" s="203" t="s">
        <v>78</v>
      </c>
      <c r="AY989" s="204" t="s">
        <v>180</v>
      </c>
    </row>
    <row r="990" spans="2:65" s="103" customFormat="1" ht="38.25" customHeight="1">
      <c r="B990" s="104"/>
      <c r="C990" s="183" t="s">
        <v>1095</v>
      </c>
      <c r="D990" s="183" t="s">
        <v>183</v>
      </c>
      <c r="E990" s="184" t="s">
        <v>1096</v>
      </c>
      <c r="F990" s="185" t="s">
        <v>1097</v>
      </c>
      <c r="G990" s="186" t="s">
        <v>208</v>
      </c>
      <c r="H990" s="187">
        <v>766.08799999999997</v>
      </c>
      <c r="I990" s="6"/>
      <c r="J990" s="188">
        <f>ROUND(I990*H990,2)</f>
        <v>0</v>
      </c>
      <c r="K990" s="185" t="s">
        <v>187</v>
      </c>
      <c r="L990" s="104"/>
      <c r="M990" s="189" t="s">
        <v>5</v>
      </c>
      <c r="N990" s="190" t="s">
        <v>42</v>
      </c>
      <c r="O990" s="105"/>
      <c r="P990" s="191">
        <f>O990*H990</f>
        <v>0</v>
      </c>
      <c r="Q990" s="191">
        <v>0</v>
      </c>
      <c r="R990" s="191">
        <f>Q990*H990</f>
        <v>0</v>
      </c>
      <c r="S990" s="191">
        <v>0</v>
      </c>
      <c r="T990" s="192">
        <f>S990*H990</f>
        <v>0</v>
      </c>
      <c r="AR990" s="93" t="s">
        <v>188</v>
      </c>
      <c r="AT990" s="93" t="s">
        <v>183</v>
      </c>
      <c r="AU990" s="93" t="s">
        <v>81</v>
      </c>
      <c r="AY990" s="93" t="s">
        <v>180</v>
      </c>
      <c r="BE990" s="193">
        <f>IF(N990="základní",J990,0)</f>
        <v>0</v>
      </c>
      <c r="BF990" s="193">
        <f>IF(N990="snížená",J990,0)</f>
        <v>0</v>
      </c>
      <c r="BG990" s="193">
        <f>IF(N990="zákl. přenesená",J990,0)</f>
        <v>0</v>
      </c>
      <c r="BH990" s="193">
        <f>IF(N990="sníž. přenesená",J990,0)</f>
        <v>0</v>
      </c>
      <c r="BI990" s="193">
        <f>IF(N990="nulová",J990,0)</f>
        <v>0</v>
      </c>
      <c r="BJ990" s="93" t="s">
        <v>78</v>
      </c>
      <c r="BK990" s="193">
        <f>ROUND(I990*H990,2)</f>
        <v>0</v>
      </c>
      <c r="BL990" s="93" t="s">
        <v>188</v>
      </c>
      <c r="BM990" s="93" t="s">
        <v>1098</v>
      </c>
    </row>
    <row r="991" spans="2:65" s="195" customFormat="1">
      <c r="B991" s="194"/>
      <c r="D991" s="196" t="s">
        <v>190</v>
      </c>
      <c r="E991" s="197" t="s">
        <v>5</v>
      </c>
      <c r="F991" s="198" t="s">
        <v>1099</v>
      </c>
      <c r="H991" s="197" t="s">
        <v>5</v>
      </c>
      <c r="L991" s="194"/>
      <c r="M991" s="199"/>
      <c r="N991" s="200"/>
      <c r="O991" s="200"/>
      <c r="P991" s="200"/>
      <c r="Q991" s="200"/>
      <c r="R991" s="200"/>
      <c r="S991" s="200"/>
      <c r="T991" s="201"/>
      <c r="AT991" s="197" t="s">
        <v>190</v>
      </c>
      <c r="AU991" s="197" t="s">
        <v>81</v>
      </c>
      <c r="AV991" s="195" t="s">
        <v>78</v>
      </c>
      <c r="AW991" s="195" t="s">
        <v>34</v>
      </c>
      <c r="AX991" s="195" t="s">
        <v>71</v>
      </c>
      <c r="AY991" s="197" t="s">
        <v>180</v>
      </c>
    </row>
    <row r="992" spans="2:65" s="203" customFormat="1">
      <c r="B992" s="202"/>
      <c r="D992" s="196" t="s">
        <v>190</v>
      </c>
      <c r="E992" s="204" t="s">
        <v>5</v>
      </c>
      <c r="F992" s="205" t="s">
        <v>1100</v>
      </c>
      <c r="H992" s="206">
        <v>766.08799999999997</v>
      </c>
      <c r="L992" s="202"/>
      <c r="M992" s="207"/>
      <c r="N992" s="208"/>
      <c r="O992" s="208"/>
      <c r="P992" s="208"/>
      <c r="Q992" s="208"/>
      <c r="R992" s="208"/>
      <c r="S992" s="208"/>
      <c r="T992" s="209"/>
      <c r="AT992" s="204" t="s">
        <v>190</v>
      </c>
      <c r="AU992" s="204" t="s">
        <v>81</v>
      </c>
      <c r="AV992" s="203" t="s">
        <v>81</v>
      </c>
      <c r="AW992" s="203" t="s">
        <v>34</v>
      </c>
      <c r="AX992" s="203" t="s">
        <v>78</v>
      </c>
      <c r="AY992" s="204" t="s">
        <v>180</v>
      </c>
    </row>
    <row r="993" spans="2:65" s="103" customFormat="1" ht="38.25" customHeight="1">
      <c r="B993" s="104"/>
      <c r="C993" s="183" t="s">
        <v>1101</v>
      </c>
      <c r="D993" s="183" t="s">
        <v>183</v>
      </c>
      <c r="E993" s="184" t="s">
        <v>1102</v>
      </c>
      <c r="F993" s="185" t="s">
        <v>1103</v>
      </c>
      <c r="G993" s="186" t="s">
        <v>208</v>
      </c>
      <c r="H993" s="187">
        <v>45965.279999999999</v>
      </c>
      <c r="I993" s="6"/>
      <c r="J993" s="188">
        <f>ROUND(I993*H993,2)</f>
        <v>0</v>
      </c>
      <c r="K993" s="185" t="s">
        <v>187</v>
      </c>
      <c r="L993" s="104"/>
      <c r="M993" s="189" t="s">
        <v>5</v>
      </c>
      <c r="N993" s="190" t="s">
        <v>42</v>
      </c>
      <c r="O993" s="105"/>
      <c r="P993" s="191">
        <f>O993*H993</f>
        <v>0</v>
      </c>
      <c r="Q993" s="191">
        <v>0</v>
      </c>
      <c r="R993" s="191">
        <f>Q993*H993</f>
        <v>0</v>
      </c>
      <c r="S993" s="191">
        <v>0</v>
      </c>
      <c r="T993" s="192">
        <f>S993*H993</f>
        <v>0</v>
      </c>
      <c r="AR993" s="93" t="s">
        <v>188</v>
      </c>
      <c r="AT993" s="93" t="s">
        <v>183</v>
      </c>
      <c r="AU993" s="93" t="s">
        <v>81</v>
      </c>
      <c r="AY993" s="93" t="s">
        <v>180</v>
      </c>
      <c r="BE993" s="193">
        <f>IF(N993="základní",J993,0)</f>
        <v>0</v>
      </c>
      <c r="BF993" s="193">
        <f>IF(N993="snížená",J993,0)</f>
        <v>0</v>
      </c>
      <c r="BG993" s="193">
        <f>IF(N993="zákl. přenesená",J993,0)</f>
        <v>0</v>
      </c>
      <c r="BH993" s="193">
        <f>IF(N993="sníž. přenesená",J993,0)</f>
        <v>0</v>
      </c>
      <c r="BI993" s="193">
        <f>IF(N993="nulová",J993,0)</f>
        <v>0</v>
      </c>
      <c r="BJ993" s="93" t="s">
        <v>78</v>
      </c>
      <c r="BK993" s="193">
        <f>ROUND(I993*H993,2)</f>
        <v>0</v>
      </c>
      <c r="BL993" s="93" t="s">
        <v>188</v>
      </c>
      <c r="BM993" s="93" t="s">
        <v>1104</v>
      </c>
    </row>
    <row r="994" spans="2:65" s="195" customFormat="1">
      <c r="B994" s="194"/>
      <c r="D994" s="196" t="s">
        <v>190</v>
      </c>
      <c r="E994" s="197" t="s">
        <v>5</v>
      </c>
      <c r="F994" s="198" t="s">
        <v>1105</v>
      </c>
      <c r="H994" s="197" t="s">
        <v>5</v>
      </c>
      <c r="L994" s="194"/>
      <c r="M994" s="199"/>
      <c r="N994" s="200"/>
      <c r="O994" s="200"/>
      <c r="P994" s="200"/>
      <c r="Q994" s="200"/>
      <c r="R994" s="200"/>
      <c r="S994" s="200"/>
      <c r="T994" s="201"/>
      <c r="AT994" s="197" t="s">
        <v>190</v>
      </c>
      <c r="AU994" s="197" t="s">
        <v>81</v>
      </c>
      <c r="AV994" s="195" t="s">
        <v>78</v>
      </c>
      <c r="AW994" s="195" t="s">
        <v>34</v>
      </c>
      <c r="AX994" s="195" t="s">
        <v>71</v>
      </c>
      <c r="AY994" s="197" t="s">
        <v>180</v>
      </c>
    </row>
    <row r="995" spans="2:65" s="203" customFormat="1">
      <c r="B995" s="202"/>
      <c r="D995" s="196" t="s">
        <v>190</v>
      </c>
      <c r="E995" s="204" t="s">
        <v>5</v>
      </c>
      <c r="F995" s="205" t="s">
        <v>1106</v>
      </c>
      <c r="H995" s="206">
        <v>45965.279999999999</v>
      </c>
      <c r="L995" s="202"/>
      <c r="M995" s="207"/>
      <c r="N995" s="208"/>
      <c r="O995" s="208"/>
      <c r="P995" s="208"/>
      <c r="Q995" s="208"/>
      <c r="R995" s="208"/>
      <c r="S995" s="208"/>
      <c r="T995" s="209"/>
      <c r="AT995" s="204" t="s">
        <v>190</v>
      </c>
      <c r="AU995" s="204" t="s">
        <v>81</v>
      </c>
      <c r="AV995" s="203" t="s">
        <v>81</v>
      </c>
      <c r="AW995" s="203" t="s">
        <v>34</v>
      </c>
      <c r="AX995" s="203" t="s">
        <v>78</v>
      </c>
      <c r="AY995" s="204" t="s">
        <v>180</v>
      </c>
    </row>
    <row r="996" spans="2:65" s="103" customFormat="1" ht="38.25" customHeight="1">
      <c r="B996" s="104"/>
      <c r="C996" s="183" t="s">
        <v>1107</v>
      </c>
      <c r="D996" s="183" t="s">
        <v>183</v>
      </c>
      <c r="E996" s="184" t="s">
        <v>1108</v>
      </c>
      <c r="F996" s="185" t="s">
        <v>1109</v>
      </c>
      <c r="G996" s="186" t="s">
        <v>208</v>
      </c>
      <c r="H996" s="187">
        <v>766.08799999999997</v>
      </c>
      <c r="I996" s="6"/>
      <c r="J996" s="188">
        <f>ROUND(I996*H996,2)</f>
        <v>0</v>
      </c>
      <c r="K996" s="185" t="s">
        <v>187</v>
      </c>
      <c r="L996" s="104"/>
      <c r="M996" s="189" t="s">
        <v>5</v>
      </c>
      <c r="N996" s="190" t="s">
        <v>42</v>
      </c>
      <c r="O996" s="105"/>
      <c r="P996" s="191">
        <f>O996*H996</f>
        <v>0</v>
      </c>
      <c r="Q996" s="191">
        <v>0</v>
      </c>
      <c r="R996" s="191">
        <f>Q996*H996</f>
        <v>0</v>
      </c>
      <c r="S996" s="191">
        <v>0</v>
      </c>
      <c r="T996" s="192">
        <f>S996*H996</f>
        <v>0</v>
      </c>
      <c r="AR996" s="93" t="s">
        <v>188</v>
      </c>
      <c r="AT996" s="93" t="s">
        <v>183</v>
      </c>
      <c r="AU996" s="93" t="s">
        <v>81</v>
      </c>
      <c r="AY996" s="93" t="s">
        <v>180</v>
      </c>
      <c r="BE996" s="193">
        <f>IF(N996="základní",J996,0)</f>
        <v>0</v>
      </c>
      <c r="BF996" s="193">
        <f>IF(N996="snížená",J996,0)</f>
        <v>0</v>
      </c>
      <c r="BG996" s="193">
        <f>IF(N996="zákl. přenesená",J996,0)</f>
        <v>0</v>
      </c>
      <c r="BH996" s="193">
        <f>IF(N996="sníž. přenesená",J996,0)</f>
        <v>0</v>
      </c>
      <c r="BI996" s="193">
        <f>IF(N996="nulová",J996,0)</f>
        <v>0</v>
      </c>
      <c r="BJ996" s="93" t="s">
        <v>78</v>
      </c>
      <c r="BK996" s="193">
        <f>ROUND(I996*H996,2)</f>
        <v>0</v>
      </c>
      <c r="BL996" s="93" t="s">
        <v>188</v>
      </c>
      <c r="BM996" s="93" t="s">
        <v>1110</v>
      </c>
    </row>
    <row r="997" spans="2:65" s="103" customFormat="1" ht="25.5" customHeight="1">
      <c r="B997" s="104"/>
      <c r="C997" s="183" t="s">
        <v>1111</v>
      </c>
      <c r="D997" s="183" t="s">
        <v>183</v>
      </c>
      <c r="E997" s="184" t="s">
        <v>1112</v>
      </c>
      <c r="F997" s="185" t="s">
        <v>1113</v>
      </c>
      <c r="G997" s="186" t="s">
        <v>208</v>
      </c>
      <c r="H997" s="187">
        <v>766.08799999999997</v>
      </c>
      <c r="I997" s="6"/>
      <c r="J997" s="188">
        <f>ROUND(I997*H997,2)</f>
        <v>0</v>
      </c>
      <c r="K997" s="185" t="s">
        <v>187</v>
      </c>
      <c r="L997" s="104"/>
      <c r="M997" s="189" t="s">
        <v>5</v>
      </c>
      <c r="N997" s="190" t="s">
        <v>42</v>
      </c>
      <c r="O997" s="105"/>
      <c r="P997" s="191">
        <f>O997*H997</f>
        <v>0</v>
      </c>
      <c r="Q997" s="191">
        <v>0</v>
      </c>
      <c r="R997" s="191">
        <f>Q997*H997</f>
        <v>0</v>
      </c>
      <c r="S997" s="191">
        <v>0</v>
      </c>
      <c r="T997" s="192">
        <f>S997*H997</f>
        <v>0</v>
      </c>
      <c r="AR997" s="93" t="s">
        <v>188</v>
      </c>
      <c r="AT997" s="93" t="s">
        <v>183</v>
      </c>
      <c r="AU997" s="93" t="s">
        <v>81</v>
      </c>
      <c r="AY997" s="93" t="s">
        <v>180</v>
      </c>
      <c r="BE997" s="193">
        <f>IF(N997="základní",J997,0)</f>
        <v>0</v>
      </c>
      <c r="BF997" s="193">
        <f>IF(N997="snížená",J997,0)</f>
        <v>0</v>
      </c>
      <c r="BG997" s="193">
        <f>IF(N997="zákl. přenesená",J997,0)</f>
        <v>0</v>
      </c>
      <c r="BH997" s="193">
        <f>IF(N997="sníž. přenesená",J997,0)</f>
        <v>0</v>
      </c>
      <c r="BI997" s="193">
        <f>IF(N997="nulová",J997,0)</f>
        <v>0</v>
      </c>
      <c r="BJ997" s="93" t="s">
        <v>78</v>
      </c>
      <c r="BK997" s="193">
        <f>ROUND(I997*H997,2)</f>
        <v>0</v>
      </c>
      <c r="BL997" s="93" t="s">
        <v>188</v>
      </c>
      <c r="BM997" s="93" t="s">
        <v>1114</v>
      </c>
    </row>
    <row r="998" spans="2:65" s="103" customFormat="1" ht="25.5" customHeight="1">
      <c r="B998" s="104"/>
      <c r="C998" s="183" t="s">
        <v>1115</v>
      </c>
      <c r="D998" s="183" t="s">
        <v>183</v>
      </c>
      <c r="E998" s="184" t="s">
        <v>1116</v>
      </c>
      <c r="F998" s="185" t="s">
        <v>1117</v>
      </c>
      <c r="G998" s="186" t="s">
        <v>208</v>
      </c>
      <c r="H998" s="187">
        <v>45965.279999999999</v>
      </c>
      <c r="I998" s="6"/>
      <c r="J998" s="188">
        <f>ROUND(I998*H998,2)</f>
        <v>0</v>
      </c>
      <c r="K998" s="185" t="s">
        <v>187</v>
      </c>
      <c r="L998" s="104"/>
      <c r="M998" s="189" t="s">
        <v>5</v>
      </c>
      <c r="N998" s="190" t="s">
        <v>42</v>
      </c>
      <c r="O998" s="105"/>
      <c r="P998" s="191">
        <f>O998*H998</f>
        <v>0</v>
      </c>
      <c r="Q998" s="191">
        <v>0</v>
      </c>
      <c r="R998" s="191">
        <f>Q998*H998</f>
        <v>0</v>
      </c>
      <c r="S998" s="191">
        <v>0</v>
      </c>
      <c r="T998" s="192">
        <f>S998*H998</f>
        <v>0</v>
      </c>
      <c r="AR998" s="93" t="s">
        <v>188</v>
      </c>
      <c r="AT998" s="93" t="s">
        <v>183</v>
      </c>
      <c r="AU998" s="93" t="s">
        <v>81</v>
      </c>
      <c r="AY998" s="93" t="s">
        <v>180</v>
      </c>
      <c r="BE998" s="193">
        <f>IF(N998="základní",J998,0)</f>
        <v>0</v>
      </c>
      <c r="BF998" s="193">
        <f>IF(N998="snížená",J998,0)</f>
        <v>0</v>
      </c>
      <c r="BG998" s="193">
        <f>IF(N998="zákl. přenesená",J998,0)</f>
        <v>0</v>
      </c>
      <c r="BH998" s="193">
        <f>IF(N998="sníž. přenesená",J998,0)</f>
        <v>0</v>
      </c>
      <c r="BI998" s="193">
        <f>IF(N998="nulová",J998,0)</f>
        <v>0</v>
      </c>
      <c r="BJ998" s="93" t="s">
        <v>78</v>
      </c>
      <c r="BK998" s="193">
        <f>ROUND(I998*H998,2)</f>
        <v>0</v>
      </c>
      <c r="BL998" s="93" t="s">
        <v>188</v>
      </c>
      <c r="BM998" s="93" t="s">
        <v>1118</v>
      </c>
    </row>
    <row r="999" spans="2:65" s="103" customFormat="1" ht="25.5" customHeight="1">
      <c r="B999" s="104"/>
      <c r="C999" s="183" t="s">
        <v>1119</v>
      </c>
      <c r="D999" s="183" t="s">
        <v>183</v>
      </c>
      <c r="E999" s="184" t="s">
        <v>1120</v>
      </c>
      <c r="F999" s="185" t="s">
        <v>1121</v>
      </c>
      <c r="G999" s="186" t="s">
        <v>208</v>
      </c>
      <c r="H999" s="187">
        <v>766.08799999999997</v>
      </c>
      <c r="I999" s="6"/>
      <c r="J999" s="188">
        <f>ROUND(I999*H999,2)</f>
        <v>0</v>
      </c>
      <c r="K999" s="185" t="s">
        <v>187</v>
      </c>
      <c r="L999" s="104"/>
      <c r="M999" s="189" t="s">
        <v>5</v>
      </c>
      <c r="N999" s="190" t="s">
        <v>42</v>
      </c>
      <c r="O999" s="105"/>
      <c r="P999" s="191">
        <f>O999*H999</f>
        <v>0</v>
      </c>
      <c r="Q999" s="191">
        <v>0</v>
      </c>
      <c r="R999" s="191">
        <f>Q999*H999</f>
        <v>0</v>
      </c>
      <c r="S999" s="191">
        <v>0</v>
      </c>
      <c r="T999" s="192">
        <f>S999*H999</f>
        <v>0</v>
      </c>
      <c r="AR999" s="93" t="s">
        <v>188</v>
      </c>
      <c r="AT999" s="93" t="s">
        <v>183</v>
      </c>
      <c r="AU999" s="93" t="s">
        <v>81</v>
      </c>
      <c r="AY999" s="93" t="s">
        <v>180</v>
      </c>
      <c r="BE999" s="193">
        <f>IF(N999="základní",J999,0)</f>
        <v>0</v>
      </c>
      <c r="BF999" s="193">
        <f>IF(N999="snížená",J999,0)</f>
        <v>0</v>
      </c>
      <c r="BG999" s="193">
        <f>IF(N999="zákl. přenesená",J999,0)</f>
        <v>0</v>
      </c>
      <c r="BH999" s="193">
        <f>IF(N999="sníž. přenesená",J999,0)</f>
        <v>0</v>
      </c>
      <c r="BI999" s="193">
        <f>IF(N999="nulová",J999,0)</f>
        <v>0</v>
      </c>
      <c r="BJ999" s="93" t="s">
        <v>78</v>
      </c>
      <c r="BK999" s="193">
        <f>ROUND(I999*H999,2)</f>
        <v>0</v>
      </c>
      <c r="BL999" s="93" t="s">
        <v>188</v>
      </c>
      <c r="BM999" s="93" t="s">
        <v>1122</v>
      </c>
    </row>
    <row r="1000" spans="2:65" s="171" customFormat="1" ht="29.85" customHeight="1">
      <c r="B1000" s="170"/>
      <c r="D1000" s="172" t="s">
        <v>70</v>
      </c>
      <c r="E1000" s="181" t="s">
        <v>917</v>
      </c>
      <c r="F1000" s="181" t="s">
        <v>1123</v>
      </c>
      <c r="J1000" s="182">
        <f>BK1000</f>
        <v>0</v>
      </c>
      <c r="L1000" s="170"/>
      <c r="M1000" s="175"/>
      <c r="N1000" s="176"/>
      <c r="O1000" s="176"/>
      <c r="P1000" s="177">
        <f>SUM(P1001:P1007)</f>
        <v>0</v>
      </c>
      <c r="Q1000" s="176"/>
      <c r="R1000" s="177">
        <f>SUM(R1001:R1007)</f>
        <v>0.18840000000000001</v>
      </c>
      <c r="S1000" s="176"/>
      <c r="T1000" s="178">
        <f>SUM(T1001:T1007)</f>
        <v>0</v>
      </c>
      <c r="AR1000" s="172" t="s">
        <v>78</v>
      </c>
      <c r="AT1000" s="179" t="s">
        <v>70</v>
      </c>
      <c r="AU1000" s="179" t="s">
        <v>78</v>
      </c>
      <c r="AY1000" s="172" t="s">
        <v>180</v>
      </c>
      <c r="BK1000" s="180">
        <f>SUM(BK1001:BK1007)</f>
        <v>0</v>
      </c>
    </row>
    <row r="1001" spans="2:65" s="103" customFormat="1" ht="25.5" customHeight="1">
      <c r="B1001" s="104"/>
      <c r="C1001" s="183" t="s">
        <v>1124</v>
      </c>
      <c r="D1001" s="183" t="s">
        <v>183</v>
      </c>
      <c r="E1001" s="184" t="s">
        <v>1125</v>
      </c>
      <c r="F1001" s="185" t="s">
        <v>1126</v>
      </c>
      <c r="G1001" s="186" t="s">
        <v>416</v>
      </c>
      <c r="H1001" s="187">
        <v>1</v>
      </c>
      <c r="I1001" s="6"/>
      <c r="J1001" s="188">
        <f>ROUND(I1001*H1001,2)</f>
        <v>0</v>
      </c>
      <c r="K1001" s="185" t="s">
        <v>5</v>
      </c>
      <c r="L1001" s="104"/>
      <c r="M1001" s="189" t="s">
        <v>5</v>
      </c>
      <c r="N1001" s="190" t="s">
        <v>42</v>
      </c>
      <c r="O1001" s="105"/>
      <c r="P1001" s="191">
        <f>O1001*H1001</f>
        <v>0</v>
      </c>
      <c r="Q1001" s="191">
        <v>0</v>
      </c>
      <c r="R1001" s="191">
        <f>Q1001*H1001</f>
        <v>0</v>
      </c>
      <c r="S1001" s="191">
        <v>0</v>
      </c>
      <c r="T1001" s="192">
        <f>S1001*H1001</f>
        <v>0</v>
      </c>
      <c r="AR1001" s="93" t="s">
        <v>188</v>
      </c>
      <c r="AT1001" s="93" t="s">
        <v>183</v>
      </c>
      <c r="AU1001" s="93" t="s">
        <v>81</v>
      </c>
      <c r="AY1001" s="93" t="s">
        <v>180</v>
      </c>
      <c r="BE1001" s="193">
        <f>IF(N1001="základní",J1001,0)</f>
        <v>0</v>
      </c>
      <c r="BF1001" s="193">
        <f>IF(N1001="snížená",J1001,0)</f>
        <v>0</v>
      </c>
      <c r="BG1001" s="193">
        <f>IF(N1001="zákl. přenesená",J1001,0)</f>
        <v>0</v>
      </c>
      <c r="BH1001" s="193">
        <f>IF(N1001="sníž. přenesená",J1001,0)</f>
        <v>0</v>
      </c>
      <c r="BI1001" s="193">
        <f>IF(N1001="nulová",J1001,0)</f>
        <v>0</v>
      </c>
      <c r="BJ1001" s="93" t="s">
        <v>78</v>
      </c>
      <c r="BK1001" s="193">
        <f>ROUND(I1001*H1001,2)</f>
        <v>0</v>
      </c>
      <c r="BL1001" s="93" t="s">
        <v>188</v>
      </c>
      <c r="BM1001" s="93" t="s">
        <v>1127</v>
      </c>
    </row>
    <row r="1002" spans="2:65" s="103" customFormat="1" ht="38.25" customHeight="1">
      <c r="B1002" s="104"/>
      <c r="C1002" s="183" t="s">
        <v>1128</v>
      </c>
      <c r="D1002" s="183" t="s">
        <v>183</v>
      </c>
      <c r="E1002" s="184" t="s">
        <v>1129</v>
      </c>
      <c r="F1002" s="185" t="s">
        <v>1130</v>
      </c>
      <c r="G1002" s="186" t="s">
        <v>454</v>
      </c>
      <c r="H1002" s="187">
        <v>6</v>
      </c>
      <c r="I1002" s="6"/>
      <c r="J1002" s="188">
        <f>ROUND(I1002*H1002,2)</f>
        <v>0</v>
      </c>
      <c r="K1002" s="185" t="s">
        <v>187</v>
      </c>
      <c r="L1002" s="104"/>
      <c r="M1002" s="189" t="s">
        <v>5</v>
      </c>
      <c r="N1002" s="190" t="s">
        <v>42</v>
      </c>
      <c r="O1002" s="105"/>
      <c r="P1002" s="191">
        <f>O1002*H1002</f>
        <v>0</v>
      </c>
      <c r="Q1002" s="191">
        <v>2.3400000000000001E-2</v>
      </c>
      <c r="R1002" s="191">
        <f>Q1002*H1002</f>
        <v>0.1404</v>
      </c>
      <c r="S1002" s="191">
        <v>0</v>
      </c>
      <c r="T1002" s="192">
        <f>S1002*H1002</f>
        <v>0</v>
      </c>
      <c r="AR1002" s="93" t="s">
        <v>188</v>
      </c>
      <c r="AT1002" s="93" t="s">
        <v>183</v>
      </c>
      <c r="AU1002" s="93" t="s">
        <v>81</v>
      </c>
      <c r="AY1002" s="93" t="s">
        <v>180</v>
      </c>
      <c r="BE1002" s="193">
        <f>IF(N1002="základní",J1002,0)</f>
        <v>0</v>
      </c>
      <c r="BF1002" s="193">
        <f>IF(N1002="snížená",J1002,0)</f>
        <v>0</v>
      </c>
      <c r="BG1002" s="193">
        <f>IF(N1002="zákl. přenesená",J1002,0)</f>
        <v>0</v>
      </c>
      <c r="BH1002" s="193">
        <f>IF(N1002="sníž. přenesená",J1002,0)</f>
        <v>0</v>
      </c>
      <c r="BI1002" s="193">
        <f>IF(N1002="nulová",J1002,0)</f>
        <v>0</v>
      </c>
      <c r="BJ1002" s="93" t="s">
        <v>78</v>
      </c>
      <c r="BK1002" s="193">
        <f>ROUND(I1002*H1002,2)</f>
        <v>0</v>
      </c>
      <c r="BL1002" s="93" t="s">
        <v>188</v>
      </c>
      <c r="BM1002" s="93" t="s">
        <v>1131</v>
      </c>
    </row>
    <row r="1003" spans="2:65" s="195" customFormat="1">
      <c r="B1003" s="194"/>
      <c r="D1003" s="196" t="s">
        <v>190</v>
      </c>
      <c r="E1003" s="197" t="s">
        <v>5</v>
      </c>
      <c r="F1003" s="198" t="s">
        <v>1132</v>
      </c>
      <c r="H1003" s="197" t="s">
        <v>5</v>
      </c>
      <c r="L1003" s="194"/>
      <c r="M1003" s="199"/>
      <c r="N1003" s="200"/>
      <c r="O1003" s="200"/>
      <c r="P1003" s="200"/>
      <c r="Q1003" s="200"/>
      <c r="R1003" s="200"/>
      <c r="S1003" s="200"/>
      <c r="T1003" s="201"/>
      <c r="AT1003" s="197" t="s">
        <v>190</v>
      </c>
      <c r="AU1003" s="197" t="s">
        <v>81</v>
      </c>
      <c r="AV1003" s="195" t="s">
        <v>78</v>
      </c>
      <c r="AW1003" s="195" t="s">
        <v>34</v>
      </c>
      <c r="AX1003" s="195" t="s">
        <v>71</v>
      </c>
      <c r="AY1003" s="197" t="s">
        <v>180</v>
      </c>
    </row>
    <row r="1004" spans="2:65" s="195" customFormat="1">
      <c r="B1004" s="194"/>
      <c r="D1004" s="196" t="s">
        <v>190</v>
      </c>
      <c r="E1004" s="197" t="s">
        <v>5</v>
      </c>
      <c r="F1004" s="198" t="s">
        <v>1133</v>
      </c>
      <c r="H1004" s="197" t="s">
        <v>5</v>
      </c>
      <c r="L1004" s="194"/>
      <c r="M1004" s="199"/>
      <c r="N1004" s="200"/>
      <c r="O1004" s="200"/>
      <c r="P1004" s="200"/>
      <c r="Q1004" s="200"/>
      <c r="R1004" s="200"/>
      <c r="S1004" s="200"/>
      <c r="T1004" s="201"/>
      <c r="AT1004" s="197" t="s">
        <v>190</v>
      </c>
      <c r="AU1004" s="197" t="s">
        <v>81</v>
      </c>
      <c r="AV1004" s="195" t="s">
        <v>78</v>
      </c>
      <c r="AW1004" s="195" t="s">
        <v>34</v>
      </c>
      <c r="AX1004" s="195" t="s">
        <v>71</v>
      </c>
      <c r="AY1004" s="197" t="s">
        <v>180</v>
      </c>
    </row>
    <row r="1005" spans="2:65" s="203" customFormat="1">
      <c r="B1005" s="202"/>
      <c r="D1005" s="196" t="s">
        <v>190</v>
      </c>
      <c r="E1005" s="204" t="s">
        <v>5</v>
      </c>
      <c r="F1005" s="205" t="s">
        <v>226</v>
      </c>
      <c r="H1005" s="206">
        <v>6</v>
      </c>
      <c r="L1005" s="202"/>
      <c r="M1005" s="207"/>
      <c r="N1005" s="208"/>
      <c r="O1005" s="208"/>
      <c r="P1005" s="208"/>
      <c r="Q1005" s="208"/>
      <c r="R1005" s="208"/>
      <c r="S1005" s="208"/>
      <c r="T1005" s="209"/>
      <c r="AT1005" s="204" t="s">
        <v>190</v>
      </c>
      <c r="AU1005" s="204" t="s">
        <v>81</v>
      </c>
      <c r="AV1005" s="203" t="s">
        <v>81</v>
      </c>
      <c r="AW1005" s="203" t="s">
        <v>34</v>
      </c>
      <c r="AX1005" s="203" t="s">
        <v>78</v>
      </c>
      <c r="AY1005" s="204" t="s">
        <v>180</v>
      </c>
    </row>
    <row r="1006" spans="2:65" s="103" customFormat="1" ht="16.5" customHeight="1">
      <c r="B1006" s="104"/>
      <c r="C1006" s="226" t="s">
        <v>1134</v>
      </c>
      <c r="D1006" s="226" t="s">
        <v>296</v>
      </c>
      <c r="E1006" s="227" t="s">
        <v>1135</v>
      </c>
      <c r="F1006" s="228" t="s">
        <v>1136</v>
      </c>
      <c r="G1006" s="229" t="s">
        <v>454</v>
      </c>
      <c r="H1006" s="230">
        <v>6</v>
      </c>
      <c r="I1006" s="7"/>
      <c r="J1006" s="231">
        <f>ROUND(I1006*H1006,2)</f>
        <v>0</v>
      </c>
      <c r="K1006" s="228" t="s">
        <v>5</v>
      </c>
      <c r="L1006" s="232"/>
      <c r="M1006" s="233" t="s">
        <v>5</v>
      </c>
      <c r="N1006" s="234" t="s">
        <v>42</v>
      </c>
      <c r="O1006" s="105"/>
      <c r="P1006" s="191">
        <f>O1006*H1006</f>
        <v>0</v>
      </c>
      <c r="Q1006" s="191">
        <v>8.0000000000000002E-3</v>
      </c>
      <c r="R1006" s="191">
        <f>Q1006*H1006</f>
        <v>4.8000000000000001E-2</v>
      </c>
      <c r="S1006" s="191">
        <v>0</v>
      </c>
      <c r="T1006" s="192">
        <f>S1006*H1006</f>
        <v>0</v>
      </c>
      <c r="AR1006" s="93" t="s">
        <v>234</v>
      </c>
      <c r="AT1006" s="93" t="s">
        <v>296</v>
      </c>
      <c r="AU1006" s="93" t="s">
        <v>81</v>
      </c>
      <c r="AY1006" s="93" t="s">
        <v>180</v>
      </c>
      <c r="BE1006" s="193">
        <f>IF(N1006="základní",J1006,0)</f>
        <v>0</v>
      </c>
      <c r="BF1006" s="193">
        <f>IF(N1006="snížená",J1006,0)</f>
        <v>0</v>
      </c>
      <c r="BG1006" s="193">
        <f>IF(N1006="zákl. přenesená",J1006,0)</f>
        <v>0</v>
      </c>
      <c r="BH1006" s="193">
        <f>IF(N1006="sníž. přenesená",J1006,0)</f>
        <v>0</v>
      </c>
      <c r="BI1006" s="193">
        <f>IF(N1006="nulová",J1006,0)</f>
        <v>0</v>
      </c>
      <c r="BJ1006" s="93" t="s">
        <v>78</v>
      </c>
      <c r="BK1006" s="193">
        <f>ROUND(I1006*H1006,2)</f>
        <v>0</v>
      </c>
      <c r="BL1006" s="93" t="s">
        <v>188</v>
      </c>
      <c r="BM1006" s="93" t="s">
        <v>1137</v>
      </c>
    </row>
    <row r="1007" spans="2:65" s="103" customFormat="1" ht="16.5" customHeight="1">
      <c r="B1007" s="104"/>
      <c r="C1007" s="183" t="s">
        <v>1138</v>
      </c>
      <c r="D1007" s="183" t="s">
        <v>183</v>
      </c>
      <c r="E1007" s="184" t="s">
        <v>1139</v>
      </c>
      <c r="F1007" s="185" t="s">
        <v>1140</v>
      </c>
      <c r="G1007" s="186" t="s">
        <v>416</v>
      </c>
      <c r="H1007" s="187">
        <v>1</v>
      </c>
      <c r="I1007" s="6"/>
      <c r="J1007" s="188">
        <f>ROUND(I1007*H1007,2)</f>
        <v>0</v>
      </c>
      <c r="K1007" s="185" t="s">
        <v>5</v>
      </c>
      <c r="L1007" s="104"/>
      <c r="M1007" s="189" t="s">
        <v>5</v>
      </c>
      <c r="N1007" s="190" t="s">
        <v>42</v>
      </c>
      <c r="O1007" s="105"/>
      <c r="P1007" s="191">
        <f>O1007*H1007</f>
        <v>0</v>
      </c>
      <c r="Q1007" s="191">
        <v>0</v>
      </c>
      <c r="R1007" s="191">
        <f>Q1007*H1007</f>
        <v>0</v>
      </c>
      <c r="S1007" s="191">
        <v>0</v>
      </c>
      <c r="T1007" s="192">
        <f>S1007*H1007</f>
        <v>0</v>
      </c>
      <c r="AR1007" s="93" t="s">
        <v>188</v>
      </c>
      <c r="AT1007" s="93" t="s">
        <v>183</v>
      </c>
      <c r="AU1007" s="93" t="s">
        <v>81</v>
      </c>
      <c r="AY1007" s="93" t="s">
        <v>180</v>
      </c>
      <c r="BE1007" s="193">
        <f>IF(N1007="základní",J1007,0)</f>
        <v>0</v>
      </c>
      <c r="BF1007" s="193">
        <f>IF(N1007="snížená",J1007,0)</f>
        <v>0</v>
      </c>
      <c r="BG1007" s="193">
        <f>IF(N1007="zákl. přenesená",J1007,0)</f>
        <v>0</v>
      </c>
      <c r="BH1007" s="193">
        <f>IF(N1007="sníž. přenesená",J1007,0)</f>
        <v>0</v>
      </c>
      <c r="BI1007" s="193">
        <f>IF(N1007="nulová",J1007,0)</f>
        <v>0</v>
      </c>
      <c r="BJ1007" s="93" t="s">
        <v>78</v>
      </c>
      <c r="BK1007" s="193">
        <f>ROUND(I1007*H1007,2)</f>
        <v>0</v>
      </c>
      <c r="BL1007" s="93" t="s">
        <v>188</v>
      </c>
      <c r="BM1007" s="93" t="s">
        <v>1141</v>
      </c>
    </row>
    <row r="1008" spans="2:65" s="171" customFormat="1" ht="29.85" customHeight="1">
      <c r="B1008" s="170"/>
      <c r="D1008" s="172" t="s">
        <v>70</v>
      </c>
      <c r="E1008" s="181" t="s">
        <v>922</v>
      </c>
      <c r="F1008" s="181" t="s">
        <v>1142</v>
      </c>
      <c r="J1008" s="182">
        <f>BK1008</f>
        <v>0</v>
      </c>
      <c r="L1008" s="170"/>
      <c r="M1008" s="175"/>
      <c r="N1008" s="176"/>
      <c r="O1008" s="176"/>
      <c r="P1008" s="177">
        <f>SUM(P1009:P1286)</f>
        <v>0</v>
      </c>
      <c r="Q1008" s="176"/>
      <c r="R1008" s="177">
        <f>SUM(R1009:R1286)</f>
        <v>1.3088545</v>
      </c>
      <c r="S1008" s="176"/>
      <c r="T1008" s="178">
        <f>SUM(T1009:T1286)</f>
        <v>101.669636</v>
      </c>
      <c r="AR1008" s="172" t="s">
        <v>78</v>
      </c>
      <c r="AT1008" s="179" t="s">
        <v>70</v>
      </c>
      <c r="AU1008" s="179" t="s">
        <v>78</v>
      </c>
      <c r="AY1008" s="172" t="s">
        <v>180</v>
      </c>
      <c r="BK1008" s="180">
        <f>SUM(BK1009:BK1286)</f>
        <v>0</v>
      </c>
    </row>
    <row r="1009" spans="2:65" s="103" customFormat="1" ht="25.5" customHeight="1">
      <c r="B1009" s="104"/>
      <c r="C1009" s="183" t="s">
        <v>1143</v>
      </c>
      <c r="D1009" s="183" t="s">
        <v>183</v>
      </c>
      <c r="E1009" s="184" t="s">
        <v>1144</v>
      </c>
      <c r="F1009" s="185" t="s">
        <v>1145</v>
      </c>
      <c r="G1009" s="186" t="s">
        <v>208</v>
      </c>
      <c r="H1009" s="187">
        <v>126.72</v>
      </c>
      <c r="I1009" s="6"/>
      <c r="J1009" s="188">
        <f>ROUND(I1009*H1009,2)</f>
        <v>0</v>
      </c>
      <c r="K1009" s="185" t="s">
        <v>187</v>
      </c>
      <c r="L1009" s="104"/>
      <c r="M1009" s="189" t="s">
        <v>5</v>
      </c>
      <c r="N1009" s="190" t="s">
        <v>42</v>
      </c>
      <c r="O1009" s="105"/>
      <c r="P1009" s="191">
        <f>O1009*H1009</f>
        <v>0</v>
      </c>
      <c r="Q1009" s="191">
        <v>0</v>
      </c>
      <c r="R1009" s="191">
        <f>Q1009*H1009</f>
        <v>0</v>
      </c>
      <c r="S1009" s="191">
        <v>6.0999999999999999E-2</v>
      </c>
      <c r="T1009" s="192">
        <f>S1009*H1009</f>
        <v>7.7299199999999999</v>
      </c>
      <c r="AR1009" s="93" t="s">
        <v>188</v>
      </c>
      <c r="AT1009" s="93" t="s">
        <v>183</v>
      </c>
      <c r="AU1009" s="93" t="s">
        <v>81</v>
      </c>
      <c r="AY1009" s="93" t="s">
        <v>180</v>
      </c>
      <c r="BE1009" s="193">
        <f>IF(N1009="základní",J1009,0)</f>
        <v>0</v>
      </c>
      <c r="BF1009" s="193">
        <f>IF(N1009="snížená",J1009,0)</f>
        <v>0</v>
      </c>
      <c r="BG1009" s="193">
        <f>IF(N1009="zákl. přenesená",J1009,0)</f>
        <v>0</v>
      </c>
      <c r="BH1009" s="193">
        <f>IF(N1009="sníž. přenesená",J1009,0)</f>
        <v>0</v>
      </c>
      <c r="BI1009" s="193">
        <f>IF(N1009="nulová",J1009,0)</f>
        <v>0</v>
      </c>
      <c r="BJ1009" s="93" t="s">
        <v>78</v>
      </c>
      <c r="BK1009" s="193">
        <f>ROUND(I1009*H1009,2)</f>
        <v>0</v>
      </c>
      <c r="BL1009" s="93" t="s">
        <v>188</v>
      </c>
      <c r="BM1009" s="93" t="s">
        <v>1146</v>
      </c>
    </row>
    <row r="1010" spans="2:65" s="195" customFormat="1">
      <c r="B1010" s="194"/>
      <c r="D1010" s="196" t="s">
        <v>190</v>
      </c>
      <c r="E1010" s="197" t="s">
        <v>5</v>
      </c>
      <c r="F1010" s="198" t="s">
        <v>1147</v>
      </c>
      <c r="H1010" s="197" t="s">
        <v>5</v>
      </c>
      <c r="L1010" s="194"/>
      <c r="M1010" s="199"/>
      <c r="N1010" s="200"/>
      <c r="O1010" s="200"/>
      <c r="P1010" s="200"/>
      <c r="Q1010" s="200"/>
      <c r="R1010" s="200"/>
      <c r="S1010" s="200"/>
      <c r="T1010" s="201"/>
      <c r="AT1010" s="197" t="s">
        <v>190</v>
      </c>
      <c r="AU1010" s="197" t="s">
        <v>81</v>
      </c>
      <c r="AV1010" s="195" t="s">
        <v>78</v>
      </c>
      <c r="AW1010" s="195" t="s">
        <v>34</v>
      </c>
      <c r="AX1010" s="195" t="s">
        <v>71</v>
      </c>
      <c r="AY1010" s="197" t="s">
        <v>180</v>
      </c>
    </row>
    <row r="1011" spans="2:65" s="195" customFormat="1">
      <c r="B1011" s="194"/>
      <c r="D1011" s="196" t="s">
        <v>190</v>
      </c>
      <c r="E1011" s="197" t="s">
        <v>5</v>
      </c>
      <c r="F1011" s="198" t="s">
        <v>1148</v>
      </c>
      <c r="H1011" s="197" t="s">
        <v>5</v>
      </c>
      <c r="L1011" s="194"/>
      <c r="M1011" s="199"/>
      <c r="N1011" s="200"/>
      <c r="O1011" s="200"/>
      <c r="P1011" s="200"/>
      <c r="Q1011" s="200"/>
      <c r="R1011" s="200"/>
      <c r="S1011" s="200"/>
      <c r="T1011" s="201"/>
      <c r="AT1011" s="197" t="s">
        <v>190</v>
      </c>
      <c r="AU1011" s="197" t="s">
        <v>81</v>
      </c>
      <c r="AV1011" s="195" t="s">
        <v>78</v>
      </c>
      <c r="AW1011" s="195" t="s">
        <v>34</v>
      </c>
      <c r="AX1011" s="195" t="s">
        <v>71</v>
      </c>
      <c r="AY1011" s="197" t="s">
        <v>180</v>
      </c>
    </row>
    <row r="1012" spans="2:65" s="195" customFormat="1">
      <c r="B1012" s="194"/>
      <c r="D1012" s="196" t="s">
        <v>190</v>
      </c>
      <c r="E1012" s="197" t="s">
        <v>5</v>
      </c>
      <c r="F1012" s="198" t="s">
        <v>288</v>
      </c>
      <c r="H1012" s="197" t="s">
        <v>5</v>
      </c>
      <c r="L1012" s="194"/>
      <c r="M1012" s="199"/>
      <c r="N1012" s="200"/>
      <c r="O1012" s="200"/>
      <c r="P1012" s="200"/>
      <c r="Q1012" s="200"/>
      <c r="R1012" s="200"/>
      <c r="S1012" s="200"/>
      <c r="T1012" s="201"/>
      <c r="AT1012" s="197" t="s">
        <v>190</v>
      </c>
      <c r="AU1012" s="197" t="s">
        <v>81</v>
      </c>
      <c r="AV1012" s="195" t="s">
        <v>78</v>
      </c>
      <c r="AW1012" s="195" t="s">
        <v>34</v>
      </c>
      <c r="AX1012" s="195" t="s">
        <v>71</v>
      </c>
      <c r="AY1012" s="197" t="s">
        <v>180</v>
      </c>
    </row>
    <row r="1013" spans="2:65" s="203" customFormat="1">
      <c r="B1013" s="202"/>
      <c r="D1013" s="196" t="s">
        <v>190</v>
      </c>
      <c r="E1013" s="204" t="s">
        <v>5</v>
      </c>
      <c r="F1013" s="205" t="s">
        <v>1149</v>
      </c>
      <c r="H1013" s="206">
        <v>11.52</v>
      </c>
      <c r="L1013" s="202"/>
      <c r="M1013" s="207"/>
      <c r="N1013" s="208"/>
      <c r="O1013" s="208"/>
      <c r="P1013" s="208"/>
      <c r="Q1013" s="208"/>
      <c r="R1013" s="208"/>
      <c r="S1013" s="208"/>
      <c r="T1013" s="209"/>
      <c r="AT1013" s="204" t="s">
        <v>190</v>
      </c>
      <c r="AU1013" s="204" t="s">
        <v>81</v>
      </c>
      <c r="AV1013" s="203" t="s">
        <v>81</v>
      </c>
      <c r="AW1013" s="203" t="s">
        <v>34</v>
      </c>
      <c r="AX1013" s="203" t="s">
        <v>71</v>
      </c>
      <c r="AY1013" s="204" t="s">
        <v>180</v>
      </c>
    </row>
    <row r="1014" spans="2:65" s="203" customFormat="1">
      <c r="B1014" s="202"/>
      <c r="D1014" s="196" t="s">
        <v>190</v>
      </c>
      <c r="E1014" s="204" t="s">
        <v>5</v>
      </c>
      <c r="F1014" s="205" t="s">
        <v>1150</v>
      </c>
      <c r="H1014" s="206">
        <v>8.64</v>
      </c>
      <c r="L1014" s="202"/>
      <c r="M1014" s="207"/>
      <c r="N1014" s="208"/>
      <c r="O1014" s="208"/>
      <c r="P1014" s="208"/>
      <c r="Q1014" s="208"/>
      <c r="R1014" s="208"/>
      <c r="S1014" s="208"/>
      <c r="T1014" s="209"/>
      <c r="AT1014" s="204" t="s">
        <v>190</v>
      </c>
      <c r="AU1014" s="204" t="s">
        <v>81</v>
      </c>
      <c r="AV1014" s="203" t="s">
        <v>81</v>
      </c>
      <c r="AW1014" s="203" t="s">
        <v>34</v>
      </c>
      <c r="AX1014" s="203" t="s">
        <v>71</v>
      </c>
      <c r="AY1014" s="204" t="s">
        <v>180</v>
      </c>
    </row>
    <row r="1015" spans="2:65" s="203" customFormat="1">
      <c r="B1015" s="202"/>
      <c r="D1015" s="196" t="s">
        <v>190</v>
      </c>
      <c r="E1015" s="204" t="s">
        <v>5</v>
      </c>
      <c r="F1015" s="205" t="s">
        <v>1151</v>
      </c>
      <c r="H1015" s="206">
        <v>20.16</v>
      </c>
      <c r="L1015" s="202"/>
      <c r="M1015" s="207"/>
      <c r="N1015" s="208"/>
      <c r="O1015" s="208"/>
      <c r="P1015" s="208"/>
      <c r="Q1015" s="208"/>
      <c r="R1015" s="208"/>
      <c r="S1015" s="208"/>
      <c r="T1015" s="209"/>
      <c r="AT1015" s="204" t="s">
        <v>190</v>
      </c>
      <c r="AU1015" s="204" t="s">
        <v>81</v>
      </c>
      <c r="AV1015" s="203" t="s">
        <v>81</v>
      </c>
      <c r="AW1015" s="203" t="s">
        <v>34</v>
      </c>
      <c r="AX1015" s="203" t="s">
        <v>71</v>
      </c>
      <c r="AY1015" s="204" t="s">
        <v>180</v>
      </c>
    </row>
    <row r="1016" spans="2:65" s="203" customFormat="1">
      <c r="B1016" s="202"/>
      <c r="D1016" s="196" t="s">
        <v>190</v>
      </c>
      <c r="E1016" s="204" t="s">
        <v>5</v>
      </c>
      <c r="F1016" s="205" t="s">
        <v>1152</v>
      </c>
      <c r="H1016" s="206">
        <v>2.88</v>
      </c>
      <c r="L1016" s="202"/>
      <c r="M1016" s="207"/>
      <c r="N1016" s="208"/>
      <c r="O1016" s="208"/>
      <c r="P1016" s="208"/>
      <c r="Q1016" s="208"/>
      <c r="R1016" s="208"/>
      <c r="S1016" s="208"/>
      <c r="T1016" s="209"/>
      <c r="AT1016" s="204" t="s">
        <v>190</v>
      </c>
      <c r="AU1016" s="204" t="s">
        <v>81</v>
      </c>
      <c r="AV1016" s="203" t="s">
        <v>81</v>
      </c>
      <c r="AW1016" s="203" t="s">
        <v>34</v>
      </c>
      <c r="AX1016" s="203" t="s">
        <v>71</v>
      </c>
      <c r="AY1016" s="204" t="s">
        <v>180</v>
      </c>
    </row>
    <row r="1017" spans="2:65" s="203" customFormat="1">
      <c r="B1017" s="202"/>
      <c r="D1017" s="196" t="s">
        <v>190</v>
      </c>
      <c r="E1017" s="204" t="s">
        <v>5</v>
      </c>
      <c r="F1017" s="205" t="s">
        <v>1153</v>
      </c>
      <c r="H1017" s="206">
        <v>5.76</v>
      </c>
      <c r="L1017" s="202"/>
      <c r="M1017" s="207"/>
      <c r="N1017" s="208"/>
      <c r="O1017" s="208"/>
      <c r="P1017" s="208"/>
      <c r="Q1017" s="208"/>
      <c r="R1017" s="208"/>
      <c r="S1017" s="208"/>
      <c r="T1017" s="209"/>
      <c r="AT1017" s="204" t="s">
        <v>190</v>
      </c>
      <c r="AU1017" s="204" t="s">
        <v>81</v>
      </c>
      <c r="AV1017" s="203" t="s">
        <v>81</v>
      </c>
      <c r="AW1017" s="203" t="s">
        <v>34</v>
      </c>
      <c r="AX1017" s="203" t="s">
        <v>71</v>
      </c>
      <c r="AY1017" s="204" t="s">
        <v>180</v>
      </c>
    </row>
    <row r="1018" spans="2:65" s="203" customFormat="1">
      <c r="B1018" s="202"/>
      <c r="D1018" s="196" t="s">
        <v>190</v>
      </c>
      <c r="E1018" s="204" t="s">
        <v>5</v>
      </c>
      <c r="F1018" s="205" t="s">
        <v>1152</v>
      </c>
      <c r="H1018" s="206">
        <v>2.88</v>
      </c>
      <c r="L1018" s="202"/>
      <c r="M1018" s="207"/>
      <c r="N1018" s="208"/>
      <c r="O1018" s="208"/>
      <c r="P1018" s="208"/>
      <c r="Q1018" s="208"/>
      <c r="R1018" s="208"/>
      <c r="S1018" s="208"/>
      <c r="T1018" s="209"/>
      <c r="AT1018" s="204" t="s">
        <v>190</v>
      </c>
      <c r="AU1018" s="204" t="s">
        <v>81</v>
      </c>
      <c r="AV1018" s="203" t="s">
        <v>81</v>
      </c>
      <c r="AW1018" s="203" t="s">
        <v>34</v>
      </c>
      <c r="AX1018" s="203" t="s">
        <v>71</v>
      </c>
      <c r="AY1018" s="204" t="s">
        <v>180</v>
      </c>
    </row>
    <row r="1019" spans="2:65" s="195" customFormat="1">
      <c r="B1019" s="194"/>
      <c r="D1019" s="196" t="s">
        <v>190</v>
      </c>
      <c r="E1019" s="197" t="s">
        <v>5</v>
      </c>
      <c r="F1019" s="198" t="s">
        <v>290</v>
      </c>
      <c r="H1019" s="197" t="s">
        <v>5</v>
      </c>
      <c r="L1019" s="194"/>
      <c r="M1019" s="199"/>
      <c r="N1019" s="200"/>
      <c r="O1019" s="200"/>
      <c r="P1019" s="200"/>
      <c r="Q1019" s="200"/>
      <c r="R1019" s="200"/>
      <c r="S1019" s="200"/>
      <c r="T1019" s="201"/>
      <c r="AT1019" s="197" t="s">
        <v>190</v>
      </c>
      <c r="AU1019" s="197" t="s">
        <v>81</v>
      </c>
      <c r="AV1019" s="195" t="s">
        <v>78</v>
      </c>
      <c r="AW1019" s="195" t="s">
        <v>34</v>
      </c>
      <c r="AX1019" s="195" t="s">
        <v>71</v>
      </c>
      <c r="AY1019" s="197" t="s">
        <v>180</v>
      </c>
    </row>
    <row r="1020" spans="2:65" s="203" customFormat="1">
      <c r="B1020" s="202"/>
      <c r="D1020" s="196" t="s">
        <v>190</v>
      </c>
      <c r="E1020" s="204" t="s">
        <v>5</v>
      </c>
      <c r="F1020" s="205" t="s">
        <v>1154</v>
      </c>
      <c r="H1020" s="206">
        <v>17.28</v>
      </c>
      <c r="L1020" s="202"/>
      <c r="M1020" s="207"/>
      <c r="N1020" s="208"/>
      <c r="O1020" s="208"/>
      <c r="P1020" s="208"/>
      <c r="Q1020" s="208"/>
      <c r="R1020" s="208"/>
      <c r="S1020" s="208"/>
      <c r="T1020" s="209"/>
      <c r="AT1020" s="204" t="s">
        <v>190</v>
      </c>
      <c r="AU1020" s="204" t="s">
        <v>81</v>
      </c>
      <c r="AV1020" s="203" t="s">
        <v>81</v>
      </c>
      <c r="AW1020" s="203" t="s">
        <v>34</v>
      </c>
      <c r="AX1020" s="203" t="s">
        <v>71</v>
      </c>
      <c r="AY1020" s="204" t="s">
        <v>180</v>
      </c>
    </row>
    <row r="1021" spans="2:65" s="203" customFormat="1">
      <c r="B1021" s="202"/>
      <c r="D1021" s="196" t="s">
        <v>190</v>
      </c>
      <c r="E1021" s="204" t="s">
        <v>5</v>
      </c>
      <c r="F1021" s="205" t="s">
        <v>1155</v>
      </c>
      <c r="H1021" s="206">
        <v>57.6</v>
      </c>
      <c r="L1021" s="202"/>
      <c r="M1021" s="207"/>
      <c r="N1021" s="208"/>
      <c r="O1021" s="208"/>
      <c r="P1021" s="208"/>
      <c r="Q1021" s="208"/>
      <c r="R1021" s="208"/>
      <c r="S1021" s="208"/>
      <c r="T1021" s="209"/>
      <c r="AT1021" s="204" t="s">
        <v>190</v>
      </c>
      <c r="AU1021" s="204" t="s">
        <v>81</v>
      </c>
      <c r="AV1021" s="203" t="s">
        <v>81</v>
      </c>
      <c r="AW1021" s="203" t="s">
        <v>34</v>
      </c>
      <c r="AX1021" s="203" t="s">
        <v>71</v>
      </c>
      <c r="AY1021" s="204" t="s">
        <v>180</v>
      </c>
    </row>
    <row r="1022" spans="2:65" s="211" customFormat="1">
      <c r="B1022" s="210"/>
      <c r="D1022" s="196" t="s">
        <v>190</v>
      </c>
      <c r="E1022" s="212" t="s">
        <v>5</v>
      </c>
      <c r="F1022" s="213" t="s">
        <v>198</v>
      </c>
      <c r="H1022" s="214">
        <v>126.72</v>
      </c>
      <c r="L1022" s="210"/>
      <c r="M1022" s="215"/>
      <c r="N1022" s="216"/>
      <c r="O1022" s="216"/>
      <c r="P1022" s="216"/>
      <c r="Q1022" s="216"/>
      <c r="R1022" s="216"/>
      <c r="S1022" s="216"/>
      <c r="T1022" s="217"/>
      <c r="AT1022" s="212" t="s">
        <v>190</v>
      </c>
      <c r="AU1022" s="212" t="s">
        <v>81</v>
      </c>
      <c r="AV1022" s="211" t="s">
        <v>188</v>
      </c>
      <c r="AW1022" s="211" t="s">
        <v>34</v>
      </c>
      <c r="AX1022" s="211" t="s">
        <v>78</v>
      </c>
      <c r="AY1022" s="212" t="s">
        <v>180</v>
      </c>
    </row>
    <row r="1023" spans="2:65" s="103" customFormat="1" ht="25.5" customHeight="1">
      <c r="B1023" s="104"/>
      <c r="C1023" s="183" t="s">
        <v>1156</v>
      </c>
      <c r="D1023" s="183" t="s">
        <v>183</v>
      </c>
      <c r="E1023" s="184" t="s">
        <v>1157</v>
      </c>
      <c r="F1023" s="185" t="s">
        <v>1158</v>
      </c>
      <c r="G1023" s="186" t="s">
        <v>208</v>
      </c>
      <c r="H1023" s="187">
        <v>62.151000000000003</v>
      </c>
      <c r="I1023" s="6"/>
      <c r="J1023" s="188">
        <f>ROUND(I1023*H1023,2)</f>
        <v>0</v>
      </c>
      <c r="K1023" s="185" t="s">
        <v>187</v>
      </c>
      <c r="L1023" s="104"/>
      <c r="M1023" s="189" t="s">
        <v>5</v>
      </c>
      <c r="N1023" s="190" t="s">
        <v>42</v>
      </c>
      <c r="O1023" s="105"/>
      <c r="P1023" s="191">
        <f>O1023*H1023</f>
        <v>0</v>
      </c>
      <c r="Q1023" s="191">
        <v>0</v>
      </c>
      <c r="R1023" s="191">
        <f>Q1023*H1023</f>
        <v>0</v>
      </c>
      <c r="S1023" s="191">
        <v>7.5999999999999998E-2</v>
      </c>
      <c r="T1023" s="192">
        <f>S1023*H1023</f>
        <v>4.7234759999999998</v>
      </c>
      <c r="AR1023" s="93" t="s">
        <v>188</v>
      </c>
      <c r="AT1023" s="93" t="s">
        <v>183</v>
      </c>
      <c r="AU1023" s="93" t="s">
        <v>81</v>
      </c>
      <c r="AY1023" s="93" t="s">
        <v>180</v>
      </c>
      <c r="BE1023" s="193">
        <f>IF(N1023="základní",J1023,0)</f>
        <v>0</v>
      </c>
      <c r="BF1023" s="193">
        <f>IF(N1023="snížená",J1023,0)</f>
        <v>0</v>
      </c>
      <c r="BG1023" s="193">
        <f>IF(N1023="zákl. přenesená",J1023,0)</f>
        <v>0</v>
      </c>
      <c r="BH1023" s="193">
        <f>IF(N1023="sníž. přenesená",J1023,0)</f>
        <v>0</v>
      </c>
      <c r="BI1023" s="193">
        <f>IF(N1023="nulová",J1023,0)</f>
        <v>0</v>
      </c>
      <c r="BJ1023" s="93" t="s">
        <v>78</v>
      </c>
      <c r="BK1023" s="193">
        <f>ROUND(I1023*H1023,2)</f>
        <v>0</v>
      </c>
      <c r="BL1023" s="93" t="s">
        <v>188</v>
      </c>
      <c r="BM1023" s="93" t="s">
        <v>1159</v>
      </c>
    </row>
    <row r="1024" spans="2:65" s="195" customFormat="1">
      <c r="B1024" s="194"/>
      <c r="D1024" s="196" t="s">
        <v>190</v>
      </c>
      <c r="E1024" s="197" t="s">
        <v>5</v>
      </c>
      <c r="F1024" s="198" t="s">
        <v>1160</v>
      </c>
      <c r="H1024" s="197" t="s">
        <v>5</v>
      </c>
      <c r="L1024" s="194"/>
      <c r="M1024" s="199"/>
      <c r="N1024" s="200"/>
      <c r="O1024" s="200"/>
      <c r="P1024" s="200"/>
      <c r="Q1024" s="200"/>
      <c r="R1024" s="200"/>
      <c r="S1024" s="200"/>
      <c r="T1024" s="201"/>
      <c r="AT1024" s="197" t="s">
        <v>190</v>
      </c>
      <c r="AU1024" s="197" t="s">
        <v>81</v>
      </c>
      <c r="AV1024" s="195" t="s">
        <v>78</v>
      </c>
      <c r="AW1024" s="195" t="s">
        <v>34</v>
      </c>
      <c r="AX1024" s="195" t="s">
        <v>71</v>
      </c>
      <c r="AY1024" s="197" t="s">
        <v>180</v>
      </c>
    </row>
    <row r="1025" spans="2:65" s="195" customFormat="1">
      <c r="B1025" s="194"/>
      <c r="D1025" s="196" t="s">
        <v>190</v>
      </c>
      <c r="E1025" s="197" t="s">
        <v>5</v>
      </c>
      <c r="F1025" s="198" t="s">
        <v>1161</v>
      </c>
      <c r="H1025" s="197" t="s">
        <v>5</v>
      </c>
      <c r="L1025" s="194"/>
      <c r="M1025" s="199"/>
      <c r="N1025" s="200"/>
      <c r="O1025" s="200"/>
      <c r="P1025" s="200"/>
      <c r="Q1025" s="200"/>
      <c r="R1025" s="200"/>
      <c r="S1025" s="200"/>
      <c r="T1025" s="201"/>
      <c r="AT1025" s="197" t="s">
        <v>190</v>
      </c>
      <c r="AU1025" s="197" t="s">
        <v>81</v>
      </c>
      <c r="AV1025" s="195" t="s">
        <v>78</v>
      </c>
      <c r="AW1025" s="195" t="s">
        <v>34</v>
      </c>
      <c r="AX1025" s="195" t="s">
        <v>71</v>
      </c>
      <c r="AY1025" s="197" t="s">
        <v>180</v>
      </c>
    </row>
    <row r="1026" spans="2:65" s="195" customFormat="1">
      <c r="B1026" s="194"/>
      <c r="D1026" s="196" t="s">
        <v>190</v>
      </c>
      <c r="E1026" s="197" t="s">
        <v>5</v>
      </c>
      <c r="F1026" s="198" t="s">
        <v>288</v>
      </c>
      <c r="H1026" s="197" t="s">
        <v>5</v>
      </c>
      <c r="L1026" s="194"/>
      <c r="M1026" s="199"/>
      <c r="N1026" s="200"/>
      <c r="O1026" s="200"/>
      <c r="P1026" s="200"/>
      <c r="Q1026" s="200"/>
      <c r="R1026" s="200"/>
      <c r="S1026" s="200"/>
      <c r="T1026" s="201"/>
      <c r="AT1026" s="197" t="s">
        <v>190</v>
      </c>
      <c r="AU1026" s="197" t="s">
        <v>81</v>
      </c>
      <c r="AV1026" s="195" t="s">
        <v>78</v>
      </c>
      <c r="AW1026" s="195" t="s">
        <v>34</v>
      </c>
      <c r="AX1026" s="195" t="s">
        <v>71</v>
      </c>
      <c r="AY1026" s="197" t="s">
        <v>180</v>
      </c>
    </row>
    <row r="1027" spans="2:65" s="203" customFormat="1">
      <c r="B1027" s="202"/>
      <c r="D1027" s="196" t="s">
        <v>190</v>
      </c>
      <c r="E1027" s="204" t="s">
        <v>5</v>
      </c>
      <c r="F1027" s="205" t="s">
        <v>1162</v>
      </c>
      <c r="H1027" s="206">
        <v>7.0919999999999996</v>
      </c>
      <c r="L1027" s="202"/>
      <c r="M1027" s="207"/>
      <c r="N1027" s="208"/>
      <c r="O1027" s="208"/>
      <c r="P1027" s="208"/>
      <c r="Q1027" s="208"/>
      <c r="R1027" s="208"/>
      <c r="S1027" s="208"/>
      <c r="T1027" s="209"/>
      <c r="AT1027" s="204" t="s">
        <v>190</v>
      </c>
      <c r="AU1027" s="204" t="s">
        <v>81</v>
      </c>
      <c r="AV1027" s="203" t="s">
        <v>81</v>
      </c>
      <c r="AW1027" s="203" t="s">
        <v>34</v>
      </c>
      <c r="AX1027" s="203" t="s">
        <v>71</v>
      </c>
      <c r="AY1027" s="204" t="s">
        <v>180</v>
      </c>
    </row>
    <row r="1028" spans="2:65" s="203" customFormat="1">
      <c r="B1028" s="202"/>
      <c r="D1028" s="196" t="s">
        <v>190</v>
      </c>
      <c r="E1028" s="204" t="s">
        <v>5</v>
      </c>
      <c r="F1028" s="205" t="s">
        <v>1163</v>
      </c>
      <c r="H1028" s="206">
        <v>1.379</v>
      </c>
      <c r="L1028" s="202"/>
      <c r="M1028" s="207"/>
      <c r="N1028" s="208"/>
      <c r="O1028" s="208"/>
      <c r="P1028" s="208"/>
      <c r="Q1028" s="208"/>
      <c r="R1028" s="208"/>
      <c r="S1028" s="208"/>
      <c r="T1028" s="209"/>
      <c r="AT1028" s="204" t="s">
        <v>190</v>
      </c>
      <c r="AU1028" s="204" t="s">
        <v>81</v>
      </c>
      <c r="AV1028" s="203" t="s">
        <v>81</v>
      </c>
      <c r="AW1028" s="203" t="s">
        <v>34</v>
      </c>
      <c r="AX1028" s="203" t="s">
        <v>71</v>
      </c>
      <c r="AY1028" s="204" t="s">
        <v>180</v>
      </c>
    </row>
    <row r="1029" spans="2:65" s="203" customFormat="1">
      <c r="B1029" s="202"/>
      <c r="D1029" s="196" t="s">
        <v>190</v>
      </c>
      <c r="E1029" s="204" t="s">
        <v>5</v>
      </c>
      <c r="F1029" s="205" t="s">
        <v>1164</v>
      </c>
      <c r="H1029" s="206">
        <v>14.183999999999999</v>
      </c>
      <c r="L1029" s="202"/>
      <c r="M1029" s="207"/>
      <c r="N1029" s="208"/>
      <c r="O1029" s="208"/>
      <c r="P1029" s="208"/>
      <c r="Q1029" s="208"/>
      <c r="R1029" s="208"/>
      <c r="S1029" s="208"/>
      <c r="T1029" s="209"/>
      <c r="AT1029" s="204" t="s">
        <v>190</v>
      </c>
      <c r="AU1029" s="204" t="s">
        <v>81</v>
      </c>
      <c r="AV1029" s="203" t="s">
        <v>81</v>
      </c>
      <c r="AW1029" s="203" t="s">
        <v>34</v>
      </c>
      <c r="AX1029" s="203" t="s">
        <v>71</v>
      </c>
      <c r="AY1029" s="204" t="s">
        <v>180</v>
      </c>
    </row>
    <row r="1030" spans="2:65" s="203" customFormat="1">
      <c r="B1030" s="202"/>
      <c r="D1030" s="196" t="s">
        <v>190</v>
      </c>
      <c r="E1030" s="204" t="s">
        <v>5</v>
      </c>
      <c r="F1030" s="205" t="s">
        <v>1165</v>
      </c>
      <c r="H1030" s="206">
        <v>2.64</v>
      </c>
      <c r="L1030" s="202"/>
      <c r="M1030" s="207"/>
      <c r="N1030" s="208"/>
      <c r="O1030" s="208"/>
      <c r="P1030" s="208"/>
      <c r="Q1030" s="208"/>
      <c r="R1030" s="208"/>
      <c r="S1030" s="208"/>
      <c r="T1030" s="209"/>
      <c r="AT1030" s="204" t="s">
        <v>190</v>
      </c>
      <c r="AU1030" s="204" t="s">
        <v>81</v>
      </c>
      <c r="AV1030" s="203" t="s">
        <v>81</v>
      </c>
      <c r="AW1030" s="203" t="s">
        <v>34</v>
      </c>
      <c r="AX1030" s="203" t="s">
        <v>71</v>
      </c>
      <c r="AY1030" s="204" t="s">
        <v>180</v>
      </c>
    </row>
    <row r="1031" spans="2:65" s="203" customFormat="1">
      <c r="B1031" s="202"/>
      <c r="D1031" s="196" t="s">
        <v>190</v>
      </c>
      <c r="E1031" s="204" t="s">
        <v>5</v>
      </c>
      <c r="F1031" s="205" t="s">
        <v>1166</v>
      </c>
      <c r="H1031" s="206">
        <v>2.0699999999999998</v>
      </c>
      <c r="L1031" s="202"/>
      <c r="M1031" s="207"/>
      <c r="N1031" s="208"/>
      <c r="O1031" s="208"/>
      <c r="P1031" s="208"/>
      <c r="Q1031" s="208"/>
      <c r="R1031" s="208"/>
      <c r="S1031" s="208"/>
      <c r="T1031" s="209"/>
      <c r="AT1031" s="204" t="s">
        <v>190</v>
      </c>
      <c r="AU1031" s="204" t="s">
        <v>81</v>
      </c>
      <c r="AV1031" s="203" t="s">
        <v>81</v>
      </c>
      <c r="AW1031" s="203" t="s">
        <v>34</v>
      </c>
      <c r="AX1031" s="203" t="s">
        <v>71</v>
      </c>
      <c r="AY1031" s="204" t="s">
        <v>180</v>
      </c>
    </row>
    <row r="1032" spans="2:65" s="203" customFormat="1">
      <c r="B1032" s="202"/>
      <c r="D1032" s="196" t="s">
        <v>190</v>
      </c>
      <c r="E1032" s="204" t="s">
        <v>5</v>
      </c>
      <c r="F1032" s="205" t="s">
        <v>1167</v>
      </c>
      <c r="H1032" s="206">
        <v>2.97</v>
      </c>
      <c r="L1032" s="202"/>
      <c r="M1032" s="207"/>
      <c r="N1032" s="208"/>
      <c r="O1032" s="208"/>
      <c r="P1032" s="208"/>
      <c r="Q1032" s="208"/>
      <c r="R1032" s="208"/>
      <c r="S1032" s="208"/>
      <c r="T1032" s="209"/>
      <c r="AT1032" s="204" t="s">
        <v>190</v>
      </c>
      <c r="AU1032" s="204" t="s">
        <v>81</v>
      </c>
      <c r="AV1032" s="203" t="s">
        <v>81</v>
      </c>
      <c r="AW1032" s="203" t="s">
        <v>34</v>
      </c>
      <c r="AX1032" s="203" t="s">
        <v>71</v>
      </c>
      <c r="AY1032" s="204" t="s">
        <v>180</v>
      </c>
    </row>
    <row r="1033" spans="2:65" s="195" customFormat="1">
      <c r="B1033" s="194"/>
      <c r="D1033" s="196" t="s">
        <v>190</v>
      </c>
      <c r="E1033" s="197" t="s">
        <v>5</v>
      </c>
      <c r="F1033" s="198" t="s">
        <v>290</v>
      </c>
      <c r="H1033" s="197" t="s">
        <v>5</v>
      </c>
      <c r="L1033" s="194"/>
      <c r="M1033" s="199"/>
      <c r="N1033" s="200"/>
      <c r="O1033" s="200"/>
      <c r="P1033" s="200"/>
      <c r="Q1033" s="200"/>
      <c r="R1033" s="200"/>
      <c r="S1033" s="200"/>
      <c r="T1033" s="201"/>
      <c r="AT1033" s="197" t="s">
        <v>190</v>
      </c>
      <c r="AU1033" s="197" t="s">
        <v>81</v>
      </c>
      <c r="AV1033" s="195" t="s">
        <v>78</v>
      </c>
      <c r="AW1033" s="195" t="s">
        <v>34</v>
      </c>
      <c r="AX1033" s="195" t="s">
        <v>71</v>
      </c>
      <c r="AY1033" s="197" t="s">
        <v>180</v>
      </c>
    </row>
    <row r="1034" spans="2:65" s="203" customFormat="1">
      <c r="B1034" s="202"/>
      <c r="D1034" s="196" t="s">
        <v>190</v>
      </c>
      <c r="E1034" s="204" t="s">
        <v>5</v>
      </c>
      <c r="F1034" s="205" t="s">
        <v>1168</v>
      </c>
      <c r="H1034" s="206">
        <v>14.183999999999999</v>
      </c>
      <c r="L1034" s="202"/>
      <c r="M1034" s="207"/>
      <c r="N1034" s="208"/>
      <c r="O1034" s="208"/>
      <c r="P1034" s="208"/>
      <c r="Q1034" s="208"/>
      <c r="R1034" s="208"/>
      <c r="S1034" s="208"/>
      <c r="T1034" s="209"/>
      <c r="AT1034" s="204" t="s">
        <v>190</v>
      </c>
      <c r="AU1034" s="204" t="s">
        <v>81</v>
      </c>
      <c r="AV1034" s="203" t="s">
        <v>81</v>
      </c>
      <c r="AW1034" s="203" t="s">
        <v>34</v>
      </c>
      <c r="AX1034" s="203" t="s">
        <v>71</v>
      </c>
      <c r="AY1034" s="204" t="s">
        <v>180</v>
      </c>
    </row>
    <row r="1035" spans="2:65" s="203" customFormat="1">
      <c r="B1035" s="202"/>
      <c r="D1035" s="196" t="s">
        <v>190</v>
      </c>
      <c r="E1035" s="204" t="s">
        <v>5</v>
      </c>
      <c r="F1035" s="205" t="s">
        <v>1169</v>
      </c>
      <c r="H1035" s="206">
        <v>11.032</v>
      </c>
      <c r="L1035" s="202"/>
      <c r="M1035" s="207"/>
      <c r="N1035" s="208"/>
      <c r="O1035" s="208"/>
      <c r="P1035" s="208"/>
      <c r="Q1035" s="208"/>
      <c r="R1035" s="208"/>
      <c r="S1035" s="208"/>
      <c r="T1035" s="209"/>
      <c r="AT1035" s="204" t="s">
        <v>190</v>
      </c>
      <c r="AU1035" s="204" t="s">
        <v>81</v>
      </c>
      <c r="AV1035" s="203" t="s">
        <v>81</v>
      </c>
      <c r="AW1035" s="203" t="s">
        <v>34</v>
      </c>
      <c r="AX1035" s="203" t="s">
        <v>71</v>
      </c>
      <c r="AY1035" s="204" t="s">
        <v>180</v>
      </c>
    </row>
    <row r="1036" spans="2:65" s="203" customFormat="1">
      <c r="B1036" s="202"/>
      <c r="D1036" s="196" t="s">
        <v>190</v>
      </c>
      <c r="E1036" s="204" t="s">
        <v>5</v>
      </c>
      <c r="F1036" s="205" t="s">
        <v>1170</v>
      </c>
      <c r="H1036" s="206">
        <v>6.6</v>
      </c>
      <c r="L1036" s="202"/>
      <c r="M1036" s="207"/>
      <c r="N1036" s="208"/>
      <c r="O1036" s="208"/>
      <c r="P1036" s="208"/>
      <c r="Q1036" s="208"/>
      <c r="R1036" s="208"/>
      <c r="S1036" s="208"/>
      <c r="T1036" s="209"/>
      <c r="AT1036" s="204" t="s">
        <v>190</v>
      </c>
      <c r="AU1036" s="204" t="s">
        <v>81</v>
      </c>
      <c r="AV1036" s="203" t="s">
        <v>81</v>
      </c>
      <c r="AW1036" s="203" t="s">
        <v>34</v>
      </c>
      <c r="AX1036" s="203" t="s">
        <v>71</v>
      </c>
      <c r="AY1036" s="204" t="s">
        <v>180</v>
      </c>
    </row>
    <row r="1037" spans="2:65" s="211" customFormat="1">
      <c r="B1037" s="210"/>
      <c r="D1037" s="196" t="s">
        <v>190</v>
      </c>
      <c r="E1037" s="212" t="s">
        <v>5</v>
      </c>
      <c r="F1037" s="213" t="s">
        <v>198</v>
      </c>
      <c r="H1037" s="214">
        <v>62.151000000000003</v>
      </c>
      <c r="L1037" s="210"/>
      <c r="M1037" s="215"/>
      <c r="N1037" s="216"/>
      <c r="O1037" s="216"/>
      <c r="P1037" s="216"/>
      <c r="Q1037" s="216"/>
      <c r="R1037" s="216"/>
      <c r="S1037" s="216"/>
      <c r="T1037" s="217"/>
      <c r="AT1037" s="212" t="s">
        <v>190</v>
      </c>
      <c r="AU1037" s="212" t="s">
        <v>81</v>
      </c>
      <c r="AV1037" s="211" t="s">
        <v>188</v>
      </c>
      <c r="AW1037" s="211" t="s">
        <v>34</v>
      </c>
      <c r="AX1037" s="211" t="s">
        <v>78</v>
      </c>
      <c r="AY1037" s="212" t="s">
        <v>180</v>
      </c>
    </row>
    <row r="1038" spans="2:65" s="103" customFormat="1" ht="25.5" customHeight="1">
      <c r="B1038" s="104"/>
      <c r="C1038" s="183" t="s">
        <v>1171</v>
      </c>
      <c r="D1038" s="183" t="s">
        <v>183</v>
      </c>
      <c r="E1038" s="184" t="s">
        <v>1172</v>
      </c>
      <c r="F1038" s="185" t="s">
        <v>1173</v>
      </c>
      <c r="G1038" s="186" t="s">
        <v>208</v>
      </c>
      <c r="H1038" s="187">
        <v>5.94</v>
      </c>
      <c r="I1038" s="6"/>
      <c r="J1038" s="188">
        <f>ROUND(I1038*H1038,2)</f>
        <v>0</v>
      </c>
      <c r="K1038" s="185" t="s">
        <v>187</v>
      </c>
      <c r="L1038" s="104"/>
      <c r="M1038" s="189" t="s">
        <v>5</v>
      </c>
      <c r="N1038" s="190" t="s">
        <v>42</v>
      </c>
      <c r="O1038" s="105"/>
      <c r="P1038" s="191">
        <f>O1038*H1038</f>
        <v>0</v>
      </c>
      <c r="Q1038" s="191">
        <v>0</v>
      </c>
      <c r="R1038" s="191">
        <f>Q1038*H1038</f>
        <v>0</v>
      </c>
      <c r="S1038" s="191">
        <v>6.7000000000000004E-2</v>
      </c>
      <c r="T1038" s="192">
        <f>S1038*H1038</f>
        <v>0.39798000000000006</v>
      </c>
      <c r="AR1038" s="93" t="s">
        <v>188</v>
      </c>
      <c r="AT1038" s="93" t="s">
        <v>183</v>
      </c>
      <c r="AU1038" s="93" t="s">
        <v>81</v>
      </c>
      <c r="AY1038" s="93" t="s">
        <v>180</v>
      </c>
      <c r="BE1038" s="193">
        <f>IF(N1038="základní",J1038,0)</f>
        <v>0</v>
      </c>
      <c r="BF1038" s="193">
        <f>IF(N1038="snížená",J1038,0)</f>
        <v>0</v>
      </c>
      <c r="BG1038" s="193">
        <f>IF(N1038="zákl. přenesená",J1038,0)</f>
        <v>0</v>
      </c>
      <c r="BH1038" s="193">
        <f>IF(N1038="sníž. přenesená",J1038,0)</f>
        <v>0</v>
      </c>
      <c r="BI1038" s="193">
        <f>IF(N1038="nulová",J1038,0)</f>
        <v>0</v>
      </c>
      <c r="BJ1038" s="93" t="s">
        <v>78</v>
      </c>
      <c r="BK1038" s="193">
        <f>ROUND(I1038*H1038,2)</f>
        <v>0</v>
      </c>
      <c r="BL1038" s="93" t="s">
        <v>188</v>
      </c>
      <c r="BM1038" s="93" t="s">
        <v>1174</v>
      </c>
    </row>
    <row r="1039" spans="2:65" s="195" customFormat="1">
      <c r="B1039" s="194"/>
      <c r="D1039" s="196" t="s">
        <v>190</v>
      </c>
      <c r="E1039" s="197" t="s">
        <v>5</v>
      </c>
      <c r="F1039" s="198" t="s">
        <v>288</v>
      </c>
      <c r="H1039" s="197" t="s">
        <v>5</v>
      </c>
      <c r="L1039" s="194"/>
      <c r="M1039" s="199"/>
      <c r="N1039" s="200"/>
      <c r="O1039" s="200"/>
      <c r="P1039" s="200"/>
      <c r="Q1039" s="200"/>
      <c r="R1039" s="200"/>
      <c r="S1039" s="200"/>
      <c r="T1039" s="201"/>
      <c r="AT1039" s="197" t="s">
        <v>190</v>
      </c>
      <c r="AU1039" s="197" t="s">
        <v>81</v>
      </c>
      <c r="AV1039" s="195" t="s">
        <v>78</v>
      </c>
      <c r="AW1039" s="195" t="s">
        <v>34</v>
      </c>
      <c r="AX1039" s="195" t="s">
        <v>71</v>
      </c>
      <c r="AY1039" s="197" t="s">
        <v>180</v>
      </c>
    </row>
    <row r="1040" spans="2:65" s="203" customFormat="1">
      <c r="B1040" s="202"/>
      <c r="D1040" s="196" t="s">
        <v>190</v>
      </c>
      <c r="E1040" s="204" t="s">
        <v>5</v>
      </c>
      <c r="F1040" s="205" t="s">
        <v>342</v>
      </c>
      <c r="H1040" s="206">
        <v>5.94</v>
      </c>
      <c r="L1040" s="202"/>
      <c r="M1040" s="207"/>
      <c r="N1040" s="208"/>
      <c r="O1040" s="208"/>
      <c r="P1040" s="208"/>
      <c r="Q1040" s="208"/>
      <c r="R1040" s="208"/>
      <c r="S1040" s="208"/>
      <c r="T1040" s="209"/>
      <c r="AT1040" s="204" t="s">
        <v>190</v>
      </c>
      <c r="AU1040" s="204" t="s">
        <v>81</v>
      </c>
      <c r="AV1040" s="203" t="s">
        <v>81</v>
      </c>
      <c r="AW1040" s="203" t="s">
        <v>34</v>
      </c>
      <c r="AX1040" s="203" t="s">
        <v>78</v>
      </c>
      <c r="AY1040" s="204" t="s">
        <v>180</v>
      </c>
    </row>
    <row r="1041" spans="2:65" s="103" customFormat="1" ht="25.5" customHeight="1">
      <c r="B1041" s="104"/>
      <c r="C1041" s="183" t="s">
        <v>1175</v>
      </c>
      <c r="D1041" s="183" t="s">
        <v>183</v>
      </c>
      <c r="E1041" s="184" t="s">
        <v>1176</v>
      </c>
      <c r="F1041" s="185" t="s">
        <v>1177</v>
      </c>
      <c r="G1041" s="186" t="s">
        <v>186</v>
      </c>
      <c r="H1041" s="187">
        <v>33.200000000000003</v>
      </c>
      <c r="I1041" s="6"/>
      <c r="J1041" s="188">
        <f>ROUND(I1041*H1041,2)</f>
        <v>0</v>
      </c>
      <c r="K1041" s="185" t="s">
        <v>187</v>
      </c>
      <c r="L1041" s="104"/>
      <c r="M1041" s="189" t="s">
        <v>5</v>
      </c>
      <c r="N1041" s="190" t="s">
        <v>42</v>
      </c>
      <c r="O1041" s="105"/>
      <c r="P1041" s="191">
        <f>O1041*H1041</f>
        <v>0</v>
      </c>
      <c r="Q1041" s="191">
        <v>2.0000000000000002E-5</v>
      </c>
      <c r="R1041" s="191">
        <f>Q1041*H1041</f>
        <v>6.6400000000000009E-4</v>
      </c>
      <c r="S1041" s="191">
        <v>1E-3</v>
      </c>
      <c r="T1041" s="192">
        <f>S1041*H1041</f>
        <v>3.32E-2</v>
      </c>
      <c r="AR1041" s="93" t="s">
        <v>188</v>
      </c>
      <c r="AT1041" s="93" t="s">
        <v>183</v>
      </c>
      <c r="AU1041" s="93" t="s">
        <v>81</v>
      </c>
      <c r="AY1041" s="93" t="s">
        <v>180</v>
      </c>
      <c r="BE1041" s="193">
        <f>IF(N1041="základní",J1041,0)</f>
        <v>0</v>
      </c>
      <c r="BF1041" s="193">
        <f>IF(N1041="snížená",J1041,0)</f>
        <v>0</v>
      </c>
      <c r="BG1041" s="193">
        <f>IF(N1041="zákl. přenesená",J1041,0)</f>
        <v>0</v>
      </c>
      <c r="BH1041" s="193">
        <f>IF(N1041="sníž. přenesená",J1041,0)</f>
        <v>0</v>
      </c>
      <c r="BI1041" s="193">
        <f>IF(N1041="nulová",J1041,0)</f>
        <v>0</v>
      </c>
      <c r="BJ1041" s="93" t="s">
        <v>78</v>
      </c>
      <c r="BK1041" s="193">
        <f>ROUND(I1041*H1041,2)</f>
        <v>0</v>
      </c>
      <c r="BL1041" s="93" t="s">
        <v>188</v>
      </c>
      <c r="BM1041" s="93" t="s">
        <v>1178</v>
      </c>
    </row>
    <row r="1042" spans="2:65" s="195" customFormat="1">
      <c r="B1042" s="194"/>
      <c r="D1042" s="196" t="s">
        <v>190</v>
      </c>
      <c r="E1042" s="197" t="s">
        <v>5</v>
      </c>
      <c r="F1042" s="198" t="s">
        <v>1179</v>
      </c>
      <c r="H1042" s="197" t="s">
        <v>5</v>
      </c>
      <c r="L1042" s="194"/>
      <c r="M1042" s="199"/>
      <c r="N1042" s="200"/>
      <c r="O1042" s="200"/>
      <c r="P1042" s="200"/>
      <c r="Q1042" s="200"/>
      <c r="R1042" s="200"/>
      <c r="S1042" s="200"/>
      <c r="T1042" s="201"/>
      <c r="AT1042" s="197" t="s">
        <v>190</v>
      </c>
      <c r="AU1042" s="197" t="s">
        <v>81</v>
      </c>
      <c r="AV1042" s="195" t="s">
        <v>78</v>
      </c>
      <c r="AW1042" s="195" t="s">
        <v>34</v>
      </c>
      <c r="AX1042" s="195" t="s">
        <v>71</v>
      </c>
      <c r="AY1042" s="197" t="s">
        <v>180</v>
      </c>
    </row>
    <row r="1043" spans="2:65" s="203" customFormat="1">
      <c r="B1043" s="202"/>
      <c r="D1043" s="196" t="s">
        <v>190</v>
      </c>
      <c r="E1043" s="204" t="s">
        <v>5</v>
      </c>
      <c r="F1043" s="205" t="s">
        <v>1180</v>
      </c>
      <c r="H1043" s="206">
        <v>33.200000000000003</v>
      </c>
      <c r="L1043" s="202"/>
      <c r="M1043" s="207"/>
      <c r="N1043" s="208"/>
      <c r="O1043" s="208"/>
      <c r="P1043" s="208"/>
      <c r="Q1043" s="208"/>
      <c r="R1043" s="208"/>
      <c r="S1043" s="208"/>
      <c r="T1043" s="209"/>
      <c r="AT1043" s="204" t="s">
        <v>190</v>
      </c>
      <c r="AU1043" s="204" t="s">
        <v>81</v>
      </c>
      <c r="AV1043" s="203" t="s">
        <v>81</v>
      </c>
      <c r="AW1043" s="203" t="s">
        <v>34</v>
      </c>
      <c r="AX1043" s="203" t="s">
        <v>78</v>
      </c>
      <c r="AY1043" s="204" t="s">
        <v>180</v>
      </c>
    </row>
    <row r="1044" spans="2:65" s="103" customFormat="1" ht="25.5" customHeight="1">
      <c r="B1044" s="104"/>
      <c r="C1044" s="183" t="s">
        <v>1181</v>
      </c>
      <c r="D1044" s="183" t="s">
        <v>183</v>
      </c>
      <c r="E1044" s="184" t="s">
        <v>1182</v>
      </c>
      <c r="F1044" s="185" t="s">
        <v>1183</v>
      </c>
      <c r="G1044" s="186" t="s">
        <v>186</v>
      </c>
      <c r="H1044" s="187">
        <v>0.75</v>
      </c>
      <c r="I1044" s="6"/>
      <c r="J1044" s="188">
        <f>ROUND(I1044*H1044,2)</f>
        <v>0</v>
      </c>
      <c r="K1044" s="185" t="s">
        <v>187</v>
      </c>
      <c r="L1044" s="104"/>
      <c r="M1044" s="189" t="s">
        <v>5</v>
      </c>
      <c r="N1044" s="190" t="s">
        <v>42</v>
      </c>
      <c r="O1044" s="105"/>
      <c r="P1044" s="191">
        <f>O1044*H1044</f>
        <v>0</v>
      </c>
      <c r="Q1044" s="191">
        <v>1.0000000000000001E-5</v>
      </c>
      <c r="R1044" s="191">
        <f>Q1044*H1044</f>
        <v>7.500000000000001E-6</v>
      </c>
      <c r="S1044" s="191">
        <v>0</v>
      </c>
      <c r="T1044" s="192">
        <f>S1044*H1044</f>
        <v>0</v>
      </c>
      <c r="AR1044" s="93" t="s">
        <v>188</v>
      </c>
      <c r="AT1044" s="93" t="s">
        <v>183</v>
      </c>
      <c r="AU1044" s="93" t="s">
        <v>81</v>
      </c>
      <c r="AY1044" s="93" t="s">
        <v>180</v>
      </c>
      <c r="BE1044" s="193">
        <f>IF(N1044="základní",J1044,0)</f>
        <v>0</v>
      </c>
      <c r="BF1044" s="193">
        <f>IF(N1044="snížená",J1044,0)</f>
        <v>0</v>
      </c>
      <c r="BG1044" s="193">
        <f>IF(N1044="zákl. přenesená",J1044,0)</f>
        <v>0</v>
      </c>
      <c r="BH1044" s="193">
        <f>IF(N1044="sníž. přenesená",J1044,0)</f>
        <v>0</v>
      </c>
      <c r="BI1044" s="193">
        <f>IF(N1044="nulová",J1044,0)</f>
        <v>0</v>
      </c>
      <c r="BJ1044" s="93" t="s">
        <v>78</v>
      </c>
      <c r="BK1044" s="193">
        <f>ROUND(I1044*H1044,2)</f>
        <v>0</v>
      </c>
      <c r="BL1044" s="93" t="s">
        <v>188</v>
      </c>
      <c r="BM1044" s="93" t="s">
        <v>1184</v>
      </c>
    </row>
    <row r="1045" spans="2:65" s="195" customFormat="1">
      <c r="B1045" s="194"/>
      <c r="D1045" s="196" t="s">
        <v>190</v>
      </c>
      <c r="E1045" s="197" t="s">
        <v>5</v>
      </c>
      <c r="F1045" s="198" t="s">
        <v>1185</v>
      </c>
      <c r="H1045" s="197" t="s">
        <v>5</v>
      </c>
      <c r="L1045" s="194"/>
      <c r="M1045" s="199"/>
      <c r="N1045" s="200"/>
      <c r="O1045" s="200"/>
      <c r="P1045" s="200"/>
      <c r="Q1045" s="200"/>
      <c r="R1045" s="200"/>
      <c r="S1045" s="200"/>
      <c r="T1045" s="201"/>
      <c r="AT1045" s="197" t="s">
        <v>190</v>
      </c>
      <c r="AU1045" s="197" t="s">
        <v>81</v>
      </c>
      <c r="AV1045" s="195" t="s">
        <v>78</v>
      </c>
      <c r="AW1045" s="195" t="s">
        <v>34</v>
      </c>
      <c r="AX1045" s="195" t="s">
        <v>71</v>
      </c>
      <c r="AY1045" s="197" t="s">
        <v>180</v>
      </c>
    </row>
    <row r="1046" spans="2:65" s="195" customFormat="1">
      <c r="B1046" s="194"/>
      <c r="D1046" s="196" t="s">
        <v>190</v>
      </c>
      <c r="E1046" s="197" t="s">
        <v>5</v>
      </c>
      <c r="F1046" s="198" t="s">
        <v>1050</v>
      </c>
      <c r="H1046" s="197" t="s">
        <v>5</v>
      </c>
      <c r="L1046" s="194"/>
      <c r="M1046" s="199"/>
      <c r="N1046" s="200"/>
      <c r="O1046" s="200"/>
      <c r="P1046" s="200"/>
      <c r="Q1046" s="200"/>
      <c r="R1046" s="200"/>
      <c r="S1046" s="200"/>
      <c r="T1046" s="201"/>
      <c r="AT1046" s="197" t="s">
        <v>190</v>
      </c>
      <c r="AU1046" s="197" t="s">
        <v>81</v>
      </c>
      <c r="AV1046" s="195" t="s">
        <v>78</v>
      </c>
      <c r="AW1046" s="195" t="s">
        <v>34</v>
      </c>
      <c r="AX1046" s="195" t="s">
        <v>71</v>
      </c>
      <c r="AY1046" s="197" t="s">
        <v>180</v>
      </c>
    </row>
    <row r="1047" spans="2:65" s="195" customFormat="1">
      <c r="B1047" s="194"/>
      <c r="D1047" s="196" t="s">
        <v>190</v>
      </c>
      <c r="E1047" s="197" t="s">
        <v>5</v>
      </c>
      <c r="F1047" s="198" t="s">
        <v>290</v>
      </c>
      <c r="H1047" s="197" t="s">
        <v>5</v>
      </c>
      <c r="L1047" s="194"/>
      <c r="M1047" s="199"/>
      <c r="N1047" s="200"/>
      <c r="O1047" s="200"/>
      <c r="P1047" s="200"/>
      <c r="Q1047" s="200"/>
      <c r="R1047" s="200"/>
      <c r="S1047" s="200"/>
      <c r="T1047" s="201"/>
      <c r="AT1047" s="197" t="s">
        <v>190</v>
      </c>
      <c r="AU1047" s="197" t="s">
        <v>81</v>
      </c>
      <c r="AV1047" s="195" t="s">
        <v>78</v>
      </c>
      <c r="AW1047" s="195" t="s">
        <v>34</v>
      </c>
      <c r="AX1047" s="195" t="s">
        <v>71</v>
      </c>
      <c r="AY1047" s="197" t="s">
        <v>180</v>
      </c>
    </row>
    <row r="1048" spans="2:65" s="203" customFormat="1">
      <c r="B1048" s="202"/>
      <c r="D1048" s="196" t="s">
        <v>190</v>
      </c>
      <c r="E1048" s="204" t="s">
        <v>5</v>
      </c>
      <c r="F1048" s="205" t="s">
        <v>1052</v>
      </c>
      <c r="H1048" s="206">
        <v>0.75</v>
      </c>
      <c r="L1048" s="202"/>
      <c r="M1048" s="207"/>
      <c r="N1048" s="208"/>
      <c r="O1048" s="208"/>
      <c r="P1048" s="208"/>
      <c r="Q1048" s="208"/>
      <c r="R1048" s="208"/>
      <c r="S1048" s="208"/>
      <c r="T1048" s="209"/>
      <c r="AT1048" s="204" t="s">
        <v>190</v>
      </c>
      <c r="AU1048" s="204" t="s">
        <v>81</v>
      </c>
      <c r="AV1048" s="203" t="s">
        <v>81</v>
      </c>
      <c r="AW1048" s="203" t="s">
        <v>34</v>
      </c>
      <c r="AX1048" s="203" t="s">
        <v>78</v>
      </c>
      <c r="AY1048" s="204" t="s">
        <v>180</v>
      </c>
    </row>
    <row r="1049" spans="2:65" s="103" customFormat="1" ht="25.5" customHeight="1">
      <c r="B1049" s="104"/>
      <c r="C1049" s="183" t="s">
        <v>1186</v>
      </c>
      <c r="D1049" s="183" t="s">
        <v>183</v>
      </c>
      <c r="E1049" s="184" t="s">
        <v>1187</v>
      </c>
      <c r="F1049" s="185" t="s">
        <v>1188</v>
      </c>
      <c r="G1049" s="186" t="s">
        <v>186</v>
      </c>
      <c r="H1049" s="187">
        <v>21.5</v>
      </c>
      <c r="I1049" s="6"/>
      <c r="J1049" s="188">
        <f>ROUND(I1049*H1049,2)</f>
        <v>0</v>
      </c>
      <c r="K1049" s="185" t="s">
        <v>187</v>
      </c>
      <c r="L1049" s="104"/>
      <c r="M1049" s="189" t="s">
        <v>5</v>
      </c>
      <c r="N1049" s="190" t="s">
        <v>42</v>
      </c>
      <c r="O1049" s="105"/>
      <c r="P1049" s="191">
        <f>O1049*H1049</f>
        <v>0</v>
      </c>
      <c r="Q1049" s="191">
        <v>3.0000000000000001E-5</v>
      </c>
      <c r="R1049" s="191">
        <f>Q1049*H1049</f>
        <v>6.4500000000000007E-4</v>
      </c>
      <c r="S1049" s="191">
        <v>0</v>
      </c>
      <c r="T1049" s="192">
        <f>S1049*H1049</f>
        <v>0</v>
      </c>
      <c r="AR1049" s="93" t="s">
        <v>188</v>
      </c>
      <c r="AT1049" s="93" t="s">
        <v>183</v>
      </c>
      <c r="AU1049" s="93" t="s">
        <v>81</v>
      </c>
      <c r="AY1049" s="93" t="s">
        <v>180</v>
      </c>
      <c r="BE1049" s="193">
        <f>IF(N1049="základní",J1049,0)</f>
        <v>0</v>
      </c>
      <c r="BF1049" s="193">
        <f>IF(N1049="snížená",J1049,0)</f>
        <v>0</v>
      </c>
      <c r="BG1049" s="193">
        <f>IF(N1049="zákl. přenesená",J1049,0)</f>
        <v>0</v>
      </c>
      <c r="BH1049" s="193">
        <f>IF(N1049="sníž. přenesená",J1049,0)</f>
        <v>0</v>
      </c>
      <c r="BI1049" s="193">
        <f>IF(N1049="nulová",J1049,0)</f>
        <v>0</v>
      </c>
      <c r="BJ1049" s="93" t="s">
        <v>78</v>
      </c>
      <c r="BK1049" s="193">
        <f>ROUND(I1049*H1049,2)</f>
        <v>0</v>
      </c>
      <c r="BL1049" s="93" t="s">
        <v>188</v>
      </c>
      <c r="BM1049" s="93" t="s">
        <v>1189</v>
      </c>
    </row>
    <row r="1050" spans="2:65" s="195" customFormat="1">
      <c r="B1050" s="194"/>
      <c r="D1050" s="196" t="s">
        <v>190</v>
      </c>
      <c r="E1050" s="197" t="s">
        <v>5</v>
      </c>
      <c r="F1050" s="198" t="s">
        <v>1190</v>
      </c>
      <c r="H1050" s="197" t="s">
        <v>5</v>
      </c>
      <c r="L1050" s="194"/>
      <c r="M1050" s="199"/>
      <c r="N1050" s="200"/>
      <c r="O1050" s="200"/>
      <c r="P1050" s="200"/>
      <c r="Q1050" s="200"/>
      <c r="R1050" s="200"/>
      <c r="S1050" s="200"/>
      <c r="T1050" s="201"/>
      <c r="AT1050" s="197" t="s">
        <v>190</v>
      </c>
      <c r="AU1050" s="197" t="s">
        <v>81</v>
      </c>
      <c r="AV1050" s="195" t="s">
        <v>78</v>
      </c>
      <c r="AW1050" s="195" t="s">
        <v>34</v>
      </c>
      <c r="AX1050" s="195" t="s">
        <v>71</v>
      </c>
      <c r="AY1050" s="197" t="s">
        <v>180</v>
      </c>
    </row>
    <row r="1051" spans="2:65" s="195" customFormat="1">
      <c r="B1051" s="194"/>
      <c r="D1051" s="196" t="s">
        <v>190</v>
      </c>
      <c r="E1051" s="197" t="s">
        <v>5</v>
      </c>
      <c r="F1051" s="198" t="s">
        <v>1161</v>
      </c>
      <c r="H1051" s="197" t="s">
        <v>5</v>
      </c>
      <c r="L1051" s="194"/>
      <c r="M1051" s="199"/>
      <c r="N1051" s="200"/>
      <c r="O1051" s="200"/>
      <c r="P1051" s="200"/>
      <c r="Q1051" s="200"/>
      <c r="R1051" s="200"/>
      <c r="S1051" s="200"/>
      <c r="T1051" s="201"/>
      <c r="AT1051" s="197" t="s">
        <v>190</v>
      </c>
      <c r="AU1051" s="197" t="s">
        <v>81</v>
      </c>
      <c r="AV1051" s="195" t="s">
        <v>78</v>
      </c>
      <c r="AW1051" s="195" t="s">
        <v>34</v>
      </c>
      <c r="AX1051" s="195" t="s">
        <v>71</v>
      </c>
      <c r="AY1051" s="197" t="s">
        <v>180</v>
      </c>
    </row>
    <row r="1052" spans="2:65" s="195" customFormat="1">
      <c r="B1052" s="194"/>
      <c r="D1052" s="196" t="s">
        <v>190</v>
      </c>
      <c r="E1052" s="197" t="s">
        <v>5</v>
      </c>
      <c r="F1052" s="198" t="s">
        <v>288</v>
      </c>
      <c r="H1052" s="197" t="s">
        <v>5</v>
      </c>
      <c r="L1052" s="194"/>
      <c r="M1052" s="199"/>
      <c r="N1052" s="200"/>
      <c r="O1052" s="200"/>
      <c r="P1052" s="200"/>
      <c r="Q1052" s="200"/>
      <c r="R1052" s="200"/>
      <c r="S1052" s="200"/>
      <c r="T1052" s="201"/>
      <c r="AT1052" s="197" t="s">
        <v>190</v>
      </c>
      <c r="AU1052" s="197" t="s">
        <v>81</v>
      </c>
      <c r="AV1052" s="195" t="s">
        <v>78</v>
      </c>
      <c r="AW1052" s="195" t="s">
        <v>34</v>
      </c>
      <c r="AX1052" s="195" t="s">
        <v>71</v>
      </c>
      <c r="AY1052" s="197" t="s">
        <v>180</v>
      </c>
    </row>
    <row r="1053" spans="2:65" s="203" customFormat="1">
      <c r="B1053" s="202"/>
      <c r="D1053" s="196" t="s">
        <v>190</v>
      </c>
      <c r="E1053" s="204" t="s">
        <v>5</v>
      </c>
      <c r="F1053" s="205" t="s">
        <v>1191</v>
      </c>
      <c r="H1053" s="206">
        <v>5</v>
      </c>
      <c r="L1053" s="202"/>
      <c r="M1053" s="207"/>
      <c r="N1053" s="208"/>
      <c r="O1053" s="208"/>
      <c r="P1053" s="208"/>
      <c r="Q1053" s="208"/>
      <c r="R1053" s="208"/>
      <c r="S1053" s="208"/>
      <c r="T1053" s="209"/>
      <c r="AT1053" s="204" t="s">
        <v>190</v>
      </c>
      <c r="AU1053" s="204" t="s">
        <v>81</v>
      </c>
      <c r="AV1053" s="203" t="s">
        <v>81</v>
      </c>
      <c r="AW1053" s="203" t="s">
        <v>34</v>
      </c>
      <c r="AX1053" s="203" t="s">
        <v>71</v>
      </c>
      <c r="AY1053" s="204" t="s">
        <v>180</v>
      </c>
    </row>
    <row r="1054" spans="2:65" s="195" customFormat="1">
      <c r="B1054" s="194"/>
      <c r="D1054" s="196" t="s">
        <v>190</v>
      </c>
      <c r="E1054" s="197" t="s">
        <v>5</v>
      </c>
      <c r="F1054" s="198" t="s">
        <v>290</v>
      </c>
      <c r="H1054" s="197" t="s">
        <v>5</v>
      </c>
      <c r="L1054" s="194"/>
      <c r="M1054" s="199"/>
      <c r="N1054" s="200"/>
      <c r="O1054" s="200"/>
      <c r="P1054" s="200"/>
      <c r="Q1054" s="200"/>
      <c r="R1054" s="200"/>
      <c r="S1054" s="200"/>
      <c r="T1054" s="201"/>
      <c r="AT1054" s="197" t="s">
        <v>190</v>
      </c>
      <c r="AU1054" s="197" t="s">
        <v>81</v>
      </c>
      <c r="AV1054" s="195" t="s">
        <v>78</v>
      </c>
      <c r="AW1054" s="195" t="s">
        <v>34</v>
      </c>
      <c r="AX1054" s="195" t="s">
        <v>71</v>
      </c>
      <c r="AY1054" s="197" t="s">
        <v>180</v>
      </c>
    </row>
    <row r="1055" spans="2:65" s="203" customFormat="1">
      <c r="B1055" s="202"/>
      <c r="D1055" s="196" t="s">
        <v>190</v>
      </c>
      <c r="E1055" s="204" t="s">
        <v>5</v>
      </c>
      <c r="F1055" s="205" t="s">
        <v>1192</v>
      </c>
      <c r="H1055" s="206">
        <v>9.6</v>
      </c>
      <c r="L1055" s="202"/>
      <c r="M1055" s="207"/>
      <c r="N1055" s="208"/>
      <c r="O1055" s="208"/>
      <c r="P1055" s="208"/>
      <c r="Q1055" s="208"/>
      <c r="R1055" s="208"/>
      <c r="S1055" s="208"/>
      <c r="T1055" s="209"/>
      <c r="AT1055" s="204" t="s">
        <v>190</v>
      </c>
      <c r="AU1055" s="204" t="s">
        <v>81</v>
      </c>
      <c r="AV1055" s="203" t="s">
        <v>81</v>
      </c>
      <c r="AW1055" s="203" t="s">
        <v>34</v>
      </c>
      <c r="AX1055" s="203" t="s">
        <v>71</v>
      </c>
      <c r="AY1055" s="204" t="s">
        <v>180</v>
      </c>
    </row>
    <row r="1056" spans="2:65" s="203" customFormat="1">
      <c r="B1056" s="202"/>
      <c r="D1056" s="196" t="s">
        <v>190</v>
      </c>
      <c r="E1056" s="204" t="s">
        <v>5</v>
      </c>
      <c r="F1056" s="205" t="s">
        <v>1193</v>
      </c>
      <c r="H1056" s="206">
        <v>6.9</v>
      </c>
      <c r="L1056" s="202"/>
      <c r="M1056" s="207"/>
      <c r="N1056" s="208"/>
      <c r="O1056" s="208"/>
      <c r="P1056" s="208"/>
      <c r="Q1056" s="208"/>
      <c r="R1056" s="208"/>
      <c r="S1056" s="208"/>
      <c r="T1056" s="209"/>
      <c r="AT1056" s="204" t="s">
        <v>190</v>
      </c>
      <c r="AU1056" s="204" t="s">
        <v>81</v>
      </c>
      <c r="AV1056" s="203" t="s">
        <v>81</v>
      </c>
      <c r="AW1056" s="203" t="s">
        <v>34</v>
      </c>
      <c r="AX1056" s="203" t="s">
        <v>71</v>
      </c>
      <c r="AY1056" s="204" t="s">
        <v>180</v>
      </c>
    </row>
    <row r="1057" spans="2:65" s="211" customFormat="1">
      <c r="B1057" s="210"/>
      <c r="D1057" s="196" t="s">
        <v>190</v>
      </c>
      <c r="E1057" s="212" t="s">
        <v>5</v>
      </c>
      <c r="F1057" s="213" t="s">
        <v>198</v>
      </c>
      <c r="H1057" s="214">
        <v>21.5</v>
      </c>
      <c r="L1057" s="210"/>
      <c r="M1057" s="215"/>
      <c r="N1057" s="216"/>
      <c r="O1057" s="216"/>
      <c r="P1057" s="216"/>
      <c r="Q1057" s="216"/>
      <c r="R1057" s="216"/>
      <c r="S1057" s="216"/>
      <c r="T1057" s="217"/>
      <c r="AT1057" s="212" t="s">
        <v>190</v>
      </c>
      <c r="AU1057" s="212" t="s">
        <v>81</v>
      </c>
      <c r="AV1057" s="211" t="s">
        <v>188</v>
      </c>
      <c r="AW1057" s="211" t="s">
        <v>34</v>
      </c>
      <c r="AX1057" s="211" t="s">
        <v>78</v>
      </c>
      <c r="AY1057" s="212" t="s">
        <v>180</v>
      </c>
    </row>
    <row r="1058" spans="2:65" s="103" customFormat="1" ht="25.5" customHeight="1">
      <c r="B1058" s="104"/>
      <c r="C1058" s="183" t="s">
        <v>1194</v>
      </c>
      <c r="D1058" s="183" t="s">
        <v>183</v>
      </c>
      <c r="E1058" s="184" t="s">
        <v>1195</v>
      </c>
      <c r="F1058" s="185" t="s">
        <v>1196</v>
      </c>
      <c r="G1058" s="186" t="s">
        <v>186</v>
      </c>
      <c r="H1058" s="187">
        <v>1.8</v>
      </c>
      <c r="I1058" s="6"/>
      <c r="J1058" s="188">
        <f>ROUND(I1058*H1058,2)</f>
        <v>0</v>
      </c>
      <c r="K1058" s="185" t="s">
        <v>187</v>
      </c>
      <c r="L1058" s="104"/>
      <c r="M1058" s="189" t="s">
        <v>5</v>
      </c>
      <c r="N1058" s="190" t="s">
        <v>42</v>
      </c>
      <c r="O1058" s="105"/>
      <c r="P1058" s="191">
        <f>O1058*H1058</f>
        <v>0</v>
      </c>
      <c r="Q1058" s="191">
        <v>1.6000000000000001E-4</v>
      </c>
      <c r="R1058" s="191">
        <f>Q1058*H1058</f>
        <v>2.8800000000000001E-4</v>
      </c>
      <c r="S1058" s="191">
        <v>0</v>
      </c>
      <c r="T1058" s="192">
        <f>S1058*H1058</f>
        <v>0</v>
      </c>
      <c r="AR1058" s="93" t="s">
        <v>188</v>
      </c>
      <c r="AT1058" s="93" t="s">
        <v>183</v>
      </c>
      <c r="AU1058" s="93" t="s">
        <v>81</v>
      </c>
      <c r="AY1058" s="93" t="s">
        <v>180</v>
      </c>
      <c r="BE1058" s="193">
        <f>IF(N1058="základní",J1058,0)</f>
        <v>0</v>
      </c>
      <c r="BF1058" s="193">
        <f>IF(N1058="snížená",J1058,0)</f>
        <v>0</v>
      </c>
      <c r="BG1058" s="193">
        <f>IF(N1058="zákl. přenesená",J1058,0)</f>
        <v>0</v>
      </c>
      <c r="BH1058" s="193">
        <f>IF(N1058="sníž. přenesená",J1058,0)</f>
        <v>0</v>
      </c>
      <c r="BI1058" s="193">
        <f>IF(N1058="nulová",J1058,0)</f>
        <v>0</v>
      </c>
      <c r="BJ1058" s="93" t="s">
        <v>78</v>
      </c>
      <c r="BK1058" s="193">
        <f>ROUND(I1058*H1058,2)</f>
        <v>0</v>
      </c>
      <c r="BL1058" s="93" t="s">
        <v>188</v>
      </c>
      <c r="BM1058" s="93" t="s">
        <v>1197</v>
      </c>
    </row>
    <row r="1059" spans="2:65" s="195" customFormat="1">
      <c r="B1059" s="194"/>
      <c r="D1059" s="196" t="s">
        <v>190</v>
      </c>
      <c r="E1059" s="197" t="s">
        <v>5</v>
      </c>
      <c r="F1059" s="198" t="s">
        <v>1198</v>
      </c>
      <c r="H1059" s="197" t="s">
        <v>5</v>
      </c>
      <c r="L1059" s="194"/>
      <c r="M1059" s="199"/>
      <c r="N1059" s="200"/>
      <c r="O1059" s="200"/>
      <c r="P1059" s="200"/>
      <c r="Q1059" s="200"/>
      <c r="R1059" s="200"/>
      <c r="S1059" s="200"/>
      <c r="T1059" s="201"/>
      <c r="AT1059" s="197" t="s">
        <v>190</v>
      </c>
      <c r="AU1059" s="197" t="s">
        <v>81</v>
      </c>
      <c r="AV1059" s="195" t="s">
        <v>78</v>
      </c>
      <c r="AW1059" s="195" t="s">
        <v>34</v>
      </c>
      <c r="AX1059" s="195" t="s">
        <v>71</v>
      </c>
      <c r="AY1059" s="197" t="s">
        <v>180</v>
      </c>
    </row>
    <row r="1060" spans="2:65" s="195" customFormat="1">
      <c r="B1060" s="194"/>
      <c r="D1060" s="196" t="s">
        <v>190</v>
      </c>
      <c r="E1060" s="197" t="s">
        <v>5</v>
      </c>
      <c r="F1060" s="198" t="s">
        <v>224</v>
      </c>
      <c r="H1060" s="197" t="s">
        <v>5</v>
      </c>
      <c r="L1060" s="194"/>
      <c r="M1060" s="199"/>
      <c r="N1060" s="200"/>
      <c r="O1060" s="200"/>
      <c r="P1060" s="200"/>
      <c r="Q1060" s="200"/>
      <c r="R1060" s="200"/>
      <c r="S1060" s="200"/>
      <c r="T1060" s="201"/>
      <c r="AT1060" s="197" t="s">
        <v>190</v>
      </c>
      <c r="AU1060" s="197" t="s">
        <v>81</v>
      </c>
      <c r="AV1060" s="195" t="s">
        <v>78</v>
      </c>
      <c r="AW1060" s="195" t="s">
        <v>34</v>
      </c>
      <c r="AX1060" s="195" t="s">
        <v>71</v>
      </c>
      <c r="AY1060" s="197" t="s">
        <v>180</v>
      </c>
    </row>
    <row r="1061" spans="2:65" s="195" customFormat="1">
      <c r="B1061" s="194"/>
      <c r="D1061" s="196" t="s">
        <v>190</v>
      </c>
      <c r="E1061" s="197" t="s">
        <v>5</v>
      </c>
      <c r="F1061" s="198" t="s">
        <v>288</v>
      </c>
      <c r="H1061" s="197" t="s">
        <v>5</v>
      </c>
      <c r="L1061" s="194"/>
      <c r="M1061" s="199"/>
      <c r="N1061" s="200"/>
      <c r="O1061" s="200"/>
      <c r="P1061" s="200"/>
      <c r="Q1061" s="200"/>
      <c r="R1061" s="200"/>
      <c r="S1061" s="200"/>
      <c r="T1061" s="201"/>
      <c r="AT1061" s="197" t="s">
        <v>190</v>
      </c>
      <c r="AU1061" s="197" t="s">
        <v>81</v>
      </c>
      <c r="AV1061" s="195" t="s">
        <v>78</v>
      </c>
      <c r="AW1061" s="195" t="s">
        <v>34</v>
      </c>
      <c r="AX1061" s="195" t="s">
        <v>71</v>
      </c>
      <c r="AY1061" s="197" t="s">
        <v>180</v>
      </c>
    </row>
    <row r="1062" spans="2:65" s="203" customFormat="1">
      <c r="B1062" s="202"/>
      <c r="D1062" s="196" t="s">
        <v>190</v>
      </c>
      <c r="E1062" s="204" t="s">
        <v>5</v>
      </c>
      <c r="F1062" s="205" t="s">
        <v>1199</v>
      </c>
      <c r="H1062" s="206">
        <v>1.8</v>
      </c>
      <c r="L1062" s="202"/>
      <c r="M1062" s="207"/>
      <c r="N1062" s="208"/>
      <c r="O1062" s="208"/>
      <c r="P1062" s="208"/>
      <c r="Q1062" s="208"/>
      <c r="R1062" s="208"/>
      <c r="S1062" s="208"/>
      <c r="T1062" s="209"/>
      <c r="AT1062" s="204" t="s">
        <v>190</v>
      </c>
      <c r="AU1062" s="204" t="s">
        <v>81</v>
      </c>
      <c r="AV1062" s="203" t="s">
        <v>81</v>
      </c>
      <c r="AW1062" s="203" t="s">
        <v>34</v>
      </c>
      <c r="AX1062" s="203" t="s">
        <v>71</v>
      </c>
      <c r="AY1062" s="204" t="s">
        <v>180</v>
      </c>
    </row>
    <row r="1063" spans="2:65" s="219" customFormat="1">
      <c r="B1063" s="218"/>
      <c r="D1063" s="196" t="s">
        <v>190</v>
      </c>
      <c r="E1063" s="220" t="s">
        <v>5</v>
      </c>
      <c r="F1063" s="221" t="s">
        <v>292</v>
      </c>
      <c r="H1063" s="222">
        <v>1.8</v>
      </c>
      <c r="L1063" s="218"/>
      <c r="M1063" s="223"/>
      <c r="N1063" s="224"/>
      <c r="O1063" s="224"/>
      <c r="P1063" s="224"/>
      <c r="Q1063" s="224"/>
      <c r="R1063" s="224"/>
      <c r="S1063" s="224"/>
      <c r="T1063" s="225"/>
      <c r="AT1063" s="220" t="s">
        <v>190</v>
      </c>
      <c r="AU1063" s="220" t="s">
        <v>81</v>
      </c>
      <c r="AV1063" s="219" t="s">
        <v>205</v>
      </c>
      <c r="AW1063" s="219" t="s">
        <v>34</v>
      </c>
      <c r="AX1063" s="219" t="s">
        <v>78</v>
      </c>
      <c r="AY1063" s="220" t="s">
        <v>180</v>
      </c>
    </row>
    <row r="1064" spans="2:65" s="103" customFormat="1" ht="25.5" customHeight="1">
      <c r="B1064" s="104"/>
      <c r="C1064" s="183" t="s">
        <v>1200</v>
      </c>
      <c r="D1064" s="183" t="s">
        <v>183</v>
      </c>
      <c r="E1064" s="184" t="s">
        <v>1201</v>
      </c>
      <c r="F1064" s="185" t="s">
        <v>1202</v>
      </c>
      <c r="G1064" s="186" t="s">
        <v>186</v>
      </c>
      <c r="H1064" s="187">
        <v>15</v>
      </c>
      <c r="I1064" s="6"/>
      <c r="J1064" s="188">
        <f>ROUND(I1064*H1064,2)</f>
        <v>0</v>
      </c>
      <c r="K1064" s="185" t="s">
        <v>187</v>
      </c>
      <c r="L1064" s="104"/>
      <c r="M1064" s="189" t="s">
        <v>5</v>
      </c>
      <c r="N1064" s="190" t="s">
        <v>42</v>
      </c>
      <c r="O1064" s="105"/>
      <c r="P1064" s="191">
        <f>O1064*H1064</f>
        <v>0</v>
      </c>
      <c r="Q1064" s="191">
        <v>8.7150000000000005E-2</v>
      </c>
      <c r="R1064" s="191">
        <f>Q1064*H1064</f>
        <v>1.30725</v>
      </c>
      <c r="S1064" s="191">
        <v>0</v>
      </c>
      <c r="T1064" s="192">
        <f>S1064*H1064</f>
        <v>0</v>
      </c>
      <c r="AR1064" s="93" t="s">
        <v>188</v>
      </c>
      <c r="AT1064" s="93" t="s">
        <v>183</v>
      </c>
      <c r="AU1064" s="93" t="s">
        <v>81</v>
      </c>
      <c r="AY1064" s="93" t="s">
        <v>180</v>
      </c>
      <c r="BE1064" s="193">
        <f>IF(N1064="základní",J1064,0)</f>
        <v>0</v>
      </c>
      <c r="BF1064" s="193">
        <f>IF(N1064="snížená",J1064,0)</f>
        <v>0</v>
      </c>
      <c r="BG1064" s="193">
        <f>IF(N1064="zákl. přenesená",J1064,0)</f>
        <v>0</v>
      </c>
      <c r="BH1064" s="193">
        <f>IF(N1064="sníž. přenesená",J1064,0)</f>
        <v>0</v>
      </c>
      <c r="BI1064" s="193">
        <f>IF(N1064="nulová",J1064,0)</f>
        <v>0</v>
      </c>
      <c r="BJ1064" s="93" t="s">
        <v>78</v>
      </c>
      <c r="BK1064" s="193">
        <f>ROUND(I1064*H1064,2)</f>
        <v>0</v>
      </c>
      <c r="BL1064" s="93" t="s">
        <v>188</v>
      </c>
      <c r="BM1064" s="93" t="s">
        <v>1203</v>
      </c>
    </row>
    <row r="1065" spans="2:65" s="195" customFormat="1">
      <c r="B1065" s="194"/>
      <c r="D1065" s="196" t="s">
        <v>190</v>
      </c>
      <c r="E1065" s="197" t="s">
        <v>5</v>
      </c>
      <c r="F1065" s="198" t="s">
        <v>1204</v>
      </c>
      <c r="H1065" s="197" t="s">
        <v>5</v>
      </c>
      <c r="L1065" s="194"/>
      <c r="M1065" s="199"/>
      <c r="N1065" s="200"/>
      <c r="O1065" s="200"/>
      <c r="P1065" s="200"/>
      <c r="Q1065" s="200"/>
      <c r="R1065" s="200"/>
      <c r="S1065" s="200"/>
      <c r="T1065" s="201"/>
      <c r="AT1065" s="197" t="s">
        <v>190</v>
      </c>
      <c r="AU1065" s="197" t="s">
        <v>81</v>
      </c>
      <c r="AV1065" s="195" t="s">
        <v>78</v>
      </c>
      <c r="AW1065" s="195" t="s">
        <v>34</v>
      </c>
      <c r="AX1065" s="195" t="s">
        <v>71</v>
      </c>
      <c r="AY1065" s="197" t="s">
        <v>180</v>
      </c>
    </row>
    <row r="1066" spans="2:65" s="195" customFormat="1">
      <c r="B1066" s="194"/>
      <c r="D1066" s="196" t="s">
        <v>190</v>
      </c>
      <c r="E1066" s="197" t="s">
        <v>5</v>
      </c>
      <c r="F1066" s="198" t="s">
        <v>1205</v>
      </c>
      <c r="H1066" s="197" t="s">
        <v>5</v>
      </c>
      <c r="L1066" s="194"/>
      <c r="M1066" s="199"/>
      <c r="N1066" s="200"/>
      <c r="O1066" s="200"/>
      <c r="P1066" s="200"/>
      <c r="Q1066" s="200"/>
      <c r="R1066" s="200"/>
      <c r="S1066" s="200"/>
      <c r="T1066" s="201"/>
      <c r="AT1066" s="197" t="s">
        <v>190</v>
      </c>
      <c r="AU1066" s="197" t="s">
        <v>81</v>
      </c>
      <c r="AV1066" s="195" t="s">
        <v>78</v>
      </c>
      <c r="AW1066" s="195" t="s">
        <v>34</v>
      </c>
      <c r="AX1066" s="195" t="s">
        <v>71</v>
      </c>
      <c r="AY1066" s="197" t="s">
        <v>180</v>
      </c>
    </row>
    <row r="1067" spans="2:65" s="195" customFormat="1">
      <c r="B1067" s="194"/>
      <c r="D1067" s="196" t="s">
        <v>190</v>
      </c>
      <c r="E1067" s="197" t="s">
        <v>5</v>
      </c>
      <c r="F1067" s="198" t="s">
        <v>286</v>
      </c>
      <c r="H1067" s="197" t="s">
        <v>5</v>
      </c>
      <c r="L1067" s="194"/>
      <c r="M1067" s="199"/>
      <c r="N1067" s="200"/>
      <c r="O1067" s="200"/>
      <c r="P1067" s="200"/>
      <c r="Q1067" s="200"/>
      <c r="R1067" s="200"/>
      <c r="S1067" s="200"/>
      <c r="T1067" s="201"/>
      <c r="AT1067" s="197" t="s">
        <v>190</v>
      </c>
      <c r="AU1067" s="197" t="s">
        <v>81</v>
      </c>
      <c r="AV1067" s="195" t="s">
        <v>78</v>
      </c>
      <c r="AW1067" s="195" t="s">
        <v>34</v>
      </c>
      <c r="AX1067" s="195" t="s">
        <v>71</v>
      </c>
      <c r="AY1067" s="197" t="s">
        <v>180</v>
      </c>
    </row>
    <row r="1068" spans="2:65" s="195" customFormat="1">
      <c r="B1068" s="194"/>
      <c r="D1068" s="196" t="s">
        <v>190</v>
      </c>
      <c r="E1068" s="197" t="s">
        <v>5</v>
      </c>
      <c r="F1068" s="198" t="s">
        <v>288</v>
      </c>
      <c r="H1068" s="197" t="s">
        <v>5</v>
      </c>
      <c r="L1068" s="194"/>
      <c r="M1068" s="199"/>
      <c r="N1068" s="200"/>
      <c r="O1068" s="200"/>
      <c r="P1068" s="200"/>
      <c r="Q1068" s="200"/>
      <c r="R1068" s="200"/>
      <c r="S1068" s="200"/>
      <c r="T1068" s="201"/>
      <c r="AT1068" s="197" t="s">
        <v>190</v>
      </c>
      <c r="AU1068" s="197" t="s">
        <v>81</v>
      </c>
      <c r="AV1068" s="195" t="s">
        <v>78</v>
      </c>
      <c r="AW1068" s="195" t="s">
        <v>34</v>
      </c>
      <c r="AX1068" s="195" t="s">
        <v>71</v>
      </c>
      <c r="AY1068" s="197" t="s">
        <v>180</v>
      </c>
    </row>
    <row r="1069" spans="2:65" s="203" customFormat="1">
      <c r="B1069" s="202"/>
      <c r="D1069" s="196" t="s">
        <v>190</v>
      </c>
      <c r="E1069" s="204" t="s">
        <v>5</v>
      </c>
      <c r="F1069" s="205" t="s">
        <v>1206</v>
      </c>
      <c r="H1069" s="206">
        <v>7.9</v>
      </c>
      <c r="L1069" s="202"/>
      <c r="M1069" s="207"/>
      <c r="N1069" s="208"/>
      <c r="O1069" s="208"/>
      <c r="P1069" s="208"/>
      <c r="Q1069" s="208"/>
      <c r="R1069" s="208"/>
      <c r="S1069" s="208"/>
      <c r="T1069" s="209"/>
      <c r="AT1069" s="204" t="s">
        <v>190</v>
      </c>
      <c r="AU1069" s="204" t="s">
        <v>81</v>
      </c>
      <c r="AV1069" s="203" t="s">
        <v>81</v>
      </c>
      <c r="AW1069" s="203" t="s">
        <v>34</v>
      </c>
      <c r="AX1069" s="203" t="s">
        <v>71</v>
      </c>
      <c r="AY1069" s="204" t="s">
        <v>180</v>
      </c>
    </row>
    <row r="1070" spans="2:65" s="195" customFormat="1">
      <c r="B1070" s="194"/>
      <c r="D1070" s="196" t="s">
        <v>190</v>
      </c>
      <c r="E1070" s="197" t="s">
        <v>5</v>
      </c>
      <c r="F1070" s="198" t="s">
        <v>290</v>
      </c>
      <c r="H1070" s="197" t="s">
        <v>5</v>
      </c>
      <c r="L1070" s="194"/>
      <c r="M1070" s="199"/>
      <c r="N1070" s="200"/>
      <c r="O1070" s="200"/>
      <c r="P1070" s="200"/>
      <c r="Q1070" s="200"/>
      <c r="R1070" s="200"/>
      <c r="S1070" s="200"/>
      <c r="T1070" s="201"/>
      <c r="AT1070" s="197" t="s">
        <v>190</v>
      </c>
      <c r="AU1070" s="197" t="s">
        <v>81</v>
      </c>
      <c r="AV1070" s="195" t="s">
        <v>78</v>
      </c>
      <c r="AW1070" s="195" t="s">
        <v>34</v>
      </c>
      <c r="AX1070" s="195" t="s">
        <v>71</v>
      </c>
      <c r="AY1070" s="197" t="s">
        <v>180</v>
      </c>
    </row>
    <row r="1071" spans="2:65" s="203" customFormat="1">
      <c r="B1071" s="202"/>
      <c r="D1071" s="196" t="s">
        <v>190</v>
      </c>
      <c r="E1071" s="204" t="s">
        <v>5</v>
      </c>
      <c r="F1071" s="205" t="s">
        <v>1207</v>
      </c>
      <c r="H1071" s="206">
        <v>7.1</v>
      </c>
      <c r="L1071" s="202"/>
      <c r="M1071" s="207"/>
      <c r="N1071" s="208"/>
      <c r="O1071" s="208"/>
      <c r="P1071" s="208"/>
      <c r="Q1071" s="208"/>
      <c r="R1071" s="208"/>
      <c r="S1071" s="208"/>
      <c r="T1071" s="209"/>
      <c r="AT1071" s="204" t="s">
        <v>190</v>
      </c>
      <c r="AU1071" s="204" t="s">
        <v>81</v>
      </c>
      <c r="AV1071" s="203" t="s">
        <v>81</v>
      </c>
      <c r="AW1071" s="203" t="s">
        <v>34</v>
      </c>
      <c r="AX1071" s="203" t="s">
        <v>71</v>
      </c>
      <c r="AY1071" s="204" t="s">
        <v>180</v>
      </c>
    </row>
    <row r="1072" spans="2:65" s="211" customFormat="1">
      <c r="B1072" s="210"/>
      <c r="D1072" s="196" t="s">
        <v>190</v>
      </c>
      <c r="E1072" s="212" t="s">
        <v>5</v>
      </c>
      <c r="F1072" s="213" t="s">
        <v>198</v>
      </c>
      <c r="H1072" s="214">
        <v>15</v>
      </c>
      <c r="L1072" s="210"/>
      <c r="M1072" s="215"/>
      <c r="N1072" s="216"/>
      <c r="O1072" s="216"/>
      <c r="P1072" s="216"/>
      <c r="Q1072" s="216"/>
      <c r="R1072" s="216"/>
      <c r="S1072" s="216"/>
      <c r="T1072" s="217"/>
      <c r="AT1072" s="212" t="s">
        <v>190</v>
      </c>
      <c r="AU1072" s="212" t="s">
        <v>81</v>
      </c>
      <c r="AV1072" s="211" t="s">
        <v>188</v>
      </c>
      <c r="AW1072" s="211" t="s">
        <v>34</v>
      </c>
      <c r="AX1072" s="211" t="s">
        <v>78</v>
      </c>
      <c r="AY1072" s="212" t="s">
        <v>180</v>
      </c>
    </row>
    <row r="1073" spans="2:65" s="103" customFormat="1" ht="25.5" customHeight="1">
      <c r="B1073" s="104"/>
      <c r="C1073" s="183" t="s">
        <v>1208</v>
      </c>
      <c r="D1073" s="183" t="s">
        <v>183</v>
      </c>
      <c r="E1073" s="184" t="s">
        <v>1209</v>
      </c>
      <c r="F1073" s="185" t="s">
        <v>1210</v>
      </c>
      <c r="G1073" s="186" t="s">
        <v>208</v>
      </c>
      <c r="H1073" s="187">
        <v>8.01</v>
      </c>
      <c r="I1073" s="6"/>
      <c r="J1073" s="188">
        <f>ROUND(I1073*H1073,2)</f>
        <v>0</v>
      </c>
      <c r="K1073" s="185" t="s">
        <v>187</v>
      </c>
      <c r="L1073" s="104"/>
      <c r="M1073" s="189" t="s">
        <v>5</v>
      </c>
      <c r="N1073" s="190" t="s">
        <v>42</v>
      </c>
      <c r="O1073" s="105"/>
      <c r="P1073" s="191">
        <f>O1073*H1073</f>
        <v>0</v>
      </c>
      <c r="Q1073" s="191">
        <v>0</v>
      </c>
      <c r="R1073" s="191">
        <f>Q1073*H1073</f>
        <v>0</v>
      </c>
      <c r="S1073" s="191">
        <v>8.2000000000000003E-2</v>
      </c>
      <c r="T1073" s="192">
        <f>S1073*H1073</f>
        <v>0.65681999999999996</v>
      </c>
      <c r="AR1073" s="93" t="s">
        <v>188</v>
      </c>
      <c r="AT1073" s="93" t="s">
        <v>183</v>
      </c>
      <c r="AU1073" s="93" t="s">
        <v>81</v>
      </c>
      <c r="AY1073" s="93" t="s">
        <v>180</v>
      </c>
      <c r="BE1073" s="193">
        <f>IF(N1073="základní",J1073,0)</f>
        <v>0</v>
      </c>
      <c r="BF1073" s="193">
        <f>IF(N1073="snížená",J1073,0)</f>
        <v>0</v>
      </c>
      <c r="BG1073" s="193">
        <f>IF(N1073="zákl. přenesená",J1073,0)</f>
        <v>0</v>
      </c>
      <c r="BH1073" s="193">
        <f>IF(N1073="sníž. přenesená",J1073,0)</f>
        <v>0</v>
      </c>
      <c r="BI1073" s="193">
        <f>IF(N1073="nulová",J1073,0)</f>
        <v>0</v>
      </c>
      <c r="BJ1073" s="93" t="s">
        <v>78</v>
      </c>
      <c r="BK1073" s="193">
        <f>ROUND(I1073*H1073,2)</f>
        <v>0</v>
      </c>
      <c r="BL1073" s="93" t="s">
        <v>188</v>
      </c>
      <c r="BM1073" s="93" t="s">
        <v>1211</v>
      </c>
    </row>
    <row r="1074" spans="2:65" s="195" customFormat="1">
      <c r="B1074" s="194"/>
      <c r="D1074" s="196" t="s">
        <v>190</v>
      </c>
      <c r="E1074" s="197" t="s">
        <v>5</v>
      </c>
      <c r="F1074" s="198" t="s">
        <v>1212</v>
      </c>
      <c r="H1074" s="197" t="s">
        <v>5</v>
      </c>
      <c r="L1074" s="194"/>
      <c r="M1074" s="199"/>
      <c r="N1074" s="200"/>
      <c r="O1074" s="200"/>
      <c r="P1074" s="200"/>
      <c r="Q1074" s="200"/>
      <c r="R1074" s="200"/>
      <c r="S1074" s="200"/>
      <c r="T1074" s="201"/>
      <c r="AT1074" s="197" t="s">
        <v>190</v>
      </c>
      <c r="AU1074" s="197" t="s">
        <v>81</v>
      </c>
      <c r="AV1074" s="195" t="s">
        <v>78</v>
      </c>
      <c r="AW1074" s="195" t="s">
        <v>34</v>
      </c>
      <c r="AX1074" s="195" t="s">
        <v>71</v>
      </c>
      <c r="AY1074" s="197" t="s">
        <v>180</v>
      </c>
    </row>
    <row r="1075" spans="2:65" s="195" customFormat="1">
      <c r="B1075" s="194"/>
      <c r="D1075" s="196" t="s">
        <v>190</v>
      </c>
      <c r="E1075" s="197" t="s">
        <v>5</v>
      </c>
      <c r="F1075" s="198" t="s">
        <v>1161</v>
      </c>
      <c r="H1075" s="197" t="s">
        <v>5</v>
      </c>
      <c r="L1075" s="194"/>
      <c r="M1075" s="199"/>
      <c r="N1075" s="200"/>
      <c r="O1075" s="200"/>
      <c r="P1075" s="200"/>
      <c r="Q1075" s="200"/>
      <c r="R1075" s="200"/>
      <c r="S1075" s="200"/>
      <c r="T1075" s="201"/>
      <c r="AT1075" s="197" t="s">
        <v>190</v>
      </c>
      <c r="AU1075" s="197" t="s">
        <v>81</v>
      </c>
      <c r="AV1075" s="195" t="s">
        <v>78</v>
      </c>
      <c r="AW1075" s="195" t="s">
        <v>34</v>
      </c>
      <c r="AX1075" s="195" t="s">
        <v>71</v>
      </c>
      <c r="AY1075" s="197" t="s">
        <v>180</v>
      </c>
    </row>
    <row r="1076" spans="2:65" s="195" customFormat="1">
      <c r="B1076" s="194"/>
      <c r="D1076" s="196" t="s">
        <v>190</v>
      </c>
      <c r="E1076" s="197" t="s">
        <v>5</v>
      </c>
      <c r="F1076" s="198" t="s">
        <v>288</v>
      </c>
      <c r="H1076" s="197" t="s">
        <v>5</v>
      </c>
      <c r="L1076" s="194"/>
      <c r="M1076" s="199"/>
      <c r="N1076" s="200"/>
      <c r="O1076" s="200"/>
      <c r="P1076" s="200"/>
      <c r="Q1076" s="200"/>
      <c r="R1076" s="200"/>
      <c r="S1076" s="200"/>
      <c r="T1076" s="201"/>
      <c r="AT1076" s="197" t="s">
        <v>190</v>
      </c>
      <c r="AU1076" s="197" t="s">
        <v>81</v>
      </c>
      <c r="AV1076" s="195" t="s">
        <v>78</v>
      </c>
      <c r="AW1076" s="195" t="s">
        <v>34</v>
      </c>
      <c r="AX1076" s="195" t="s">
        <v>71</v>
      </c>
      <c r="AY1076" s="197" t="s">
        <v>180</v>
      </c>
    </row>
    <row r="1077" spans="2:65" s="203" customFormat="1">
      <c r="B1077" s="202"/>
      <c r="D1077" s="196" t="s">
        <v>190</v>
      </c>
      <c r="E1077" s="204" t="s">
        <v>5</v>
      </c>
      <c r="F1077" s="205" t="s">
        <v>1213</v>
      </c>
      <c r="H1077" s="206">
        <v>7.92</v>
      </c>
      <c r="L1077" s="202"/>
      <c r="M1077" s="207"/>
      <c r="N1077" s="208"/>
      <c r="O1077" s="208"/>
      <c r="P1077" s="208"/>
      <c r="Q1077" s="208"/>
      <c r="R1077" s="208"/>
      <c r="S1077" s="208"/>
      <c r="T1077" s="209"/>
      <c r="AT1077" s="204" t="s">
        <v>190</v>
      </c>
      <c r="AU1077" s="204" t="s">
        <v>81</v>
      </c>
      <c r="AV1077" s="203" t="s">
        <v>81</v>
      </c>
      <c r="AW1077" s="203" t="s">
        <v>34</v>
      </c>
      <c r="AX1077" s="203" t="s">
        <v>71</v>
      </c>
      <c r="AY1077" s="204" t="s">
        <v>180</v>
      </c>
    </row>
    <row r="1078" spans="2:65" s="195" customFormat="1">
      <c r="B1078" s="194"/>
      <c r="D1078" s="196" t="s">
        <v>190</v>
      </c>
      <c r="E1078" s="197" t="s">
        <v>5</v>
      </c>
      <c r="F1078" s="198" t="s">
        <v>1214</v>
      </c>
      <c r="H1078" s="197" t="s">
        <v>5</v>
      </c>
      <c r="L1078" s="194"/>
      <c r="M1078" s="199"/>
      <c r="N1078" s="200"/>
      <c r="O1078" s="200"/>
      <c r="P1078" s="200"/>
      <c r="Q1078" s="200"/>
      <c r="R1078" s="200"/>
      <c r="S1078" s="200"/>
      <c r="T1078" s="201"/>
      <c r="AT1078" s="197" t="s">
        <v>190</v>
      </c>
      <c r="AU1078" s="197" t="s">
        <v>81</v>
      </c>
      <c r="AV1078" s="195" t="s">
        <v>78</v>
      </c>
      <c r="AW1078" s="195" t="s">
        <v>34</v>
      </c>
      <c r="AX1078" s="195" t="s">
        <v>71</v>
      </c>
      <c r="AY1078" s="197" t="s">
        <v>180</v>
      </c>
    </row>
    <row r="1079" spans="2:65" s="203" customFormat="1">
      <c r="B1079" s="202"/>
      <c r="D1079" s="196" t="s">
        <v>190</v>
      </c>
      <c r="E1079" s="204" t="s">
        <v>5</v>
      </c>
      <c r="F1079" s="205" t="s">
        <v>1215</v>
      </c>
      <c r="H1079" s="206">
        <v>-2.0699999999999998</v>
      </c>
      <c r="L1079" s="202"/>
      <c r="M1079" s="207"/>
      <c r="N1079" s="208"/>
      <c r="O1079" s="208"/>
      <c r="P1079" s="208"/>
      <c r="Q1079" s="208"/>
      <c r="R1079" s="208"/>
      <c r="S1079" s="208"/>
      <c r="T1079" s="209"/>
      <c r="AT1079" s="204" t="s">
        <v>190</v>
      </c>
      <c r="AU1079" s="204" t="s">
        <v>81</v>
      </c>
      <c r="AV1079" s="203" t="s">
        <v>81</v>
      </c>
      <c r="AW1079" s="203" t="s">
        <v>34</v>
      </c>
      <c r="AX1079" s="203" t="s">
        <v>71</v>
      </c>
      <c r="AY1079" s="204" t="s">
        <v>180</v>
      </c>
    </row>
    <row r="1080" spans="2:65" s="195" customFormat="1">
      <c r="B1080" s="194"/>
      <c r="D1080" s="196" t="s">
        <v>190</v>
      </c>
      <c r="E1080" s="197" t="s">
        <v>5</v>
      </c>
      <c r="F1080" s="198" t="s">
        <v>290</v>
      </c>
      <c r="H1080" s="197" t="s">
        <v>5</v>
      </c>
      <c r="L1080" s="194"/>
      <c r="M1080" s="199"/>
      <c r="N1080" s="200"/>
      <c r="O1080" s="200"/>
      <c r="P1080" s="200"/>
      <c r="Q1080" s="200"/>
      <c r="R1080" s="200"/>
      <c r="S1080" s="200"/>
      <c r="T1080" s="201"/>
      <c r="AT1080" s="197" t="s">
        <v>190</v>
      </c>
      <c r="AU1080" s="197" t="s">
        <v>81</v>
      </c>
      <c r="AV1080" s="195" t="s">
        <v>78</v>
      </c>
      <c r="AW1080" s="195" t="s">
        <v>34</v>
      </c>
      <c r="AX1080" s="195" t="s">
        <v>71</v>
      </c>
      <c r="AY1080" s="197" t="s">
        <v>180</v>
      </c>
    </row>
    <row r="1081" spans="2:65" s="203" customFormat="1">
      <c r="B1081" s="202"/>
      <c r="D1081" s="196" t="s">
        <v>190</v>
      </c>
      <c r="E1081" s="204" t="s">
        <v>5</v>
      </c>
      <c r="F1081" s="205" t="s">
        <v>1213</v>
      </c>
      <c r="H1081" s="206">
        <v>7.92</v>
      </c>
      <c r="L1081" s="202"/>
      <c r="M1081" s="207"/>
      <c r="N1081" s="208"/>
      <c r="O1081" s="208"/>
      <c r="P1081" s="208"/>
      <c r="Q1081" s="208"/>
      <c r="R1081" s="208"/>
      <c r="S1081" s="208"/>
      <c r="T1081" s="209"/>
      <c r="AT1081" s="204" t="s">
        <v>190</v>
      </c>
      <c r="AU1081" s="204" t="s">
        <v>81</v>
      </c>
      <c r="AV1081" s="203" t="s">
        <v>81</v>
      </c>
      <c r="AW1081" s="203" t="s">
        <v>34</v>
      </c>
      <c r="AX1081" s="203" t="s">
        <v>71</v>
      </c>
      <c r="AY1081" s="204" t="s">
        <v>180</v>
      </c>
    </row>
    <row r="1082" spans="2:65" s="195" customFormat="1">
      <c r="B1082" s="194"/>
      <c r="D1082" s="196" t="s">
        <v>190</v>
      </c>
      <c r="E1082" s="197" t="s">
        <v>5</v>
      </c>
      <c r="F1082" s="198" t="s">
        <v>1216</v>
      </c>
      <c r="H1082" s="197" t="s">
        <v>5</v>
      </c>
      <c r="L1082" s="194"/>
      <c r="M1082" s="199"/>
      <c r="N1082" s="200"/>
      <c r="O1082" s="200"/>
      <c r="P1082" s="200"/>
      <c r="Q1082" s="200"/>
      <c r="R1082" s="200"/>
      <c r="S1082" s="200"/>
      <c r="T1082" s="201"/>
      <c r="AT1082" s="197" t="s">
        <v>190</v>
      </c>
      <c r="AU1082" s="197" t="s">
        <v>81</v>
      </c>
      <c r="AV1082" s="195" t="s">
        <v>78</v>
      </c>
      <c r="AW1082" s="195" t="s">
        <v>34</v>
      </c>
      <c r="AX1082" s="195" t="s">
        <v>71</v>
      </c>
      <c r="AY1082" s="197" t="s">
        <v>180</v>
      </c>
    </row>
    <row r="1083" spans="2:65" s="203" customFormat="1">
      <c r="B1083" s="202"/>
      <c r="D1083" s="196" t="s">
        <v>190</v>
      </c>
      <c r="E1083" s="204" t="s">
        <v>5</v>
      </c>
      <c r="F1083" s="205" t="s">
        <v>1217</v>
      </c>
      <c r="H1083" s="206">
        <v>-5.76</v>
      </c>
      <c r="L1083" s="202"/>
      <c r="M1083" s="207"/>
      <c r="N1083" s="208"/>
      <c r="O1083" s="208"/>
      <c r="P1083" s="208"/>
      <c r="Q1083" s="208"/>
      <c r="R1083" s="208"/>
      <c r="S1083" s="208"/>
      <c r="T1083" s="209"/>
      <c r="AT1083" s="204" t="s">
        <v>190</v>
      </c>
      <c r="AU1083" s="204" t="s">
        <v>81</v>
      </c>
      <c r="AV1083" s="203" t="s">
        <v>81</v>
      </c>
      <c r="AW1083" s="203" t="s">
        <v>34</v>
      </c>
      <c r="AX1083" s="203" t="s">
        <v>71</v>
      </c>
      <c r="AY1083" s="204" t="s">
        <v>180</v>
      </c>
    </row>
    <row r="1084" spans="2:65" s="211" customFormat="1">
      <c r="B1084" s="210"/>
      <c r="D1084" s="196" t="s">
        <v>190</v>
      </c>
      <c r="E1084" s="212" t="s">
        <v>5</v>
      </c>
      <c r="F1084" s="213" t="s">
        <v>198</v>
      </c>
      <c r="H1084" s="214">
        <v>8.01</v>
      </c>
      <c r="L1084" s="210"/>
      <c r="M1084" s="215"/>
      <c r="N1084" s="216"/>
      <c r="O1084" s="216"/>
      <c r="P1084" s="216"/>
      <c r="Q1084" s="216"/>
      <c r="R1084" s="216"/>
      <c r="S1084" s="216"/>
      <c r="T1084" s="217"/>
      <c r="AT1084" s="212" t="s">
        <v>190</v>
      </c>
      <c r="AU1084" s="212" t="s">
        <v>81</v>
      </c>
      <c r="AV1084" s="211" t="s">
        <v>188</v>
      </c>
      <c r="AW1084" s="211" t="s">
        <v>34</v>
      </c>
      <c r="AX1084" s="211" t="s">
        <v>78</v>
      </c>
      <c r="AY1084" s="212" t="s">
        <v>180</v>
      </c>
    </row>
    <row r="1085" spans="2:65" s="103" customFormat="1" ht="38.25" customHeight="1">
      <c r="B1085" s="104"/>
      <c r="C1085" s="183" t="s">
        <v>1218</v>
      </c>
      <c r="D1085" s="183" t="s">
        <v>183</v>
      </c>
      <c r="E1085" s="184" t="s">
        <v>1219</v>
      </c>
      <c r="F1085" s="185" t="s">
        <v>1220</v>
      </c>
      <c r="G1085" s="186" t="s">
        <v>208</v>
      </c>
      <c r="H1085" s="187">
        <v>8.01</v>
      </c>
      <c r="I1085" s="6"/>
      <c r="J1085" s="188">
        <f>ROUND(I1085*H1085,2)</f>
        <v>0</v>
      </c>
      <c r="K1085" s="185" t="s">
        <v>187</v>
      </c>
      <c r="L1085" s="104"/>
      <c r="M1085" s="189" t="s">
        <v>5</v>
      </c>
      <c r="N1085" s="190" t="s">
        <v>42</v>
      </c>
      <c r="O1085" s="105"/>
      <c r="P1085" s="191">
        <f>O1085*H1085</f>
        <v>0</v>
      </c>
      <c r="Q1085" s="191">
        <v>0</v>
      </c>
      <c r="R1085" s="191">
        <f>Q1085*H1085</f>
        <v>0</v>
      </c>
      <c r="S1085" s="191">
        <v>0.1</v>
      </c>
      <c r="T1085" s="192">
        <f>S1085*H1085</f>
        <v>0.80100000000000005</v>
      </c>
      <c r="AR1085" s="93" t="s">
        <v>188</v>
      </c>
      <c r="AT1085" s="93" t="s">
        <v>183</v>
      </c>
      <c r="AU1085" s="93" t="s">
        <v>81</v>
      </c>
      <c r="AY1085" s="93" t="s">
        <v>180</v>
      </c>
      <c r="BE1085" s="193">
        <f>IF(N1085="základní",J1085,0)</f>
        <v>0</v>
      </c>
      <c r="BF1085" s="193">
        <f>IF(N1085="snížená",J1085,0)</f>
        <v>0</v>
      </c>
      <c r="BG1085" s="193">
        <f>IF(N1085="zákl. přenesená",J1085,0)</f>
        <v>0</v>
      </c>
      <c r="BH1085" s="193">
        <f>IF(N1085="sníž. přenesená",J1085,0)</f>
        <v>0</v>
      </c>
      <c r="BI1085" s="193">
        <f>IF(N1085="nulová",J1085,0)</f>
        <v>0</v>
      </c>
      <c r="BJ1085" s="93" t="s">
        <v>78</v>
      </c>
      <c r="BK1085" s="193">
        <f>ROUND(I1085*H1085,2)</f>
        <v>0</v>
      </c>
      <c r="BL1085" s="93" t="s">
        <v>188</v>
      </c>
      <c r="BM1085" s="93" t="s">
        <v>1221</v>
      </c>
    </row>
    <row r="1086" spans="2:65" s="195" customFormat="1">
      <c r="B1086" s="194"/>
      <c r="D1086" s="196" t="s">
        <v>190</v>
      </c>
      <c r="E1086" s="197" t="s">
        <v>5</v>
      </c>
      <c r="F1086" s="198" t="s">
        <v>1222</v>
      </c>
      <c r="H1086" s="197" t="s">
        <v>5</v>
      </c>
      <c r="L1086" s="194"/>
      <c r="M1086" s="199"/>
      <c r="N1086" s="200"/>
      <c r="O1086" s="200"/>
      <c r="P1086" s="200"/>
      <c r="Q1086" s="200"/>
      <c r="R1086" s="200"/>
      <c r="S1086" s="200"/>
      <c r="T1086" s="201"/>
      <c r="AT1086" s="197" t="s">
        <v>190</v>
      </c>
      <c r="AU1086" s="197" t="s">
        <v>81</v>
      </c>
      <c r="AV1086" s="195" t="s">
        <v>78</v>
      </c>
      <c r="AW1086" s="195" t="s">
        <v>34</v>
      </c>
      <c r="AX1086" s="195" t="s">
        <v>71</v>
      </c>
      <c r="AY1086" s="197" t="s">
        <v>180</v>
      </c>
    </row>
    <row r="1087" spans="2:65" s="203" customFormat="1">
      <c r="B1087" s="202"/>
      <c r="D1087" s="196" t="s">
        <v>190</v>
      </c>
      <c r="E1087" s="204" t="s">
        <v>5</v>
      </c>
      <c r="F1087" s="205" t="s">
        <v>1223</v>
      </c>
      <c r="H1087" s="206">
        <v>8.01</v>
      </c>
      <c r="L1087" s="202"/>
      <c r="M1087" s="207"/>
      <c r="N1087" s="208"/>
      <c r="O1087" s="208"/>
      <c r="P1087" s="208"/>
      <c r="Q1087" s="208"/>
      <c r="R1087" s="208"/>
      <c r="S1087" s="208"/>
      <c r="T1087" s="209"/>
      <c r="AT1087" s="204" t="s">
        <v>190</v>
      </c>
      <c r="AU1087" s="204" t="s">
        <v>81</v>
      </c>
      <c r="AV1087" s="203" t="s">
        <v>81</v>
      </c>
      <c r="AW1087" s="203" t="s">
        <v>34</v>
      </c>
      <c r="AX1087" s="203" t="s">
        <v>78</v>
      </c>
      <c r="AY1087" s="204" t="s">
        <v>180</v>
      </c>
    </row>
    <row r="1088" spans="2:65" s="103" customFormat="1" ht="16.5" customHeight="1">
      <c r="B1088" s="104"/>
      <c r="C1088" s="183" t="s">
        <v>1224</v>
      </c>
      <c r="D1088" s="183" t="s">
        <v>183</v>
      </c>
      <c r="E1088" s="184" t="s">
        <v>1225</v>
      </c>
      <c r="F1088" s="185" t="s">
        <v>1226</v>
      </c>
      <c r="G1088" s="186" t="s">
        <v>208</v>
      </c>
      <c r="H1088" s="187">
        <v>9.64</v>
      </c>
      <c r="I1088" s="6"/>
      <c r="J1088" s="188">
        <f>ROUND(I1088*H1088,2)</f>
        <v>0</v>
      </c>
      <c r="K1088" s="185" t="s">
        <v>187</v>
      </c>
      <c r="L1088" s="104"/>
      <c r="M1088" s="189" t="s">
        <v>5</v>
      </c>
      <c r="N1088" s="190" t="s">
        <v>42</v>
      </c>
      <c r="O1088" s="105"/>
      <c r="P1088" s="191">
        <f>O1088*H1088</f>
        <v>0</v>
      </c>
      <c r="Q1088" s="191">
        <v>0</v>
      </c>
      <c r="R1088" s="191">
        <f>Q1088*H1088</f>
        <v>0</v>
      </c>
      <c r="S1088" s="191">
        <v>0.75</v>
      </c>
      <c r="T1088" s="192">
        <f>S1088*H1088</f>
        <v>7.23</v>
      </c>
      <c r="AR1088" s="93" t="s">
        <v>188</v>
      </c>
      <c r="AT1088" s="93" t="s">
        <v>183</v>
      </c>
      <c r="AU1088" s="93" t="s">
        <v>81</v>
      </c>
      <c r="AY1088" s="93" t="s">
        <v>180</v>
      </c>
      <c r="BE1088" s="193">
        <f>IF(N1088="základní",J1088,0)</f>
        <v>0</v>
      </c>
      <c r="BF1088" s="193">
        <f>IF(N1088="snížená",J1088,0)</f>
        <v>0</v>
      </c>
      <c r="BG1088" s="193">
        <f>IF(N1088="zákl. přenesená",J1088,0)</f>
        <v>0</v>
      </c>
      <c r="BH1088" s="193">
        <f>IF(N1088="sníž. přenesená",J1088,0)</f>
        <v>0</v>
      </c>
      <c r="BI1088" s="193">
        <f>IF(N1088="nulová",J1088,0)</f>
        <v>0</v>
      </c>
      <c r="BJ1088" s="93" t="s">
        <v>78</v>
      </c>
      <c r="BK1088" s="193">
        <f>ROUND(I1088*H1088,2)</f>
        <v>0</v>
      </c>
      <c r="BL1088" s="93" t="s">
        <v>188</v>
      </c>
      <c r="BM1088" s="93" t="s">
        <v>1227</v>
      </c>
    </row>
    <row r="1089" spans="2:65" s="195" customFormat="1">
      <c r="B1089" s="194"/>
      <c r="D1089" s="196" t="s">
        <v>190</v>
      </c>
      <c r="E1089" s="197" t="s">
        <v>5</v>
      </c>
      <c r="F1089" s="198" t="s">
        <v>1228</v>
      </c>
      <c r="H1089" s="197" t="s">
        <v>5</v>
      </c>
      <c r="L1089" s="194"/>
      <c r="M1089" s="199"/>
      <c r="N1089" s="200"/>
      <c r="O1089" s="200"/>
      <c r="P1089" s="200"/>
      <c r="Q1089" s="200"/>
      <c r="R1089" s="200"/>
      <c r="S1089" s="200"/>
      <c r="T1089" s="201"/>
      <c r="AT1089" s="197" t="s">
        <v>190</v>
      </c>
      <c r="AU1089" s="197" t="s">
        <v>81</v>
      </c>
      <c r="AV1089" s="195" t="s">
        <v>78</v>
      </c>
      <c r="AW1089" s="195" t="s">
        <v>34</v>
      </c>
      <c r="AX1089" s="195" t="s">
        <v>71</v>
      </c>
      <c r="AY1089" s="197" t="s">
        <v>180</v>
      </c>
    </row>
    <row r="1090" spans="2:65" s="195" customFormat="1">
      <c r="B1090" s="194"/>
      <c r="D1090" s="196" t="s">
        <v>190</v>
      </c>
      <c r="E1090" s="197" t="s">
        <v>5</v>
      </c>
      <c r="F1090" s="198" t="s">
        <v>1229</v>
      </c>
      <c r="H1090" s="197" t="s">
        <v>5</v>
      </c>
      <c r="L1090" s="194"/>
      <c r="M1090" s="199"/>
      <c r="N1090" s="200"/>
      <c r="O1090" s="200"/>
      <c r="P1090" s="200"/>
      <c r="Q1090" s="200"/>
      <c r="R1090" s="200"/>
      <c r="S1090" s="200"/>
      <c r="T1090" s="201"/>
      <c r="AT1090" s="197" t="s">
        <v>190</v>
      </c>
      <c r="AU1090" s="197" t="s">
        <v>81</v>
      </c>
      <c r="AV1090" s="195" t="s">
        <v>78</v>
      </c>
      <c r="AW1090" s="195" t="s">
        <v>34</v>
      </c>
      <c r="AX1090" s="195" t="s">
        <v>71</v>
      </c>
      <c r="AY1090" s="197" t="s">
        <v>180</v>
      </c>
    </row>
    <row r="1091" spans="2:65" s="203" customFormat="1">
      <c r="B1091" s="202"/>
      <c r="D1091" s="196" t="s">
        <v>190</v>
      </c>
      <c r="E1091" s="204" t="s">
        <v>5</v>
      </c>
      <c r="F1091" s="205" t="s">
        <v>1230</v>
      </c>
      <c r="H1091" s="206">
        <v>9.64</v>
      </c>
      <c r="L1091" s="202"/>
      <c r="M1091" s="207"/>
      <c r="N1091" s="208"/>
      <c r="O1091" s="208"/>
      <c r="P1091" s="208"/>
      <c r="Q1091" s="208"/>
      <c r="R1091" s="208"/>
      <c r="S1091" s="208"/>
      <c r="T1091" s="209"/>
      <c r="AT1091" s="204" t="s">
        <v>190</v>
      </c>
      <c r="AU1091" s="204" t="s">
        <v>81</v>
      </c>
      <c r="AV1091" s="203" t="s">
        <v>81</v>
      </c>
      <c r="AW1091" s="203" t="s">
        <v>34</v>
      </c>
      <c r="AX1091" s="203" t="s">
        <v>78</v>
      </c>
      <c r="AY1091" s="204" t="s">
        <v>180</v>
      </c>
    </row>
    <row r="1092" spans="2:65" s="103" customFormat="1" ht="25.5" customHeight="1">
      <c r="B1092" s="104"/>
      <c r="C1092" s="183" t="s">
        <v>1231</v>
      </c>
      <c r="D1092" s="183" t="s">
        <v>183</v>
      </c>
      <c r="E1092" s="184" t="s">
        <v>1232</v>
      </c>
      <c r="F1092" s="185" t="s">
        <v>1233</v>
      </c>
      <c r="G1092" s="186" t="s">
        <v>208</v>
      </c>
      <c r="H1092" s="187">
        <v>15.2</v>
      </c>
      <c r="I1092" s="6"/>
      <c r="J1092" s="188">
        <f>ROUND(I1092*H1092,2)</f>
        <v>0</v>
      </c>
      <c r="K1092" s="185" t="s">
        <v>187</v>
      </c>
      <c r="L1092" s="104"/>
      <c r="M1092" s="189" t="s">
        <v>5</v>
      </c>
      <c r="N1092" s="190" t="s">
        <v>42</v>
      </c>
      <c r="O1092" s="105"/>
      <c r="P1092" s="191">
        <f>O1092*H1092</f>
        <v>0</v>
      </c>
      <c r="Q1092" s="191">
        <v>0</v>
      </c>
      <c r="R1092" s="191">
        <f>Q1092*H1092</f>
        <v>0</v>
      </c>
      <c r="S1092" s="191">
        <v>0.24</v>
      </c>
      <c r="T1092" s="192">
        <f>S1092*H1092</f>
        <v>3.6479999999999997</v>
      </c>
      <c r="AR1092" s="93" t="s">
        <v>188</v>
      </c>
      <c r="AT1092" s="93" t="s">
        <v>183</v>
      </c>
      <c r="AU1092" s="93" t="s">
        <v>81</v>
      </c>
      <c r="AY1092" s="93" t="s">
        <v>180</v>
      </c>
      <c r="BE1092" s="193">
        <f>IF(N1092="základní",J1092,0)</f>
        <v>0</v>
      </c>
      <c r="BF1092" s="193">
        <f>IF(N1092="snížená",J1092,0)</f>
        <v>0</v>
      </c>
      <c r="BG1092" s="193">
        <f>IF(N1092="zákl. přenesená",J1092,0)</f>
        <v>0</v>
      </c>
      <c r="BH1092" s="193">
        <f>IF(N1092="sníž. přenesená",J1092,0)</f>
        <v>0</v>
      </c>
      <c r="BI1092" s="193">
        <f>IF(N1092="nulová",J1092,0)</f>
        <v>0</v>
      </c>
      <c r="BJ1092" s="93" t="s">
        <v>78</v>
      </c>
      <c r="BK1092" s="193">
        <f>ROUND(I1092*H1092,2)</f>
        <v>0</v>
      </c>
      <c r="BL1092" s="93" t="s">
        <v>188</v>
      </c>
      <c r="BM1092" s="93" t="s">
        <v>1234</v>
      </c>
    </row>
    <row r="1093" spans="2:65" s="195" customFormat="1">
      <c r="B1093" s="194"/>
      <c r="D1093" s="196" t="s">
        <v>190</v>
      </c>
      <c r="E1093" s="197" t="s">
        <v>5</v>
      </c>
      <c r="F1093" s="198" t="s">
        <v>1190</v>
      </c>
      <c r="H1093" s="197" t="s">
        <v>5</v>
      </c>
      <c r="L1093" s="194"/>
      <c r="M1093" s="199"/>
      <c r="N1093" s="200"/>
      <c r="O1093" s="200"/>
      <c r="P1093" s="200"/>
      <c r="Q1093" s="200"/>
      <c r="R1093" s="200"/>
      <c r="S1093" s="200"/>
      <c r="T1093" s="201"/>
      <c r="AT1093" s="197" t="s">
        <v>190</v>
      </c>
      <c r="AU1093" s="197" t="s">
        <v>81</v>
      </c>
      <c r="AV1093" s="195" t="s">
        <v>78</v>
      </c>
      <c r="AW1093" s="195" t="s">
        <v>34</v>
      </c>
      <c r="AX1093" s="195" t="s">
        <v>71</v>
      </c>
      <c r="AY1093" s="197" t="s">
        <v>180</v>
      </c>
    </row>
    <row r="1094" spans="2:65" s="195" customFormat="1">
      <c r="B1094" s="194"/>
      <c r="D1094" s="196" t="s">
        <v>190</v>
      </c>
      <c r="E1094" s="197" t="s">
        <v>5</v>
      </c>
      <c r="F1094" s="198" t="s">
        <v>1235</v>
      </c>
      <c r="H1094" s="197" t="s">
        <v>5</v>
      </c>
      <c r="L1094" s="194"/>
      <c r="M1094" s="199"/>
      <c r="N1094" s="200"/>
      <c r="O1094" s="200"/>
      <c r="P1094" s="200"/>
      <c r="Q1094" s="200"/>
      <c r="R1094" s="200"/>
      <c r="S1094" s="200"/>
      <c r="T1094" s="201"/>
      <c r="AT1094" s="197" t="s">
        <v>190</v>
      </c>
      <c r="AU1094" s="197" t="s">
        <v>81</v>
      </c>
      <c r="AV1094" s="195" t="s">
        <v>78</v>
      </c>
      <c r="AW1094" s="195" t="s">
        <v>34</v>
      </c>
      <c r="AX1094" s="195" t="s">
        <v>71</v>
      </c>
      <c r="AY1094" s="197" t="s">
        <v>180</v>
      </c>
    </row>
    <row r="1095" spans="2:65" s="195" customFormat="1">
      <c r="B1095" s="194"/>
      <c r="D1095" s="196" t="s">
        <v>190</v>
      </c>
      <c r="E1095" s="197" t="s">
        <v>5</v>
      </c>
      <c r="F1095" s="198" t="s">
        <v>1161</v>
      </c>
      <c r="H1095" s="197" t="s">
        <v>5</v>
      </c>
      <c r="L1095" s="194"/>
      <c r="M1095" s="199"/>
      <c r="N1095" s="200"/>
      <c r="O1095" s="200"/>
      <c r="P1095" s="200"/>
      <c r="Q1095" s="200"/>
      <c r="R1095" s="200"/>
      <c r="S1095" s="200"/>
      <c r="T1095" s="201"/>
      <c r="AT1095" s="197" t="s">
        <v>190</v>
      </c>
      <c r="AU1095" s="197" t="s">
        <v>81</v>
      </c>
      <c r="AV1095" s="195" t="s">
        <v>78</v>
      </c>
      <c r="AW1095" s="195" t="s">
        <v>34</v>
      </c>
      <c r="AX1095" s="195" t="s">
        <v>71</v>
      </c>
      <c r="AY1095" s="197" t="s">
        <v>180</v>
      </c>
    </row>
    <row r="1096" spans="2:65" s="195" customFormat="1">
      <c r="B1096" s="194"/>
      <c r="D1096" s="196" t="s">
        <v>190</v>
      </c>
      <c r="E1096" s="197" t="s">
        <v>5</v>
      </c>
      <c r="F1096" s="198" t="s">
        <v>288</v>
      </c>
      <c r="H1096" s="197" t="s">
        <v>5</v>
      </c>
      <c r="L1096" s="194"/>
      <c r="M1096" s="199"/>
      <c r="N1096" s="200"/>
      <c r="O1096" s="200"/>
      <c r="P1096" s="200"/>
      <c r="Q1096" s="200"/>
      <c r="R1096" s="200"/>
      <c r="S1096" s="200"/>
      <c r="T1096" s="201"/>
      <c r="AT1096" s="197" t="s">
        <v>190</v>
      </c>
      <c r="AU1096" s="197" t="s">
        <v>81</v>
      </c>
      <c r="AV1096" s="195" t="s">
        <v>78</v>
      </c>
      <c r="AW1096" s="195" t="s">
        <v>34</v>
      </c>
      <c r="AX1096" s="195" t="s">
        <v>71</v>
      </c>
      <c r="AY1096" s="197" t="s">
        <v>180</v>
      </c>
    </row>
    <row r="1097" spans="2:65" s="203" customFormat="1">
      <c r="B1097" s="202"/>
      <c r="D1097" s="196" t="s">
        <v>190</v>
      </c>
      <c r="E1097" s="204" t="s">
        <v>5</v>
      </c>
      <c r="F1097" s="205" t="s">
        <v>1236</v>
      </c>
      <c r="H1097" s="206">
        <v>2</v>
      </c>
      <c r="L1097" s="202"/>
      <c r="M1097" s="207"/>
      <c r="N1097" s="208"/>
      <c r="O1097" s="208"/>
      <c r="P1097" s="208"/>
      <c r="Q1097" s="208"/>
      <c r="R1097" s="208"/>
      <c r="S1097" s="208"/>
      <c r="T1097" s="209"/>
      <c r="AT1097" s="204" t="s">
        <v>190</v>
      </c>
      <c r="AU1097" s="204" t="s">
        <v>81</v>
      </c>
      <c r="AV1097" s="203" t="s">
        <v>81</v>
      </c>
      <c r="AW1097" s="203" t="s">
        <v>34</v>
      </c>
      <c r="AX1097" s="203" t="s">
        <v>71</v>
      </c>
      <c r="AY1097" s="204" t="s">
        <v>180</v>
      </c>
    </row>
    <row r="1098" spans="2:65" s="203" customFormat="1">
      <c r="B1098" s="202"/>
      <c r="D1098" s="196" t="s">
        <v>190</v>
      </c>
      <c r="E1098" s="204" t="s">
        <v>5</v>
      </c>
      <c r="F1098" s="205" t="s">
        <v>1237</v>
      </c>
      <c r="H1098" s="206">
        <v>3.3</v>
      </c>
      <c r="L1098" s="202"/>
      <c r="M1098" s="207"/>
      <c r="N1098" s="208"/>
      <c r="O1098" s="208"/>
      <c r="P1098" s="208"/>
      <c r="Q1098" s="208"/>
      <c r="R1098" s="208"/>
      <c r="S1098" s="208"/>
      <c r="T1098" s="209"/>
      <c r="AT1098" s="204" t="s">
        <v>190</v>
      </c>
      <c r="AU1098" s="204" t="s">
        <v>81</v>
      </c>
      <c r="AV1098" s="203" t="s">
        <v>81</v>
      </c>
      <c r="AW1098" s="203" t="s">
        <v>34</v>
      </c>
      <c r="AX1098" s="203" t="s">
        <v>71</v>
      </c>
      <c r="AY1098" s="204" t="s">
        <v>180</v>
      </c>
    </row>
    <row r="1099" spans="2:65" s="195" customFormat="1">
      <c r="B1099" s="194"/>
      <c r="D1099" s="196" t="s">
        <v>190</v>
      </c>
      <c r="E1099" s="197" t="s">
        <v>5</v>
      </c>
      <c r="F1099" s="198" t="s">
        <v>1190</v>
      </c>
      <c r="H1099" s="197" t="s">
        <v>5</v>
      </c>
      <c r="L1099" s="194"/>
      <c r="M1099" s="199"/>
      <c r="N1099" s="200"/>
      <c r="O1099" s="200"/>
      <c r="P1099" s="200"/>
      <c r="Q1099" s="200"/>
      <c r="R1099" s="200"/>
      <c r="S1099" s="200"/>
      <c r="T1099" s="201"/>
      <c r="AT1099" s="197" t="s">
        <v>190</v>
      </c>
      <c r="AU1099" s="197" t="s">
        <v>81</v>
      </c>
      <c r="AV1099" s="195" t="s">
        <v>78</v>
      </c>
      <c r="AW1099" s="195" t="s">
        <v>34</v>
      </c>
      <c r="AX1099" s="195" t="s">
        <v>71</v>
      </c>
      <c r="AY1099" s="197" t="s">
        <v>180</v>
      </c>
    </row>
    <row r="1100" spans="2:65" s="195" customFormat="1">
      <c r="B1100" s="194"/>
      <c r="D1100" s="196" t="s">
        <v>190</v>
      </c>
      <c r="E1100" s="197" t="s">
        <v>5</v>
      </c>
      <c r="F1100" s="198" t="s">
        <v>288</v>
      </c>
      <c r="H1100" s="197" t="s">
        <v>5</v>
      </c>
      <c r="L1100" s="194"/>
      <c r="M1100" s="199"/>
      <c r="N1100" s="200"/>
      <c r="O1100" s="200"/>
      <c r="P1100" s="200"/>
      <c r="Q1100" s="200"/>
      <c r="R1100" s="200"/>
      <c r="S1100" s="200"/>
      <c r="T1100" s="201"/>
      <c r="AT1100" s="197" t="s">
        <v>190</v>
      </c>
      <c r="AU1100" s="197" t="s">
        <v>81</v>
      </c>
      <c r="AV1100" s="195" t="s">
        <v>78</v>
      </c>
      <c r="AW1100" s="195" t="s">
        <v>34</v>
      </c>
      <c r="AX1100" s="195" t="s">
        <v>71</v>
      </c>
      <c r="AY1100" s="197" t="s">
        <v>180</v>
      </c>
    </row>
    <row r="1101" spans="2:65" s="203" customFormat="1">
      <c r="B1101" s="202"/>
      <c r="D1101" s="196" t="s">
        <v>190</v>
      </c>
      <c r="E1101" s="204" t="s">
        <v>5</v>
      </c>
      <c r="F1101" s="205" t="s">
        <v>1236</v>
      </c>
      <c r="H1101" s="206">
        <v>2</v>
      </c>
      <c r="L1101" s="202"/>
      <c r="M1101" s="207"/>
      <c r="N1101" s="208"/>
      <c r="O1101" s="208"/>
      <c r="P1101" s="208"/>
      <c r="Q1101" s="208"/>
      <c r="R1101" s="208"/>
      <c r="S1101" s="208"/>
      <c r="T1101" s="209"/>
      <c r="AT1101" s="204" t="s">
        <v>190</v>
      </c>
      <c r="AU1101" s="204" t="s">
        <v>81</v>
      </c>
      <c r="AV1101" s="203" t="s">
        <v>81</v>
      </c>
      <c r="AW1101" s="203" t="s">
        <v>34</v>
      </c>
      <c r="AX1101" s="203" t="s">
        <v>71</v>
      </c>
      <c r="AY1101" s="204" t="s">
        <v>180</v>
      </c>
    </row>
    <row r="1102" spans="2:65" s="195" customFormat="1">
      <c r="B1102" s="194"/>
      <c r="D1102" s="196" t="s">
        <v>190</v>
      </c>
      <c r="E1102" s="197" t="s">
        <v>5</v>
      </c>
      <c r="F1102" s="198" t="s">
        <v>290</v>
      </c>
      <c r="H1102" s="197" t="s">
        <v>5</v>
      </c>
      <c r="L1102" s="194"/>
      <c r="M1102" s="199"/>
      <c r="N1102" s="200"/>
      <c r="O1102" s="200"/>
      <c r="P1102" s="200"/>
      <c r="Q1102" s="200"/>
      <c r="R1102" s="200"/>
      <c r="S1102" s="200"/>
      <c r="T1102" s="201"/>
      <c r="AT1102" s="197" t="s">
        <v>190</v>
      </c>
      <c r="AU1102" s="197" t="s">
        <v>81</v>
      </c>
      <c r="AV1102" s="195" t="s">
        <v>78</v>
      </c>
      <c r="AW1102" s="195" t="s">
        <v>34</v>
      </c>
      <c r="AX1102" s="195" t="s">
        <v>71</v>
      </c>
      <c r="AY1102" s="197" t="s">
        <v>180</v>
      </c>
    </row>
    <row r="1103" spans="2:65" s="203" customFormat="1">
      <c r="B1103" s="202"/>
      <c r="D1103" s="196" t="s">
        <v>190</v>
      </c>
      <c r="E1103" s="204" t="s">
        <v>5</v>
      </c>
      <c r="F1103" s="205" t="s">
        <v>1238</v>
      </c>
      <c r="H1103" s="206">
        <v>3.2</v>
      </c>
      <c r="L1103" s="202"/>
      <c r="M1103" s="207"/>
      <c r="N1103" s="208"/>
      <c r="O1103" s="208"/>
      <c r="P1103" s="208"/>
      <c r="Q1103" s="208"/>
      <c r="R1103" s="208"/>
      <c r="S1103" s="208"/>
      <c r="T1103" s="209"/>
      <c r="AT1103" s="204" t="s">
        <v>190</v>
      </c>
      <c r="AU1103" s="204" t="s">
        <v>81</v>
      </c>
      <c r="AV1103" s="203" t="s">
        <v>81</v>
      </c>
      <c r="AW1103" s="203" t="s">
        <v>34</v>
      </c>
      <c r="AX1103" s="203" t="s">
        <v>71</v>
      </c>
      <c r="AY1103" s="204" t="s">
        <v>180</v>
      </c>
    </row>
    <row r="1104" spans="2:65" s="203" customFormat="1">
      <c r="B1104" s="202"/>
      <c r="D1104" s="196" t="s">
        <v>190</v>
      </c>
      <c r="E1104" s="204" t="s">
        <v>5</v>
      </c>
      <c r="F1104" s="205" t="s">
        <v>1239</v>
      </c>
      <c r="H1104" s="206">
        <v>2.7</v>
      </c>
      <c r="L1104" s="202"/>
      <c r="M1104" s="207"/>
      <c r="N1104" s="208"/>
      <c r="O1104" s="208"/>
      <c r="P1104" s="208"/>
      <c r="Q1104" s="208"/>
      <c r="R1104" s="208"/>
      <c r="S1104" s="208"/>
      <c r="T1104" s="209"/>
      <c r="AT1104" s="204" t="s">
        <v>190</v>
      </c>
      <c r="AU1104" s="204" t="s">
        <v>81</v>
      </c>
      <c r="AV1104" s="203" t="s">
        <v>81</v>
      </c>
      <c r="AW1104" s="203" t="s">
        <v>34</v>
      </c>
      <c r="AX1104" s="203" t="s">
        <v>71</v>
      </c>
      <c r="AY1104" s="204" t="s">
        <v>180</v>
      </c>
    </row>
    <row r="1105" spans="2:65" s="195" customFormat="1">
      <c r="B1105" s="194"/>
      <c r="D1105" s="196" t="s">
        <v>190</v>
      </c>
      <c r="E1105" s="197" t="s">
        <v>5</v>
      </c>
      <c r="F1105" s="198" t="s">
        <v>1240</v>
      </c>
      <c r="H1105" s="197" t="s">
        <v>5</v>
      </c>
      <c r="L1105" s="194"/>
      <c r="M1105" s="199"/>
      <c r="N1105" s="200"/>
      <c r="O1105" s="200"/>
      <c r="P1105" s="200"/>
      <c r="Q1105" s="200"/>
      <c r="R1105" s="200"/>
      <c r="S1105" s="200"/>
      <c r="T1105" s="201"/>
      <c r="AT1105" s="197" t="s">
        <v>190</v>
      </c>
      <c r="AU1105" s="197" t="s">
        <v>81</v>
      </c>
      <c r="AV1105" s="195" t="s">
        <v>78</v>
      </c>
      <c r="AW1105" s="195" t="s">
        <v>34</v>
      </c>
      <c r="AX1105" s="195" t="s">
        <v>71</v>
      </c>
      <c r="AY1105" s="197" t="s">
        <v>180</v>
      </c>
    </row>
    <row r="1106" spans="2:65" s="203" customFormat="1">
      <c r="B1106" s="202"/>
      <c r="D1106" s="196" t="s">
        <v>190</v>
      </c>
      <c r="E1106" s="204" t="s">
        <v>5</v>
      </c>
      <c r="F1106" s="205" t="s">
        <v>743</v>
      </c>
      <c r="H1106" s="206">
        <v>2</v>
      </c>
      <c r="L1106" s="202"/>
      <c r="M1106" s="207"/>
      <c r="N1106" s="208"/>
      <c r="O1106" s="208"/>
      <c r="P1106" s="208"/>
      <c r="Q1106" s="208"/>
      <c r="R1106" s="208"/>
      <c r="S1106" s="208"/>
      <c r="T1106" s="209"/>
      <c r="AT1106" s="204" t="s">
        <v>190</v>
      </c>
      <c r="AU1106" s="204" t="s">
        <v>81</v>
      </c>
      <c r="AV1106" s="203" t="s">
        <v>81</v>
      </c>
      <c r="AW1106" s="203" t="s">
        <v>34</v>
      </c>
      <c r="AX1106" s="203" t="s">
        <v>71</v>
      </c>
      <c r="AY1106" s="204" t="s">
        <v>180</v>
      </c>
    </row>
    <row r="1107" spans="2:65" s="211" customFormat="1">
      <c r="B1107" s="210"/>
      <c r="D1107" s="196" t="s">
        <v>190</v>
      </c>
      <c r="E1107" s="212" t="s">
        <v>5</v>
      </c>
      <c r="F1107" s="213" t="s">
        <v>198</v>
      </c>
      <c r="H1107" s="214">
        <v>15.2</v>
      </c>
      <c r="L1107" s="210"/>
      <c r="M1107" s="215"/>
      <c r="N1107" s="216"/>
      <c r="O1107" s="216"/>
      <c r="P1107" s="216"/>
      <c r="Q1107" s="216"/>
      <c r="R1107" s="216"/>
      <c r="S1107" s="216"/>
      <c r="T1107" s="217"/>
      <c r="AT1107" s="212" t="s">
        <v>190</v>
      </c>
      <c r="AU1107" s="212" t="s">
        <v>81</v>
      </c>
      <c r="AV1107" s="211" t="s">
        <v>188</v>
      </c>
      <c r="AW1107" s="211" t="s">
        <v>34</v>
      </c>
      <c r="AX1107" s="211" t="s">
        <v>78</v>
      </c>
      <c r="AY1107" s="212" t="s">
        <v>180</v>
      </c>
    </row>
    <row r="1108" spans="2:65" s="103" customFormat="1" ht="16.5" customHeight="1">
      <c r="B1108" s="104"/>
      <c r="C1108" s="183" t="s">
        <v>1241</v>
      </c>
      <c r="D1108" s="183" t="s">
        <v>183</v>
      </c>
      <c r="E1108" s="184" t="s">
        <v>1242</v>
      </c>
      <c r="F1108" s="185" t="s">
        <v>1243</v>
      </c>
      <c r="G1108" s="186" t="s">
        <v>208</v>
      </c>
      <c r="H1108" s="187">
        <v>283.827</v>
      </c>
      <c r="I1108" s="6"/>
      <c r="J1108" s="188">
        <f>ROUND(I1108*H1108,2)</f>
        <v>0</v>
      </c>
      <c r="K1108" s="185" t="s">
        <v>187</v>
      </c>
      <c r="L1108" s="104"/>
      <c r="M1108" s="189" t="s">
        <v>5</v>
      </c>
      <c r="N1108" s="190" t="s">
        <v>42</v>
      </c>
      <c r="O1108" s="105"/>
      <c r="P1108" s="191">
        <f>O1108*H1108</f>
        <v>0</v>
      </c>
      <c r="Q1108" s="191">
        <v>0</v>
      </c>
      <c r="R1108" s="191">
        <f>Q1108*H1108</f>
        <v>0</v>
      </c>
      <c r="S1108" s="191">
        <v>0.16800000000000001</v>
      </c>
      <c r="T1108" s="192">
        <f>S1108*H1108</f>
        <v>47.682936000000005</v>
      </c>
      <c r="AR1108" s="93" t="s">
        <v>188</v>
      </c>
      <c r="AT1108" s="93" t="s">
        <v>183</v>
      </c>
      <c r="AU1108" s="93" t="s">
        <v>81</v>
      </c>
      <c r="AY1108" s="93" t="s">
        <v>180</v>
      </c>
      <c r="BE1108" s="193">
        <f>IF(N1108="základní",J1108,0)</f>
        <v>0</v>
      </c>
      <c r="BF1108" s="193">
        <f>IF(N1108="snížená",J1108,0)</f>
        <v>0</v>
      </c>
      <c r="BG1108" s="193">
        <f>IF(N1108="zákl. přenesená",J1108,0)</f>
        <v>0</v>
      </c>
      <c r="BH1108" s="193">
        <f>IF(N1108="sníž. přenesená",J1108,0)</f>
        <v>0</v>
      </c>
      <c r="BI1108" s="193">
        <f>IF(N1108="nulová",J1108,0)</f>
        <v>0</v>
      </c>
      <c r="BJ1108" s="93" t="s">
        <v>78</v>
      </c>
      <c r="BK1108" s="193">
        <f>ROUND(I1108*H1108,2)</f>
        <v>0</v>
      </c>
      <c r="BL1108" s="93" t="s">
        <v>188</v>
      </c>
      <c r="BM1108" s="93" t="s">
        <v>1244</v>
      </c>
    </row>
    <row r="1109" spans="2:65" s="195" customFormat="1">
      <c r="B1109" s="194"/>
      <c r="D1109" s="196" t="s">
        <v>190</v>
      </c>
      <c r="E1109" s="197" t="s">
        <v>5</v>
      </c>
      <c r="F1109" s="198" t="s">
        <v>1245</v>
      </c>
      <c r="H1109" s="197" t="s">
        <v>5</v>
      </c>
      <c r="L1109" s="194"/>
      <c r="M1109" s="199"/>
      <c r="N1109" s="200"/>
      <c r="O1109" s="200"/>
      <c r="P1109" s="200"/>
      <c r="Q1109" s="200"/>
      <c r="R1109" s="200"/>
      <c r="S1109" s="200"/>
      <c r="T1109" s="201"/>
      <c r="AT1109" s="197" t="s">
        <v>190</v>
      </c>
      <c r="AU1109" s="197" t="s">
        <v>81</v>
      </c>
      <c r="AV1109" s="195" t="s">
        <v>78</v>
      </c>
      <c r="AW1109" s="195" t="s">
        <v>34</v>
      </c>
      <c r="AX1109" s="195" t="s">
        <v>71</v>
      </c>
      <c r="AY1109" s="197" t="s">
        <v>180</v>
      </c>
    </row>
    <row r="1110" spans="2:65" s="195" customFormat="1">
      <c r="B1110" s="194"/>
      <c r="D1110" s="196" t="s">
        <v>190</v>
      </c>
      <c r="E1110" s="197" t="s">
        <v>5</v>
      </c>
      <c r="F1110" s="198" t="s">
        <v>1235</v>
      </c>
      <c r="H1110" s="197" t="s">
        <v>5</v>
      </c>
      <c r="L1110" s="194"/>
      <c r="M1110" s="199"/>
      <c r="N1110" s="200"/>
      <c r="O1110" s="200"/>
      <c r="P1110" s="200"/>
      <c r="Q1110" s="200"/>
      <c r="R1110" s="200"/>
      <c r="S1110" s="200"/>
      <c r="T1110" s="201"/>
      <c r="AT1110" s="197" t="s">
        <v>190</v>
      </c>
      <c r="AU1110" s="197" t="s">
        <v>81</v>
      </c>
      <c r="AV1110" s="195" t="s">
        <v>78</v>
      </c>
      <c r="AW1110" s="195" t="s">
        <v>34</v>
      </c>
      <c r="AX1110" s="195" t="s">
        <v>71</v>
      </c>
      <c r="AY1110" s="197" t="s">
        <v>180</v>
      </c>
    </row>
    <row r="1111" spans="2:65" s="195" customFormat="1">
      <c r="B1111" s="194"/>
      <c r="D1111" s="196" t="s">
        <v>190</v>
      </c>
      <c r="E1111" s="197" t="s">
        <v>5</v>
      </c>
      <c r="F1111" s="198" t="s">
        <v>288</v>
      </c>
      <c r="H1111" s="197" t="s">
        <v>5</v>
      </c>
      <c r="L1111" s="194"/>
      <c r="M1111" s="199"/>
      <c r="N1111" s="200"/>
      <c r="O1111" s="200"/>
      <c r="P1111" s="200"/>
      <c r="Q1111" s="200"/>
      <c r="R1111" s="200"/>
      <c r="S1111" s="200"/>
      <c r="T1111" s="201"/>
      <c r="AT1111" s="197" t="s">
        <v>190</v>
      </c>
      <c r="AU1111" s="197" t="s">
        <v>81</v>
      </c>
      <c r="AV1111" s="195" t="s">
        <v>78</v>
      </c>
      <c r="AW1111" s="195" t="s">
        <v>34</v>
      </c>
      <c r="AX1111" s="195" t="s">
        <v>71</v>
      </c>
      <c r="AY1111" s="197" t="s">
        <v>180</v>
      </c>
    </row>
    <row r="1112" spans="2:65" s="203" customFormat="1">
      <c r="B1112" s="202"/>
      <c r="D1112" s="196" t="s">
        <v>190</v>
      </c>
      <c r="E1112" s="204" t="s">
        <v>5</v>
      </c>
      <c r="F1112" s="205" t="s">
        <v>1246</v>
      </c>
      <c r="H1112" s="206">
        <v>42.701999999999998</v>
      </c>
      <c r="L1112" s="202"/>
      <c r="M1112" s="207"/>
      <c r="N1112" s="208"/>
      <c r="O1112" s="208"/>
      <c r="P1112" s="208"/>
      <c r="Q1112" s="208"/>
      <c r="R1112" s="208"/>
      <c r="S1112" s="208"/>
      <c r="T1112" s="209"/>
      <c r="AT1112" s="204" t="s">
        <v>190</v>
      </c>
      <c r="AU1112" s="204" t="s">
        <v>81</v>
      </c>
      <c r="AV1112" s="203" t="s">
        <v>81</v>
      </c>
      <c r="AW1112" s="203" t="s">
        <v>34</v>
      </c>
      <c r="AX1112" s="203" t="s">
        <v>71</v>
      </c>
      <c r="AY1112" s="204" t="s">
        <v>180</v>
      </c>
    </row>
    <row r="1113" spans="2:65" s="203" customFormat="1">
      <c r="B1113" s="202"/>
      <c r="D1113" s="196" t="s">
        <v>190</v>
      </c>
      <c r="E1113" s="204" t="s">
        <v>5</v>
      </c>
      <c r="F1113" s="205" t="s">
        <v>1247</v>
      </c>
      <c r="H1113" s="206">
        <v>24.783000000000001</v>
      </c>
      <c r="L1113" s="202"/>
      <c r="M1113" s="207"/>
      <c r="N1113" s="208"/>
      <c r="O1113" s="208"/>
      <c r="P1113" s="208"/>
      <c r="Q1113" s="208"/>
      <c r="R1113" s="208"/>
      <c r="S1113" s="208"/>
      <c r="T1113" s="209"/>
      <c r="AT1113" s="204" t="s">
        <v>190</v>
      </c>
      <c r="AU1113" s="204" t="s">
        <v>81</v>
      </c>
      <c r="AV1113" s="203" t="s">
        <v>81</v>
      </c>
      <c r="AW1113" s="203" t="s">
        <v>34</v>
      </c>
      <c r="AX1113" s="203" t="s">
        <v>71</v>
      </c>
      <c r="AY1113" s="204" t="s">
        <v>180</v>
      </c>
    </row>
    <row r="1114" spans="2:65" s="203" customFormat="1">
      <c r="B1114" s="202"/>
      <c r="D1114" s="196" t="s">
        <v>190</v>
      </c>
      <c r="E1114" s="204" t="s">
        <v>5</v>
      </c>
      <c r="F1114" s="205" t="s">
        <v>1248</v>
      </c>
      <c r="H1114" s="206">
        <v>44.384999999999998</v>
      </c>
      <c r="L1114" s="202"/>
      <c r="M1114" s="207"/>
      <c r="N1114" s="208"/>
      <c r="O1114" s="208"/>
      <c r="P1114" s="208"/>
      <c r="Q1114" s="208"/>
      <c r="R1114" s="208"/>
      <c r="S1114" s="208"/>
      <c r="T1114" s="209"/>
      <c r="AT1114" s="204" t="s">
        <v>190</v>
      </c>
      <c r="AU1114" s="204" t="s">
        <v>81</v>
      </c>
      <c r="AV1114" s="203" t="s">
        <v>81</v>
      </c>
      <c r="AW1114" s="203" t="s">
        <v>34</v>
      </c>
      <c r="AX1114" s="203" t="s">
        <v>71</v>
      </c>
      <c r="AY1114" s="204" t="s">
        <v>180</v>
      </c>
    </row>
    <row r="1115" spans="2:65" s="203" customFormat="1">
      <c r="B1115" s="202"/>
      <c r="D1115" s="196" t="s">
        <v>190</v>
      </c>
      <c r="E1115" s="204" t="s">
        <v>5</v>
      </c>
      <c r="F1115" s="205" t="s">
        <v>1249</v>
      </c>
      <c r="H1115" s="206">
        <v>71.61</v>
      </c>
      <c r="L1115" s="202"/>
      <c r="M1115" s="207"/>
      <c r="N1115" s="208"/>
      <c r="O1115" s="208"/>
      <c r="P1115" s="208"/>
      <c r="Q1115" s="208"/>
      <c r="R1115" s="208"/>
      <c r="S1115" s="208"/>
      <c r="T1115" s="209"/>
      <c r="AT1115" s="204" t="s">
        <v>190</v>
      </c>
      <c r="AU1115" s="204" t="s">
        <v>81</v>
      </c>
      <c r="AV1115" s="203" t="s">
        <v>81</v>
      </c>
      <c r="AW1115" s="203" t="s">
        <v>34</v>
      </c>
      <c r="AX1115" s="203" t="s">
        <v>71</v>
      </c>
      <c r="AY1115" s="204" t="s">
        <v>180</v>
      </c>
    </row>
    <row r="1116" spans="2:65" s="203" customFormat="1">
      <c r="B1116" s="202"/>
      <c r="D1116" s="196" t="s">
        <v>190</v>
      </c>
      <c r="E1116" s="204" t="s">
        <v>5</v>
      </c>
      <c r="F1116" s="205" t="s">
        <v>1250</v>
      </c>
      <c r="H1116" s="206">
        <v>33.875</v>
      </c>
      <c r="L1116" s="202"/>
      <c r="M1116" s="207"/>
      <c r="N1116" s="208"/>
      <c r="O1116" s="208"/>
      <c r="P1116" s="208"/>
      <c r="Q1116" s="208"/>
      <c r="R1116" s="208"/>
      <c r="S1116" s="208"/>
      <c r="T1116" s="209"/>
      <c r="AT1116" s="204" t="s">
        <v>190</v>
      </c>
      <c r="AU1116" s="204" t="s">
        <v>81</v>
      </c>
      <c r="AV1116" s="203" t="s">
        <v>81</v>
      </c>
      <c r="AW1116" s="203" t="s">
        <v>34</v>
      </c>
      <c r="AX1116" s="203" t="s">
        <v>71</v>
      </c>
      <c r="AY1116" s="204" t="s">
        <v>180</v>
      </c>
    </row>
    <row r="1117" spans="2:65" s="203" customFormat="1">
      <c r="B1117" s="202"/>
      <c r="D1117" s="196" t="s">
        <v>190</v>
      </c>
      <c r="E1117" s="204" t="s">
        <v>5</v>
      </c>
      <c r="F1117" s="205" t="s">
        <v>393</v>
      </c>
      <c r="H1117" s="206">
        <v>24.75</v>
      </c>
      <c r="L1117" s="202"/>
      <c r="M1117" s="207"/>
      <c r="N1117" s="208"/>
      <c r="O1117" s="208"/>
      <c r="P1117" s="208"/>
      <c r="Q1117" s="208"/>
      <c r="R1117" s="208"/>
      <c r="S1117" s="208"/>
      <c r="T1117" s="209"/>
      <c r="AT1117" s="204" t="s">
        <v>190</v>
      </c>
      <c r="AU1117" s="204" t="s">
        <v>81</v>
      </c>
      <c r="AV1117" s="203" t="s">
        <v>81</v>
      </c>
      <c r="AW1117" s="203" t="s">
        <v>34</v>
      </c>
      <c r="AX1117" s="203" t="s">
        <v>71</v>
      </c>
      <c r="AY1117" s="204" t="s">
        <v>180</v>
      </c>
    </row>
    <row r="1118" spans="2:65" s="195" customFormat="1">
      <c r="B1118" s="194"/>
      <c r="D1118" s="196" t="s">
        <v>190</v>
      </c>
      <c r="E1118" s="197" t="s">
        <v>5</v>
      </c>
      <c r="F1118" s="198" t="s">
        <v>343</v>
      </c>
      <c r="H1118" s="197" t="s">
        <v>5</v>
      </c>
      <c r="L1118" s="194"/>
      <c r="M1118" s="199"/>
      <c r="N1118" s="200"/>
      <c r="O1118" s="200"/>
      <c r="P1118" s="200"/>
      <c r="Q1118" s="200"/>
      <c r="R1118" s="200"/>
      <c r="S1118" s="200"/>
      <c r="T1118" s="201"/>
      <c r="AT1118" s="197" t="s">
        <v>190</v>
      </c>
      <c r="AU1118" s="197" t="s">
        <v>81</v>
      </c>
      <c r="AV1118" s="195" t="s">
        <v>78</v>
      </c>
      <c r="AW1118" s="195" t="s">
        <v>34</v>
      </c>
      <c r="AX1118" s="195" t="s">
        <v>71</v>
      </c>
      <c r="AY1118" s="197" t="s">
        <v>180</v>
      </c>
    </row>
    <row r="1119" spans="2:65" s="203" customFormat="1">
      <c r="B1119" s="202"/>
      <c r="D1119" s="196" t="s">
        <v>190</v>
      </c>
      <c r="E1119" s="204" t="s">
        <v>5</v>
      </c>
      <c r="F1119" s="205" t="s">
        <v>1251</v>
      </c>
      <c r="H1119" s="206">
        <v>-5.91</v>
      </c>
      <c r="L1119" s="202"/>
      <c r="M1119" s="207"/>
      <c r="N1119" s="208"/>
      <c r="O1119" s="208"/>
      <c r="P1119" s="208"/>
      <c r="Q1119" s="208"/>
      <c r="R1119" s="208"/>
      <c r="S1119" s="208"/>
      <c r="T1119" s="209"/>
      <c r="AT1119" s="204" t="s">
        <v>190</v>
      </c>
      <c r="AU1119" s="204" t="s">
        <v>81</v>
      </c>
      <c r="AV1119" s="203" t="s">
        <v>81</v>
      </c>
      <c r="AW1119" s="203" t="s">
        <v>34</v>
      </c>
      <c r="AX1119" s="203" t="s">
        <v>71</v>
      </c>
      <c r="AY1119" s="204" t="s">
        <v>180</v>
      </c>
    </row>
    <row r="1120" spans="2:65" s="203" customFormat="1">
      <c r="B1120" s="202"/>
      <c r="D1120" s="196" t="s">
        <v>190</v>
      </c>
      <c r="E1120" s="204" t="s">
        <v>5</v>
      </c>
      <c r="F1120" s="205" t="s">
        <v>563</v>
      </c>
      <c r="H1120" s="206">
        <v>-12.608000000000001</v>
      </c>
      <c r="L1120" s="202"/>
      <c r="M1120" s="207"/>
      <c r="N1120" s="208"/>
      <c r="O1120" s="208"/>
      <c r="P1120" s="208"/>
      <c r="Q1120" s="208"/>
      <c r="R1120" s="208"/>
      <c r="S1120" s="208"/>
      <c r="T1120" s="209"/>
      <c r="AT1120" s="204" t="s">
        <v>190</v>
      </c>
      <c r="AU1120" s="204" t="s">
        <v>81</v>
      </c>
      <c r="AV1120" s="203" t="s">
        <v>81</v>
      </c>
      <c r="AW1120" s="203" t="s">
        <v>34</v>
      </c>
      <c r="AX1120" s="203" t="s">
        <v>71</v>
      </c>
      <c r="AY1120" s="204" t="s">
        <v>180</v>
      </c>
    </row>
    <row r="1121" spans="2:65" s="203" customFormat="1">
      <c r="B1121" s="202"/>
      <c r="D1121" s="196" t="s">
        <v>190</v>
      </c>
      <c r="E1121" s="204" t="s">
        <v>5</v>
      </c>
      <c r="F1121" s="205" t="s">
        <v>1252</v>
      </c>
      <c r="H1121" s="206">
        <v>-5.28</v>
      </c>
      <c r="L1121" s="202"/>
      <c r="M1121" s="207"/>
      <c r="N1121" s="208"/>
      <c r="O1121" s="208"/>
      <c r="P1121" s="208"/>
      <c r="Q1121" s="208"/>
      <c r="R1121" s="208"/>
      <c r="S1121" s="208"/>
      <c r="T1121" s="209"/>
      <c r="AT1121" s="204" t="s">
        <v>190</v>
      </c>
      <c r="AU1121" s="204" t="s">
        <v>81</v>
      </c>
      <c r="AV1121" s="203" t="s">
        <v>81</v>
      </c>
      <c r="AW1121" s="203" t="s">
        <v>34</v>
      </c>
      <c r="AX1121" s="203" t="s">
        <v>71</v>
      </c>
      <c r="AY1121" s="204" t="s">
        <v>180</v>
      </c>
    </row>
    <row r="1122" spans="2:65" s="203" customFormat="1">
      <c r="B1122" s="202"/>
      <c r="D1122" s="196" t="s">
        <v>190</v>
      </c>
      <c r="E1122" s="204" t="s">
        <v>5</v>
      </c>
      <c r="F1122" s="205" t="s">
        <v>1253</v>
      </c>
      <c r="H1122" s="206">
        <v>-3.3660000000000001</v>
      </c>
      <c r="L1122" s="202"/>
      <c r="M1122" s="207"/>
      <c r="N1122" s="208"/>
      <c r="O1122" s="208"/>
      <c r="P1122" s="208"/>
      <c r="Q1122" s="208"/>
      <c r="R1122" s="208"/>
      <c r="S1122" s="208"/>
      <c r="T1122" s="209"/>
      <c r="AT1122" s="204" t="s">
        <v>190</v>
      </c>
      <c r="AU1122" s="204" t="s">
        <v>81</v>
      </c>
      <c r="AV1122" s="203" t="s">
        <v>81</v>
      </c>
      <c r="AW1122" s="203" t="s">
        <v>34</v>
      </c>
      <c r="AX1122" s="203" t="s">
        <v>71</v>
      </c>
      <c r="AY1122" s="204" t="s">
        <v>180</v>
      </c>
    </row>
    <row r="1123" spans="2:65" s="195" customFormat="1">
      <c r="B1123" s="194"/>
      <c r="D1123" s="196" t="s">
        <v>190</v>
      </c>
      <c r="E1123" s="197" t="s">
        <v>5</v>
      </c>
      <c r="F1123" s="198" t="s">
        <v>290</v>
      </c>
      <c r="H1123" s="197" t="s">
        <v>5</v>
      </c>
      <c r="L1123" s="194"/>
      <c r="M1123" s="199"/>
      <c r="N1123" s="200"/>
      <c r="O1123" s="200"/>
      <c r="P1123" s="200"/>
      <c r="Q1123" s="200"/>
      <c r="R1123" s="200"/>
      <c r="S1123" s="200"/>
      <c r="T1123" s="201"/>
      <c r="AT1123" s="197" t="s">
        <v>190</v>
      </c>
      <c r="AU1123" s="197" t="s">
        <v>81</v>
      </c>
      <c r="AV1123" s="195" t="s">
        <v>78</v>
      </c>
      <c r="AW1123" s="195" t="s">
        <v>34</v>
      </c>
      <c r="AX1123" s="195" t="s">
        <v>71</v>
      </c>
      <c r="AY1123" s="197" t="s">
        <v>180</v>
      </c>
    </row>
    <row r="1124" spans="2:65" s="203" customFormat="1">
      <c r="B1124" s="202"/>
      <c r="D1124" s="196" t="s">
        <v>190</v>
      </c>
      <c r="E1124" s="204" t="s">
        <v>5</v>
      </c>
      <c r="F1124" s="205" t="s">
        <v>1254</v>
      </c>
      <c r="H1124" s="206">
        <v>50.82</v>
      </c>
      <c r="L1124" s="202"/>
      <c r="M1124" s="207"/>
      <c r="N1124" s="208"/>
      <c r="O1124" s="208"/>
      <c r="P1124" s="208"/>
      <c r="Q1124" s="208"/>
      <c r="R1124" s="208"/>
      <c r="S1124" s="208"/>
      <c r="T1124" s="209"/>
      <c r="AT1124" s="204" t="s">
        <v>190</v>
      </c>
      <c r="AU1124" s="204" t="s">
        <v>81</v>
      </c>
      <c r="AV1124" s="203" t="s">
        <v>81</v>
      </c>
      <c r="AW1124" s="203" t="s">
        <v>34</v>
      </c>
      <c r="AX1124" s="203" t="s">
        <v>71</v>
      </c>
      <c r="AY1124" s="204" t="s">
        <v>180</v>
      </c>
    </row>
    <row r="1125" spans="2:65" s="203" customFormat="1">
      <c r="B1125" s="202"/>
      <c r="D1125" s="196" t="s">
        <v>190</v>
      </c>
      <c r="E1125" s="204" t="s">
        <v>5</v>
      </c>
      <c r="F1125" s="205" t="s">
        <v>1255</v>
      </c>
      <c r="H1125" s="206">
        <v>26.34</v>
      </c>
      <c r="L1125" s="202"/>
      <c r="M1125" s="207"/>
      <c r="N1125" s="208"/>
      <c r="O1125" s="208"/>
      <c r="P1125" s="208"/>
      <c r="Q1125" s="208"/>
      <c r="R1125" s="208"/>
      <c r="S1125" s="208"/>
      <c r="T1125" s="209"/>
      <c r="AT1125" s="204" t="s">
        <v>190</v>
      </c>
      <c r="AU1125" s="204" t="s">
        <v>81</v>
      </c>
      <c r="AV1125" s="203" t="s">
        <v>81</v>
      </c>
      <c r="AW1125" s="203" t="s">
        <v>34</v>
      </c>
      <c r="AX1125" s="203" t="s">
        <v>71</v>
      </c>
      <c r="AY1125" s="204" t="s">
        <v>180</v>
      </c>
    </row>
    <row r="1126" spans="2:65" s="195" customFormat="1">
      <c r="B1126" s="194"/>
      <c r="D1126" s="196" t="s">
        <v>190</v>
      </c>
      <c r="E1126" s="197" t="s">
        <v>5</v>
      </c>
      <c r="F1126" s="198" t="s">
        <v>343</v>
      </c>
      <c r="H1126" s="197" t="s">
        <v>5</v>
      </c>
      <c r="L1126" s="194"/>
      <c r="M1126" s="199"/>
      <c r="N1126" s="200"/>
      <c r="O1126" s="200"/>
      <c r="P1126" s="200"/>
      <c r="Q1126" s="200"/>
      <c r="R1126" s="200"/>
      <c r="S1126" s="200"/>
      <c r="T1126" s="201"/>
      <c r="AT1126" s="197" t="s">
        <v>190</v>
      </c>
      <c r="AU1126" s="197" t="s">
        <v>81</v>
      </c>
      <c r="AV1126" s="195" t="s">
        <v>78</v>
      </c>
      <c r="AW1126" s="195" t="s">
        <v>34</v>
      </c>
      <c r="AX1126" s="195" t="s">
        <v>71</v>
      </c>
      <c r="AY1126" s="197" t="s">
        <v>180</v>
      </c>
    </row>
    <row r="1127" spans="2:65" s="203" customFormat="1">
      <c r="B1127" s="202"/>
      <c r="D1127" s="196" t="s">
        <v>190</v>
      </c>
      <c r="E1127" s="204" t="s">
        <v>5</v>
      </c>
      <c r="F1127" s="205" t="s">
        <v>1256</v>
      </c>
      <c r="H1127" s="206">
        <v>-8.2739999999999991</v>
      </c>
      <c r="L1127" s="202"/>
      <c r="M1127" s="207"/>
      <c r="N1127" s="208"/>
      <c r="O1127" s="208"/>
      <c r="P1127" s="208"/>
      <c r="Q1127" s="208"/>
      <c r="R1127" s="208"/>
      <c r="S1127" s="208"/>
      <c r="T1127" s="209"/>
      <c r="AT1127" s="204" t="s">
        <v>190</v>
      </c>
      <c r="AU1127" s="204" t="s">
        <v>81</v>
      </c>
      <c r="AV1127" s="203" t="s">
        <v>81</v>
      </c>
      <c r="AW1127" s="203" t="s">
        <v>34</v>
      </c>
      <c r="AX1127" s="203" t="s">
        <v>71</v>
      </c>
      <c r="AY1127" s="204" t="s">
        <v>180</v>
      </c>
    </row>
    <row r="1128" spans="2:65" s="211" customFormat="1">
      <c r="B1128" s="210"/>
      <c r="D1128" s="196" t="s">
        <v>190</v>
      </c>
      <c r="E1128" s="212" t="s">
        <v>5</v>
      </c>
      <c r="F1128" s="213" t="s">
        <v>198</v>
      </c>
      <c r="H1128" s="214">
        <v>283.827</v>
      </c>
      <c r="L1128" s="210"/>
      <c r="M1128" s="215"/>
      <c r="N1128" s="216"/>
      <c r="O1128" s="216"/>
      <c r="P1128" s="216"/>
      <c r="Q1128" s="216"/>
      <c r="R1128" s="216"/>
      <c r="S1128" s="216"/>
      <c r="T1128" s="217"/>
      <c r="AT1128" s="212" t="s">
        <v>190</v>
      </c>
      <c r="AU1128" s="212" t="s">
        <v>81</v>
      </c>
      <c r="AV1128" s="211" t="s">
        <v>188</v>
      </c>
      <c r="AW1128" s="211" t="s">
        <v>34</v>
      </c>
      <c r="AX1128" s="211" t="s">
        <v>78</v>
      </c>
      <c r="AY1128" s="212" t="s">
        <v>180</v>
      </c>
    </row>
    <row r="1129" spans="2:65" s="103" customFormat="1" ht="25.5" customHeight="1">
      <c r="B1129" s="104"/>
      <c r="C1129" s="183" t="s">
        <v>1257</v>
      </c>
      <c r="D1129" s="183" t="s">
        <v>183</v>
      </c>
      <c r="E1129" s="184" t="s">
        <v>1258</v>
      </c>
      <c r="F1129" s="185" t="s">
        <v>1259</v>
      </c>
      <c r="G1129" s="186" t="s">
        <v>208</v>
      </c>
      <c r="H1129" s="187">
        <v>42</v>
      </c>
      <c r="I1129" s="6"/>
      <c r="J1129" s="188">
        <f>ROUND(I1129*H1129,2)</f>
        <v>0</v>
      </c>
      <c r="K1129" s="185" t="s">
        <v>187</v>
      </c>
      <c r="L1129" s="104"/>
      <c r="M1129" s="189" t="s">
        <v>5</v>
      </c>
      <c r="N1129" s="190" t="s">
        <v>42</v>
      </c>
      <c r="O1129" s="105"/>
      <c r="P1129" s="191">
        <f>O1129*H1129</f>
        <v>0</v>
      </c>
      <c r="Q1129" s="191">
        <v>0</v>
      </c>
      <c r="R1129" s="191">
        <f>Q1129*H1129</f>
        <v>0</v>
      </c>
      <c r="S1129" s="191">
        <v>6.8000000000000005E-2</v>
      </c>
      <c r="T1129" s="192">
        <f>S1129*H1129</f>
        <v>2.8560000000000003</v>
      </c>
      <c r="AR1129" s="93" t="s">
        <v>188</v>
      </c>
      <c r="AT1129" s="93" t="s">
        <v>183</v>
      </c>
      <c r="AU1129" s="93" t="s">
        <v>81</v>
      </c>
      <c r="AY1129" s="93" t="s">
        <v>180</v>
      </c>
      <c r="BE1129" s="193">
        <f>IF(N1129="základní",J1129,0)</f>
        <v>0</v>
      </c>
      <c r="BF1129" s="193">
        <f>IF(N1129="snížená",J1129,0)</f>
        <v>0</v>
      </c>
      <c r="BG1129" s="193">
        <f>IF(N1129="zákl. přenesená",J1129,0)</f>
        <v>0</v>
      </c>
      <c r="BH1129" s="193">
        <f>IF(N1129="sníž. přenesená",J1129,0)</f>
        <v>0</v>
      </c>
      <c r="BI1129" s="193">
        <f>IF(N1129="nulová",J1129,0)</f>
        <v>0</v>
      </c>
      <c r="BJ1129" s="93" t="s">
        <v>78</v>
      </c>
      <c r="BK1129" s="193">
        <f>ROUND(I1129*H1129,2)</f>
        <v>0</v>
      </c>
      <c r="BL1129" s="93" t="s">
        <v>188</v>
      </c>
      <c r="BM1129" s="93" t="s">
        <v>1260</v>
      </c>
    </row>
    <row r="1130" spans="2:65" s="195" customFormat="1">
      <c r="B1130" s="194"/>
      <c r="D1130" s="196" t="s">
        <v>190</v>
      </c>
      <c r="E1130" s="197" t="s">
        <v>5</v>
      </c>
      <c r="F1130" s="198" t="s">
        <v>1261</v>
      </c>
      <c r="H1130" s="197" t="s">
        <v>5</v>
      </c>
      <c r="L1130" s="194"/>
      <c r="M1130" s="199"/>
      <c r="N1130" s="200"/>
      <c r="O1130" s="200"/>
      <c r="P1130" s="200"/>
      <c r="Q1130" s="200"/>
      <c r="R1130" s="200"/>
      <c r="S1130" s="200"/>
      <c r="T1130" s="201"/>
      <c r="AT1130" s="197" t="s">
        <v>190</v>
      </c>
      <c r="AU1130" s="197" t="s">
        <v>81</v>
      </c>
      <c r="AV1130" s="195" t="s">
        <v>78</v>
      </c>
      <c r="AW1130" s="195" t="s">
        <v>34</v>
      </c>
      <c r="AX1130" s="195" t="s">
        <v>71</v>
      </c>
      <c r="AY1130" s="197" t="s">
        <v>180</v>
      </c>
    </row>
    <row r="1131" spans="2:65" s="195" customFormat="1">
      <c r="B1131" s="194"/>
      <c r="D1131" s="196" t="s">
        <v>190</v>
      </c>
      <c r="E1131" s="197" t="s">
        <v>5</v>
      </c>
      <c r="F1131" s="198" t="s">
        <v>1262</v>
      </c>
      <c r="H1131" s="197" t="s">
        <v>5</v>
      </c>
      <c r="L1131" s="194"/>
      <c r="M1131" s="199"/>
      <c r="N1131" s="200"/>
      <c r="O1131" s="200"/>
      <c r="P1131" s="200"/>
      <c r="Q1131" s="200"/>
      <c r="R1131" s="200"/>
      <c r="S1131" s="200"/>
      <c r="T1131" s="201"/>
      <c r="AT1131" s="197" t="s">
        <v>190</v>
      </c>
      <c r="AU1131" s="197" t="s">
        <v>81</v>
      </c>
      <c r="AV1131" s="195" t="s">
        <v>78</v>
      </c>
      <c r="AW1131" s="195" t="s">
        <v>34</v>
      </c>
      <c r="AX1131" s="195" t="s">
        <v>71</v>
      </c>
      <c r="AY1131" s="197" t="s">
        <v>180</v>
      </c>
    </row>
    <row r="1132" spans="2:65" s="203" customFormat="1">
      <c r="B1132" s="202"/>
      <c r="D1132" s="196" t="s">
        <v>190</v>
      </c>
      <c r="E1132" s="204" t="s">
        <v>5</v>
      </c>
      <c r="F1132" s="205" t="s">
        <v>1263</v>
      </c>
      <c r="H1132" s="206">
        <v>42</v>
      </c>
      <c r="L1132" s="202"/>
      <c r="M1132" s="207"/>
      <c r="N1132" s="208"/>
      <c r="O1132" s="208"/>
      <c r="P1132" s="208"/>
      <c r="Q1132" s="208"/>
      <c r="R1132" s="208"/>
      <c r="S1132" s="208"/>
      <c r="T1132" s="209"/>
      <c r="AT1132" s="204" t="s">
        <v>190</v>
      </c>
      <c r="AU1132" s="204" t="s">
        <v>81</v>
      </c>
      <c r="AV1132" s="203" t="s">
        <v>81</v>
      </c>
      <c r="AW1132" s="203" t="s">
        <v>34</v>
      </c>
      <c r="AX1132" s="203" t="s">
        <v>78</v>
      </c>
      <c r="AY1132" s="204" t="s">
        <v>180</v>
      </c>
    </row>
    <row r="1133" spans="2:65" s="103" customFormat="1" ht="25.5" customHeight="1">
      <c r="B1133" s="104"/>
      <c r="C1133" s="183" t="s">
        <v>1264</v>
      </c>
      <c r="D1133" s="183" t="s">
        <v>183</v>
      </c>
      <c r="E1133" s="184" t="s">
        <v>1265</v>
      </c>
      <c r="F1133" s="185" t="s">
        <v>1266</v>
      </c>
      <c r="G1133" s="186" t="s">
        <v>208</v>
      </c>
      <c r="H1133" s="187">
        <v>260.10000000000002</v>
      </c>
      <c r="I1133" s="6"/>
      <c r="J1133" s="188">
        <f>ROUND(I1133*H1133,2)</f>
        <v>0</v>
      </c>
      <c r="K1133" s="185" t="s">
        <v>187</v>
      </c>
      <c r="L1133" s="104"/>
      <c r="M1133" s="189" t="s">
        <v>5</v>
      </c>
      <c r="N1133" s="190" t="s">
        <v>42</v>
      </c>
      <c r="O1133" s="105"/>
      <c r="P1133" s="191">
        <f>O1133*H1133</f>
        <v>0</v>
      </c>
      <c r="Q1133" s="191">
        <v>0</v>
      </c>
      <c r="R1133" s="191">
        <f>Q1133*H1133</f>
        <v>0</v>
      </c>
      <c r="S1133" s="191">
        <v>3.5000000000000003E-2</v>
      </c>
      <c r="T1133" s="192">
        <f>S1133*H1133</f>
        <v>9.1035000000000021</v>
      </c>
      <c r="AR1133" s="93" t="s">
        <v>188</v>
      </c>
      <c r="AT1133" s="93" t="s">
        <v>183</v>
      </c>
      <c r="AU1133" s="93" t="s">
        <v>81</v>
      </c>
      <c r="AY1133" s="93" t="s">
        <v>180</v>
      </c>
      <c r="BE1133" s="193">
        <f>IF(N1133="základní",J1133,0)</f>
        <v>0</v>
      </c>
      <c r="BF1133" s="193">
        <f>IF(N1133="snížená",J1133,0)</f>
        <v>0</v>
      </c>
      <c r="BG1133" s="193">
        <f>IF(N1133="zákl. přenesená",J1133,0)</f>
        <v>0</v>
      </c>
      <c r="BH1133" s="193">
        <f>IF(N1133="sníž. přenesená",J1133,0)</f>
        <v>0</v>
      </c>
      <c r="BI1133" s="193">
        <f>IF(N1133="nulová",J1133,0)</f>
        <v>0</v>
      </c>
      <c r="BJ1133" s="93" t="s">
        <v>78</v>
      </c>
      <c r="BK1133" s="193">
        <f>ROUND(I1133*H1133,2)</f>
        <v>0</v>
      </c>
      <c r="BL1133" s="93" t="s">
        <v>188</v>
      </c>
      <c r="BM1133" s="93" t="s">
        <v>1267</v>
      </c>
    </row>
    <row r="1134" spans="2:65" s="195" customFormat="1">
      <c r="B1134" s="194"/>
      <c r="D1134" s="196" t="s">
        <v>190</v>
      </c>
      <c r="E1134" s="197" t="s">
        <v>5</v>
      </c>
      <c r="F1134" s="198" t="s">
        <v>1268</v>
      </c>
      <c r="H1134" s="197" t="s">
        <v>5</v>
      </c>
      <c r="L1134" s="194"/>
      <c r="M1134" s="199"/>
      <c r="N1134" s="200"/>
      <c r="O1134" s="200"/>
      <c r="P1134" s="200"/>
      <c r="Q1134" s="200"/>
      <c r="R1134" s="200"/>
      <c r="S1134" s="200"/>
      <c r="T1134" s="201"/>
      <c r="AT1134" s="197" t="s">
        <v>190</v>
      </c>
      <c r="AU1134" s="197" t="s">
        <v>81</v>
      </c>
      <c r="AV1134" s="195" t="s">
        <v>78</v>
      </c>
      <c r="AW1134" s="195" t="s">
        <v>34</v>
      </c>
      <c r="AX1134" s="195" t="s">
        <v>71</v>
      </c>
      <c r="AY1134" s="197" t="s">
        <v>180</v>
      </c>
    </row>
    <row r="1135" spans="2:65" s="195" customFormat="1">
      <c r="B1135" s="194"/>
      <c r="D1135" s="196" t="s">
        <v>190</v>
      </c>
      <c r="E1135" s="197" t="s">
        <v>5</v>
      </c>
      <c r="F1135" s="198" t="s">
        <v>1269</v>
      </c>
      <c r="H1135" s="197" t="s">
        <v>5</v>
      </c>
      <c r="L1135" s="194"/>
      <c r="M1135" s="199"/>
      <c r="N1135" s="200"/>
      <c r="O1135" s="200"/>
      <c r="P1135" s="200"/>
      <c r="Q1135" s="200"/>
      <c r="R1135" s="200"/>
      <c r="S1135" s="200"/>
      <c r="T1135" s="201"/>
      <c r="AT1135" s="197" t="s">
        <v>190</v>
      </c>
      <c r="AU1135" s="197" t="s">
        <v>81</v>
      </c>
      <c r="AV1135" s="195" t="s">
        <v>78</v>
      </c>
      <c r="AW1135" s="195" t="s">
        <v>34</v>
      </c>
      <c r="AX1135" s="195" t="s">
        <v>71</v>
      </c>
      <c r="AY1135" s="197" t="s">
        <v>180</v>
      </c>
    </row>
    <row r="1136" spans="2:65" s="195" customFormat="1">
      <c r="B1136" s="194"/>
      <c r="D1136" s="196" t="s">
        <v>190</v>
      </c>
      <c r="E1136" s="197" t="s">
        <v>5</v>
      </c>
      <c r="F1136" s="198" t="s">
        <v>288</v>
      </c>
      <c r="H1136" s="197" t="s">
        <v>5</v>
      </c>
      <c r="L1136" s="194"/>
      <c r="M1136" s="199"/>
      <c r="N1136" s="200"/>
      <c r="O1136" s="200"/>
      <c r="P1136" s="200"/>
      <c r="Q1136" s="200"/>
      <c r="R1136" s="200"/>
      <c r="S1136" s="200"/>
      <c r="T1136" s="201"/>
      <c r="AT1136" s="197" t="s">
        <v>190</v>
      </c>
      <c r="AU1136" s="197" t="s">
        <v>81</v>
      </c>
      <c r="AV1136" s="195" t="s">
        <v>78</v>
      </c>
      <c r="AW1136" s="195" t="s">
        <v>34</v>
      </c>
      <c r="AX1136" s="195" t="s">
        <v>71</v>
      </c>
      <c r="AY1136" s="197" t="s">
        <v>180</v>
      </c>
    </row>
    <row r="1137" spans="2:65" s="203" customFormat="1">
      <c r="B1137" s="202"/>
      <c r="D1137" s="196" t="s">
        <v>190</v>
      </c>
      <c r="E1137" s="204" t="s">
        <v>5</v>
      </c>
      <c r="F1137" s="205" t="s">
        <v>1270</v>
      </c>
      <c r="H1137" s="206">
        <v>64.2</v>
      </c>
      <c r="L1137" s="202"/>
      <c r="M1137" s="207"/>
      <c r="N1137" s="208"/>
      <c r="O1137" s="208"/>
      <c r="P1137" s="208"/>
      <c r="Q1137" s="208"/>
      <c r="R1137" s="208"/>
      <c r="S1137" s="208"/>
      <c r="T1137" s="209"/>
      <c r="AT1137" s="204" t="s">
        <v>190</v>
      </c>
      <c r="AU1137" s="204" t="s">
        <v>81</v>
      </c>
      <c r="AV1137" s="203" t="s">
        <v>81</v>
      </c>
      <c r="AW1137" s="203" t="s">
        <v>34</v>
      </c>
      <c r="AX1137" s="203" t="s">
        <v>71</v>
      </c>
      <c r="AY1137" s="204" t="s">
        <v>180</v>
      </c>
    </row>
    <row r="1138" spans="2:65" s="203" customFormat="1">
      <c r="B1138" s="202"/>
      <c r="D1138" s="196" t="s">
        <v>190</v>
      </c>
      <c r="E1138" s="204" t="s">
        <v>5</v>
      </c>
      <c r="F1138" s="205" t="s">
        <v>1271</v>
      </c>
      <c r="H1138" s="206">
        <v>46.1</v>
      </c>
      <c r="L1138" s="202"/>
      <c r="M1138" s="207"/>
      <c r="N1138" s="208"/>
      <c r="O1138" s="208"/>
      <c r="P1138" s="208"/>
      <c r="Q1138" s="208"/>
      <c r="R1138" s="208"/>
      <c r="S1138" s="208"/>
      <c r="T1138" s="209"/>
      <c r="AT1138" s="204" t="s">
        <v>190</v>
      </c>
      <c r="AU1138" s="204" t="s">
        <v>81</v>
      </c>
      <c r="AV1138" s="203" t="s">
        <v>81</v>
      </c>
      <c r="AW1138" s="203" t="s">
        <v>34</v>
      </c>
      <c r="AX1138" s="203" t="s">
        <v>71</v>
      </c>
      <c r="AY1138" s="204" t="s">
        <v>180</v>
      </c>
    </row>
    <row r="1139" spans="2:65" s="203" customFormat="1">
      <c r="B1139" s="202"/>
      <c r="D1139" s="196" t="s">
        <v>190</v>
      </c>
      <c r="E1139" s="204" t="s">
        <v>5</v>
      </c>
      <c r="F1139" s="205" t="s">
        <v>1272</v>
      </c>
      <c r="H1139" s="206">
        <v>42.7</v>
      </c>
      <c r="L1139" s="202"/>
      <c r="M1139" s="207"/>
      <c r="N1139" s="208"/>
      <c r="O1139" s="208"/>
      <c r="P1139" s="208"/>
      <c r="Q1139" s="208"/>
      <c r="R1139" s="208"/>
      <c r="S1139" s="208"/>
      <c r="T1139" s="209"/>
      <c r="AT1139" s="204" t="s">
        <v>190</v>
      </c>
      <c r="AU1139" s="204" t="s">
        <v>81</v>
      </c>
      <c r="AV1139" s="203" t="s">
        <v>81</v>
      </c>
      <c r="AW1139" s="203" t="s">
        <v>34</v>
      </c>
      <c r="AX1139" s="203" t="s">
        <v>71</v>
      </c>
      <c r="AY1139" s="204" t="s">
        <v>180</v>
      </c>
    </row>
    <row r="1140" spans="2:65" s="195" customFormat="1">
      <c r="B1140" s="194"/>
      <c r="D1140" s="196" t="s">
        <v>190</v>
      </c>
      <c r="E1140" s="197" t="s">
        <v>5</v>
      </c>
      <c r="F1140" s="198" t="s">
        <v>290</v>
      </c>
      <c r="H1140" s="197" t="s">
        <v>5</v>
      </c>
      <c r="L1140" s="194"/>
      <c r="M1140" s="199"/>
      <c r="N1140" s="200"/>
      <c r="O1140" s="200"/>
      <c r="P1140" s="200"/>
      <c r="Q1140" s="200"/>
      <c r="R1140" s="200"/>
      <c r="S1140" s="200"/>
      <c r="T1140" s="201"/>
      <c r="AT1140" s="197" t="s">
        <v>190</v>
      </c>
      <c r="AU1140" s="197" t="s">
        <v>81</v>
      </c>
      <c r="AV1140" s="195" t="s">
        <v>78</v>
      </c>
      <c r="AW1140" s="195" t="s">
        <v>34</v>
      </c>
      <c r="AX1140" s="195" t="s">
        <v>71</v>
      </c>
      <c r="AY1140" s="197" t="s">
        <v>180</v>
      </c>
    </row>
    <row r="1141" spans="2:65" s="203" customFormat="1">
      <c r="B1141" s="202"/>
      <c r="D1141" s="196" t="s">
        <v>190</v>
      </c>
      <c r="E1141" s="204" t="s">
        <v>5</v>
      </c>
      <c r="F1141" s="205" t="s">
        <v>1273</v>
      </c>
      <c r="H1141" s="206">
        <v>85.5</v>
      </c>
      <c r="L1141" s="202"/>
      <c r="M1141" s="207"/>
      <c r="N1141" s="208"/>
      <c r="O1141" s="208"/>
      <c r="P1141" s="208"/>
      <c r="Q1141" s="208"/>
      <c r="R1141" s="208"/>
      <c r="S1141" s="208"/>
      <c r="T1141" s="209"/>
      <c r="AT1141" s="204" t="s">
        <v>190</v>
      </c>
      <c r="AU1141" s="204" t="s">
        <v>81</v>
      </c>
      <c r="AV1141" s="203" t="s">
        <v>81</v>
      </c>
      <c r="AW1141" s="203" t="s">
        <v>34</v>
      </c>
      <c r="AX1141" s="203" t="s">
        <v>71</v>
      </c>
      <c r="AY1141" s="204" t="s">
        <v>180</v>
      </c>
    </row>
    <row r="1142" spans="2:65" s="203" customFormat="1">
      <c r="B1142" s="202"/>
      <c r="D1142" s="196" t="s">
        <v>190</v>
      </c>
      <c r="E1142" s="204" t="s">
        <v>5</v>
      </c>
      <c r="F1142" s="205" t="s">
        <v>1274</v>
      </c>
      <c r="H1142" s="206">
        <v>21.6</v>
      </c>
      <c r="L1142" s="202"/>
      <c r="M1142" s="207"/>
      <c r="N1142" s="208"/>
      <c r="O1142" s="208"/>
      <c r="P1142" s="208"/>
      <c r="Q1142" s="208"/>
      <c r="R1142" s="208"/>
      <c r="S1142" s="208"/>
      <c r="T1142" s="209"/>
      <c r="AT1142" s="204" t="s">
        <v>190</v>
      </c>
      <c r="AU1142" s="204" t="s">
        <v>81</v>
      </c>
      <c r="AV1142" s="203" t="s">
        <v>81</v>
      </c>
      <c r="AW1142" s="203" t="s">
        <v>34</v>
      </c>
      <c r="AX1142" s="203" t="s">
        <v>71</v>
      </c>
      <c r="AY1142" s="204" t="s">
        <v>180</v>
      </c>
    </row>
    <row r="1143" spans="2:65" s="211" customFormat="1">
      <c r="B1143" s="210"/>
      <c r="D1143" s="196" t="s">
        <v>190</v>
      </c>
      <c r="E1143" s="212" t="s">
        <v>5</v>
      </c>
      <c r="F1143" s="213" t="s">
        <v>198</v>
      </c>
      <c r="H1143" s="214">
        <v>260.10000000000002</v>
      </c>
      <c r="L1143" s="210"/>
      <c r="M1143" s="215"/>
      <c r="N1143" s="216"/>
      <c r="O1143" s="216"/>
      <c r="P1143" s="216"/>
      <c r="Q1143" s="216"/>
      <c r="R1143" s="216"/>
      <c r="S1143" s="216"/>
      <c r="T1143" s="217"/>
      <c r="AT1143" s="212" t="s">
        <v>190</v>
      </c>
      <c r="AU1143" s="212" t="s">
        <v>81</v>
      </c>
      <c r="AV1143" s="211" t="s">
        <v>188</v>
      </c>
      <c r="AW1143" s="211" t="s">
        <v>34</v>
      </c>
      <c r="AX1143" s="211" t="s">
        <v>78</v>
      </c>
      <c r="AY1143" s="212" t="s">
        <v>180</v>
      </c>
    </row>
    <row r="1144" spans="2:65" s="103" customFormat="1" ht="25.5" customHeight="1">
      <c r="B1144" s="104"/>
      <c r="C1144" s="183" t="s">
        <v>1275</v>
      </c>
      <c r="D1144" s="183" t="s">
        <v>183</v>
      </c>
      <c r="E1144" s="184" t="s">
        <v>1276</v>
      </c>
      <c r="F1144" s="185" t="s">
        <v>1277</v>
      </c>
      <c r="G1144" s="186" t="s">
        <v>348</v>
      </c>
      <c r="H1144" s="187">
        <v>2.601</v>
      </c>
      <c r="I1144" s="6"/>
      <c r="J1144" s="188">
        <f>ROUND(I1144*H1144,2)</f>
        <v>0</v>
      </c>
      <c r="K1144" s="185" t="s">
        <v>187</v>
      </c>
      <c r="L1144" s="104"/>
      <c r="M1144" s="189" t="s">
        <v>5</v>
      </c>
      <c r="N1144" s="190" t="s">
        <v>42</v>
      </c>
      <c r="O1144" s="105"/>
      <c r="P1144" s="191">
        <f>O1144*H1144</f>
        <v>0</v>
      </c>
      <c r="Q1144" s="191">
        <v>0</v>
      </c>
      <c r="R1144" s="191">
        <f>Q1144*H1144</f>
        <v>0</v>
      </c>
      <c r="S1144" s="191">
        <v>2.2000000000000002</v>
      </c>
      <c r="T1144" s="192">
        <f>S1144*H1144</f>
        <v>5.7222000000000008</v>
      </c>
      <c r="AR1144" s="93" t="s">
        <v>188</v>
      </c>
      <c r="AT1144" s="93" t="s">
        <v>183</v>
      </c>
      <c r="AU1144" s="93" t="s">
        <v>81</v>
      </c>
      <c r="AY1144" s="93" t="s">
        <v>180</v>
      </c>
      <c r="BE1144" s="193">
        <f>IF(N1144="základní",J1144,0)</f>
        <v>0</v>
      </c>
      <c r="BF1144" s="193">
        <f>IF(N1144="snížená",J1144,0)</f>
        <v>0</v>
      </c>
      <c r="BG1144" s="193">
        <f>IF(N1144="zákl. přenesená",J1144,0)</f>
        <v>0</v>
      </c>
      <c r="BH1144" s="193">
        <f>IF(N1144="sníž. přenesená",J1144,0)</f>
        <v>0</v>
      </c>
      <c r="BI1144" s="193">
        <f>IF(N1144="nulová",J1144,0)</f>
        <v>0</v>
      </c>
      <c r="BJ1144" s="93" t="s">
        <v>78</v>
      </c>
      <c r="BK1144" s="193">
        <f>ROUND(I1144*H1144,2)</f>
        <v>0</v>
      </c>
      <c r="BL1144" s="93" t="s">
        <v>188</v>
      </c>
      <c r="BM1144" s="93" t="s">
        <v>1278</v>
      </c>
    </row>
    <row r="1145" spans="2:65" s="195" customFormat="1">
      <c r="B1145" s="194"/>
      <c r="D1145" s="196" t="s">
        <v>190</v>
      </c>
      <c r="E1145" s="197" t="s">
        <v>5</v>
      </c>
      <c r="F1145" s="198" t="s">
        <v>1279</v>
      </c>
      <c r="H1145" s="197" t="s">
        <v>5</v>
      </c>
      <c r="L1145" s="194"/>
      <c r="M1145" s="199"/>
      <c r="N1145" s="200"/>
      <c r="O1145" s="200"/>
      <c r="P1145" s="200"/>
      <c r="Q1145" s="200"/>
      <c r="R1145" s="200"/>
      <c r="S1145" s="200"/>
      <c r="T1145" s="201"/>
      <c r="AT1145" s="197" t="s">
        <v>190</v>
      </c>
      <c r="AU1145" s="197" t="s">
        <v>81</v>
      </c>
      <c r="AV1145" s="195" t="s">
        <v>78</v>
      </c>
      <c r="AW1145" s="195" t="s">
        <v>34</v>
      </c>
      <c r="AX1145" s="195" t="s">
        <v>71</v>
      </c>
      <c r="AY1145" s="197" t="s">
        <v>180</v>
      </c>
    </row>
    <row r="1146" spans="2:65" s="203" customFormat="1">
      <c r="B1146" s="202"/>
      <c r="D1146" s="196" t="s">
        <v>190</v>
      </c>
      <c r="E1146" s="204" t="s">
        <v>5</v>
      </c>
      <c r="F1146" s="205" t="s">
        <v>1280</v>
      </c>
      <c r="H1146" s="206">
        <v>2.601</v>
      </c>
      <c r="L1146" s="202"/>
      <c r="M1146" s="207"/>
      <c r="N1146" s="208"/>
      <c r="O1146" s="208"/>
      <c r="P1146" s="208"/>
      <c r="Q1146" s="208"/>
      <c r="R1146" s="208"/>
      <c r="S1146" s="208"/>
      <c r="T1146" s="209"/>
      <c r="AT1146" s="204" t="s">
        <v>190</v>
      </c>
      <c r="AU1146" s="204" t="s">
        <v>81</v>
      </c>
      <c r="AV1146" s="203" t="s">
        <v>81</v>
      </c>
      <c r="AW1146" s="203" t="s">
        <v>34</v>
      </c>
      <c r="AX1146" s="203" t="s">
        <v>78</v>
      </c>
      <c r="AY1146" s="204" t="s">
        <v>180</v>
      </c>
    </row>
    <row r="1147" spans="2:65" s="103" customFormat="1" ht="25.5" customHeight="1">
      <c r="B1147" s="104"/>
      <c r="C1147" s="183" t="s">
        <v>1281</v>
      </c>
      <c r="D1147" s="183" t="s">
        <v>183</v>
      </c>
      <c r="E1147" s="184" t="s">
        <v>1282</v>
      </c>
      <c r="F1147" s="185" t="s">
        <v>1283</v>
      </c>
      <c r="G1147" s="186" t="s">
        <v>208</v>
      </c>
      <c r="H1147" s="187">
        <v>488.6</v>
      </c>
      <c r="I1147" s="6"/>
      <c r="J1147" s="188">
        <f>ROUND(I1147*H1147,2)</f>
        <v>0</v>
      </c>
      <c r="K1147" s="185" t="s">
        <v>187</v>
      </c>
      <c r="L1147" s="104"/>
      <c r="M1147" s="189" t="s">
        <v>5</v>
      </c>
      <c r="N1147" s="190" t="s">
        <v>42</v>
      </c>
      <c r="O1147" s="105"/>
      <c r="P1147" s="191">
        <f>O1147*H1147</f>
        <v>0</v>
      </c>
      <c r="Q1147" s="191">
        <v>0</v>
      </c>
      <c r="R1147" s="191">
        <f>Q1147*H1147</f>
        <v>0</v>
      </c>
      <c r="S1147" s="191">
        <v>4.0000000000000001E-3</v>
      </c>
      <c r="T1147" s="192">
        <f>S1147*H1147</f>
        <v>1.9544000000000001</v>
      </c>
      <c r="AR1147" s="93" t="s">
        <v>188</v>
      </c>
      <c r="AT1147" s="93" t="s">
        <v>183</v>
      </c>
      <c r="AU1147" s="93" t="s">
        <v>81</v>
      </c>
      <c r="AY1147" s="93" t="s">
        <v>180</v>
      </c>
      <c r="BE1147" s="193">
        <f>IF(N1147="základní",J1147,0)</f>
        <v>0</v>
      </c>
      <c r="BF1147" s="193">
        <f>IF(N1147="snížená",J1147,0)</f>
        <v>0</v>
      </c>
      <c r="BG1147" s="193">
        <f>IF(N1147="zákl. přenesená",J1147,0)</f>
        <v>0</v>
      </c>
      <c r="BH1147" s="193">
        <f>IF(N1147="sníž. přenesená",J1147,0)</f>
        <v>0</v>
      </c>
      <c r="BI1147" s="193">
        <f>IF(N1147="nulová",J1147,0)</f>
        <v>0</v>
      </c>
      <c r="BJ1147" s="93" t="s">
        <v>78</v>
      </c>
      <c r="BK1147" s="193">
        <f>ROUND(I1147*H1147,2)</f>
        <v>0</v>
      </c>
      <c r="BL1147" s="93" t="s">
        <v>188</v>
      </c>
      <c r="BM1147" s="93" t="s">
        <v>1284</v>
      </c>
    </row>
    <row r="1148" spans="2:65" s="195" customFormat="1">
      <c r="B1148" s="194"/>
      <c r="D1148" s="196" t="s">
        <v>190</v>
      </c>
      <c r="E1148" s="197" t="s">
        <v>5</v>
      </c>
      <c r="F1148" s="198" t="s">
        <v>1285</v>
      </c>
      <c r="H1148" s="197" t="s">
        <v>5</v>
      </c>
      <c r="L1148" s="194"/>
      <c r="M1148" s="199"/>
      <c r="N1148" s="200"/>
      <c r="O1148" s="200"/>
      <c r="P1148" s="200"/>
      <c r="Q1148" s="200"/>
      <c r="R1148" s="200"/>
      <c r="S1148" s="200"/>
      <c r="T1148" s="201"/>
      <c r="AT1148" s="197" t="s">
        <v>190</v>
      </c>
      <c r="AU1148" s="197" t="s">
        <v>81</v>
      </c>
      <c r="AV1148" s="195" t="s">
        <v>78</v>
      </c>
      <c r="AW1148" s="195" t="s">
        <v>34</v>
      </c>
      <c r="AX1148" s="195" t="s">
        <v>71</v>
      </c>
      <c r="AY1148" s="197" t="s">
        <v>180</v>
      </c>
    </row>
    <row r="1149" spans="2:65" s="195" customFormat="1">
      <c r="B1149" s="194"/>
      <c r="D1149" s="196" t="s">
        <v>190</v>
      </c>
      <c r="E1149" s="197" t="s">
        <v>5</v>
      </c>
      <c r="F1149" s="198" t="s">
        <v>494</v>
      </c>
      <c r="H1149" s="197" t="s">
        <v>5</v>
      </c>
      <c r="L1149" s="194"/>
      <c r="M1149" s="199"/>
      <c r="N1149" s="200"/>
      <c r="O1149" s="200"/>
      <c r="P1149" s="200"/>
      <c r="Q1149" s="200"/>
      <c r="R1149" s="200"/>
      <c r="S1149" s="200"/>
      <c r="T1149" s="201"/>
      <c r="AT1149" s="197" t="s">
        <v>190</v>
      </c>
      <c r="AU1149" s="197" t="s">
        <v>81</v>
      </c>
      <c r="AV1149" s="195" t="s">
        <v>78</v>
      </c>
      <c r="AW1149" s="195" t="s">
        <v>34</v>
      </c>
      <c r="AX1149" s="195" t="s">
        <v>71</v>
      </c>
      <c r="AY1149" s="197" t="s">
        <v>180</v>
      </c>
    </row>
    <row r="1150" spans="2:65" s="195" customFormat="1">
      <c r="B1150" s="194"/>
      <c r="D1150" s="196" t="s">
        <v>190</v>
      </c>
      <c r="E1150" s="197" t="s">
        <v>5</v>
      </c>
      <c r="F1150" s="198" t="s">
        <v>288</v>
      </c>
      <c r="H1150" s="197" t="s">
        <v>5</v>
      </c>
      <c r="L1150" s="194"/>
      <c r="M1150" s="199"/>
      <c r="N1150" s="200"/>
      <c r="O1150" s="200"/>
      <c r="P1150" s="200"/>
      <c r="Q1150" s="200"/>
      <c r="R1150" s="200"/>
      <c r="S1150" s="200"/>
      <c r="T1150" s="201"/>
      <c r="AT1150" s="197" t="s">
        <v>190</v>
      </c>
      <c r="AU1150" s="197" t="s">
        <v>81</v>
      </c>
      <c r="AV1150" s="195" t="s">
        <v>78</v>
      </c>
      <c r="AW1150" s="195" t="s">
        <v>34</v>
      </c>
      <c r="AX1150" s="195" t="s">
        <v>71</v>
      </c>
      <c r="AY1150" s="197" t="s">
        <v>180</v>
      </c>
    </row>
    <row r="1151" spans="2:65" s="203" customFormat="1">
      <c r="B1151" s="202"/>
      <c r="D1151" s="196" t="s">
        <v>190</v>
      </c>
      <c r="E1151" s="204" t="s">
        <v>5</v>
      </c>
      <c r="F1151" s="205" t="s">
        <v>495</v>
      </c>
      <c r="H1151" s="206">
        <v>301</v>
      </c>
      <c r="L1151" s="202"/>
      <c r="M1151" s="207"/>
      <c r="N1151" s="208"/>
      <c r="O1151" s="208"/>
      <c r="P1151" s="208"/>
      <c r="Q1151" s="208"/>
      <c r="R1151" s="208"/>
      <c r="S1151" s="208"/>
      <c r="T1151" s="209"/>
      <c r="AT1151" s="204" t="s">
        <v>190</v>
      </c>
      <c r="AU1151" s="204" t="s">
        <v>81</v>
      </c>
      <c r="AV1151" s="203" t="s">
        <v>81</v>
      </c>
      <c r="AW1151" s="203" t="s">
        <v>34</v>
      </c>
      <c r="AX1151" s="203" t="s">
        <v>71</v>
      </c>
      <c r="AY1151" s="204" t="s">
        <v>180</v>
      </c>
    </row>
    <row r="1152" spans="2:65" s="203" customFormat="1">
      <c r="B1152" s="202"/>
      <c r="D1152" s="196" t="s">
        <v>190</v>
      </c>
      <c r="E1152" s="204" t="s">
        <v>5</v>
      </c>
      <c r="F1152" s="205" t="s">
        <v>496</v>
      </c>
      <c r="H1152" s="206">
        <v>-34.4</v>
      </c>
      <c r="L1152" s="202"/>
      <c r="M1152" s="207"/>
      <c r="N1152" s="208"/>
      <c r="O1152" s="208"/>
      <c r="P1152" s="208"/>
      <c r="Q1152" s="208"/>
      <c r="R1152" s="208"/>
      <c r="S1152" s="208"/>
      <c r="T1152" s="209"/>
      <c r="AT1152" s="204" t="s">
        <v>190</v>
      </c>
      <c r="AU1152" s="204" t="s">
        <v>81</v>
      </c>
      <c r="AV1152" s="203" t="s">
        <v>81</v>
      </c>
      <c r="AW1152" s="203" t="s">
        <v>34</v>
      </c>
      <c r="AX1152" s="203" t="s">
        <v>71</v>
      </c>
      <c r="AY1152" s="204" t="s">
        <v>180</v>
      </c>
    </row>
    <row r="1153" spans="2:65" s="203" customFormat="1">
      <c r="B1153" s="202"/>
      <c r="D1153" s="196" t="s">
        <v>190</v>
      </c>
      <c r="E1153" s="204" t="s">
        <v>5</v>
      </c>
      <c r="F1153" s="205" t="s">
        <v>497</v>
      </c>
      <c r="H1153" s="206">
        <v>-49.7</v>
      </c>
      <c r="L1153" s="202"/>
      <c r="M1153" s="207"/>
      <c r="N1153" s="208"/>
      <c r="O1153" s="208"/>
      <c r="P1153" s="208"/>
      <c r="Q1153" s="208"/>
      <c r="R1153" s="208"/>
      <c r="S1153" s="208"/>
      <c r="T1153" s="209"/>
      <c r="AT1153" s="204" t="s">
        <v>190</v>
      </c>
      <c r="AU1153" s="204" t="s">
        <v>81</v>
      </c>
      <c r="AV1153" s="203" t="s">
        <v>81</v>
      </c>
      <c r="AW1153" s="203" t="s">
        <v>34</v>
      </c>
      <c r="AX1153" s="203" t="s">
        <v>71</v>
      </c>
      <c r="AY1153" s="204" t="s">
        <v>180</v>
      </c>
    </row>
    <row r="1154" spans="2:65" s="219" customFormat="1">
      <c r="B1154" s="218"/>
      <c r="D1154" s="196" t="s">
        <v>190</v>
      </c>
      <c r="E1154" s="220" t="s">
        <v>5</v>
      </c>
      <c r="F1154" s="221" t="s">
        <v>292</v>
      </c>
      <c r="H1154" s="222">
        <v>216.9</v>
      </c>
      <c r="L1154" s="218"/>
      <c r="M1154" s="223"/>
      <c r="N1154" s="224"/>
      <c r="O1154" s="224"/>
      <c r="P1154" s="224"/>
      <c r="Q1154" s="224"/>
      <c r="R1154" s="224"/>
      <c r="S1154" s="224"/>
      <c r="T1154" s="225"/>
      <c r="AT1154" s="220" t="s">
        <v>190</v>
      </c>
      <c r="AU1154" s="220" t="s">
        <v>81</v>
      </c>
      <c r="AV1154" s="219" t="s">
        <v>205</v>
      </c>
      <c r="AW1154" s="219" t="s">
        <v>34</v>
      </c>
      <c r="AX1154" s="219" t="s">
        <v>71</v>
      </c>
      <c r="AY1154" s="220" t="s">
        <v>180</v>
      </c>
    </row>
    <row r="1155" spans="2:65" s="195" customFormat="1">
      <c r="B1155" s="194"/>
      <c r="D1155" s="196" t="s">
        <v>190</v>
      </c>
      <c r="E1155" s="197" t="s">
        <v>5</v>
      </c>
      <c r="F1155" s="198" t="s">
        <v>290</v>
      </c>
      <c r="H1155" s="197" t="s">
        <v>5</v>
      </c>
      <c r="L1155" s="194"/>
      <c r="M1155" s="199"/>
      <c r="N1155" s="200"/>
      <c r="O1155" s="200"/>
      <c r="P1155" s="200"/>
      <c r="Q1155" s="200"/>
      <c r="R1155" s="200"/>
      <c r="S1155" s="200"/>
      <c r="T1155" s="201"/>
      <c r="AT1155" s="197" t="s">
        <v>190</v>
      </c>
      <c r="AU1155" s="197" t="s">
        <v>81</v>
      </c>
      <c r="AV1155" s="195" t="s">
        <v>78</v>
      </c>
      <c r="AW1155" s="195" t="s">
        <v>34</v>
      </c>
      <c r="AX1155" s="195" t="s">
        <v>71</v>
      </c>
      <c r="AY1155" s="197" t="s">
        <v>180</v>
      </c>
    </row>
    <row r="1156" spans="2:65" s="203" customFormat="1">
      <c r="B1156" s="202"/>
      <c r="D1156" s="196" t="s">
        <v>190</v>
      </c>
      <c r="E1156" s="204" t="s">
        <v>5</v>
      </c>
      <c r="F1156" s="205" t="s">
        <v>498</v>
      </c>
      <c r="H1156" s="206">
        <v>296.39999999999998</v>
      </c>
      <c r="L1156" s="202"/>
      <c r="M1156" s="207"/>
      <c r="N1156" s="208"/>
      <c r="O1156" s="208"/>
      <c r="P1156" s="208"/>
      <c r="Q1156" s="208"/>
      <c r="R1156" s="208"/>
      <c r="S1156" s="208"/>
      <c r="T1156" s="209"/>
      <c r="AT1156" s="204" t="s">
        <v>190</v>
      </c>
      <c r="AU1156" s="204" t="s">
        <v>81</v>
      </c>
      <c r="AV1156" s="203" t="s">
        <v>81</v>
      </c>
      <c r="AW1156" s="203" t="s">
        <v>34</v>
      </c>
      <c r="AX1156" s="203" t="s">
        <v>71</v>
      </c>
      <c r="AY1156" s="204" t="s">
        <v>180</v>
      </c>
    </row>
    <row r="1157" spans="2:65" s="203" customFormat="1">
      <c r="B1157" s="202"/>
      <c r="D1157" s="196" t="s">
        <v>190</v>
      </c>
      <c r="E1157" s="204" t="s">
        <v>5</v>
      </c>
      <c r="F1157" s="205" t="s">
        <v>499</v>
      </c>
      <c r="H1157" s="206">
        <v>-24.7</v>
      </c>
      <c r="L1157" s="202"/>
      <c r="M1157" s="207"/>
      <c r="N1157" s="208"/>
      <c r="O1157" s="208"/>
      <c r="P1157" s="208"/>
      <c r="Q1157" s="208"/>
      <c r="R1157" s="208"/>
      <c r="S1157" s="208"/>
      <c r="T1157" s="209"/>
      <c r="AT1157" s="204" t="s">
        <v>190</v>
      </c>
      <c r="AU1157" s="204" t="s">
        <v>81</v>
      </c>
      <c r="AV1157" s="203" t="s">
        <v>81</v>
      </c>
      <c r="AW1157" s="203" t="s">
        <v>34</v>
      </c>
      <c r="AX1157" s="203" t="s">
        <v>71</v>
      </c>
      <c r="AY1157" s="204" t="s">
        <v>180</v>
      </c>
    </row>
    <row r="1158" spans="2:65" s="219" customFormat="1">
      <c r="B1158" s="218"/>
      <c r="D1158" s="196" t="s">
        <v>190</v>
      </c>
      <c r="E1158" s="220" t="s">
        <v>5</v>
      </c>
      <c r="F1158" s="221" t="s">
        <v>292</v>
      </c>
      <c r="H1158" s="222">
        <v>271.7</v>
      </c>
      <c r="L1158" s="218"/>
      <c r="M1158" s="223"/>
      <c r="N1158" s="224"/>
      <c r="O1158" s="224"/>
      <c r="P1158" s="224"/>
      <c r="Q1158" s="224"/>
      <c r="R1158" s="224"/>
      <c r="S1158" s="224"/>
      <c r="T1158" s="225"/>
      <c r="AT1158" s="220" t="s">
        <v>190</v>
      </c>
      <c r="AU1158" s="220" t="s">
        <v>81</v>
      </c>
      <c r="AV1158" s="219" t="s">
        <v>205</v>
      </c>
      <c r="AW1158" s="219" t="s">
        <v>34</v>
      </c>
      <c r="AX1158" s="219" t="s">
        <v>71</v>
      </c>
      <c r="AY1158" s="220" t="s">
        <v>180</v>
      </c>
    </row>
    <row r="1159" spans="2:65" s="211" customFormat="1">
      <c r="B1159" s="210"/>
      <c r="D1159" s="196" t="s">
        <v>190</v>
      </c>
      <c r="E1159" s="212" t="s">
        <v>5</v>
      </c>
      <c r="F1159" s="213" t="s">
        <v>198</v>
      </c>
      <c r="H1159" s="214">
        <v>488.6</v>
      </c>
      <c r="L1159" s="210"/>
      <c r="M1159" s="215"/>
      <c r="N1159" s="216"/>
      <c r="O1159" s="216"/>
      <c r="P1159" s="216"/>
      <c r="Q1159" s="216"/>
      <c r="R1159" s="216"/>
      <c r="S1159" s="216"/>
      <c r="T1159" s="217"/>
      <c r="AT1159" s="212" t="s">
        <v>190</v>
      </c>
      <c r="AU1159" s="212" t="s">
        <v>81</v>
      </c>
      <c r="AV1159" s="211" t="s">
        <v>188</v>
      </c>
      <c r="AW1159" s="211" t="s">
        <v>34</v>
      </c>
      <c r="AX1159" s="211" t="s">
        <v>78</v>
      </c>
      <c r="AY1159" s="212" t="s">
        <v>180</v>
      </c>
    </row>
    <row r="1160" spans="2:65" s="103" customFormat="1" ht="25.5" customHeight="1">
      <c r="B1160" s="104"/>
      <c r="C1160" s="183" t="s">
        <v>1286</v>
      </c>
      <c r="D1160" s="183" t="s">
        <v>183</v>
      </c>
      <c r="E1160" s="184" t="s">
        <v>1287</v>
      </c>
      <c r="F1160" s="185" t="s">
        <v>1288</v>
      </c>
      <c r="G1160" s="186" t="s">
        <v>208</v>
      </c>
      <c r="H1160" s="187">
        <v>1578.3610000000001</v>
      </c>
      <c r="I1160" s="6"/>
      <c r="J1160" s="188">
        <f>ROUND(I1160*H1160,2)</f>
        <v>0</v>
      </c>
      <c r="K1160" s="185" t="s">
        <v>187</v>
      </c>
      <c r="L1160" s="104"/>
      <c r="M1160" s="189" t="s">
        <v>5</v>
      </c>
      <c r="N1160" s="190" t="s">
        <v>42</v>
      </c>
      <c r="O1160" s="105"/>
      <c r="P1160" s="191">
        <f>O1160*H1160</f>
        <v>0</v>
      </c>
      <c r="Q1160" s="191">
        <v>0</v>
      </c>
      <c r="R1160" s="191">
        <f>Q1160*H1160</f>
        <v>0</v>
      </c>
      <c r="S1160" s="191">
        <v>4.0000000000000001E-3</v>
      </c>
      <c r="T1160" s="192">
        <f>S1160*H1160</f>
        <v>6.3134440000000005</v>
      </c>
      <c r="AR1160" s="93" t="s">
        <v>188</v>
      </c>
      <c r="AT1160" s="93" t="s">
        <v>183</v>
      </c>
      <c r="AU1160" s="93" t="s">
        <v>81</v>
      </c>
      <c r="AY1160" s="93" t="s">
        <v>180</v>
      </c>
      <c r="BE1160" s="193">
        <f>IF(N1160="základní",J1160,0)</f>
        <v>0</v>
      </c>
      <c r="BF1160" s="193">
        <f>IF(N1160="snížená",J1160,0)</f>
        <v>0</v>
      </c>
      <c r="BG1160" s="193">
        <f>IF(N1160="zákl. přenesená",J1160,0)</f>
        <v>0</v>
      </c>
      <c r="BH1160" s="193">
        <f>IF(N1160="sníž. přenesená",J1160,0)</f>
        <v>0</v>
      </c>
      <c r="BI1160" s="193">
        <f>IF(N1160="nulová",J1160,0)</f>
        <v>0</v>
      </c>
      <c r="BJ1160" s="93" t="s">
        <v>78</v>
      </c>
      <c r="BK1160" s="193">
        <f>ROUND(I1160*H1160,2)</f>
        <v>0</v>
      </c>
      <c r="BL1160" s="93" t="s">
        <v>188</v>
      </c>
      <c r="BM1160" s="93" t="s">
        <v>1289</v>
      </c>
    </row>
    <row r="1161" spans="2:65" s="195" customFormat="1">
      <c r="B1161" s="194"/>
      <c r="D1161" s="196" t="s">
        <v>190</v>
      </c>
      <c r="E1161" s="197" t="s">
        <v>5</v>
      </c>
      <c r="F1161" s="198" t="s">
        <v>514</v>
      </c>
      <c r="H1161" s="197" t="s">
        <v>5</v>
      </c>
      <c r="L1161" s="194"/>
      <c r="M1161" s="199"/>
      <c r="N1161" s="200"/>
      <c r="O1161" s="200"/>
      <c r="P1161" s="200"/>
      <c r="Q1161" s="200"/>
      <c r="R1161" s="200"/>
      <c r="S1161" s="200"/>
      <c r="T1161" s="201"/>
      <c r="AT1161" s="197" t="s">
        <v>190</v>
      </c>
      <c r="AU1161" s="197" t="s">
        <v>81</v>
      </c>
      <c r="AV1161" s="195" t="s">
        <v>78</v>
      </c>
      <c r="AW1161" s="195" t="s">
        <v>34</v>
      </c>
      <c r="AX1161" s="195" t="s">
        <v>71</v>
      </c>
      <c r="AY1161" s="197" t="s">
        <v>180</v>
      </c>
    </row>
    <row r="1162" spans="2:65" s="195" customFormat="1">
      <c r="B1162" s="194"/>
      <c r="D1162" s="196" t="s">
        <v>190</v>
      </c>
      <c r="E1162" s="197" t="s">
        <v>5</v>
      </c>
      <c r="F1162" s="198" t="s">
        <v>286</v>
      </c>
      <c r="H1162" s="197" t="s">
        <v>5</v>
      </c>
      <c r="L1162" s="194"/>
      <c r="M1162" s="199"/>
      <c r="N1162" s="200"/>
      <c r="O1162" s="200"/>
      <c r="P1162" s="200"/>
      <c r="Q1162" s="200"/>
      <c r="R1162" s="200"/>
      <c r="S1162" s="200"/>
      <c r="T1162" s="201"/>
      <c r="AT1162" s="197" t="s">
        <v>190</v>
      </c>
      <c r="AU1162" s="197" t="s">
        <v>81</v>
      </c>
      <c r="AV1162" s="195" t="s">
        <v>78</v>
      </c>
      <c r="AW1162" s="195" t="s">
        <v>34</v>
      </c>
      <c r="AX1162" s="195" t="s">
        <v>71</v>
      </c>
      <c r="AY1162" s="197" t="s">
        <v>180</v>
      </c>
    </row>
    <row r="1163" spans="2:65" s="195" customFormat="1">
      <c r="B1163" s="194"/>
      <c r="D1163" s="196" t="s">
        <v>190</v>
      </c>
      <c r="E1163" s="197" t="s">
        <v>5</v>
      </c>
      <c r="F1163" s="198" t="s">
        <v>288</v>
      </c>
      <c r="H1163" s="197" t="s">
        <v>5</v>
      </c>
      <c r="L1163" s="194"/>
      <c r="M1163" s="199"/>
      <c r="N1163" s="200"/>
      <c r="O1163" s="200"/>
      <c r="P1163" s="200"/>
      <c r="Q1163" s="200"/>
      <c r="R1163" s="200"/>
      <c r="S1163" s="200"/>
      <c r="T1163" s="201"/>
      <c r="AT1163" s="197" t="s">
        <v>190</v>
      </c>
      <c r="AU1163" s="197" t="s">
        <v>81</v>
      </c>
      <c r="AV1163" s="195" t="s">
        <v>78</v>
      </c>
      <c r="AW1163" s="195" t="s">
        <v>34</v>
      </c>
      <c r="AX1163" s="195" t="s">
        <v>71</v>
      </c>
      <c r="AY1163" s="197" t="s">
        <v>180</v>
      </c>
    </row>
    <row r="1164" spans="2:65" s="203" customFormat="1">
      <c r="B1164" s="202"/>
      <c r="D1164" s="196" t="s">
        <v>190</v>
      </c>
      <c r="E1164" s="204" t="s">
        <v>5</v>
      </c>
      <c r="F1164" s="205" t="s">
        <v>515</v>
      </c>
      <c r="H1164" s="206">
        <v>106.92</v>
      </c>
      <c r="L1164" s="202"/>
      <c r="M1164" s="207"/>
      <c r="N1164" s="208"/>
      <c r="O1164" s="208"/>
      <c r="P1164" s="208"/>
      <c r="Q1164" s="208"/>
      <c r="R1164" s="208"/>
      <c r="S1164" s="208"/>
      <c r="T1164" s="209"/>
      <c r="AT1164" s="204" t="s">
        <v>190</v>
      </c>
      <c r="AU1164" s="204" t="s">
        <v>81</v>
      </c>
      <c r="AV1164" s="203" t="s">
        <v>81</v>
      </c>
      <c r="AW1164" s="203" t="s">
        <v>34</v>
      </c>
      <c r="AX1164" s="203" t="s">
        <v>71</v>
      </c>
      <c r="AY1164" s="204" t="s">
        <v>180</v>
      </c>
    </row>
    <row r="1165" spans="2:65" s="203" customFormat="1">
      <c r="B1165" s="202"/>
      <c r="D1165" s="196" t="s">
        <v>190</v>
      </c>
      <c r="E1165" s="204" t="s">
        <v>5</v>
      </c>
      <c r="F1165" s="205" t="s">
        <v>516</v>
      </c>
      <c r="H1165" s="206">
        <v>116.42400000000001</v>
      </c>
      <c r="L1165" s="202"/>
      <c r="M1165" s="207"/>
      <c r="N1165" s="208"/>
      <c r="O1165" s="208"/>
      <c r="P1165" s="208"/>
      <c r="Q1165" s="208"/>
      <c r="R1165" s="208"/>
      <c r="S1165" s="208"/>
      <c r="T1165" s="209"/>
      <c r="AT1165" s="204" t="s">
        <v>190</v>
      </c>
      <c r="AU1165" s="204" t="s">
        <v>81</v>
      </c>
      <c r="AV1165" s="203" t="s">
        <v>81</v>
      </c>
      <c r="AW1165" s="203" t="s">
        <v>34</v>
      </c>
      <c r="AX1165" s="203" t="s">
        <v>71</v>
      </c>
      <c r="AY1165" s="204" t="s">
        <v>180</v>
      </c>
    </row>
    <row r="1166" spans="2:65" s="203" customFormat="1">
      <c r="B1166" s="202"/>
      <c r="D1166" s="196" t="s">
        <v>190</v>
      </c>
      <c r="E1166" s="204" t="s">
        <v>5</v>
      </c>
      <c r="F1166" s="205" t="s">
        <v>517</v>
      </c>
      <c r="H1166" s="206">
        <v>3.8069999999999999</v>
      </c>
      <c r="L1166" s="202"/>
      <c r="M1166" s="207"/>
      <c r="N1166" s="208"/>
      <c r="O1166" s="208"/>
      <c r="P1166" s="208"/>
      <c r="Q1166" s="208"/>
      <c r="R1166" s="208"/>
      <c r="S1166" s="208"/>
      <c r="T1166" s="209"/>
      <c r="AT1166" s="204" t="s">
        <v>190</v>
      </c>
      <c r="AU1166" s="204" t="s">
        <v>81</v>
      </c>
      <c r="AV1166" s="203" t="s">
        <v>81</v>
      </c>
      <c r="AW1166" s="203" t="s">
        <v>34</v>
      </c>
      <c r="AX1166" s="203" t="s">
        <v>71</v>
      </c>
      <c r="AY1166" s="204" t="s">
        <v>180</v>
      </c>
    </row>
    <row r="1167" spans="2:65" s="203" customFormat="1">
      <c r="B1167" s="202"/>
      <c r="D1167" s="196" t="s">
        <v>190</v>
      </c>
      <c r="E1167" s="204" t="s">
        <v>5</v>
      </c>
      <c r="F1167" s="205" t="s">
        <v>518</v>
      </c>
      <c r="H1167" s="206">
        <v>50.555999999999997</v>
      </c>
      <c r="L1167" s="202"/>
      <c r="M1167" s="207"/>
      <c r="N1167" s="208"/>
      <c r="O1167" s="208"/>
      <c r="P1167" s="208"/>
      <c r="Q1167" s="208"/>
      <c r="R1167" s="208"/>
      <c r="S1167" s="208"/>
      <c r="T1167" s="209"/>
      <c r="AT1167" s="204" t="s">
        <v>190</v>
      </c>
      <c r="AU1167" s="204" t="s">
        <v>81</v>
      </c>
      <c r="AV1167" s="203" t="s">
        <v>81</v>
      </c>
      <c r="AW1167" s="203" t="s">
        <v>34</v>
      </c>
      <c r="AX1167" s="203" t="s">
        <v>71</v>
      </c>
      <c r="AY1167" s="204" t="s">
        <v>180</v>
      </c>
    </row>
    <row r="1168" spans="2:65" s="203" customFormat="1">
      <c r="B1168" s="202"/>
      <c r="D1168" s="196" t="s">
        <v>190</v>
      </c>
      <c r="E1168" s="204" t="s">
        <v>5</v>
      </c>
      <c r="F1168" s="205" t="s">
        <v>519</v>
      </c>
      <c r="H1168" s="206">
        <v>2.16</v>
      </c>
      <c r="L1168" s="202"/>
      <c r="M1168" s="207"/>
      <c r="N1168" s="208"/>
      <c r="O1168" s="208"/>
      <c r="P1168" s="208"/>
      <c r="Q1168" s="208"/>
      <c r="R1168" s="208"/>
      <c r="S1168" s="208"/>
      <c r="T1168" s="209"/>
      <c r="AT1168" s="204" t="s">
        <v>190</v>
      </c>
      <c r="AU1168" s="204" t="s">
        <v>81</v>
      </c>
      <c r="AV1168" s="203" t="s">
        <v>81</v>
      </c>
      <c r="AW1168" s="203" t="s">
        <v>34</v>
      </c>
      <c r="AX1168" s="203" t="s">
        <v>71</v>
      </c>
      <c r="AY1168" s="204" t="s">
        <v>180</v>
      </c>
    </row>
    <row r="1169" spans="2:51" s="203" customFormat="1">
      <c r="B1169" s="202"/>
      <c r="D1169" s="196" t="s">
        <v>190</v>
      </c>
      <c r="E1169" s="204" t="s">
        <v>5</v>
      </c>
      <c r="F1169" s="205" t="s">
        <v>520</v>
      </c>
      <c r="H1169" s="206">
        <v>48.542999999999999</v>
      </c>
      <c r="L1169" s="202"/>
      <c r="M1169" s="207"/>
      <c r="N1169" s="208"/>
      <c r="O1169" s="208"/>
      <c r="P1169" s="208"/>
      <c r="Q1169" s="208"/>
      <c r="R1169" s="208"/>
      <c r="S1169" s="208"/>
      <c r="T1169" s="209"/>
      <c r="AT1169" s="204" t="s">
        <v>190</v>
      </c>
      <c r="AU1169" s="204" t="s">
        <v>81</v>
      </c>
      <c r="AV1169" s="203" t="s">
        <v>81</v>
      </c>
      <c r="AW1169" s="203" t="s">
        <v>34</v>
      </c>
      <c r="AX1169" s="203" t="s">
        <v>71</v>
      </c>
      <c r="AY1169" s="204" t="s">
        <v>180</v>
      </c>
    </row>
    <row r="1170" spans="2:51" s="203" customFormat="1">
      <c r="B1170" s="202"/>
      <c r="D1170" s="196" t="s">
        <v>190</v>
      </c>
      <c r="E1170" s="204" t="s">
        <v>5</v>
      </c>
      <c r="F1170" s="205" t="s">
        <v>521</v>
      </c>
      <c r="H1170" s="206">
        <v>17.094000000000001</v>
      </c>
      <c r="L1170" s="202"/>
      <c r="M1170" s="207"/>
      <c r="N1170" s="208"/>
      <c r="O1170" s="208"/>
      <c r="P1170" s="208"/>
      <c r="Q1170" s="208"/>
      <c r="R1170" s="208"/>
      <c r="S1170" s="208"/>
      <c r="T1170" s="209"/>
      <c r="AT1170" s="204" t="s">
        <v>190</v>
      </c>
      <c r="AU1170" s="204" t="s">
        <v>81</v>
      </c>
      <c r="AV1170" s="203" t="s">
        <v>81</v>
      </c>
      <c r="AW1170" s="203" t="s">
        <v>34</v>
      </c>
      <c r="AX1170" s="203" t="s">
        <v>71</v>
      </c>
      <c r="AY1170" s="204" t="s">
        <v>180</v>
      </c>
    </row>
    <row r="1171" spans="2:51" s="203" customFormat="1">
      <c r="B1171" s="202"/>
      <c r="D1171" s="196" t="s">
        <v>190</v>
      </c>
      <c r="E1171" s="204" t="s">
        <v>5</v>
      </c>
      <c r="F1171" s="205" t="s">
        <v>522</v>
      </c>
      <c r="H1171" s="206">
        <v>1.17</v>
      </c>
      <c r="L1171" s="202"/>
      <c r="M1171" s="207"/>
      <c r="N1171" s="208"/>
      <c r="O1171" s="208"/>
      <c r="P1171" s="208"/>
      <c r="Q1171" s="208"/>
      <c r="R1171" s="208"/>
      <c r="S1171" s="208"/>
      <c r="T1171" s="209"/>
      <c r="AT1171" s="204" t="s">
        <v>190</v>
      </c>
      <c r="AU1171" s="204" t="s">
        <v>81</v>
      </c>
      <c r="AV1171" s="203" t="s">
        <v>81</v>
      </c>
      <c r="AW1171" s="203" t="s">
        <v>34</v>
      </c>
      <c r="AX1171" s="203" t="s">
        <v>71</v>
      </c>
      <c r="AY1171" s="204" t="s">
        <v>180</v>
      </c>
    </row>
    <row r="1172" spans="2:51" s="203" customFormat="1">
      <c r="B1172" s="202"/>
      <c r="D1172" s="196" t="s">
        <v>190</v>
      </c>
      <c r="E1172" s="204" t="s">
        <v>5</v>
      </c>
      <c r="F1172" s="205" t="s">
        <v>523</v>
      </c>
      <c r="H1172" s="206">
        <v>61.610999999999997</v>
      </c>
      <c r="L1172" s="202"/>
      <c r="M1172" s="207"/>
      <c r="N1172" s="208"/>
      <c r="O1172" s="208"/>
      <c r="P1172" s="208"/>
      <c r="Q1172" s="208"/>
      <c r="R1172" s="208"/>
      <c r="S1172" s="208"/>
      <c r="T1172" s="209"/>
      <c r="AT1172" s="204" t="s">
        <v>190</v>
      </c>
      <c r="AU1172" s="204" t="s">
        <v>81</v>
      </c>
      <c r="AV1172" s="203" t="s">
        <v>81</v>
      </c>
      <c r="AW1172" s="203" t="s">
        <v>34</v>
      </c>
      <c r="AX1172" s="203" t="s">
        <v>71</v>
      </c>
      <c r="AY1172" s="204" t="s">
        <v>180</v>
      </c>
    </row>
    <row r="1173" spans="2:51" s="203" customFormat="1">
      <c r="B1173" s="202"/>
      <c r="D1173" s="196" t="s">
        <v>190</v>
      </c>
      <c r="E1173" s="204" t="s">
        <v>5</v>
      </c>
      <c r="F1173" s="205" t="s">
        <v>524</v>
      </c>
      <c r="H1173" s="206">
        <v>31.863</v>
      </c>
      <c r="L1173" s="202"/>
      <c r="M1173" s="207"/>
      <c r="N1173" s="208"/>
      <c r="O1173" s="208"/>
      <c r="P1173" s="208"/>
      <c r="Q1173" s="208"/>
      <c r="R1173" s="208"/>
      <c r="S1173" s="208"/>
      <c r="T1173" s="209"/>
      <c r="AT1173" s="204" t="s">
        <v>190</v>
      </c>
      <c r="AU1173" s="204" t="s">
        <v>81</v>
      </c>
      <c r="AV1173" s="203" t="s">
        <v>81</v>
      </c>
      <c r="AW1173" s="203" t="s">
        <v>34</v>
      </c>
      <c r="AX1173" s="203" t="s">
        <v>71</v>
      </c>
      <c r="AY1173" s="204" t="s">
        <v>180</v>
      </c>
    </row>
    <row r="1174" spans="2:51" s="203" customFormat="1">
      <c r="B1174" s="202"/>
      <c r="D1174" s="196" t="s">
        <v>190</v>
      </c>
      <c r="E1174" s="204" t="s">
        <v>5</v>
      </c>
      <c r="F1174" s="205" t="s">
        <v>525</v>
      </c>
      <c r="H1174" s="206">
        <v>34.023000000000003</v>
      </c>
      <c r="L1174" s="202"/>
      <c r="M1174" s="207"/>
      <c r="N1174" s="208"/>
      <c r="O1174" s="208"/>
      <c r="P1174" s="208"/>
      <c r="Q1174" s="208"/>
      <c r="R1174" s="208"/>
      <c r="S1174" s="208"/>
      <c r="T1174" s="209"/>
      <c r="AT1174" s="204" t="s">
        <v>190</v>
      </c>
      <c r="AU1174" s="204" t="s">
        <v>81</v>
      </c>
      <c r="AV1174" s="203" t="s">
        <v>81</v>
      </c>
      <c r="AW1174" s="203" t="s">
        <v>34</v>
      </c>
      <c r="AX1174" s="203" t="s">
        <v>71</v>
      </c>
      <c r="AY1174" s="204" t="s">
        <v>180</v>
      </c>
    </row>
    <row r="1175" spans="2:51" s="203" customFormat="1">
      <c r="B1175" s="202"/>
      <c r="D1175" s="196" t="s">
        <v>190</v>
      </c>
      <c r="E1175" s="204" t="s">
        <v>5</v>
      </c>
      <c r="F1175" s="205" t="s">
        <v>526</v>
      </c>
      <c r="H1175" s="206">
        <v>10.593</v>
      </c>
      <c r="L1175" s="202"/>
      <c r="M1175" s="207"/>
      <c r="N1175" s="208"/>
      <c r="O1175" s="208"/>
      <c r="P1175" s="208"/>
      <c r="Q1175" s="208"/>
      <c r="R1175" s="208"/>
      <c r="S1175" s="208"/>
      <c r="T1175" s="209"/>
      <c r="AT1175" s="204" t="s">
        <v>190</v>
      </c>
      <c r="AU1175" s="204" t="s">
        <v>81</v>
      </c>
      <c r="AV1175" s="203" t="s">
        <v>81</v>
      </c>
      <c r="AW1175" s="203" t="s">
        <v>34</v>
      </c>
      <c r="AX1175" s="203" t="s">
        <v>71</v>
      </c>
      <c r="AY1175" s="204" t="s">
        <v>180</v>
      </c>
    </row>
    <row r="1176" spans="2:51" s="203" customFormat="1">
      <c r="B1176" s="202"/>
      <c r="D1176" s="196" t="s">
        <v>190</v>
      </c>
      <c r="E1176" s="204" t="s">
        <v>5</v>
      </c>
      <c r="F1176" s="205" t="s">
        <v>527</v>
      </c>
      <c r="H1176" s="206">
        <v>14.586</v>
      </c>
      <c r="L1176" s="202"/>
      <c r="M1176" s="207"/>
      <c r="N1176" s="208"/>
      <c r="O1176" s="208"/>
      <c r="P1176" s="208"/>
      <c r="Q1176" s="208"/>
      <c r="R1176" s="208"/>
      <c r="S1176" s="208"/>
      <c r="T1176" s="209"/>
      <c r="AT1176" s="204" t="s">
        <v>190</v>
      </c>
      <c r="AU1176" s="204" t="s">
        <v>81</v>
      </c>
      <c r="AV1176" s="203" t="s">
        <v>81</v>
      </c>
      <c r="AW1176" s="203" t="s">
        <v>34</v>
      </c>
      <c r="AX1176" s="203" t="s">
        <v>71</v>
      </c>
      <c r="AY1176" s="204" t="s">
        <v>180</v>
      </c>
    </row>
    <row r="1177" spans="2:51" s="203" customFormat="1">
      <c r="B1177" s="202"/>
      <c r="D1177" s="196" t="s">
        <v>190</v>
      </c>
      <c r="E1177" s="204" t="s">
        <v>5</v>
      </c>
      <c r="F1177" s="205" t="s">
        <v>528</v>
      </c>
      <c r="H1177" s="206">
        <v>170.94</v>
      </c>
      <c r="L1177" s="202"/>
      <c r="M1177" s="207"/>
      <c r="N1177" s="208"/>
      <c r="O1177" s="208"/>
      <c r="P1177" s="208"/>
      <c r="Q1177" s="208"/>
      <c r="R1177" s="208"/>
      <c r="S1177" s="208"/>
      <c r="T1177" s="209"/>
      <c r="AT1177" s="204" t="s">
        <v>190</v>
      </c>
      <c r="AU1177" s="204" t="s">
        <v>81</v>
      </c>
      <c r="AV1177" s="203" t="s">
        <v>81</v>
      </c>
      <c r="AW1177" s="203" t="s">
        <v>34</v>
      </c>
      <c r="AX1177" s="203" t="s">
        <v>71</v>
      </c>
      <c r="AY1177" s="204" t="s">
        <v>180</v>
      </c>
    </row>
    <row r="1178" spans="2:51" s="203" customFormat="1">
      <c r="B1178" s="202"/>
      <c r="D1178" s="196" t="s">
        <v>190</v>
      </c>
      <c r="E1178" s="204" t="s">
        <v>5</v>
      </c>
      <c r="F1178" s="205" t="s">
        <v>529</v>
      </c>
      <c r="H1178" s="206">
        <v>58</v>
      </c>
      <c r="L1178" s="202"/>
      <c r="M1178" s="207"/>
      <c r="N1178" s="208"/>
      <c r="O1178" s="208"/>
      <c r="P1178" s="208"/>
      <c r="Q1178" s="208"/>
      <c r="R1178" s="208"/>
      <c r="S1178" s="208"/>
      <c r="T1178" s="209"/>
      <c r="AT1178" s="204" t="s">
        <v>190</v>
      </c>
      <c r="AU1178" s="204" t="s">
        <v>81</v>
      </c>
      <c r="AV1178" s="203" t="s">
        <v>81</v>
      </c>
      <c r="AW1178" s="203" t="s">
        <v>34</v>
      </c>
      <c r="AX1178" s="203" t="s">
        <v>71</v>
      </c>
      <c r="AY1178" s="204" t="s">
        <v>180</v>
      </c>
    </row>
    <row r="1179" spans="2:51" s="195" customFormat="1">
      <c r="B1179" s="194"/>
      <c r="D1179" s="196" t="s">
        <v>190</v>
      </c>
      <c r="E1179" s="197" t="s">
        <v>5</v>
      </c>
      <c r="F1179" s="198" t="s">
        <v>343</v>
      </c>
      <c r="H1179" s="197" t="s">
        <v>5</v>
      </c>
      <c r="L1179" s="194"/>
      <c r="M1179" s="199"/>
      <c r="N1179" s="200"/>
      <c r="O1179" s="200"/>
      <c r="P1179" s="200"/>
      <c r="Q1179" s="200"/>
      <c r="R1179" s="200"/>
      <c r="S1179" s="200"/>
      <c r="T1179" s="201"/>
      <c r="AT1179" s="197" t="s">
        <v>190</v>
      </c>
      <c r="AU1179" s="197" t="s">
        <v>81</v>
      </c>
      <c r="AV1179" s="195" t="s">
        <v>78</v>
      </c>
      <c r="AW1179" s="195" t="s">
        <v>34</v>
      </c>
      <c r="AX1179" s="195" t="s">
        <v>71</v>
      </c>
      <c r="AY1179" s="197" t="s">
        <v>180</v>
      </c>
    </row>
    <row r="1180" spans="2:51" s="203" customFormat="1">
      <c r="B1180" s="202"/>
      <c r="D1180" s="196" t="s">
        <v>190</v>
      </c>
      <c r="E1180" s="204" t="s">
        <v>5</v>
      </c>
      <c r="F1180" s="205" t="s">
        <v>530</v>
      </c>
      <c r="H1180" s="206">
        <v>-5.94</v>
      </c>
      <c r="L1180" s="202"/>
      <c r="M1180" s="207"/>
      <c r="N1180" s="208"/>
      <c r="O1180" s="208"/>
      <c r="P1180" s="208"/>
      <c r="Q1180" s="208"/>
      <c r="R1180" s="208"/>
      <c r="S1180" s="208"/>
      <c r="T1180" s="209"/>
      <c r="AT1180" s="204" t="s">
        <v>190</v>
      </c>
      <c r="AU1180" s="204" t="s">
        <v>81</v>
      </c>
      <c r="AV1180" s="203" t="s">
        <v>81</v>
      </c>
      <c r="AW1180" s="203" t="s">
        <v>34</v>
      </c>
      <c r="AX1180" s="203" t="s">
        <v>71</v>
      </c>
      <c r="AY1180" s="204" t="s">
        <v>180</v>
      </c>
    </row>
    <row r="1181" spans="2:51" s="203" customFormat="1">
      <c r="B1181" s="202"/>
      <c r="D1181" s="196" t="s">
        <v>190</v>
      </c>
      <c r="E1181" s="204" t="s">
        <v>5</v>
      </c>
      <c r="F1181" s="205" t="s">
        <v>531</v>
      </c>
      <c r="H1181" s="206">
        <v>-7.26</v>
      </c>
      <c r="L1181" s="202"/>
      <c r="M1181" s="207"/>
      <c r="N1181" s="208"/>
      <c r="O1181" s="208"/>
      <c r="P1181" s="208"/>
      <c r="Q1181" s="208"/>
      <c r="R1181" s="208"/>
      <c r="S1181" s="208"/>
      <c r="T1181" s="209"/>
      <c r="AT1181" s="204" t="s">
        <v>190</v>
      </c>
      <c r="AU1181" s="204" t="s">
        <v>81</v>
      </c>
      <c r="AV1181" s="203" t="s">
        <v>81</v>
      </c>
      <c r="AW1181" s="203" t="s">
        <v>34</v>
      </c>
      <c r="AX1181" s="203" t="s">
        <v>71</v>
      </c>
      <c r="AY1181" s="204" t="s">
        <v>180</v>
      </c>
    </row>
    <row r="1182" spans="2:51" s="203" customFormat="1">
      <c r="B1182" s="202"/>
      <c r="D1182" s="196" t="s">
        <v>190</v>
      </c>
      <c r="E1182" s="204" t="s">
        <v>5</v>
      </c>
      <c r="F1182" s="205" t="s">
        <v>532</v>
      </c>
      <c r="H1182" s="206">
        <v>-7.88</v>
      </c>
      <c r="L1182" s="202"/>
      <c r="M1182" s="207"/>
      <c r="N1182" s="208"/>
      <c r="O1182" s="208"/>
      <c r="P1182" s="208"/>
      <c r="Q1182" s="208"/>
      <c r="R1182" s="208"/>
      <c r="S1182" s="208"/>
      <c r="T1182" s="209"/>
      <c r="AT1182" s="204" t="s">
        <v>190</v>
      </c>
      <c r="AU1182" s="204" t="s">
        <v>81</v>
      </c>
      <c r="AV1182" s="203" t="s">
        <v>81</v>
      </c>
      <c r="AW1182" s="203" t="s">
        <v>34</v>
      </c>
      <c r="AX1182" s="203" t="s">
        <v>71</v>
      </c>
      <c r="AY1182" s="204" t="s">
        <v>180</v>
      </c>
    </row>
    <row r="1183" spans="2:51" s="203" customFormat="1">
      <c r="B1183" s="202"/>
      <c r="D1183" s="196" t="s">
        <v>190</v>
      </c>
      <c r="E1183" s="204" t="s">
        <v>5</v>
      </c>
      <c r="F1183" s="205" t="s">
        <v>533</v>
      </c>
      <c r="H1183" s="206">
        <v>-23.76</v>
      </c>
      <c r="L1183" s="202"/>
      <c r="M1183" s="207"/>
      <c r="N1183" s="208"/>
      <c r="O1183" s="208"/>
      <c r="P1183" s="208"/>
      <c r="Q1183" s="208"/>
      <c r="R1183" s="208"/>
      <c r="S1183" s="208"/>
      <c r="T1183" s="209"/>
      <c r="AT1183" s="204" t="s">
        <v>190</v>
      </c>
      <c r="AU1183" s="204" t="s">
        <v>81</v>
      </c>
      <c r="AV1183" s="203" t="s">
        <v>81</v>
      </c>
      <c r="AW1183" s="203" t="s">
        <v>34</v>
      </c>
      <c r="AX1183" s="203" t="s">
        <v>71</v>
      </c>
      <c r="AY1183" s="204" t="s">
        <v>180</v>
      </c>
    </row>
    <row r="1184" spans="2:51" s="219" customFormat="1">
      <c r="B1184" s="218"/>
      <c r="D1184" s="196" t="s">
        <v>190</v>
      </c>
      <c r="E1184" s="220" t="s">
        <v>5</v>
      </c>
      <c r="F1184" s="221" t="s">
        <v>292</v>
      </c>
      <c r="H1184" s="222">
        <v>683.45</v>
      </c>
      <c r="L1184" s="218"/>
      <c r="M1184" s="223"/>
      <c r="N1184" s="224"/>
      <c r="O1184" s="224"/>
      <c r="P1184" s="224"/>
      <c r="Q1184" s="224"/>
      <c r="R1184" s="224"/>
      <c r="S1184" s="224"/>
      <c r="T1184" s="225"/>
      <c r="AT1184" s="220" t="s">
        <v>190</v>
      </c>
      <c r="AU1184" s="220" t="s">
        <v>81</v>
      </c>
      <c r="AV1184" s="219" t="s">
        <v>205</v>
      </c>
      <c r="AW1184" s="219" t="s">
        <v>34</v>
      </c>
      <c r="AX1184" s="219" t="s">
        <v>71</v>
      </c>
      <c r="AY1184" s="220" t="s">
        <v>180</v>
      </c>
    </row>
    <row r="1185" spans="2:51" s="195" customFormat="1">
      <c r="B1185" s="194"/>
      <c r="D1185" s="196" t="s">
        <v>190</v>
      </c>
      <c r="E1185" s="197" t="s">
        <v>5</v>
      </c>
      <c r="F1185" s="198" t="s">
        <v>290</v>
      </c>
      <c r="H1185" s="197" t="s">
        <v>5</v>
      </c>
      <c r="L1185" s="194"/>
      <c r="M1185" s="199"/>
      <c r="N1185" s="200"/>
      <c r="O1185" s="200"/>
      <c r="P1185" s="200"/>
      <c r="Q1185" s="200"/>
      <c r="R1185" s="200"/>
      <c r="S1185" s="200"/>
      <c r="T1185" s="201"/>
      <c r="AT1185" s="197" t="s">
        <v>190</v>
      </c>
      <c r="AU1185" s="197" t="s">
        <v>81</v>
      </c>
      <c r="AV1185" s="195" t="s">
        <v>78</v>
      </c>
      <c r="AW1185" s="195" t="s">
        <v>34</v>
      </c>
      <c r="AX1185" s="195" t="s">
        <v>71</v>
      </c>
      <c r="AY1185" s="197" t="s">
        <v>180</v>
      </c>
    </row>
    <row r="1186" spans="2:51" s="203" customFormat="1">
      <c r="B1186" s="202"/>
      <c r="D1186" s="196" t="s">
        <v>190</v>
      </c>
      <c r="E1186" s="204" t="s">
        <v>5</v>
      </c>
      <c r="F1186" s="205" t="s">
        <v>515</v>
      </c>
      <c r="H1186" s="206">
        <v>106.92</v>
      </c>
      <c r="L1186" s="202"/>
      <c r="M1186" s="207"/>
      <c r="N1186" s="208"/>
      <c r="O1186" s="208"/>
      <c r="P1186" s="208"/>
      <c r="Q1186" s="208"/>
      <c r="R1186" s="208"/>
      <c r="S1186" s="208"/>
      <c r="T1186" s="209"/>
      <c r="AT1186" s="204" t="s">
        <v>190</v>
      </c>
      <c r="AU1186" s="204" t="s">
        <v>81</v>
      </c>
      <c r="AV1186" s="203" t="s">
        <v>81</v>
      </c>
      <c r="AW1186" s="203" t="s">
        <v>34</v>
      </c>
      <c r="AX1186" s="203" t="s">
        <v>71</v>
      </c>
      <c r="AY1186" s="204" t="s">
        <v>180</v>
      </c>
    </row>
    <row r="1187" spans="2:51" s="203" customFormat="1">
      <c r="B1187" s="202"/>
      <c r="D1187" s="196" t="s">
        <v>190</v>
      </c>
      <c r="E1187" s="204" t="s">
        <v>5</v>
      </c>
      <c r="F1187" s="205" t="s">
        <v>534</v>
      </c>
      <c r="H1187" s="206">
        <v>38.313000000000002</v>
      </c>
      <c r="L1187" s="202"/>
      <c r="M1187" s="207"/>
      <c r="N1187" s="208"/>
      <c r="O1187" s="208"/>
      <c r="P1187" s="208"/>
      <c r="Q1187" s="208"/>
      <c r="R1187" s="208"/>
      <c r="S1187" s="208"/>
      <c r="T1187" s="209"/>
      <c r="AT1187" s="204" t="s">
        <v>190</v>
      </c>
      <c r="AU1187" s="204" t="s">
        <v>81</v>
      </c>
      <c r="AV1187" s="203" t="s">
        <v>81</v>
      </c>
      <c r="AW1187" s="203" t="s">
        <v>34</v>
      </c>
      <c r="AX1187" s="203" t="s">
        <v>71</v>
      </c>
      <c r="AY1187" s="204" t="s">
        <v>180</v>
      </c>
    </row>
    <row r="1188" spans="2:51" s="203" customFormat="1">
      <c r="B1188" s="202"/>
      <c r="D1188" s="196" t="s">
        <v>190</v>
      </c>
      <c r="E1188" s="204" t="s">
        <v>5</v>
      </c>
      <c r="F1188" s="205" t="s">
        <v>535</v>
      </c>
      <c r="H1188" s="206">
        <v>16.22</v>
      </c>
      <c r="L1188" s="202"/>
      <c r="M1188" s="207"/>
      <c r="N1188" s="208"/>
      <c r="O1188" s="208"/>
      <c r="P1188" s="208"/>
      <c r="Q1188" s="208"/>
      <c r="R1188" s="208"/>
      <c r="S1188" s="208"/>
      <c r="T1188" s="209"/>
      <c r="AT1188" s="204" t="s">
        <v>190</v>
      </c>
      <c r="AU1188" s="204" t="s">
        <v>81</v>
      </c>
      <c r="AV1188" s="203" t="s">
        <v>81</v>
      </c>
      <c r="AW1188" s="203" t="s">
        <v>34</v>
      </c>
      <c r="AX1188" s="203" t="s">
        <v>71</v>
      </c>
      <c r="AY1188" s="204" t="s">
        <v>180</v>
      </c>
    </row>
    <row r="1189" spans="2:51" s="203" customFormat="1">
      <c r="B1189" s="202"/>
      <c r="D1189" s="196" t="s">
        <v>190</v>
      </c>
      <c r="E1189" s="204" t="s">
        <v>5</v>
      </c>
      <c r="F1189" s="205" t="s">
        <v>536</v>
      </c>
      <c r="H1189" s="206">
        <v>11.996</v>
      </c>
      <c r="L1189" s="202"/>
      <c r="M1189" s="207"/>
      <c r="N1189" s="208"/>
      <c r="O1189" s="208"/>
      <c r="P1189" s="208"/>
      <c r="Q1189" s="208"/>
      <c r="R1189" s="208"/>
      <c r="S1189" s="208"/>
      <c r="T1189" s="209"/>
      <c r="AT1189" s="204" t="s">
        <v>190</v>
      </c>
      <c r="AU1189" s="204" t="s">
        <v>81</v>
      </c>
      <c r="AV1189" s="203" t="s">
        <v>81</v>
      </c>
      <c r="AW1189" s="203" t="s">
        <v>34</v>
      </c>
      <c r="AX1189" s="203" t="s">
        <v>71</v>
      </c>
      <c r="AY1189" s="204" t="s">
        <v>180</v>
      </c>
    </row>
    <row r="1190" spans="2:51" s="203" customFormat="1">
      <c r="B1190" s="202"/>
      <c r="D1190" s="196" t="s">
        <v>190</v>
      </c>
      <c r="E1190" s="204" t="s">
        <v>5</v>
      </c>
      <c r="F1190" s="205" t="s">
        <v>537</v>
      </c>
      <c r="H1190" s="206">
        <v>17.16</v>
      </c>
      <c r="L1190" s="202"/>
      <c r="M1190" s="207"/>
      <c r="N1190" s="208"/>
      <c r="O1190" s="208"/>
      <c r="P1190" s="208"/>
      <c r="Q1190" s="208"/>
      <c r="R1190" s="208"/>
      <c r="S1190" s="208"/>
      <c r="T1190" s="209"/>
      <c r="AT1190" s="204" t="s">
        <v>190</v>
      </c>
      <c r="AU1190" s="204" t="s">
        <v>81</v>
      </c>
      <c r="AV1190" s="203" t="s">
        <v>81</v>
      </c>
      <c r="AW1190" s="203" t="s">
        <v>34</v>
      </c>
      <c r="AX1190" s="203" t="s">
        <v>71</v>
      </c>
      <c r="AY1190" s="204" t="s">
        <v>180</v>
      </c>
    </row>
    <row r="1191" spans="2:51" s="203" customFormat="1">
      <c r="B1191" s="202"/>
      <c r="D1191" s="196" t="s">
        <v>190</v>
      </c>
      <c r="E1191" s="204" t="s">
        <v>5</v>
      </c>
      <c r="F1191" s="205" t="s">
        <v>538</v>
      </c>
      <c r="H1191" s="206">
        <v>24.651</v>
      </c>
      <c r="L1191" s="202"/>
      <c r="M1191" s="207"/>
      <c r="N1191" s="208"/>
      <c r="O1191" s="208"/>
      <c r="P1191" s="208"/>
      <c r="Q1191" s="208"/>
      <c r="R1191" s="208"/>
      <c r="S1191" s="208"/>
      <c r="T1191" s="209"/>
      <c r="AT1191" s="204" t="s">
        <v>190</v>
      </c>
      <c r="AU1191" s="204" t="s">
        <v>81</v>
      </c>
      <c r="AV1191" s="203" t="s">
        <v>81</v>
      </c>
      <c r="AW1191" s="203" t="s">
        <v>34</v>
      </c>
      <c r="AX1191" s="203" t="s">
        <v>71</v>
      </c>
      <c r="AY1191" s="204" t="s">
        <v>180</v>
      </c>
    </row>
    <row r="1192" spans="2:51" s="203" customFormat="1">
      <c r="B1192" s="202"/>
      <c r="D1192" s="196" t="s">
        <v>190</v>
      </c>
      <c r="E1192" s="204" t="s">
        <v>5</v>
      </c>
      <c r="F1192" s="205" t="s">
        <v>539</v>
      </c>
      <c r="H1192" s="206">
        <v>47.427999999999997</v>
      </c>
      <c r="L1192" s="202"/>
      <c r="M1192" s="207"/>
      <c r="N1192" s="208"/>
      <c r="O1192" s="208"/>
      <c r="P1192" s="208"/>
      <c r="Q1192" s="208"/>
      <c r="R1192" s="208"/>
      <c r="S1192" s="208"/>
      <c r="T1192" s="209"/>
      <c r="AT1192" s="204" t="s">
        <v>190</v>
      </c>
      <c r="AU1192" s="204" t="s">
        <v>81</v>
      </c>
      <c r="AV1192" s="203" t="s">
        <v>81</v>
      </c>
      <c r="AW1192" s="203" t="s">
        <v>34</v>
      </c>
      <c r="AX1192" s="203" t="s">
        <v>71</v>
      </c>
      <c r="AY1192" s="204" t="s">
        <v>180</v>
      </c>
    </row>
    <row r="1193" spans="2:51" s="203" customFormat="1">
      <c r="B1193" s="202"/>
      <c r="D1193" s="196" t="s">
        <v>190</v>
      </c>
      <c r="E1193" s="204" t="s">
        <v>5</v>
      </c>
      <c r="F1193" s="205" t="s">
        <v>540</v>
      </c>
      <c r="H1193" s="206">
        <v>82.962000000000003</v>
      </c>
      <c r="L1193" s="202"/>
      <c r="M1193" s="207"/>
      <c r="N1193" s="208"/>
      <c r="O1193" s="208"/>
      <c r="P1193" s="208"/>
      <c r="Q1193" s="208"/>
      <c r="R1193" s="208"/>
      <c r="S1193" s="208"/>
      <c r="T1193" s="209"/>
      <c r="AT1193" s="204" t="s">
        <v>190</v>
      </c>
      <c r="AU1193" s="204" t="s">
        <v>81</v>
      </c>
      <c r="AV1193" s="203" t="s">
        <v>81</v>
      </c>
      <c r="AW1193" s="203" t="s">
        <v>34</v>
      </c>
      <c r="AX1193" s="203" t="s">
        <v>71</v>
      </c>
      <c r="AY1193" s="204" t="s">
        <v>180</v>
      </c>
    </row>
    <row r="1194" spans="2:51" s="203" customFormat="1">
      <c r="B1194" s="202"/>
      <c r="D1194" s="196" t="s">
        <v>190</v>
      </c>
      <c r="E1194" s="204" t="s">
        <v>5</v>
      </c>
      <c r="F1194" s="205" t="s">
        <v>541</v>
      </c>
      <c r="H1194" s="206">
        <v>56.033999999999999</v>
      </c>
      <c r="L1194" s="202"/>
      <c r="M1194" s="207"/>
      <c r="N1194" s="208"/>
      <c r="O1194" s="208"/>
      <c r="P1194" s="208"/>
      <c r="Q1194" s="208"/>
      <c r="R1194" s="208"/>
      <c r="S1194" s="208"/>
      <c r="T1194" s="209"/>
      <c r="AT1194" s="204" t="s">
        <v>190</v>
      </c>
      <c r="AU1194" s="204" t="s">
        <v>81</v>
      </c>
      <c r="AV1194" s="203" t="s">
        <v>81</v>
      </c>
      <c r="AW1194" s="203" t="s">
        <v>34</v>
      </c>
      <c r="AX1194" s="203" t="s">
        <v>71</v>
      </c>
      <c r="AY1194" s="204" t="s">
        <v>180</v>
      </c>
    </row>
    <row r="1195" spans="2:51" s="203" customFormat="1">
      <c r="B1195" s="202"/>
      <c r="D1195" s="196" t="s">
        <v>190</v>
      </c>
      <c r="E1195" s="204" t="s">
        <v>5</v>
      </c>
      <c r="F1195" s="205" t="s">
        <v>542</v>
      </c>
      <c r="H1195" s="206">
        <v>62.732999999999997</v>
      </c>
      <c r="L1195" s="202"/>
      <c r="M1195" s="207"/>
      <c r="N1195" s="208"/>
      <c r="O1195" s="208"/>
      <c r="P1195" s="208"/>
      <c r="Q1195" s="208"/>
      <c r="R1195" s="208"/>
      <c r="S1195" s="208"/>
      <c r="T1195" s="209"/>
      <c r="AT1195" s="204" t="s">
        <v>190</v>
      </c>
      <c r="AU1195" s="204" t="s">
        <v>81</v>
      </c>
      <c r="AV1195" s="203" t="s">
        <v>81</v>
      </c>
      <c r="AW1195" s="203" t="s">
        <v>34</v>
      </c>
      <c r="AX1195" s="203" t="s">
        <v>71</v>
      </c>
      <c r="AY1195" s="204" t="s">
        <v>180</v>
      </c>
    </row>
    <row r="1196" spans="2:51" s="203" customFormat="1">
      <c r="B1196" s="202"/>
      <c r="D1196" s="196" t="s">
        <v>190</v>
      </c>
      <c r="E1196" s="204" t="s">
        <v>5</v>
      </c>
      <c r="F1196" s="205" t="s">
        <v>543</v>
      </c>
      <c r="H1196" s="206">
        <v>50.951999999999998</v>
      </c>
      <c r="L1196" s="202"/>
      <c r="M1196" s="207"/>
      <c r="N1196" s="208"/>
      <c r="O1196" s="208"/>
      <c r="P1196" s="208"/>
      <c r="Q1196" s="208"/>
      <c r="R1196" s="208"/>
      <c r="S1196" s="208"/>
      <c r="T1196" s="209"/>
      <c r="AT1196" s="204" t="s">
        <v>190</v>
      </c>
      <c r="AU1196" s="204" t="s">
        <v>81</v>
      </c>
      <c r="AV1196" s="203" t="s">
        <v>81</v>
      </c>
      <c r="AW1196" s="203" t="s">
        <v>34</v>
      </c>
      <c r="AX1196" s="203" t="s">
        <v>71</v>
      </c>
      <c r="AY1196" s="204" t="s">
        <v>180</v>
      </c>
    </row>
    <row r="1197" spans="2:51" s="203" customFormat="1">
      <c r="B1197" s="202"/>
      <c r="D1197" s="196" t="s">
        <v>190</v>
      </c>
      <c r="E1197" s="204" t="s">
        <v>5</v>
      </c>
      <c r="F1197" s="205" t="s">
        <v>544</v>
      </c>
      <c r="H1197" s="206">
        <v>29.172000000000001</v>
      </c>
      <c r="L1197" s="202"/>
      <c r="M1197" s="207"/>
      <c r="N1197" s="208"/>
      <c r="O1197" s="208"/>
      <c r="P1197" s="208"/>
      <c r="Q1197" s="208"/>
      <c r="R1197" s="208"/>
      <c r="S1197" s="208"/>
      <c r="T1197" s="209"/>
      <c r="AT1197" s="204" t="s">
        <v>190</v>
      </c>
      <c r="AU1197" s="204" t="s">
        <v>81</v>
      </c>
      <c r="AV1197" s="203" t="s">
        <v>81</v>
      </c>
      <c r="AW1197" s="203" t="s">
        <v>34</v>
      </c>
      <c r="AX1197" s="203" t="s">
        <v>71</v>
      </c>
      <c r="AY1197" s="204" t="s">
        <v>180</v>
      </c>
    </row>
    <row r="1198" spans="2:51" s="203" customFormat="1">
      <c r="B1198" s="202"/>
      <c r="D1198" s="196" t="s">
        <v>190</v>
      </c>
      <c r="E1198" s="204" t="s">
        <v>5</v>
      </c>
      <c r="F1198" s="205" t="s">
        <v>545</v>
      </c>
      <c r="H1198" s="206">
        <v>126.291</v>
      </c>
      <c r="L1198" s="202"/>
      <c r="M1198" s="207"/>
      <c r="N1198" s="208"/>
      <c r="O1198" s="208"/>
      <c r="P1198" s="208"/>
      <c r="Q1198" s="208"/>
      <c r="R1198" s="208"/>
      <c r="S1198" s="208"/>
      <c r="T1198" s="209"/>
      <c r="AT1198" s="204" t="s">
        <v>190</v>
      </c>
      <c r="AU1198" s="204" t="s">
        <v>81</v>
      </c>
      <c r="AV1198" s="203" t="s">
        <v>81</v>
      </c>
      <c r="AW1198" s="203" t="s">
        <v>34</v>
      </c>
      <c r="AX1198" s="203" t="s">
        <v>71</v>
      </c>
      <c r="AY1198" s="204" t="s">
        <v>180</v>
      </c>
    </row>
    <row r="1199" spans="2:51" s="203" customFormat="1">
      <c r="B1199" s="202"/>
      <c r="D1199" s="196" t="s">
        <v>190</v>
      </c>
      <c r="E1199" s="204" t="s">
        <v>5</v>
      </c>
      <c r="F1199" s="205" t="s">
        <v>546</v>
      </c>
      <c r="H1199" s="206">
        <v>22.44</v>
      </c>
      <c r="L1199" s="202"/>
      <c r="M1199" s="207"/>
      <c r="N1199" s="208"/>
      <c r="O1199" s="208"/>
      <c r="P1199" s="208"/>
      <c r="Q1199" s="208"/>
      <c r="R1199" s="208"/>
      <c r="S1199" s="208"/>
      <c r="T1199" s="209"/>
      <c r="AT1199" s="204" t="s">
        <v>190</v>
      </c>
      <c r="AU1199" s="204" t="s">
        <v>81</v>
      </c>
      <c r="AV1199" s="203" t="s">
        <v>81</v>
      </c>
      <c r="AW1199" s="203" t="s">
        <v>34</v>
      </c>
      <c r="AX1199" s="203" t="s">
        <v>71</v>
      </c>
      <c r="AY1199" s="204" t="s">
        <v>180</v>
      </c>
    </row>
    <row r="1200" spans="2:51" s="203" customFormat="1">
      <c r="B1200" s="202"/>
      <c r="D1200" s="196" t="s">
        <v>190</v>
      </c>
      <c r="E1200" s="204" t="s">
        <v>5</v>
      </c>
      <c r="F1200" s="205" t="s">
        <v>547</v>
      </c>
      <c r="H1200" s="206">
        <v>25.773</v>
      </c>
      <c r="L1200" s="202"/>
      <c r="M1200" s="207"/>
      <c r="N1200" s="208"/>
      <c r="O1200" s="208"/>
      <c r="P1200" s="208"/>
      <c r="Q1200" s="208"/>
      <c r="R1200" s="208"/>
      <c r="S1200" s="208"/>
      <c r="T1200" s="209"/>
      <c r="AT1200" s="204" t="s">
        <v>190</v>
      </c>
      <c r="AU1200" s="204" t="s">
        <v>81</v>
      </c>
      <c r="AV1200" s="203" t="s">
        <v>81</v>
      </c>
      <c r="AW1200" s="203" t="s">
        <v>34</v>
      </c>
      <c r="AX1200" s="203" t="s">
        <v>71</v>
      </c>
      <c r="AY1200" s="204" t="s">
        <v>180</v>
      </c>
    </row>
    <row r="1201" spans="2:51" s="203" customFormat="1">
      <c r="B1201" s="202"/>
      <c r="D1201" s="196" t="s">
        <v>190</v>
      </c>
      <c r="E1201" s="204" t="s">
        <v>5</v>
      </c>
      <c r="F1201" s="205" t="s">
        <v>548</v>
      </c>
      <c r="H1201" s="206">
        <v>52.206000000000003</v>
      </c>
      <c r="L1201" s="202"/>
      <c r="M1201" s="207"/>
      <c r="N1201" s="208"/>
      <c r="O1201" s="208"/>
      <c r="P1201" s="208"/>
      <c r="Q1201" s="208"/>
      <c r="R1201" s="208"/>
      <c r="S1201" s="208"/>
      <c r="T1201" s="209"/>
      <c r="AT1201" s="204" t="s">
        <v>190</v>
      </c>
      <c r="AU1201" s="204" t="s">
        <v>81</v>
      </c>
      <c r="AV1201" s="203" t="s">
        <v>81</v>
      </c>
      <c r="AW1201" s="203" t="s">
        <v>34</v>
      </c>
      <c r="AX1201" s="203" t="s">
        <v>71</v>
      </c>
      <c r="AY1201" s="204" t="s">
        <v>180</v>
      </c>
    </row>
    <row r="1202" spans="2:51" s="203" customFormat="1">
      <c r="B1202" s="202"/>
      <c r="D1202" s="196" t="s">
        <v>190</v>
      </c>
      <c r="E1202" s="204" t="s">
        <v>5</v>
      </c>
      <c r="F1202" s="205" t="s">
        <v>549</v>
      </c>
      <c r="H1202" s="206">
        <v>77.450999999999993</v>
      </c>
      <c r="L1202" s="202"/>
      <c r="M1202" s="207"/>
      <c r="N1202" s="208"/>
      <c r="O1202" s="208"/>
      <c r="P1202" s="208"/>
      <c r="Q1202" s="208"/>
      <c r="R1202" s="208"/>
      <c r="S1202" s="208"/>
      <c r="T1202" s="209"/>
      <c r="AT1202" s="204" t="s">
        <v>190</v>
      </c>
      <c r="AU1202" s="204" t="s">
        <v>81</v>
      </c>
      <c r="AV1202" s="203" t="s">
        <v>81</v>
      </c>
      <c r="AW1202" s="203" t="s">
        <v>34</v>
      </c>
      <c r="AX1202" s="203" t="s">
        <v>71</v>
      </c>
      <c r="AY1202" s="204" t="s">
        <v>180</v>
      </c>
    </row>
    <row r="1203" spans="2:51" s="203" customFormat="1">
      <c r="B1203" s="202"/>
      <c r="D1203" s="196" t="s">
        <v>190</v>
      </c>
      <c r="E1203" s="204" t="s">
        <v>5</v>
      </c>
      <c r="F1203" s="205" t="s">
        <v>550</v>
      </c>
      <c r="H1203" s="206">
        <v>95.468999999999994</v>
      </c>
      <c r="L1203" s="202"/>
      <c r="M1203" s="207"/>
      <c r="N1203" s="208"/>
      <c r="O1203" s="208"/>
      <c r="P1203" s="208"/>
      <c r="Q1203" s="208"/>
      <c r="R1203" s="208"/>
      <c r="S1203" s="208"/>
      <c r="T1203" s="209"/>
      <c r="AT1203" s="204" t="s">
        <v>190</v>
      </c>
      <c r="AU1203" s="204" t="s">
        <v>81</v>
      </c>
      <c r="AV1203" s="203" t="s">
        <v>81</v>
      </c>
      <c r="AW1203" s="203" t="s">
        <v>34</v>
      </c>
      <c r="AX1203" s="203" t="s">
        <v>71</v>
      </c>
      <c r="AY1203" s="204" t="s">
        <v>180</v>
      </c>
    </row>
    <row r="1204" spans="2:51" s="203" customFormat="1">
      <c r="B1204" s="202"/>
      <c r="D1204" s="196" t="s">
        <v>190</v>
      </c>
      <c r="E1204" s="204" t="s">
        <v>5</v>
      </c>
      <c r="F1204" s="205" t="s">
        <v>551</v>
      </c>
      <c r="H1204" s="206">
        <v>84</v>
      </c>
      <c r="L1204" s="202"/>
      <c r="M1204" s="207"/>
      <c r="N1204" s="208"/>
      <c r="O1204" s="208"/>
      <c r="P1204" s="208"/>
      <c r="Q1204" s="208"/>
      <c r="R1204" s="208"/>
      <c r="S1204" s="208"/>
      <c r="T1204" s="209"/>
      <c r="AT1204" s="204" t="s">
        <v>190</v>
      </c>
      <c r="AU1204" s="204" t="s">
        <v>81</v>
      </c>
      <c r="AV1204" s="203" t="s">
        <v>81</v>
      </c>
      <c r="AW1204" s="203" t="s">
        <v>34</v>
      </c>
      <c r="AX1204" s="203" t="s">
        <v>71</v>
      </c>
      <c r="AY1204" s="204" t="s">
        <v>180</v>
      </c>
    </row>
    <row r="1205" spans="2:51" s="195" customFormat="1">
      <c r="B1205" s="194"/>
      <c r="D1205" s="196" t="s">
        <v>190</v>
      </c>
      <c r="E1205" s="197" t="s">
        <v>5</v>
      </c>
      <c r="F1205" s="198" t="s">
        <v>343</v>
      </c>
      <c r="H1205" s="197" t="s">
        <v>5</v>
      </c>
      <c r="L1205" s="194"/>
      <c r="M1205" s="199"/>
      <c r="N1205" s="200"/>
      <c r="O1205" s="200"/>
      <c r="P1205" s="200"/>
      <c r="Q1205" s="200"/>
      <c r="R1205" s="200"/>
      <c r="S1205" s="200"/>
      <c r="T1205" s="201"/>
      <c r="AT1205" s="197" t="s">
        <v>190</v>
      </c>
      <c r="AU1205" s="197" t="s">
        <v>81</v>
      </c>
      <c r="AV1205" s="195" t="s">
        <v>78</v>
      </c>
      <c r="AW1205" s="195" t="s">
        <v>34</v>
      </c>
      <c r="AX1205" s="195" t="s">
        <v>71</v>
      </c>
      <c r="AY1205" s="197" t="s">
        <v>180</v>
      </c>
    </row>
    <row r="1206" spans="2:51" s="203" customFormat="1">
      <c r="B1206" s="202"/>
      <c r="D1206" s="196" t="s">
        <v>190</v>
      </c>
      <c r="E1206" s="204" t="s">
        <v>5</v>
      </c>
      <c r="F1206" s="205" t="s">
        <v>552</v>
      </c>
      <c r="H1206" s="206">
        <v>-6.6</v>
      </c>
      <c r="L1206" s="202"/>
      <c r="M1206" s="207"/>
      <c r="N1206" s="208"/>
      <c r="O1206" s="208"/>
      <c r="P1206" s="208"/>
      <c r="Q1206" s="208"/>
      <c r="R1206" s="208"/>
      <c r="S1206" s="208"/>
      <c r="T1206" s="209"/>
      <c r="AT1206" s="204" t="s">
        <v>190</v>
      </c>
      <c r="AU1206" s="204" t="s">
        <v>81</v>
      </c>
      <c r="AV1206" s="203" t="s">
        <v>81</v>
      </c>
      <c r="AW1206" s="203" t="s">
        <v>34</v>
      </c>
      <c r="AX1206" s="203" t="s">
        <v>71</v>
      </c>
      <c r="AY1206" s="204" t="s">
        <v>180</v>
      </c>
    </row>
    <row r="1207" spans="2:51" s="203" customFormat="1">
      <c r="B1207" s="202"/>
      <c r="D1207" s="196" t="s">
        <v>190</v>
      </c>
      <c r="E1207" s="204" t="s">
        <v>5</v>
      </c>
      <c r="F1207" s="205" t="s">
        <v>553</v>
      </c>
      <c r="H1207" s="206">
        <v>-2.88</v>
      </c>
      <c r="L1207" s="202"/>
      <c r="M1207" s="207"/>
      <c r="N1207" s="208"/>
      <c r="O1207" s="208"/>
      <c r="P1207" s="208"/>
      <c r="Q1207" s="208"/>
      <c r="R1207" s="208"/>
      <c r="S1207" s="208"/>
      <c r="T1207" s="209"/>
      <c r="AT1207" s="204" t="s">
        <v>190</v>
      </c>
      <c r="AU1207" s="204" t="s">
        <v>81</v>
      </c>
      <c r="AV1207" s="203" t="s">
        <v>81</v>
      </c>
      <c r="AW1207" s="203" t="s">
        <v>34</v>
      </c>
      <c r="AX1207" s="203" t="s">
        <v>71</v>
      </c>
      <c r="AY1207" s="204" t="s">
        <v>180</v>
      </c>
    </row>
    <row r="1208" spans="2:51" s="203" customFormat="1">
      <c r="B1208" s="202"/>
      <c r="D1208" s="196" t="s">
        <v>190</v>
      </c>
      <c r="E1208" s="204" t="s">
        <v>5</v>
      </c>
      <c r="F1208" s="205" t="s">
        <v>554</v>
      </c>
      <c r="H1208" s="206">
        <v>-6.48</v>
      </c>
      <c r="L1208" s="202"/>
      <c r="M1208" s="207"/>
      <c r="N1208" s="208"/>
      <c r="O1208" s="208"/>
      <c r="P1208" s="208"/>
      <c r="Q1208" s="208"/>
      <c r="R1208" s="208"/>
      <c r="S1208" s="208"/>
      <c r="T1208" s="209"/>
      <c r="AT1208" s="204" t="s">
        <v>190</v>
      </c>
      <c r="AU1208" s="204" t="s">
        <v>81</v>
      </c>
      <c r="AV1208" s="203" t="s">
        <v>81</v>
      </c>
      <c r="AW1208" s="203" t="s">
        <v>34</v>
      </c>
      <c r="AX1208" s="203" t="s">
        <v>71</v>
      </c>
      <c r="AY1208" s="204" t="s">
        <v>180</v>
      </c>
    </row>
    <row r="1209" spans="2:51" s="203" customFormat="1">
      <c r="B1209" s="202"/>
      <c r="D1209" s="196" t="s">
        <v>190</v>
      </c>
      <c r="E1209" s="204" t="s">
        <v>5</v>
      </c>
      <c r="F1209" s="205" t="s">
        <v>555</v>
      </c>
      <c r="H1209" s="206">
        <v>-23.04</v>
      </c>
      <c r="L1209" s="202"/>
      <c r="M1209" s="207"/>
      <c r="N1209" s="208"/>
      <c r="O1209" s="208"/>
      <c r="P1209" s="208"/>
      <c r="Q1209" s="208"/>
      <c r="R1209" s="208"/>
      <c r="S1209" s="208"/>
      <c r="T1209" s="209"/>
      <c r="AT1209" s="204" t="s">
        <v>190</v>
      </c>
      <c r="AU1209" s="204" t="s">
        <v>81</v>
      </c>
      <c r="AV1209" s="203" t="s">
        <v>81</v>
      </c>
      <c r="AW1209" s="203" t="s">
        <v>34</v>
      </c>
      <c r="AX1209" s="203" t="s">
        <v>71</v>
      </c>
      <c r="AY1209" s="204" t="s">
        <v>180</v>
      </c>
    </row>
    <row r="1210" spans="2:51" s="203" customFormat="1">
      <c r="B1210" s="202"/>
      <c r="D1210" s="196" t="s">
        <v>190</v>
      </c>
      <c r="E1210" s="204" t="s">
        <v>5</v>
      </c>
      <c r="F1210" s="205" t="s">
        <v>556</v>
      </c>
      <c r="H1210" s="206">
        <v>-8.64</v>
      </c>
      <c r="L1210" s="202"/>
      <c r="M1210" s="207"/>
      <c r="N1210" s="208"/>
      <c r="O1210" s="208"/>
      <c r="P1210" s="208"/>
      <c r="Q1210" s="208"/>
      <c r="R1210" s="208"/>
      <c r="S1210" s="208"/>
      <c r="T1210" s="209"/>
      <c r="AT1210" s="204" t="s">
        <v>190</v>
      </c>
      <c r="AU1210" s="204" t="s">
        <v>81</v>
      </c>
      <c r="AV1210" s="203" t="s">
        <v>81</v>
      </c>
      <c r="AW1210" s="203" t="s">
        <v>34</v>
      </c>
      <c r="AX1210" s="203" t="s">
        <v>71</v>
      </c>
      <c r="AY1210" s="204" t="s">
        <v>180</v>
      </c>
    </row>
    <row r="1211" spans="2:51" s="203" customFormat="1">
      <c r="B1211" s="202"/>
      <c r="D1211" s="196" t="s">
        <v>190</v>
      </c>
      <c r="E1211" s="204" t="s">
        <v>5</v>
      </c>
      <c r="F1211" s="205" t="s">
        <v>557</v>
      </c>
      <c r="H1211" s="206">
        <v>-28.8</v>
      </c>
      <c r="L1211" s="202"/>
      <c r="M1211" s="207"/>
      <c r="N1211" s="208"/>
      <c r="O1211" s="208"/>
      <c r="P1211" s="208"/>
      <c r="Q1211" s="208"/>
      <c r="R1211" s="208"/>
      <c r="S1211" s="208"/>
      <c r="T1211" s="209"/>
      <c r="AT1211" s="204" t="s">
        <v>190</v>
      </c>
      <c r="AU1211" s="204" t="s">
        <v>81</v>
      </c>
      <c r="AV1211" s="203" t="s">
        <v>81</v>
      </c>
      <c r="AW1211" s="203" t="s">
        <v>34</v>
      </c>
      <c r="AX1211" s="203" t="s">
        <v>71</v>
      </c>
      <c r="AY1211" s="204" t="s">
        <v>180</v>
      </c>
    </row>
    <row r="1212" spans="2:51" s="203" customFormat="1">
      <c r="B1212" s="202"/>
      <c r="D1212" s="196" t="s">
        <v>190</v>
      </c>
      <c r="E1212" s="204" t="s">
        <v>5</v>
      </c>
      <c r="F1212" s="205" t="s">
        <v>558</v>
      </c>
      <c r="H1212" s="206">
        <v>-11.88</v>
      </c>
      <c r="L1212" s="202"/>
      <c r="M1212" s="207"/>
      <c r="N1212" s="208"/>
      <c r="O1212" s="208"/>
      <c r="P1212" s="208"/>
      <c r="Q1212" s="208"/>
      <c r="R1212" s="208"/>
      <c r="S1212" s="208"/>
      <c r="T1212" s="209"/>
      <c r="AT1212" s="204" t="s">
        <v>190</v>
      </c>
      <c r="AU1212" s="204" t="s">
        <v>81</v>
      </c>
      <c r="AV1212" s="203" t="s">
        <v>81</v>
      </c>
      <c r="AW1212" s="203" t="s">
        <v>34</v>
      </c>
      <c r="AX1212" s="203" t="s">
        <v>71</v>
      </c>
      <c r="AY1212" s="204" t="s">
        <v>180</v>
      </c>
    </row>
    <row r="1213" spans="2:51" s="203" customFormat="1">
      <c r="B1213" s="202"/>
      <c r="D1213" s="196" t="s">
        <v>190</v>
      </c>
      <c r="E1213" s="204" t="s">
        <v>5</v>
      </c>
      <c r="F1213" s="205" t="s">
        <v>559</v>
      </c>
      <c r="H1213" s="206">
        <v>-7.56</v>
      </c>
      <c r="L1213" s="202"/>
      <c r="M1213" s="207"/>
      <c r="N1213" s="208"/>
      <c r="O1213" s="208"/>
      <c r="P1213" s="208"/>
      <c r="Q1213" s="208"/>
      <c r="R1213" s="208"/>
      <c r="S1213" s="208"/>
      <c r="T1213" s="209"/>
      <c r="AT1213" s="204" t="s">
        <v>190</v>
      </c>
      <c r="AU1213" s="204" t="s">
        <v>81</v>
      </c>
      <c r="AV1213" s="203" t="s">
        <v>81</v>
      </c>
      <c r="AW1213" s="203" t="s">
        <v>34</v>
      </c>
      <c r="AX1213" s="203" t="s">
        <v>71</v>
      </c>
      <c r="AY1213" s="204" t="s">
        <v>180</v>
      </c>
    </row>
    <row r="1214" spans="2:51" s="203" customFormat="1">
      <c r="B1214" s="202"/>
      <c r="D1214" s="196" t="s">
        <v>190</v>
      </c>
      <c r="E1214" s="204" t="s">
        <v>5</v>
      </c>
      <c r="F1214" s="205" t="s">
        <v>560</v>
      </c>
      <c r="H1214" s="206">
        <v>-3.6</v>
      </c>
      <c r="L1214" s="202"/>
      <c r="M1214" s="207"/>
      <c r="N1214" s="208"/>
      <c r="O1214" s="208"/>
      <c r="P1214" s="208"/>
      <c r="Q1214" s="208"/>
      <c r="R1214" s="208"/>
      <c r="S1214" s="208"/>
      <c r="T1214" s="209"/>
      <c r="AT1214" s="204" t="s">
        <v>190</v>
      </c>
      <c r="AU1214" s="204" t="s">
        <v>81</v>
      </c>
      <c r="AV1214" s="203" t="s">
        <v>81</v>
      </c>
      <c r="AW1214" s="203" t="s">
        <v>34</v>
      </c>
      <c r="AX1214" s="203" t="s">
        <v>71</v>
      </c>
      <c r="AY1214" s="204" t="s">
        <v>180</v>
      </c>
    </row>
    <row r="1215" spans="2:51" s="203" customFormat="1">
      <c r="B1215" s="202"/>
      <c r="D1215" s="196" t="s">
        <v>190</v>
      </c>
      <c r="E1215" s="204" t="s">
        <v>5</v>
      </c>
      <c r="F1215" s="205" t="s">
        <v>561</v>
      </c>
      <c r="H1215" s="206">
        <v>-4.2</v>
      </c>
      <c r="L1215" s="202"/>
      <c r="M1215" s="207"/>
      <c r="N1215" s="208"/>
      <c r="O1215" s="208"/>
      <c r="P1215" s="208"/>
      <c r="Q1215" s="208"/>
      <c r="R1215" s="208"/>
      <c r="S1215" s="208"/>
      <c r="T1215" s="209"/>
      <c r="AT1215" s="204" t="s">
        <v>190</v>
      </c>
      <c r="AU1215" s="204" t="s">
        <v>81</v>
      </c>
      <c r="AV1215" s="203" t="s">
        <v>81</v>
      </c>
      <c r="AW1215" s="203" t="s">
        <v>34</v>
      </c>
      <c r="AX1215" s="203" t="s">
        <v>71</v>
      </c>
      <c r="AY1215" s="204" t="s">
        <v>180</v>
      </c>
    </row>
    <row r="1216" spans="2:51" s="203" customFormat="1">
      <c r="B1216" s="202"/>
      <c r="D1216" s="196" t="s">
        <v>190</v>
      </c>
      <c r="E1216" s="204" t="s">
        <v>5</v>
      </c>
      <c r="F1216" s="205" t="s">
        <v>562</v>
      </c>
      <c r="H1216" s="206">
        <v>-5.94</v>
      </c>
      <c r="L1216" s="202"/>
      <c r="M1216" s="207"/>
      <c r="N1216" s="208"/>
      <c r="O1216" s="208"/>
      <c r="P1216" s="208"/>
      <c r="Q1216" s="208"/>
      <c r="R1216" s="208"/>
      <c r="S1216" s="208"/>
      <c r="T1216" s="209"/>
      <c r="AT1216" s="204" t="s">
        <v>190</v>
      </c>
      <c r="AU1216" s="204" t="s">
        <v>81</v>
      </c>
      <c r="AV1216" s="203" t="s">
        <v>81</v>
      </c>
      <c r="AW1216" s="203" t="s">
        <v>34</v>
      </c>
      <c r="AX1216" s="203" t="s">
        <v>71</v>
      </c>
      <c r="AY1216" s="204" t="s">
        <v>180</v>
      </c>
    </row>
    <row r="1217" spans="2:65" s="203" customFormat="1">
      <c r="B1217" s="202"/>
      <c r="D1217" s="196" t="s">
        <v>190</v>
      </c>
      <c r="E1217" s="204" t="s">
        <v>5</v>
      </c>
      <c r="F1217" s="205" t="s">
        <v>563</v>
      </c>
      <c r="H1217" s="206">
        <v>-12.608000000000001</v>
      </c>
      <c r="L1217" s="202"/>
      <c r="M1217" s="207"/>
      <c r="N1217" s="208"/>
      <c r="O1217" s="208"/>
      <c r="P1217" s="208"/>
      <c r="Q1217" s="208"/>
      <c r="R1217" s="208"/>
      <c r="S1217" s="208"/>
      <c r="T1217" s="209"/>
      <c r="AT1217" s="204" t="s">
        <v>190</v>
      </c>
      <c r="AU1217" s="204" t="s">
        <v>81</v>
      </c>
      <c r="AV1217" s="203" t="s">
        <v>81</v>
      </c>
      <c r="AW1217" s="203" t="s">
        <v>34</v>
      </c>
      <c r="AX1217" s="203" t="s">
        <v>71</v>
      </c>
      <c r="AY1217" s="204" t="s">
        <v>180</v>
      </c>
    </row>
    <row r="1218" spans="2:65" s="203" customFormat="1">
      <c r="B1218" s="202"/>
      <c r="D1218" s="196" t="s">
        <v>190</v>
      </c>
      <c r="E1218" s="204" t="s">
        <v>5</v>
      </c>
      <c r="F1218" s="205" t="s">
        <v>564</v>
      </c>
      <c r="H1218" s="206">
        <v>-11.032</v>
      </c>
      <c r="L1218" s="202"/>
      <c r="M1218" s="207"/>
      <c r="N1218" s="208"/>
      <c r="O1218" s="208"/>
      <c r="P1218" s="208"/>
      <c r="Q1218" s="208"/>
      <c r="R1218" s="208"/>
      <c r="S1218" s="208"/>
      <c r="T1218" s="209"/>
      <c r="AT1218" s="204" t="s">
        <v>190</v>
      </c>
      <c r="AU1218" s="204" t="s">
        <v>81</v>
      </c>
      <c r="AV1218" s="203" t="s">
        <v>81</v>
      </c>
      <c r="AW1218" s="203" t="s">
        <v>34</v>
      </c>
      <c r="AX1218" s="203" t="s">
        <v>71</v>
      </c>
      <c r="AY1218" s="204" t="s">
        <v>180</v>
      </c>
    </row>
    <row r="1219" spans="2:65" s="219" customFormat="1">
      <c r="B1219" s="218"/>
      <c r="D1219" s="196" t="s">
        <v>190</v>
      </c>
      <c r="E1219" s="220" t="s">
        <v>5</v>
      </c>
      <c r="F1219" s="221" t="s">
        <v>292</v>
      </c>
      <c r="H1219" s="222">
        <v>894.91099999999994</v>
      </c>
      <c r="L1219" s="218"/>
      <c r="M1219" s="223"/>
      <c r="N1219" s="224"/>
      <c r="O1219" s="224"/>
      <c r="P1219" s="224"/>
      <c r="Q1219" s="224"/>
      <c r="R1219" s="224"/>
      <c r="S1219" s="224"/>
      <c r="T1219" s="225"/>
      <c r="AT1219" s="220" t="s">
        <v>190</v>
      </c>
      <c r="AU1219" s="220" t="s">
        <v>81</v>
      </c>
      <c r="AV1219" s="219" t="s">
        <v>205</v>
      </c>
      <c r="AW1219" s="219" t="s">
        <v>34</v>
      </c>
      <c r="AX1219" s="219" t="s">
        <v>71</v>
      </c>
      <c r="AY1219" s="220" t="s">
        <v>180</v>
      </c>
    </row>
    <row r="1220" spans="2:65" s="211" customFormat="1">
      <c r="B1220" s="210"/>
      <c r="D1220" s="196" t="s">
        <v>190</v>
      </c>
      <c r="E1220" s="212" t="s">
        <v>5</v>
      </c>
      <c r="F1220" s="213" t="s">
        <v>198</v>
      </c>
      <c r="H1220" s="214">
        <v>1578.3610000000001</v>
      </c>
      <c r="L1220" s="210"/>
      <c r="M1220" s="215"/>
      <c r="N1220" s="216"/>
      <c r="O1220" s="216"/>
      <c r="P1220" s="216"/>
      <c r="Q1220" s="216"/>
      <c r="R1220" s="216"/>
      <c r="S1220" s="216"/>
      <c r="T1220" s="217"/>
      <c r="AT1220" s="212" t="s">
        <v>190</v>
      </c>
      <c r="AU1220" s="212" t="s">
        <v>81</v>
      </c>
      <c r="AV1220" s="211" t="s">
        <v>188</v>
      </c>
      <c r="AW1220" s="211" t="s">
        <v>34</v>
      </c>
      <c r="AX1220" s="211" t="s">
        <v>78</v>
      </c>
      <c r="AY1220" s="212" t="s">
        <v>180</v>
      </c>
    </row>
    <row r="1221" spans="2:65" s="103" customFormat="1" ht="25.5" customHeight="1">
      <c r="B1221" s="104"/>
      <c r="C1221" s="183" t="s">
        <v>1290</v>
      </c>
      <c r="D1221" s="183" t="s">
        <v>183</v>
      </c>
      <c r="E1221" s="184" t="s">
        <v>1291</v>
      </c>
      <c r="F1221" s="185" t="s">
        <v>1292</v>
      </c>
      <c r="G1221" s="186" t="s">
        <v>208</v>
      </c>
      <c r="H1221" s="187">
        <v>16.302</v>
      </c>
      <c r="I1221" s="6"/>
      <c r="J1221" s="188">
        <f>ROUND(I1221*H1221,2)</f>
        <v>0</v>
      </c>
      <c r="K1221" s="185" t="s">
        <v>187</v>
      </c>
      <c r="L1221" s="104"/>
      <c r="M1221" s="189" t="s">
        <v>5</v>
      </c>
      <c r="N1221" s="190" t="s">
        <v>42</v>
      </c>
      <c r="O1221" s="105"/>
      <c r="P1221" s="191">
        <f>O1221*H1221</f>
        <v>0</v>
      </c>
      <c r="Q1221" s="191">
        <v>0</v>
      </c>
      <c r="R1221" s="191">
        <f>Q1221*H1221</f>
        <v>0</v>
      </c>
      <c r="S1221" s="191">
        <v>5.0000000000000001E-3</v>
      </c>
      <c r="T1221" s="192">
        <f>S1221*H1221</f>
        <v>8.1509999999999999E-2</v>
      </c>
      <c r="AR1221" s="93" t="s">
        <v>188</v>
      </c>
      <c r="AT1221" s="93" t="s">
        <v>183</v>
      </c>
      <c r="AU1221" s="93" t="s">
        <v>81</v>
      </c>
      <c r="AY1221" s="93" t="s">
        <v>180</v>
      </c>
      <c r="BE1221" s="193">
        <f>IF(N1221="základní",J1221,0)</f>
        <v>0</v>
      </c>
      <c r="BF1221" s="193">
        <f>IF(N1221="snížená",J1221,0)</f>
        <v>0</v>
      </c>
      <c r="BG1221" s="193">
        <f>IF(N1221="zákl. přenesená",J1221,0)</f>
        <v>0</v>
      </c>
      <c r="BH1221" s="193">
        <f>IF(N1221="sníž. přenesená",J1221,0)</f>
        <v>0</v>
      </c>
      <c r="BI1221" s="193">
        <f>IF(N1221="nulová",J1221,0)</f>
        <v>0</v>
      </c>
      <c r="BJ1221" s="93" t="s">
        <v>78</v>
      </c>
      <c r="BK1221" s="193">
        <f>ROUND(I1221*H1221,2)</f>
        <v>0</v>
      </c>
      <c r="BL1221" s="93" t="s">
        <v>188</v>
      </c>
      <c r="BM1221" s="93" t="s">
        <v>1293</v>
      </c>
    </row>
    <row r="1222" spans="2:65" s="195" customFormat="1">
      <c r="B1222" s="194"/>
      <c r="D1222" s="196" t="s">
        <v>190</v>
      </c>
      <c r="E1222" s="197" t="s">
        <v>5</v>
      </c>
      <c r="F1222" s="198" t="s">
        <v>1294</v>
      </c>
      <c r="H1222" s="197" t="s">
        <v>5</v>
      </c>
      <c r="L1222" s="194"/>
      <c r="M1222" s="199"/>
      <c r="N1222" s="200"/>
      <c r="O1222" s="200"/>
      <c r="P1222" s="200"/>
      <c r="Q1222" s="200"/>
      <c r="R1222" s="200"/>
      <c r="S1222" s="200"/>
      <c r="T1222" s="201"/>
      <c r="AT1222" s="197" t="s">
        <v>190</v>
      </c>
      <c r="AU1222" s="197" t="s">
        <v>81</v>
      </c>
      <c r="AV1222" s="195" t="s">
        <v>78</v>
      </c>
      <c r="AW1222" s="195" t="s">
        <v>34</v>
      </c>
      <c r="AX1222" s="195" t="s">
        <v>71</v>
      </c>
      <c r="AY1222" s="197" t="s">
        <v>180</v>
      </c>
    </row>
    <row r="1223" spans="2:65" s="195" customFormat="1">
      <c r="B1223" s="194"/>
      <c r="D1223" s="196" t="s">
        <v>190</v>
      </c>
      <c r="E1223" s="197" t="s">
        <v>5</v>
      </c>
      <c r="F1223" s="198" t="s">
        <v>663</v>
      </c>
      <c r="H1223" s="197" t="s">
        <v>5</v>
      </c>
      <c r="L1223" s="194"/>
      <c r="M1223" s="199"/>
      <c r="N1223" s="200"/>
      <c r="O1223" s="200"/>
      <c r="P1223" s="200"/>
      <c r="Q1223" s="200"/>
      <c r="R1223" s="200"/>
      <c r="S1223" s="200"/>
      <c r="T1223" s="201"/>
      <c r="AT1223" s="197" t="s">
        <v>190</v>
      </c>
      <c r="AU1223" s="197" t="s">
        <v>81</v>
      </c>
      <c r="AV1223" s="195" t="s">
        <v>78</v>
      </c>
      <c r="AW1223" s="195" t="s">
        <v>34</v>
      </c>
      <c r="AX1223" s="195" t="s">
        <v>71</v>
      </c>
      <c r="AY1223" s="197" t="s">
        <v>180</v>
      </c>
    </row>
    <row r="1224" spans="2:65" s="195" customFormat="1">
      <c r="B1224" s="194"/>
      <c r="D1224" s="196" t="s">
        <v>190</v>
      </c>
      <c r="E1224" s="197" t="s">
        <v>5</v>
      </c>
      <c r="F1224" s="198" t="s">
        <v>664</v>
      </c>
      <c r="H1224" s="197" t="s">
        <v>5</v>
      </c>
      <c r="L1224" s="194"/>
      <c r="M1224" s="199"/>
      <c r="N1224" s="200"/>
      <c r="O1224" s="200"/>
      <c r="P1224" s="200"/>
      <c r="Q1224" s="200"/>
      <c r="R1224" s="200"/>
      <c r="S1224" s="200"/>
      <c r="T1224" s="201"/>
      <c r="AT1224" s="197" t="s">
        <v>190</v>
      </c>
      <c r="AU1224" s="197" t="s">
        <v>81</v>
      </c>
      <c r="AV1224" s="195" t="s">
        <v>78</v>
      </c>
      <c r="AW1224" s="195" t="s">
        <v>34</v>
      </c>
      <c r="AX1224" s="195" t="s">
        <v>71</v>
      </c>
      <c r="AY1224" s="197" t="s">
        <v>180</v>
      </c>
    </row>
    <row r="1225" spans="2:65" s="203" customFormat="1">
      <c r="B1225" s="202"/>
      <c r="D1225" s="196" t="s">
        <v>190</v>
      </c>
      <c r="E1225" s="204" t="s">
        <v>5</v>
      </c>
      <c r="F1225" s="205" t="s">
        <v>665</v>
      </c>
      <c r="H1225" s="206">
        <v>22.824000000000002</v>
      </c>
      <c r="L1225" s="202"/>
      <c r="M1225" s="207"/>
      <c r="N1225" s="208"/>
      <c r="O1225" s="208"/>
      <c r="P1225" s="208"/>
      <c r="Q1225" s="208"/>
      <c r="R1225" s="208"/>
      <c r="S1225" s="208"/>
      <c r="T1225" s="209"/>
      <c r="AT1225" s="204" t="s">
        <v>190</v>
      </c>
      <c r="AU1225" s="204" t="s">
        <v>81</v>
      </c>
      <c r="AV1225" s="203" t="s">
        <v>81</v>
      </c>
      <c r="AW1225" s="203" t="s">
        <v>34</v>
      </c>
      <c r="AX1225" s="203" t="s">
        <v>71</v>
      </c>
      <c r="AY1225" s="204" t="s">
        <v>180</v>
      </c>
    </row>
    <row r="1226" spans="2:65" s="203" customFormat="1">
      <c r="B1226" s="202"/>
      <c r="D1226" s="196" t="s">
        <v>190</v>
      </c>
      <c r="E1226" s="204" t="s">
        <v>5</v>
      </c>
      <c r="F1226" s="205" t="s">
        <v>666</v>
      </c>
      <c r="H1226" s="206">
        <v>0.64800000000000002</v>
      </c>
      <c r="L1226" s="202"/>
      <c r="M1226" s="207"/>
      <c r="N1226" s="208"/>
      <c r="O1226" s="208"/>
      <c r="P1226" s="208"/>
      <c r="Q1226" s="208"/>
      <c r="R1226" s="208"/>
      <c r="S1226" s="208"/>
      <c r="T1226" s="209"/>
      <c r="AT1226" s="204" t="s">
        <v>190</v>
      </c>
      <c r="AU1226" s="204" t="s">
        <v>81</v>
      </c>
      <c r="AV1226" s="203" t="s">
        <v>81</v>
      </c>
      <c r="AW1226" s="203" t="s">
        <v>34</v>
      </c>
      <c r="AX1226" s="203" t="s">
        <v>71</v>
      </c>
      <c r="AY1226" s="204" t="s">
        <v>180</v>
      </c>
    </row>
    <row r="1227" spans="2:65" s="203" customFormat="1">
      <c r="B1227" s="202"/>
      <c r="D1227" s="196" t="s">
        <v>190</v>
      </c>
      <c r="E1227" s="204" t="s">
        <v>5</v>
      </c>
      <c r="F1227" s="205" t="s">
        <v>1295</v>
      </c>
      <c r="H1227" s="206">
        <v>-5.07</v>
      </c>
      <c r="L1227" s="202"/>
      <c r="M1227" s="207"/>
      <c r="N1227" s="208"/>
      <c r="O1227" s="208"/>
      <c r="P1227" s="208"/>
      <c r="Q1227" s="208"/>
      <c r="R1227" s="208"/>
      <c r="S1227" s="208"/>
      <c r="T1227" s="209"/>
      <c r="AT1227" s="204" t="s">
        <v>190</v>
      </c>
      <c r="AU1227" s="204" t="s">
        <v>81</v>
      </c>
      <c r="AV1227" s="203" t="s">
        <v>81</v>
      </c>
      <c r="AW1227" s="203" t="s">
        <v>34</v>
      </c>
      <c r="AX1227" s="203" t="s">
        <v>71</v>
      </c>
      <c r="AY1227" s="204" t="s">
        <v>180</v>
      </c>
    </row>
    <row r="1228" spans="2:65" s="203" customFormat="1">
      <c r="B1228" s="202"/>
      <c r="D1228" s="196" t="s">
        <v>190</v>
      </c>
      <c r="E1228" s="204" t="s">
        <v>5</v>
      </c>
      <c r="F1228" s="205" t="s">
        <v>1296</v>
      </c>
      <c r="H1228" s="206">
        <v>-2.1</v>
      </c>
      <c r="L1228" s="202"/>
      <c r="M1228" s="207"/>
      <c r="N1228" s="208"/>
      <c r="O1228" s="208"/>
      <c r="P1228" s="208"/>
      <c r="Q1228" s="208"/>
      <c r="R1228" s="208"/>
      <c r="S1228" s="208"/>
      <c r="T1228" s="209"/>
      <c r="AT1228" s="204" t="s">
        <v>190</v>
      </c>
      <c r="AU1228" s="204" t="s">
        <v>81</v>
      </c>
      <c r="AV1228" s="203" t="s">
        <v>81</v>
      </c>
      <c r="AW1228" s="203" t="s">
        <v>34</v>
      </c>
      <c r="AX1228" s="203" t="s">
        <v>71</v>
      </c>
      <c r="AY1228" s="204" t="s">
        <v>180</v>
      </c>
    </row>
    <row r="1229" spans="2:65" s="211" customFormat="1">
      <c r="B1229" s="210"/>
      <c r="D1229" s="196" t="s">
        <v>190</v>
      </c>
      <c r="E1229" s="212" t="s">
        <v>5</v>
      </c>
      <c r="F1229" s="213" t="s">
        <v>198</v>
      </c>
      <c r="H1229" s="214">
        <v>16.302</v>
      </c>
      <c r="L1229" s="210"/>
      <c r="M1229" s="215"/>
      <c r="N1229" s="216"/>
      <c r="O1229" s="216"/>
      <c r="P1229" s="216"/>
      <c r="Q1229" s="216"/>
      <c r="R1229" s="216"/>
      <c r="S1229" s="216"/>
      <c r="T1229" s="217"/>
      <c r="AT1229" s="212" t="s">
        <v>190</v>
      </c>
      <c r="AU1229" s="212" t="s">
        <v>81</v>
      </c>
      <c r="AV1229" s="211" t="s">
        <v>188</v>
      </c>
      <c r="AW1229" s="211" t="s">
        <v>34</v>
      </c>
      <c r="AX1229" s="211" t="s">
        <v>78</v>
      </c>
      <c r="AY1229" s="212" t="s">
        <v>180</v>
      </c>
    </row>
    <row r="1230" spans="2:65" s="103" customFormat="1" ht="38.25" customHeight="1">
      <c r="B1230" s="104"/>
      <c r="C1230" s="183" t="s">
        <v>1297</v>
      </c>
      <c r="D1230" s="183" t="s">
        <v>183</v>
      </c>
      <c r="E1230" s="184" t="s">
        <v>1298</v>
      </c>
      <c r="F1230" s="185" t="s">
        <v>1299</v>
      </c>
      <c r="G1230" s="186" t="s">
        <v>208</v>
      </c>
      <c r="H1230" s="187">
        <v>547.04999999999995</v>
      </c>
      <c r="I1230" s="6"/>
      <c r="J1230" s="188">
        <f>ROUND(I1230*H1230,2)</f>
        <v>0</v>
      </c>
      <c r="K1230" s="185" t="s">
        <v>187</v>
      </c>
      <c r="L1230" s="104"/>
      <c r="M1230" s="189" t="s">
        <v>5</v>
      </c>
      <c r="N1230" s="190" t="s">
        <v>42</v>
      </c>
      <c r="O1230" s="105"/>
      <c r="P1230" s="191">
        <f>O1230*H1230</f>
        <v>0</v>
      </c>
      <c r="Q1230" s="191">
        <v>0</v>
      </c>
      <c r="R1230" s="191">
        <f>Q1230*H1230</f>
        <v>0</v>
      </c>
      <c r="S1230" s="191">
        <v>5.0000000000000001E-3</v>
      </c>
      <c r="T1230" s="192">
        <f>S1230*H1230</f>
        <v>2.7352499999999997</v>
      </c>
      <c r="AR1230" s="93" t="s">
        <v>188</v>
      </c>
      <c r="AT1230" s="93" t="s">
        <v>183</v>
      </c>
      <c r="AU1230" s="93" t="s">
        <v>81</v>
      </c>
      <c r="AY1230" s="93" t="s">
        <v>180</v>
      </c>
      <c r="BE1230" s="193">
        <f>IF(N1230="základní",J1230,0)</f>
        <v>0</v>
      </c>
      <c r="BF1230" s="193">
        <f>IF(N1230="snížená",J1230,0)</f>
        <v>0</v>
      </c>
      <c r="BG1230" s="193">
        <f>IF(N1230="zákl. přenesená",J1230,0)</f>
        <v>0</v>
      </c>
      <c r="BH1230" s="193">
        <f>IF(N1230="sníž. přenesená",J1230,0)</f>
        <v>0</v>
      </c>
      <c r="BI1230" s="193">
        <f>IF(N1230="nulová",J1230,0)</f>
        <v>0</v>
      </c>
      <c r="BJ1230" s="93" t="s">
        <v>78</v>
      </c>
      <c r="BK1230" s="193">
        <f>ROUND(I1230*H1230,2)</f>
        <v>0</v>
      </c>
      <c r="BL1230" s="93" t="s">
        <v>188</v>
      </c>
      <c r="BM1230" s="93" t="s">
        <v>1300</v>
      </c>
    </row>
    <row r="1231" spans="2:65" s="195" customFormat="1">
      <c r="B1231" s="194"/>
      <c r="D1231" s="196" t="s">
        <v>190</v>
      </c>
      <c r="E1231" s="197" t="s">
        <v>5</v>
      </c>
      <c r="F1231" s="198" t="s">
        <v>667</v>
      </c>
      <c r="H1231" s="197" t="s">
        <v>5</v>
      </c>
      <c r="L1231" s="194"/>
      <c r="M1231" s="199"/>
      <c r="N1231" s="200"/>
      <c r="O1231" s="200"/>
      <c r="P1231" s="200"/>
      <c r="Q1231" s="200"/>
      <c r="R1231" s="200"/>
      <c r="S1231" s="200"/>
      <c r="T1231" s="201"/>
      <c r="AT1231" s="197" t="s">
        <v>190</v>
      </c>
      <c r="AU1231" s="197" t="s">
        <v>81</v>
      </c>
      <c r="AV1231" s="195" t="s">
        <v>78</v>
      </c>
      <c r="AW1231" s="195" t="s">
        <v>34</v>
      </c>
      <c r="AX1231" s="195" t="s">
        <v>71</v>
      </c>
      <c r="AY1231" s="197" t="s">
        <v>180</v>
      </c>
    </row>
    <row r="1232" spans="2:65" s="195" customFormat="1">
      <c r="B1232" s="194"/>
      <c r="D1232" s="196" t="s">
        <v>190</v>
      </c>
      <c r="E1232" s="197" t="s">
        <v>5</v>
      </c>
      <c r="F1232" s="198" t="s">
        <v>288</v>
      </c>
      <c r="H1232" s="197" t="s">
        <v>5</v>
      </c>
      <c r="L1232" s="194"/>
      <c r="M1232" s="199"/>
      <c r="N1232" s="200"/>
      <c r="O1232" s="200"/>
      <c r="P1232" s="200"/>
      <c r="Q1232" s="200"/>
      <c r="R1232" s="200"/>
      <c r="S1232" s="200"/>
      <c r="T1232" s="201"/>
      <c r="AT1232" s="197" t="s">
        <v>190</v>
      </c>
      <c r="AU1232" s="197" t="s">
        <v>81</v>
      </c>
      <c r="AV1232" s="195" t="s">
        <v>78</v>
      </c>
      <c r="AW1232" s="195" t="s">
        <v>34</v>
      </c>
      <c r="AX1232" s="195" t="s">
        <v>71</v>
      </c>
      <c r="AY1232" s="197" t="s">
        <v>180</v>
      </c>
    </row>
    <row r="1233" spans="2:51" s="195" customFormat="1">
      <c r="B1233" s="194"/>
      <c r="D1233" s="196" t="s">
        <v>190</v>
      </c>
      <c r="E1233" s="197" t="s">
        <v>5</v>
      </c>
      <c r="F1233" s="198" t="s">
        <v>664</v>
      </c>
      <c r="H1233" s="197" t="s">
        <v>5</v>
      </c>
      <c r="L1233" s="194"/>
      <c r="M1233" s="199"/>
      <c r="N1233" s="200"/>
      <c r="O1233" s="200"/>
      <c r="P1233" s="200"/>
      <c r="Q1233" s="200"/>
      <c r="R1233" s="200"/>
      <c r="S1233" s="200"/>
      <c r="T1233" s="201"/>
      <c r="AT1233" s="197" t="s">
        <v>190</v>
      </c>
      <c r="AU1233" s="197" t="s">
        <v>81</v>
      </c>
      <c r="AV1233" s="195" t="s">
        <v>78</v>
      </c>
      <c r="AW1233" s="195" t="s">
        <v>34</v>
      </c>
      <c r="AX1233" s="195" t="s">
        <v>71</v>
      </c>
      <c r="AY1233" s="197" t="s">
        <v>180</v>
      </c>
    </row>
    <row r="1234" spans="2:51" s="203" customFormat="1">
      <c r="B1234" s="202"/>
      <c r="D1234" s="196" t="s">
        <v>190</v>
      </c>
      <c r="E1234" s="204" t="s">
        <v>5</v>
      </c>
      <c r="F1234" s="205" t="s">
        <v>668</v>
      </c>
      <c r="H1234" s="206">
        <v>238.89099999999999</v>
      </c>
      <c r="L1234" s="202"/>
      <c r="M1234" s="207"/>
      <c r="N1234" s="208"/>
      <c r="O1234" s="208"/>
      <c r="P1234" s="208"/>
      <c r="Q1234" s="208"/>
      <c r="R1234" s="208"/>
      <c r="S1234" s="208"/>
      <c r="T1234" s="209"/>
      <c r="AT1234" s="204" t="s">
        <v>190</v>
      </c>
      <c r="AU1234" s="204" t="s">
        <v>81</v>
      </c>
      <c r="AV1234" s="203" t="s">
        <v>81</v>
      </c>
      <c r="AW1234" s="203" t="s">
        <v>34</v>
      </c>
      <c r="AX1234" s="203" t="s">
        <v>71</v>
      </c>
      <c r="AY1234" s="204" t="s">
        <v>180</v>
      </c>
    </row>
    <row r="1235" spans="2:51" s="195" customFormat="1">
      <c r="B1235" s="194"/>
      <c r="D1235" s="196" t="s">
        <v>190</v>
      </c>
      <c r="E1235" s="197" t="s">
        <v>5</v>
      </c>
      <c r="F1235" s="198" t="s">
        <v>290</v>
      </c>
      <c r="H1235" s="197" t="s">
        <v>5</v>
      </c>
      <c r="L1235" s="194"/>
      <c r="M1235" s="199"/>
      <c r="N1235" s="200"/>
      <c r="O1235" s="200"/>
      <c r="P1235" s="200"/>
      <c r="Q1235" s="200"/>
      <c r="R1235" s="200"/>
      <c r="S1235" s="200"/>
      <c r="T1235" s="201"/>
      <c r="AT1235" s="197" t="s">
        <v>190</v>
      </c>
      <c r="AU1235" s="197" t="s">
        <v>81</v>
      </c>
      <c r="AV1235" s="195" t="s">
        <v>78</v>
      </c>
      <c r="AW1235" s="195" t="s">
        <v>34</v>
      </c>
      <c r="AX1235" s="195" t="s">
        <v>71</v>
      </c>
      <c r="AY1235" s="197" t="s">
        <v>180</v>
      </c>
    </row>
    <row r="1236" spans="2:51" s="195" customFormat="1">
      <c r="B1236" s="194"/>
      <c r="D1236" s="196" t="s">
        <v>190</v>
      </c>
      <c r="E1236" s="197" t="s">
        <v>5</v>
      </c>
      <c r="F1236" s="198" t="s">
        <v>669</v>
      </c>
      <c r="H1236" s="197" t="s">
        <v>5</v>
      </c>
      <c r="L1236" s="194"/>
      <c r="M1236" s="199"/>
      <c r="N1236" s="200"/>
      <c r="O1236" s="200"/>
      <c r="P1236" s="200"/>
      <c r="Q1236" s="200"/>
      <c r="R1236" s="200"/>
      <c r="S1236" s="200"/>
      <c r="T1236" s="201"/>
      <c r="AT1236" s="197" t="s">
        <v>190</v>
      </c>
      <c r="AU1236" s="197" t="s">
        <v>81</v>
      </c>
      <c r="AV1236" s="195" t="s">
        <v>78</v>
      </c>
      <c r="AW1236" s="195" t="s">
        <v>34</v>
      </c>
      <c r="AX1236" s="195" t="s">
        <v>71</v>
      </c>
      <c r="AY1236" s="197" t="s">
        <v>180</v>
      </c>
    </row>
    <row r="1237" spans="2:51" s="203" customFormat="1">
      <c r="B1237" s="202"/>
      <c r="D1237" s="196" t="s">
        <v>190</v>
      </c>
      <c r="E1237" s="204" t="s">
        <v>5</v>
      </c>
      <c r="F1237" s="205" t="s">
        <v>670</v>
      </c>
      <c r="H1237" s="206">
        <v>440.21800000000002</v>
      </c>
      <c r="L1237" s="202"/>
      <c r="M1237" s="207"/>
      <c r="N1237" s="208"/>
      <c r="O1237" s="208"/>
      <c r="P1237" s="208"/>
      <c r="Q1237" s="208"/>
      <c r="R1237" s="208"/>
      <c r="S1237" s="208"/>
      <c r="T1237" s="209"/>
      <c r="AT1237" s="204" t="s">
        <v>190</v>
      </c>
      <c r="AU1237" s="204" t="s">
        <v>81</v>
      </c>
      <c r="AV1237" s="203" t="s">
        <v>81</v>
      </c>
      <c r="AW1237" s="203" t="s">
        <v>34</v>
      </c>
      <c r="AX1237" s="203" t="s">
        <v>71</v>
      </c>
      <c r="AY1237" s="204" t="s">
        <v>180</v>
      </c>
    </row>
    <row r="1238" spans="2:51" s="195" customFormat="1">
      <c r="B1238" s="194"/>
      <c r="D1238" s="196" t="s">
        <v>190</v>
      </c>
      <c r="E1238" s="197" t="s">
        <v>5</v>
      </c>
      <c r="F1238" s="198" t="s">
        <v>343</v>
      </c>
      <c r="H1238" s="197" t="s">
        <v>5</v>
      </c>
      <c r="L1238" s="194"/>
      <c r="M1238" s="199"/>
      <c r="N1238" s="200"/>
      <c r="O1238" s="200"/>
      <c r="P1238" s="200"/>
      <c r="Q1238" s="200"/>
      <c r="R1238" s="200"/>
      <c r="S1238" s="200"/>
      <c r="T1238" s="201"/>
      <c r="AT1238" s="197" t="s">
        <v>190</v>
      </c>
      <c r="AU1238" s="197" t="s">
        <v>81</v>
      </c>
      <c r="AV1238" s="195" t="s">
        <v>78</v>
      </c>
      <c r="AW1238" s="195" t="s">
        <v>34</v>
      </c>
      <c r="AX1238" s="195" t="s">
        <v>71</v>
      </c>
      <c r="AY1238" s="197" t="s">
        <v>180</v>
      </c>
    </row>
    <row r="1239" spans="2:51" s="203" customFormat="1">
      <c r="B1239" s="202"/>
      <c r="D1239" s="196" t="s">
        <v>190</v>
      </c>
      <c r="E1239" s="204" t="s">
        <v>5</v>
      </c>
      <c r="F1239" s="205" t="s">
        <v>671</v>
      </c>
      <c r="H1239" s="206">
        <v>-5.52</v>
      </c>
      <c r="L1239" s="202"/>
      <c r="M1239" s="207"/>
      <c r="N1239" s="208"/>
      <c r="O1239" s="208"/>
      <c r="P1239" s="208"/>
      <c r="Q1239" s="208"/>
      <c r="R1239" s="208"/>
      <c r="S1239" s="208"/>
      <c r="T1239" s="209"/>
      <c r="AT1239" s="204" t="s">
        <v>190</v>
      </c>
      <c r="AU1239" s="204" t="s">
        <v>81</v>
      </c>
      <c r="AV1239" s="203" t="s">
        <v>81</v>
      </c>
      <c r="AW1239" s="203" t="s">
        <v>34</v>
      </c>
      <c r="AX1239" s="203" t="s">
        <v>71</v>
      </c>
      <c r="AY1239" s="204" t="s">
        <v>180</v>
      </c>
    </row>
    <row r="1240" spans="2:51" s="203" customFormat="1">
      <c r="B1240" s="202"/>
      <c r="D1240" s="196" t="s">
        <v>190</v>
      </c>
      <c r="E1240" s="204" t="s">
        <v>5</v>
      </c>
      <c r="F1240" s="205" t="s">
        <v>672</v>
      </c>
      <c r="H1240" s="206">
        <v>-38.64</v>
      </c>
      <c r="L1240" s="202"/>
      <c r="M1240" s="207"/>
      <c r="N1240" s="208"/>
      <c r="O1240" s="208"/>
      <c r="P1240" s="208"/>
      <c r="Q1240" s="208"/>
      <c r="R1240" s="208"/>
      <c r="S1240" s="208"/>
      <c r="T1240" s="209"/>
      <c r="AT1240" s="204" t="s">
        <v>190</v>
      </c>
      <c r="AU1240" s="204" t="s">
        <v>81</v>
      </c>
      <c r="AV1240" s="203" t="s">
        <v>81</v>
      </c>
      <c r="AW1240" s="203" t="s">
        <v>34</v>
      </c>
      <c r="AX1240" s="203" t="s">
        <v>71</v>
      </c>
      <c r="AY1240" s="204" t="s">
        <v>180</v>
      </c>
    </row>
    <row r="1241" spans="2:51" s="203" customFormat="1">
      <c r="B1241" s="202"/>
      <c r="D1241" s="196" t="s">
        <v>190</v>
      </c>
      <c r="E1241" s="204" t="s">
        <v>5</v>
      </c>
      <c r="F1241" s="205" t="s">
        <v>673</v>
      </c>
      <c r="H1241" s="206">
        <v>-8.2799999999999994</v>
      </c>
      <c r="L1241" s="202"/>
      <c r="M1241" s="207"/>
      <c r="N1241" s="208"/>
      <c r="O1241" s="208"/>
      <c r="P1241" s="208"/>
      <c r="Q1241" s="208"/>
      <c r="R1241" s="208"/>
      <c r="S1241" s="208"/>
      <c r="T1241" s="209"/>
      <c r="AT1241" s="204" t="s">
        <v>190</v>
      </c>
      <c r="AU1241" s="204" t="s">
        <v>81</v>
      </c>
      <c r="AV1241" s="203" t="s">
        <v>81</v>
      </c>
      <c r="AW1241" s="203" t="s">
        <v>34</v>
      </c>
      <c r="AX1241" s="203" t="s">
        <v>71</v>
      </c>
      <c r="AY1241" s="204" t="s">
        <v>180</v>
      </c>
    </row>
    <row r="1242" spans="2:51" s="203" customFormat="1">
      <c r="B1242" s="202"/>
      <c r="D1242" s="196" t="s">
        <v>190</v>
      </c>
      <c r="E1242" s="204" t="s">
        <v>5</v>
      </c>
      <c r="F1242" s="205" t="s">
        <v>673</v>
      </c>
      <c r="H1242" s="206">
        <v>-8.2799999999999994</v>
      </c>
      <c r="L1242" s="202"/>
      <c r="M1242" s="207"/>
      <c r="N1242" s="208"/>
      <c r="O1242" s="208"/>
      <c r="P1242" s="208"/>
      <c r="Q1242" s="208"/>
      <c r="R1242" s="208"/>
      <c r="S1242" s="208"/>
      <c r="T1242" s="209"/>
      <c r="AT1242" s="204" t="s">
        <v>190</v>
      </c>
      <c r="AU1242" s="204" t="s">
        <v>81</v>
      </c>
      <c r="AV1242" s="203" t="s">
        <v>81</v>
      </c>
      <c r="AW1242" s="203" t="s">
        <v>34</v>
      </c>
      <c r="AX1242" s="203" t="s">
        <v>71</v>
      </c>
      <c r="AY1242" s="204" t="s">
        <v>180</v>
      </c>
    </row>
    <row r="1243" spans="2:51" s="203" customFormat="1">
      <c r="B1243" s="202"/>
      <c r="D1243" s="196" t="s">
        <v>190</v>
      </c>
      <c r="E1243" s="204" t="s">
        <v>5</v>
      </c>
      <c r="F1243" s="205" t="s">
        <v>674</v>
      </c>
      <c r="H1243" s="206">
        <v>-11.04</v>
      </c>
      <c r="L1243" s="202"/>
      <c r="M1243" s="207"/>
      <c r="N1243" s="208"/>
      <c r="O1243" s="208"/>
      <c r="P1243" s="208"/>
      <c r="Q1243" s="208"/>
      <c r="R1243" s="208"/>
      <c r="S1243" s="208"/>
      <c r="T1243" s="209"/>
      <c r="AT1243" s="204" t="s">
        <v>190</v>
      </c>
      <c r="AU1243" s="204" t="s">
        <v>81</v>
      </c>
      <c r="AV1243" s="203" t="s">
        <v>81</v>
      </c>
      <c r="AW1243" s="203" t="s">
        <v>34</v>
      </c>
      <c r="AX1243" s="203" t="s">
        <v>71</v>
      </c>
      <c r="AY1243" s="204" t="s">
        <v>180</v>
      </c>
    </row>
    <row r="1244" spans="2:51" s="203" customFormat="1">
      <c r="B1244" s="202"/>
      <c r="D1244" s="196" t="s">
        <v>190</v>
      </c>
      <c r="E1244" s="204" t="s">
        <v>5</v>
      </c>
      <c r="F1244" s="205" t="s">
        <v>675</v>
      </c>
      <c r="H1244" s="206">
        <v>-3.84</v>
      </c>
      <c r="L1244" s="202"/>
      <c r="M1244" s="207"/>
      <c r="N1244" s="208"/>
      <c r="O1244" s="208"/>
      <c r="P1244" s="208"/>
      <c r="Q1244" s="208"/>
      <c r="R1244" s="208"/>
      <c r="S1244" s="208"/>
      <c r="T1244" s="209"/>
      <c r="AT1244" s="204" t="s">
        <v>190</v>
      </c>
      <c r="AU1244" s="204" t="s">
        <v>81</v>
      </c>
      <c r="AV1244" s="203" t="s">
        <v>81</v>
      </c>
      <c r="AW1244" s="203" t="s">
        <v>34</v>
      </c>
      <c r="AX1244" s="203" t="s">
        <v>71</v>
      </c>
      <c r="AY1244" s="204" t="s">
        <v>180</v>
      </c>
    </row>
    <row r="1245" spans="2:51" s="203" customFormat="1">
      <c r="B1245" s="202"/>
      <c r="D1245" s="196" t="s">
        <v>190</v>
      </c>
      <c r="E1245" s="204" t="s">
        <v>5</v>
      </c>
      <c r="F1245" s="205" t="s">
        <v>676</v>
      </c>
      <c r="H1245" s="206">
        <v>-10.56</v>
      </c>
      <c r="L1245" s="202"/>
      <c r="M1245" s="207"/>
      <c r="N1245" s="208"/>
      <c r="O1245" s="208"/>
      <c r="P1245" s="208"/>
      <c r="Q1245" s="208"/>
      <c r="R1245" s="208"/>
      <c r="S1245" s="208"/>
      <c r="T1245" s="209"/>
      <c r="AT1245" s="204" t="s">
        <v>190</v>
      </c>
      <c r="AU1245" s="204" t="s">
        <v>81</v>
      </c>
      <c r="AV1245" s="203" t="s">
        <v>81</v>
      </c>
      <c r="AW1245" s="203" t="s">
        <v>34</v>
      </c>
      <c r="AX1245" s="203" t="s">
        <v>71</v>
      </c>
      <c r="AY1245" s="204" t="s">
        <v>180</v>
      </c>
    </row>
    <row r="1246" spans="2:51" s="203" customFormat="1">
      <c r="B1246" s="202"/>
      <c r="D1246" s="196" t="s">
        <v>190</v>
      </c>
      <c r="E1246" s="204" t="s">
        <v>5</v>
      </c>
      <c r="F1246" s="205" t="s">
        <v>677</v>
      </c>
      <c r="H1246" s="206">
        <v>-2.544</v>
      </c>
      <c r="L1246" s="202"/>
      <c r="M1246" s="207"/>
      <c r="N1246" s="208"/>
      <c r="O1246" s="208"/>
      <c r="P1246" s="208"/>
      <c r="Q1246" s="208"/>
      <c r="R1246" s="208"/>
      <c r="S1246" s="208"/>
      <c r="T1246" s="209"/>
      <c r="AT1246" s="204" t="s">
        <v>190</v>
      </c>
      <c r="AU1246" s="204" t="s">
        <v>81</v>
      </c>
      <c r="AV1246" s="203" t="s">
        <v>81</v>
      </c>
      <c r="AW1246" s="203" t="s">
        <v>34</v>
      </c>
      <c r="AX1246" s="203" t="s">
        <v>71</v>
      </c>
      <c r="AY1246" s="204" t="s">
        <v>180</v>
      </c>
    </row>
    <row r="1247" spans="2:51" s="203" customFormat="1">
      <c r="B1247" s="202"/>
      <c r="D1247" s="196" t="s">
        <v>190</v>
      </c>
      <c r="E1247" s="204" t="s">
        <v>5</v>
      </c>
      <c r="F1247" s="205" t="s">
        <v>678</v>
      </c>
      <c r="H1247" s="206">
        <v>-6.21</v>
      </c>
      <c r="L1247" s="202"/>
      <c r="M1247" s="207"/>
      <c r="N1247" s="208"/>
      <c r="O1247" s="208"/>
      <c r="P1247" s="208"/>
      <c r="Q1247" s="208"/>
      <c r="R1247" s="208"/>
      <c r="S1247" s="208"/>
      <c r="T1247" s="209"/>
      <c r="AT1247" s="204" t="s">
        <v>190</v>
      </c>
      <c r="AU1247" s="204" t="s">
        <v>81</v>
      </c>
      <c r="AV1247" s="203" t="s">
        <v>81</v>
      </c>
      <c r="AW1247" s="203" t="s">
        <v>34</v>
      </c>
      <c r="AX1247" s="203" t="s">
        <v>71</v>
      </c>
      <c r="AY1247" s="204" t="s">
        <v>180</v>
      </c>
    </row>
    <row r="1248" spans="2:51" s="203" customFormat="1">
      <c r="B1248" s="202"/>
      <c r="D1248" s="196" t="s">
        <v>190</v>
      </c>
      <c r="E1248" s="204" t="s">
        <v>5</v>
      </c>
      <c r="F1248" s="205" t="s">
        <v>679</v>
      </c>
      <c r="H1248" s="206">
        <v>-5.76</v>
      </c>
      <c r="L1248" s="202"/>
      <c r="M1248" s="207"/>
      <c r="N1248" s="208"/>
      <c r="O1248" s="208"/>
      <c r="P1248" s="208"/>
      <c r="Q1248" s="208"/>
      <c r="R1248" s="208"/>
      <c r="S1248" s="208"/>
      <c r="T1248" s="209"/>
      <c r="AT1248" s="204" t="s">
        <v>190</v>
      </c>
      <c r="AU1248" s="204" t="s">
        <v>81</v>
      </c>
      <c r="AV1248" s="203" t="s">
        <v>81</v>
      </c>
      <c r="AW1248" s="203" t="s">
        <v>34</v>
      </c>
      <c r="AX1248" s="203" t="s">
        <v>71</v>
      </c>
      <c r="AY1248" s="204" t="s">
        <v>180</v>
      </c>
    </row>
    <row r="1249" spans="2:51" s="203" customFormat="1">
      <c r="B1249" s="202"/>
      <c r="D1249" s="196" t="s">
        <v>190</v>
      </c>
      <c r="E1249" s="204" t="s">
        <v>5</v>
      </c>
      <c r="F1249" s="205" t="s">
        <v>675</v>
      </c>
      <c r="H1249" s="206">
        <v>-3.84</v>
      </c>
      <c r="L1249" s="202"/>
      <c r="M1249" s="207"/>
      <c r="N1249" s="208"/>
      <c r="O1249" s="208"/>
      <c r="P1249" s="208"/>
      <c r="Q1249" s="208"/>
      <c r="R1249" s="208"/>
      <c r="S1249" s="208"/>
      <c r="T1249" s="209"/>
      <c r="AT1249" s="204" t="s">
        <v>190</v>
      </c>
      <c r="AU1249" s="204" t="s">
        <v>81</v>
      </c>
      <c r="AV1249" s="203" t="s">
        <v>81</v>
      </c>
      <c r="AW1249" s="203" t="s">
        <v>34</v>
      </c>
      <c r="AX1249" s="203" t="s">
        <v>71</v>
      </c>
      <c r="AY1249" s="204" t="s">
        <v>180</v>
      </c>
    </row>
    <row r="1250" spans="2:51" s="203" customFormat="1">
      <c r="B1250" s="202"/>
      <c r="D1250" s="196" t="s">
        <v>190</v>
      </c>
      <c r="E1250" s="204" t="s">
        <v>5</v>
      </c>
      <c r="F1250" s="205" t="s">
        <v>680</v>
      </c>
      <c r="H1250" s="206">
        <v>-5.52</v>
      </c>
      <c r="L1250" s="202"/>
      <c r="M1250" s="207"/>
      <c r="N1250" s="208"/>
      <c r="O1250" s="208"/>
      <c r="P1250" s="208"/>
      <c r="Q1250" s="208"/>
      <c r="R1250" s="208"/>
      <c r="S1250" s="208"/>
      <c r="T1250" s="209"/>
      <c r="AT1250" s="204" t="s">
        <v>190</v>
      </c>
      <c r="AU1250" s="204" t="s">
        <v>81</v>
      </c>
      <c r="AV1250" s="203" t="s">
        <v>81</v>
      </c>
      <c r="AW1250" s="203" t="s">
        <v>34</v>
      </c>
      <c r="AX1250" s="203" t="s">
        <v>71</v>
      </c>
      <c r="AY1250" s="204" t="s">
        <v>180</v>
      </c>
    </row>
    <row r="1251" spans="2:51" s="203" customFormat="1">
      <c r="B1251" s="202"/>
      <c r="D1251" s="196" t="s">
        <v>190</v>
      </c>
      <c r="E1251" s="204" t="s">
        <v>5</v>
      </c>
      <c r="F1251" s="205" t="s">
        <v>681</v>
      </c>
      <c r="H1251" s="206">
        <v>-11.52</v>
      </c>
      <c r="L1251" s="202"/>
      <c r="M1251" s="207"/>
      <c r="N1251" s="208"/>
      <c r="O1251" s="208"/>
      <c r="P1251" s="208"/>
      <c r="Q1251" s="208"/>
      <c r="R1251" s="208"/>
      <c r="S1251" s="208"/>
      <c r="T1251" s="209"/>
      <c r="AT1251" s="204" t="s">
        <v>190</v>
      </c>
      <c r="AU1251" s="204" t="s">
        <v>81</v>
      </c>
      <c r="AV1251" s="203" t="s">
        <v>81</v>
      </c>
      <c r="AW1251" s="203" t="s">
        <v>34</v>
      </c>
      <c r="AX1251" s="203" t="s">
        <v>71</v>
      </c>
      <c r="AY1251" s="204" t="s">
        <v>180</v>
      </c>
    </row>
    <row r="1252" spans="2:51" s="203" customFormat="1">
      <c r="B1252" s="202"/>
      <c r="D1252" s="196" t="s">
        <v>190</v>
      </c>
      <c r="E1252" s="204" t="s">
        <v>5</v>
      </c>
      <c r="F1252" s="205" t="s">
        <v>682</v>
      </c>
      <c r="H1252" s="206">
        <v>-3.52</v>
      </c>
      <c r="L1252" s="202"/>
      <c r="M1252" s="207"/>
      <c r="N1252" s="208"/>
      <c r="O1252" s="208"/>
      <c r="P1252" s="208"/>
      <c r="Q1252" s="208"/>
      <c r="R1252" s="208"/>
      <c r="S1252" s="208"/>
      <c r="T1252" s="209"/>
      <c r="AT1252" s="204" t="s">
        <v>190</v>
      </c>
      <c r="AU1252" s="204" t="s">
        <v>81</v>
      </c>
      <c r="AV1252" s="203" t="s">
        <v>81</v>
      </c>
      <c r="AW1252" s="203" t="s">
        <v>34</v>
      </c>
      <c r="AX1252" s="203" t="s">
        <v>71</v>
      </c>
      <c r="AY1252" s="204" t="s">
        <v>180</v>
      </c>
    </row>
    <row r="1253" spans="2:51" s="203" customFormat="1">
      <c r="B1253" s="202"/>
      <c r="D1253" s="196" t="s">
        <v>190</v>
      </c>
      <c r="E1253" s="204" t="s">
        <v>5</v>
      </c>
      <c r="F1253" s="205" t="s">
        <v>682</v>
      </c>
      <c r="H1253" s="206">
        <v>-3.52</v>
      </c>
      <c r="L1253" s="202"/>
      <c r="M1253" s="207"/>
      <c r="N1253" s="208"/>
      <c r="O1253" s="208"/>
      <c r="P1253" s="208"/>
      <c r="Q1253" s="208"/>
      <c r="R1253" s="208"/>
      <c r="S1253" s="208"/>
      <c r="T1253" s="209"/>
      <c r="AT1253" s="204" t="s">
        <v>190</v>
      </c>
      <c r="AU1253" s="204" t="s">
        <v>81</v>
      </c>
      <c r="AV1253" s="203" t="s">
        <v>81</v>
      </c>
      <c r="AW1253" s="203" t="s">
        <v>34</v>
      </c>
      <c r="AX1253" s="203" t="s">
        <v>71</v>
      </c>
      <c r="AY1253" s="204" t="s">
        <v>180</v>
      </c>
    </row>
    <row r="1254" spans="2:51" s="203" customFormat="1">
      <c r="B1254" s="202"/>
      <c r="D1254" s="196" t="s">
        <v>190</v>
      </c>
      <c r="E1254" s="204" t="s">
        <v>5</v>
      </c>
      <c r="F1254" s="205" t="s">
        <v>683</v>
      </c>
      <c r="H1254" s="206">
        <v>-5.2439999999999998</v>
      </c>
      <c r="L1254" s="202"/>
      <c r="M1254" s="207"/>
      <c r="N1254" s="208"/>
      <c r="O1254" s="208"/>
      <c r="P1254" s="208"/>
      <c r="Q1254" s="208"/>
      <c r="R1254" s="208"/>
      <c r="S1254" s="208"/>
      <c r="T1254" s="209"/>
      <c r="AT1254" s="204" t="s">
        <v>190</v>
      </c>
      <c r="AU1254" s="204" t="s">
        <v>81</v>
      </c>
      <c r="AV1254" s="203" t="s">
        <v>81</v>
      </c>
      <c r="AW1254" s="203" t="s">
        <v>34</v>
      </c>
      <c r="AX1254" s="203" t="s">
        <v>71</v>
      </c>
      <c r="AY1254" s="204" t="s">
        <v>180</v>
      </c>
    </row>
    <row r="1255" spans="2:51" s="195" customFormat="1">
      <c r="B1255" s="194"/>
      <c r="D1255" s="196" t="s">
        <v>190</v>
      </c>
      <c r="E1255" s="197" t="s">
        <v>5</v>
      </c>
      <c r="F1255" s="198" t="s">
        <v>684</v>
      </c>
      <c r="H1255" s="197" t="s">
        <v>5</v>
      </c>
      <c r="L1255" s="194"/>
      <c r="M1255" s="199"/>
      <c r="N1255" s="200"/>
      <c r="O1255" s="200"/>
      <c r="P1255" s="200"/>
      <c r="Q1255" s="200"/>
      <c r="R1255" s="200"/>
      <c r="S1255" s="200"/>
      <c r="T1255" s="201"/>
      <c r="AT1255" s="197" t="s">
        <v>190</v>
      </c>
      <c r="AU1255" s="197" t="s">
        <v>81</v>
      </c>
      <c r="AV1255" s="195" t="s">
        <v>78</v>
      </c>
      <c r="AW1255" s="195" t="s">
        <v>34</v>
      </c>
      <c r="AX1255" s="195" t="s">
        <v>71</v>
      </c>
      <c r="AY1255" s="197" t="s">
        <v>180</v>
      </c>
    </row>
    <row r="1256" spans="2:51" s="203" customFormat="1">
      <c r="B1256" s="202"/>
      <c r="D1256" s="196" t="s">
        <v>190</v>
      </c>
      <c r="E1256" s="204" t="s">
        <v>5</v>
      </c>
      <c r="F1256" s="205" t="s">
        <v>624</v>
      </c>
      <c r="H1256" s="206">
        <v>2.1</v>
      </c>
      <c r="L1256" s="202"/>
      <c r="M1256" s="207"/>
      <c r="N1256" s="208"/>
      <c r="O1256" s="208"/>
      <c r="P1256" s="208"/>
      <c r="Q1256" s="208"/>
      <c r="R1256" s="208"/>
      <c r="S1256" s="208"/>
      <c r="T1256" s="209"/>
      <c r="AT1256" s="204" t="s">
        <v>190</v>
      </c>
      <c r="AU1256" s="204" t="s">
        <v>81</v>
      </c>
      <c r="AV1256" s="203" t="s">
        <v>81</v>
      </c>
      <c r="AW1256" s="203" t="s">
        <v>34</v>
      </c>
      <c r="AX1256" s="203" t="s">
        <v>71</v>
      </c>
      <c r="AY1256" s="204" t="s">
        <v>180</v>
      </c>
    </row>
    <row r="1257" spans="2:51" s="203" customFormat="1">
      <c r="B1257" s="202"/>
      <c r="D1257" s="196" t="s">
        <v>190</v>
      </c>
      <c r="E1257" s="204" t="s">
        <v>5</v>
      </c>
      <c r="F1257" s="205" t="s">
        <v>625</v>
      </c>
      <c r="H1257" s="206">
        <v>9.8699999999999992</v>
      </c>
      <c r="L1257" s="202"/>
      <c r="M1257" s="207"/>
      <c r="N1257" s="208"/>
      <c r="O1257" s="208"/>
      <c r="P1257" s="208"/>
      <c r="Q1257" s="208"/>
      <c r="R1257" s="208"/>
      <c r="S1257" s="208"/>
      <c r="T1257" s="209"/>
      <c r="AT1257" s="204" t="s">
        <v>190</v>
      </c>
      <c r="AU1257" s="204" t="s">
        <v>81</v>
      </c>
      <c r="AV1257" s="203" t="s">
        <v>81</v>
      </c>
      <c r="AW1257" s="203" t="s">
        <v>34</v>
      </c>
      <c r="AX1257" s="203" t="s">
        <v>71</v>
      </c>
      <c r="AY1257" s="204" t="s">
        <v>180</v>
      </c>
    </row>
    <row r="1258" spans="2:51" s="203" customFormat="1">
      <c r="B1258" s="202"/>
      <c r="D1258" s="196" t="s">
        <v>190</v>
      </c>
      <c r="E1258" s="204" t="s">
        <v>5</v>
      </c>
      <c r="F1258" s="205" t="s">
        <v>685</v>
      </c>
      <c r="H1258" s="206">
        <v>1.77</v>
      </c>
      <c r="L1258" s="202"/>
      <c r="M1258" s="207"/>
      <c r="N1258" s="208"/>
      <c r="O1258" s="208"/>
      <c r="P1258" s="208"/>
      <c r="Q1258" s="208"/>
      <c r="R1258" s="208"/>
      <c r="S1258" s="208"/>
      <c r="T1258" s="209"/>
      <c r="AT1258" s="204" t="s">
        <v>190</v>
      </c>
      <c r="AU1258" s="204" t="s">
        <v>81</v>
      </c>
      <c r="AV1258" s="203" t="s">
        <v>81</v>
      </c>
      <c r="AW1258" s="203" t="s">
        <v>34</v>
      </c>
      <c r="AX1258" s="203" t="s">
        <v>71</v>
      </c>
      <c r="AY1258" s="204" t="s">
        <v>180</v>
      </c>
    </row>
    <row r="1259" spans="2:51" s="203" customFormat="1">
      <c r="B1259" s="202"/>
      <c r="D1259" s="196" t="s">
        <v>190</v>
      </c>
      <c r="E1259" s="204" t="s">
        <v>5</v>
      </c>
      <c r="F1259" s="205" t="s">
        <v>1301</v>
      </c>
      <c r="H1259" s="206">
        <v>3.72</v>
      </c>
      <c r="L1259" s="202"/>
      <c r="M1259" s="207"/>
      <c r="N1259" s="208"/>
      <c r="O1259" s="208"/>
      <c r="P1259" s="208"/>
      <c r="Q1259" s="208"/>
      <c r="R1259" s="208"/>
      <c r="S1259" s="208"/>
      <c r="T1259" s="209"/>
      <c r="AT1259" s="204" t="s">
        <v>190</v>
      </c>
      <c r="AU1259" s="204" t="s">
        <v>81</v>
      </c>
      <c r="AV1259" s="203" t="s">
        <v>81</v>
      </c>
      <c r="AW1259" s="203" t="s">
        <v>34</v>
      </c>
      <c r="AX1259" s="203" t="s">
        <v>71</v>
      </c>
      <c r="AY1259" s="204" t="s">
        <v>180</v>
      </c>
    </row>
    <row r="1260" spans="2:51" s="203" customFormat="1">
      <c r="B1260" s="202"/>
      <c r="D1260" s="196" t="s">
        <v>190</v>
      </c>
      <c r="E1260" s="204" t="s">
        <v>5</v>
      </c>
      <c r="F1260" s="205" t="s">
        <v>628</v>
      </c>
      <c r="H1260" s="206">
        <v>3.21</v>
      </c>
      <c r="L1260" s="202"/>
      <c r="M1260" s="207"/>
      <c r="N1260" s="208"/>
      <c r="O1260" s="208"/>
      <c r="P1260" s="208"/>
      <c r="Q1260" s="208"/>
      <c r="R1260" s="208"/>
      <c r="S1260" s="208"/>
      <c r="T1260" s="209"/>
      <c r="AT1260" s="204" t="s">
        <v>190</v>
      </c>
      <c r="AU1260" s="204" t="s">
        <v>81</v>
      </c>
      <c r="AV1260" s="203" t="s">
        <v>81</v>
      </c>
      <c r="AW1260" s="203" t="s">
        <v>34</v>
      </c>
      <c r="AX1260" s="203" t="s">
        <v>71</v>
      </c>
      <c r="AY1260" s="204" t="s">
        <v>180</v>
      </c>
    </row>
    <row r="1261" spans="2:51" s="203" customFormat="1">
      <c r="B1261" s="202"/>
      <c r="D1261" s="196" t="s">
        <v>190</v>
      </c>
      <c r="E1261" s="204" t="s">
        <v>5</v>
      </c>
      <c r="F1261" s="205" t="s">
        <v>687</v>
      </c>
      <c r="H1261" s="206">
        <v>1.038</v>
      </c>
      <c r="L1261" s="202"/>
      <c r="M1261" s="207"/>
      <c r="N1261" s="208"/>
      <c r="O1261" s="208"/>
      <c r="P1261" s="208"/>
      <c r="Q1261" s="208"/>
      <c r="R1261" s="208"/>
      <c r="S1261" s="208"/>
      <c r="T1261" s="209"/>
      <c r="AT1261" s="204" t="s">
        <v>190</v>
      </c>
      <c r="AU1261" s="204" t="s">
        <v>81</v>
      </c>
      <c r="AV1261" s="203" t="s">
        <v>81</v>
      </c>
      <c r="AW1261" s="203" t="s">
        <v>34</v>
      </c>
      <c r="AX1261" s="203" t="s">
        <v>71</v>
      </c>
      <c r="AY1261" s="204" t="s">
        <v>180</v>
      </c>
    </row>
    <row r="1262" spans="2:51" s="203" customFormat="1">
      <c r="B1262" s="202"/>
      <c r="D1262" s="196" t="s">
        <v>190</v>
      </c>
      <c r="E1262" s="204" t="s">
        <v>5</v>
      </c>
      <c r="F1262" s="205" t="s">
        <v>688</v>
      </c>
      <c r="H1262" s="206">
        <v>2.88</v>
      </c>
      <c r="L1262" s="202"/>
      <c r="M1262" s="207"/>
      <c r="N1262" s="208"/>
      <c r="O1262" s="208"/>
      <c r="P1262" s="208"/>
      <c r="Q1262" s="208"/>
      <c r="R1262" s="208"/>
      <c r="S1262" s="208"/>
      <c r="T1262" s="209"/>
      <c r="AT1262" s="204" t="s">
        <v>190</v>
      </c>
      <c r="AU1262" s="204" t="s">
        <v>81</v>
      </c>
      <c r="AV1262" s="203" t="s">
        <v>81</v>
      </c>
      <c r="AW1262" s="203" t="s">
        <v>34</v>
      </c>
      <c r="AX1262" s="203" t="s">
        <v>71</v>
      </c>
      <c r="AY1262" s="204" t="s">
        <v>180</v>
      </c>
    </row>
    <row r="1263" spans="2:51" s="203" customFormat="1">
      <c r="B1263" s="202"/>
      <c r="D1263" s="196" t="s">
        <v>190</v>
      </c>
      <c r="E1263" s="204" t="s">
        <v>5</v>
      </c>
      <c r="F1263" s="205" t="s">
        <v>689</v>
      </c>
      <c r="H1263" s="206">
        <v>1.44</v>
      </c>
      <c r="L1263" s="202"/>
      <c r="M1263" s="207"/>
      <c r="N1263" s="208"/>
      <c r="O1263" s="208"/>
      <c r="P1263" s="208"/>
      <c r="Q1263" s="208"/>
      <c r="R1263" s="208"/>
      <c r="S1263" s="208"/>
      <c r="T1263" s="209"/>
      <c r="AT1263" s="204" t="s">
        <v>190</v>
      </c>
      <c r="AU1263" s="204" t="s">
        <v>81</v>
      </c>
      <c r="AV1263" s="203" t="s">
        <v>81</v>
      </c>
      <c r="AW1263" s="203" t="s">
        <v>34</v>
      </c>
      <c r="AX1263" s="203" t="s">
        <v>71</v>
      </c>
      <c r="AY1263" s="204" t="s">
        <v>180</v>
      </c>
    </row>
    <row r="1264" spans="2:51" s="203" customFormat="1">
      <c r="B1264" s="202"/>
      <c r="D1264" s="196" t="s">
        <v>190</v>
      </c>
      <c r="E1264" s="204" t="s">
        <v>5</v>
      </c>
      <c r="F1264" s="205" t="s">
        <v>1302</v>
      </c>
      <c r="H1264" s="206">
        <v>1.5</v>
      </c>
      <c r="L1264" s="202"/>
      <c r="M1264" s="207"/>
      <c r="N1264" s="208"/>
      <c r="O1264" s="208"/>
      <c r="P1264" s="208"/>
      <c r="Q1264" s="208"/>
      <c r="R1264" s="208"/>
      <c r="S1264" s="208"/>
      <c r="T1264" s="209"/>
      <c r="AT1264" s="204" t="s">
        <v>190</v>
      </c>
      <c r="AU1264" s="204" t="s">
        <v>81</v>
      </c>
      <c r="AV1264" s="203" t="s">
        <v>81</v>
      </c>
      <c r="AW1264" s="203" t="s">
        <v>34</v>
      </c>
      <c r="AX1264" s="203" t="s">
        <v>71</v>
      </c>
      <c r="AY1264" s="204" t="s">
        <v>180</v>
      </c>
    </row>
    <row r="1265" spans="2:65" s="203" customFormat="1">
      <c r="B1265" s="202"/>
      <c r="D1265" s="196" t="s">
        <v>190</v>
      </c>
      <c r="E1265" s="204" t="s">
        <v>5</v>
      </c>
      <c r="F1265" s="205" t="s">
        <v>691</v>
      </c>
      <c r="H1265" s="206">
        <v>2.46</v>
      </c>
      <c r="L1265" s="202"/>
      <c r="M1265" s="207"/>
      <c r="N1265" s="208"/>
      <c r="O1265" s="208"/>
      <c r="P1265" s="208"/>
      <c r="Q1265" s="208"/>
      <c r="R1265" s="208"/>
      <c r="S1265" s="208"/>
      <c r="T1265" s="209"/>
      <c r="AT1265" s="204" t="s">
        <v>190</v>
      </c>
      <c r="AU1265" s="204" t="s">
        <v>81</v>
      </c>
      <c r="AV1265" s="203" t="s">
        <v>81</v>
      </c>
      <c r="AW1265" s="203" t="s">
        <v>34</v>
      </c>
      <c r="AX1265" s="203" t="s">
        <v>71</v>
      </c>
      <c r="AY1265" s="204" t="s">
        <v>180</v>
      </c>
    </row>
    <row r="1266" spans="2:65" s="203" customFormat="1">
      <c r="B1266" s="202"/>
      <c r="D1266" s="196" t="s">
        <v>190</v>
      </c>
      <c r="E1266" s="204" t="s">
        <v>5</v>
      </c>
      <c r="F1266" s="205" t="s">
        <v>692</v>
      </c>
      <c r="H1266" s="206">
        <v>1.125</v>
      </c>
      <c r="L1266" s="202"/>
      <c r="M1266" s="207"/>
      <c r="N1266" s="208"/>
      <c r="O1266" s="208"/>
      <c r="P1266" s="208"/>
      <c r="Q1266" s="208"/>
      <c r="R1266" s="208"/>
      <c r="S1266" s="208"/>
      <c r="T1266" s="209"/>
      <c r="AT1266" s="204" t="s">
        <v>190</v>
      </c>
      <c r="AU1266" s="204" t="s">
        <v>81</v>
      </c>
      <c r="AV1266" s="203" t="s">
        <v>81</v>
      </c>
      <c r="AW1266" s="203" t="s">
        <v>34</v>
      </c>
      <c r="AX1266" s="203" t="s">
        <v>71</v>
      </c>
      <c r="AY1266" s="204" t="s">
        <v>180</v>
      </c>
    </row>
    <row r="1267" spans="2:65" s="203" customFormat="1">
      <c r="B1267" s="202"/>
      <c r="D1267" s="196" t="s">
        <v>190</v>
      </c>
      <c r="E1267" s="204" t="s">
        <v>5</v>
      </c>
      <c r="F1267" s="205" t="s">
        <v>692</v>
      </c>
      <c r="H1267" s="206">
        <v>1.125</v>
      </c>
      <c r="L1267" s="202"/>
      <c r="M1267" s="207"/>
      <c r="N1267" s="208"/>
      <c r="O1267" s="208"/>
      <c r="P1267" s="208"/>
      <c r="Q1267" s="208"/>
      <c r="R1267" s="208"/>
      <c r="S1267" s="208"/>
      <c r="T1267" s="209"/>
      <c r="AT1267" s="204" t="s">
        <v>190</v>
      </c>
      <c r="AU1267" s="204" t="s">
        <v>81</v>
      </c>
      <c r="AV1267" s="203" t="s">
        <v>81</v>
      </c>
      <c r="AW1267" s="203" t="s">
        <v>34</v>
      </c>
      <c r="AX1267" s="203" t="s">
        <v>71</v>
      </c>
      <c r="AY1267" s="204" t="s">
        <v>180</v>
      </c>
    </row>
    <row r="1268" spans="2:65" s="203" customFormat="1">
      <c r="B1268" s="202"/>
      <c r="D1268" s="196" t="s">
        <v>190</v>
      </c>
      <c r="E1268" s="204" t="s">
        <v>5</v>
      </c>
      <c r="F1268" s="205" t="s">
        <v>693</v>
      </c>
      <c r="H1268" s="206">
        <v>1.671</v>
      </c>
      <c r="L1268" s="202"/>
      <c r="M1268" s="207"/>
      <c r="N1268" s="208"/>
      <c r="O1268" s="208"/>
      <c r="P1268" s="208"/>
      <c r="Q1268" s="208"/>
      <c r="R1268" s="208"/>
      <c r="S1268" s="208"/>
      <c r="T1268" s="209"/>
      <c r="AT1268" s="204" t="s">
        <v>190</v>
      </c>
      <c r="AU1268" s="204" t="s">
        <v>81</v>
      </c>
      <c r="AV1268" s="203" t="s">
        <v>81</v>
      </c>
      <c r="AW1268" s="203" t="s">
        <v>34</v>
      </c>
      <c r="AX1268" s="203" t="s">
        <v>71</v>
      </c>
      <c r="AY1268" s="204" t="s">
        <v>180</v>
      </c>
    </row>
    <row r="1269" spans="2:65" s="195" customFormat="1">
      <c r="B1269" s="194"/>
      <c r="D1269" s="196" t="s">
        <v>190</v>
      </c>
      <c r="E1269" s="197" t="s">
        <v>5</v>
      </c>
      <c r="F1269" s="198" t="s">
        <v>694</v>
      </c>
      <c r="H1269" s="197" t="s">
        <v>5</v>
      </c>
      <c r="L1269" s="194"/>
      <c r="M1269" s="199"/>
      <c r="N1269" s="200"/>
      <c r="O1269" s="200"/>
      <c r="P1269" s="200"/>
      <c r="Q1269" s="200"/>
      <c r="R1269" s="200"/>
      <c r="S1269" s="200"/>
      <c r="T1269" s="201"/>
      <c r="AT1269" s="197" t="s">
        <v>190</v>
      </c>
      <c r="AU1269" s="197" t="s">
        <v>81</v>
      </c>
      <c r="AV1269" s="195" t="s">
        <v>78</v>
      </c>
      <c r="AW1269" s="195" t="s">
        <v>34</v>
      </c>
      <c r="AX1269" s="195" t="s">
        <v>71</v>
      </c>
      <c r="AY1269" s="197" t="s">
        <v>180</v>
      </c>
    </row>
    <row r="1270" spans="2:65" s="195" customFormat="1">
      <c r="B1270" s="194"/>
      <c r="D1270" s="196" t="s">
        <v>190</v>
      </c>
      <c r="E1270" s="197" t="s">
        <v>5</v>
      </c>
      <c r="F1270" s="198" t="s">
        <v>288</v>
      </c>
      <c r="H1270" s="197" t="s">
        <v>5</v>
      </c>
      <c r="L1270" s="194"/>
      <c r="M1270" s="199"/>
      <c r="N1270" s="200"/>
      <c r="O1270" s="200"/>
      <c r="P1270" s="200"/>
      <c r="Q1270" s="200"/>
      <c r="R1270" s="200"/>
      <c r="S1270" s="200"/>
      <c r="T1270" s="201"/>
      <c r="AT1270" s="197" t="s">
        <v>190</v>
      </c>
      <c r="AU1270" s="197" t="s">
        <v>81</v>
      </c>
      <c r="AV1270" s="195" t="s">
        <v>78</v>
      </c>
      <c r="AW1270" s="195" t="s">
        <v>34</v>
      </c>
      <c r="AX1270" s="195" t="s">
        <v>71</v>
      </c>
      <c r="AY1270" s="197" t="s">
        <v>180</v>
      </c>
    </row>
    <row r="1271" spans="2:65" s="203" customFormat="1">
      <c r="B1271" s="202"/>
      <c r="D1271" s="196" t="s">
        <v>190</v>
      </c>
      <c r="E1271" s="204" t="s">
        <v>5</v>
      </c>
      <c r="F1271" s="205" t="s">
        <v>695</v>
      </c>
      <c r="H1271" s="206">
        <v>-3.96</v>
      </c>
      <c r="L1271" s="202"/>
      <c r="M1271" s="207"/>
      <c r="N1271" s="208"/>
      <c r="O1271" s="208"/>
      <c r="P1271" s="208"/>
      <c r="Q1271" s="208"/>
      <c r="R1271" s="208"/>
      <c r="S1271" s="208"/>
      <c r="T1271" s="209"/>
      <c r="AT1271" s="204" t="s">
        <v>190</v>
      </c>
      <c r="AU1271" s="204" t="s">
        <v>81</v>
      </c>
      <c r="AV1271" s="203" t="s">
        <v>81</v>
      </c>
      <c r="AW1271" s="203" t="s">
        <v>34</v>
      </c>
      <c r="AX1271" s="203" t="s">
        <v>71</v>
      </c>
      <c r="AY1271" s="204" t="s">
        <v>180</v>
      </c>
    </row>
    <row r="1272" spans="2:65" s="203" customFormat="1">
      <c r="B1272" s="202"/>
      <c r="D1272" s="196" t="s">
        <v>190</v>
      </c>
      <c r="E1272" s="204" t="s">
        <v>5</v>
      </c>
      <c r="F1272" s="205" t="s">
        <v>696</v>
      </c>
      <c r="H1272" s="206">
        <v>-3.96</v>
      </c>
      <c r="L1272" s="202"/>
      <c r="M1272" s="207"/>
      <c r="N1272" s="208"/>
      <c r="O1272" s="208"/>
      <c r="P1272" s="208"/>
      <c r="Q1272" s="208"/>
      <c r="R1272" s="208"/>
      <c r="S1272" s="208"/>
      <c r="T1272" s="209"/>
      <c r="AT1272" s="204" t="s">
        <v>190</v>
      </c>
      <c r="AU1272" s="204" t="s">
        <v>81</v>
      </c>
      <c r="AV1272" s="203" t="s">
        <v>81</v>
      </c>
      <c r="AW1272" s="203" t="s">
        <v>34</v>
      </c>
      <c r="AX1272" s="203" t="s">
        <v>71</v>
      </c>
      <c r="AY1272" s="204" t="s">
        <v>180</v>
      </c>
    </row>
    <row r="1273" spans="2:65" s="203" customFormat="1">
      <c r="B1273" s="202"/>
      <c r="D1273" s="196" t="s">
        <v>190</v>
      </c>
      <c r="E1273" s="204" t="s">
        <v>5</v>
      </c>
      <c r="F1273" s="205" t="s">
        <v>697</v>
      </c>
      <c r="H1273" s="206">
        <v>-17.28</v>
      </c>
      <c r="L1273" s="202"/>
      <c r="M1273" s="207"/>
      <c r="N1273" s="208"/>
      <c r="O1273" s="208"/>
      <c r="P1273" s="208"/>
      <c r="Q1273" s="208"/>
      <c r="R1273" s="208"/>
      <c r="S1273" s="208"/>
      <c r="T1273" s="209"/>
      <c r="AT1273" s="204" t="s">
        <v>190</v>
      </c>
      <c r="AU1273" s="204" t="s">
        <v>81</v>
      </c>
      <c r="AV1273" s="203" t="s">
        <v>81</v>
      </c>
      <c r="AW1273" s="203" t="s">
        <v>34</v>
      </c>
      <c r="AX1273" s="203" t="s">
        <v>71</v>
      </c>
      <c r="AY1273" s="204" t="s">
        <v>180</v>
      </c>
    </row>
    <row r="1274" spans="2:65" s="195" customFormat="1">
      <c r="B1274" s="194"/>
      <c r="D1274" s="196" t="s">
        <v>190</v>
      </c>
      <c r="E1274" s="197" t="s">
        <v>5</v>
      </c>
      <c r="F1274" s="198" t="s">
        <v>290</v>
      </c>
      <c r="H1274" s="197" t="s">
        <v>5</v>
      </c>
      <c r="L1274" s="194"/>
      <c r="M1274" s="199"/>
      <c r="N1274" s="200"/>
      <c r="O1274" s="200"/>
      <c r="P1274" s="200"/>
      <c r="Q1274" s="200"/>
      <c r="R1274" s="200"/>
      <c r="S1274" s="200"/>
      <c r="T1274" s="201"/>
      <c r="AT1274" s="197" t="s">
        <v>190</v>
      </c>
      <c r="AU1274" s="197" t="s">
        <v>81</v>
      </c>
      <c r="AV1274" s="195" t="s">
        <v>78</v>
      </c>
      <c r="AW1274" s="195" t="s">
        <v>34</v>
      </c>
      <c r="AX1274" s="195" t="s">
        <v>71</v>
      </c>
      <c r="AY1274" s="197" t="s">
        <v>180</v>
      </c>
    </row>
    <row r="1275" spans="2:65" s="203" customFormat="1">
      <c r="B1275" s="202"/>
      <c r="D1275" s="196" t="s">
        <v>190</v>
      </c>
      <c r="E1275" s="204" t="s">
        <v>5</v>
      </c>
      <c r="F1275" s="205" t="s">
        <v>698</v>
      </c>
      <c r="H1275" s="206">
        <v>-4.95</v>
      </c>
      <c r="L1275" s="202"/>
      <c r="M1275" s="207"/>
      <c r="N1275" s="208"/>
      <c r="O1275" s="208"/>
      <c r="P1275" s="208"/>
      <c r="Q1275" s="208"/>
      <c r="R1275" s="208"/>
      <c r="S1275" s="208"/>
      <c r="T1275" s="209"/>
      <c r="AT1275" s="204" t="s">
        <v>190</v>
      </c>
      <c r="AU1275" s="204" t="s">
        <v>81</v>
      </c>
      <c r="AV1275" s="203" t="s">
        <v>81</v>
      </c>
      <c r="AW1275" s="203" t="s">
        <v>34</v>
      </c>
      <c r="AX1275" s="203" t="s">
        <v>71</v>
      </c>
      <c r="AY1275" s="204" t="s">
        <v>180</v>
      </c>
    </row>
    <row r="1276" spans="2:65" s="203" customFormat="1">
      <c r="B1276" s="202"/>
      <c r="D1276" s="196" t="s">
        <v>190</v>
      </c>
      <c r="E1276" s="204" t="s">
        <v>5</v>
      </c>
      <c r="F1276" s="205" t="s">
        <v>699</v>
      </c>
      <c r="H1276" s="206">
        <v>-1.98</v>
      </c>
      <c r="L1276" s="202"/>
      <c r="M1276" s="207"/>
      <c r="N1276" s="208"/>
      <c r="O1276" s="208"/>
      <c r="P1276" s="208"/>
      <c r="Q1276" s="208"/>
      <c r="R1276" s="208"/>
      <c r="S1276" s="208"/>
      <c r="T1276" s="209"/>
      <c r="AT1276" s="204" t="s">
        <v>190</v>
      </c>
      <c r="AU1276" s="204" t="s">
        <v>81</v>
      </c>
      <c r="AV1276" s="203" t="s">
        <v>81</v>
      </c>
      <c r="AW1276" s="203" t="s">
        <v>34</v>
      </c>
      <c r="AX1276" s="203" t="s">
        <v>71</v>
      </c>
      <c r="AY1276" s="204" t="s">
        <v>180</v>
      </c>
    </row>
    <row r="1277" spans="2:65" s="211" customFormat="1">
      <c r="B1277" s="210"/>
      <c r="D1277" s="196" t="s">
        <v>190</v>
      </c>
      <c r="E1277" s="212" t="s">
        <v>5</v>
      </c>
      <c r="F1277" s="213" t="s">
        <v>198</v>
      </c>
      <c r="H1277" s="214">
        <v>547.04999999999995</v>
      </c>
      <c r="L1277" s="210"/>
      <c r="M1277" s="215"/>
      <c r="N1277" s="216"/>
      <c r="O1277" s="216"/>
      <c r="P1277" s="216"/>
      <c r="Q1277" s="216"/>
      <c r="R1277" s="216"/>
      <c r="S1277" s="216"/>
      <c r="T1277" s="217"/>
      <c r="AT1277" s="212" t="s">
        <v>190</v>
      </c>
      <c r="AU1277" s="212" t="s">
        <v>81</v>
      </c>
      <c r="AV1277" s="211" t="s">
        <v>188</v>
      </c>
      <c r="AW1277" s="211" t="s">
        <v>34</v>
      </c>
      <c r="AX1277" s="211" t="s">
        <v>78</v>
      </c>
      <c r="AY1277" s="212" t="s">
        <v>180</v>
      </c>
    </row>
    <row r="1278" spans="2:65" s="103" customFormat="1" ht="38.25" customHeight="1">
      <c r="B1278" s="104"/>
      <c r="C1278" s="183" t="s">
        <v>1303</v>
      </c>
      <c r="D1278" s="183" t="s">
        <v>183</v>
      </c>
      <c r="E1278" s="184" t="s">
        <v>1304</v>
      </c>
      <c r="F1278" s="185" t="s">
        <v>1305</v>
      </c>
      <c r="G1278" s="186" t="s">
        <v>237</v>
      </c>
      <c r="H1278" s="187">
        <v>101.67</v>
      </c>
      <c r="I1278" s="6"/>
      <c r="J1278" s="188">
        <f>ROUND(I1278*H1278,2)</f>
        <v>0</v>
      </c>
      <c r="K1278" s="185" t="s">
        <v>187</v>
      </c>
      <c r="L1278" s="104"/>
      <c r="M1278" s="189" t="s">
        <v>5</v>
      </c>
      <c r="N1278" s="190" t="s">
        <v>42</v>
      </c>
      <c r="O1278" s="105"/>
      <c r="P1278" s="191">
        <f>O1278*H1278</f>
        <v>0</v>
      </c>
      <c r="Q1278" s="191">
        <v>0</v>
      </c>
      <c r="R1278" s="191">
        <f>Q1278*H1278</f>
        <v>0</v>
      </c>
      <c r="S1278" s="191">
        <v>0</v>
      </c>
      <c r="T1278" s="192">
        <f>S1278*H1278</f>
        <v>0</v>
      </c>
      <c r="AR1278" s="93" t="s">
        <v>188</v>
      </c>
      <c r="AT1278" s="93" t="s">
        <v>183</v>
      </c>
      <c r="AU1278" s="93" t="s">
        <v>81</v>
      </c>
      <c r="AY1278" s="93" t="s">
        <v>180</v>
      </c>
      <c r="BE1278" s="193">
        <f>IF(N1278="základní",J1278,0)</f>
        <v>0</v>
      </c>
      <c r="BF1278" s="193">
        <f>IF(N1278="snížená",J1278,0)</f>
        <v>0</v>
      </c>
      <c r="BG1278" s="193">
        <f>IF(N1278="zákl. přenesená",J1278,0)</f>
        <v>0</v>
      </c>
      <c r="BH1278" s="193">
        <f>IF(N1278="sníž. přenesená",J1278,0)</f>
        <v>0</v>
      </c>
      <c r="BI1278" s="193">
        <f>IF(N1278="nulová",J1278,0)</f>
        <v>0</v>
      </c>
      <c r="BJ1278" s="93" t="s">
        <v>78</v>
      </c>
      <c r="BK1278" s="193">
        <f>ROUND(I1278*H1278,2)</f>
        <v>0</v>
      </c>
      <c r="BL1278" s="93" t="s">
        <v>188</v>
      </c>
      <c r="BM1278" s="93" t="s">
        <v>1306</v>
      </c>
    </row>
    <row r="1279" spans="2:65" s="103" customFormat="1" ht="25.5" customHeight="1">
      <c r="B1279" s="104"/>
      <c r="C1279" s="183" t="s">
        <v>1307</v>
      </c>
      <c r="D1279" s="183" t="s">
        <v>183</v>
      </c>
      <c r="E1279" s="184" t="s">
        <v>1308</v>
      </c>
      <c r="F1279" s="185" t="s">
        <v>1309</v>
      </c>
      <c r="G1279" s="186" t="s">
        <v>237</v>
      </c>
      <c r="H1279" s="187">
        <v>101.67</v>
      </c>
      <c r="I1279" s="6"/>
      <c r="J1279" s="188">
        <f>ROUND(I1279*H1279,2)</f>
        <v>0</v>
      </c>
      <c r="K1279" s="185" t="s">
        <v>187</v>
      </c>
      <c r="L1279" s="104"/>
      <c r="M1279" s="189" t="s">
        <v>5</v>
      </c>
      <c r="N1279" s="190" t="s">
        <v>42</v>
      </c>
      <c r="O1279" s="105"/>
      <c r="P1279" s="191">
        <f>O1279*H1279</f>
        <v>0</v>
      </c>
      <c r="Q1279" s="191">
        <v>0</v>
      </c>
      <c r="R1279" s="191">
        <f>Q1279*H1279</f>
        <v>0</v>
      </c>
      <c r="S1279" s="191">
        <v>0</v>
      </c>
      <c r="T1279" s="192">
        <f>S1279*H1279</f>
        <v>0</v>
      </c>
      <c r="AR1279" s="93" t="s">
        <v>188</v>
      </c>
      <c r="AT1279" s="93" t="s">
        <v>183</v>
      </c>
      <c r="AU1279" s="93" t="s">
        <v>81</v>
      </c>
      <c r="AY1279" s="93" t="s">
        <v>180</v>
      </c>
      <c r="BE1279" s="193">
        <f>IF(N1279="základní",J1279,0)</f>
        <v>0</v>
      </c>
      <c r="BF1279" s="193">
        <f>IF(N1279="snížená",J1279,0)</f>
        <v>0</v>
      </c>
      <c r="BG1279" s="193">
        <f>IF(N1279="zákl. přenesená",J1279,0)</f>
        <v>0</v>
      </c>
      <c r="BH1279" s="193">
        <f>IF(N1279="sníž. přenesená",J1279,0)</f>
        <v>0</v>
      </c>
      <c r="BI1279" s="193">
        <f>IF(N1279="nulová",J1279,0)</f>
        <v>0</v>
      </c>
      <c r="BJ1279" s="93" t="s">
        <v>78</v>
      </c>
      <c r="BK1279" s="193">
        <f>ROUND(I1279*H1279,2)</f>
        <v>0</v>
      </c>
      <c r="BL1279" s="93" t="s">
        <v>188</v>
      </c>
      <c r="BM1279" s="93" t="s">
        <v>1310</v>
      </c>
    </row>
    <row r="1280" spans="2:65" s="103" customFormat="1" ht="25.5" customHeight="1">
      <c r="B1280" s="104"/>
      <c r="C1280" s="183" t="s">
        <v>1311</v>
      </c>
      <c r="D1280" s="183" t="s">
        <v>183</v>
      </c>
      <c r="E1280" s="184" t="s">
        <v>1312</v>
      </c>
      <c r="F1280" s="185" t="s">
        <v>1313</v>
      </c>
      <c r="G1280" s="186" t="s">
        <v>237</v>
      </c>
      <c r="H1280" s="187">
        <v>1422.498</v>
      </c>
      <c r="I1280" s="6"/>
      <c r="J1280" s="188">
        <f>ROUND(I1280*H1280,2)</f>
        <v>0</v>
      </c>
      <c r="K1280" s="185" t="s">
        <v>187</v>
      </c>
      <c r="L1280" s="104"/>
      <c r="M1280" s="189" t="s">
        <v>5</v>
      </c>
      <c r="N1280" s="190" t="s">
        <v>42</v>
      </c>
      <c r="O1280" s="105"/>
      <c r="P1280" s="191">
        <f>O1280*H1280</f>
        <v>0</v>
      </c>
      <c r="Q1280" s="191">
        <v>0</v>
      </c>
      <c r="R1280" s="191">
        <f>Q1280*H1280</f>
        <v>0</v>
      </c>
      <c r="S1280" s="191">
        <v>0</v>
      </c>
      <c r="T1280" s="192">
        <f>S1280*H1280</f>
        <v>0</v>
      </c>
      <c r="AR1280" s="93" t="s">
        <v>188</v>
      </c>
      <c r="AT1280" s="93" t="s">
        <v>183</v>
      </c>
      <c r="AU1280" s="93" t="s">
        <v>81</v>
      </c>
      <c r="AY1280" s="93" t="s">
        <v>180</v>
      </c>
      <c r="BE1280" s="193">
        <f>IF(N1280="základní",J1280,0)</f>
        <v>0</v>
      </c>
      <c r="BF1280" s="193">
        <f>IF(N1280="snížená",J1280,0)</f>
        <v>0</v>
      </c>
      <c r="BG1280" s="193">
        <f>IF(N1280="zákl. přenesená",J1280,0)</f>
        <v>0</v>
      </c>
      <c r="BH1280" s="193">
        <f>IF(N1280="sníž. přenesená",J1280,0)</f>
        <v>0</v>
      </c>
      <c r="BI1280" s="193">
        <f>IF(N1280="nulová",J1280,0)</f>
        <v>0</v>
      </c>
      <c r="BJ1280" s="93" t="s">
        <v>78</v>
      </c>
      <c r="BK1280" s="193">
        <f>ROUND(I1280*H1280,2)</f>
        <v>0</v>
      </c>
      <c r="BL1280" s="93" t="s">
        <v>188</v>
      </c>
      <c r="BM1280" s="93" t="s">
        <v>1314</v>
      </c>
    </row>
    <row r="1281" spans="2:65" s="203" customFormat="1">
      <c r="B1281" s="202"/>
      <c r="D1281" s="196" t="s">
        <v>190</v>
      </c>
      <c r="E1281" s="204" t="s">
        <v>5</v>
      </c>
      <c r="F1281" s="205" t="s">
        <v>1315</v>
      </c>
      <c r="H1281" s="206">
        <v>1422.498</v>
      </c>
      <c r="L1281" s="202"/>
      <c r="M1281" s="207"/>
      <c r="N1281" s="208"/>
      <c r="O1281" s="208"/>
      <c r="P1281" s="208"/>
      <c r="Q1281" s="208"/>
      <c r="R1281" s="208"/>
      <c r="S1281" s="208"/>
      <c r="T1281" s="209"/>
      <c r="AT1281" s="204" t="s">
        <v>190</v>
      </c>
      <c r="AU1281" s="204" t="s">
        <v>81</v>
      </c>
      <c r="AV1281" s="203" t="s">
        <v>81</v>
      </c>
      <c r="AW1281" s="203" t="s">
        <v>34</v>
      </c>
      <c r="AX1281" s="203" t="s">
        <v>78</v>
      </c>
      <c r="AY1281" s="204" t="s">
        <v>180</v>
      </c>
    </row>
    <row r="1282" spans="2:65" s="103" customFormat="1" ht="16.5" customHeight="1">
      <c r="B1282" s="104"/>
      <c r="C1282" s="183" t="s">
        <v>1316</v>
      </c>
      <c r="D1282" s="183" t="s">
        <v>183</v>
      </c>
      <c r="E1282" s="184" t="s">
        <v>1317</v>
      </c>
      <c r="F1282" s="185" t="s">
        <v>1318</v>
      </c>
      <c r="G1282" s="186" t="s">
        <v>237</v>
      </c>
      <c r="H1282" s="187">
        <v>100.869</v>
      </c>
      <c r="I1282" s="6"/>
      <c r="J1282" s="188">
        <f>ROUND(I1282*H1282,2)</f>
        <v>0</v>
      </c>
      <c r="K1282" s="185" t="s">
        <v>187</v>
      </c>
      <c r="L1282" s="104"/>
      <c r="M1282" s="189" t="s">
        <v>5</v>
      </c>
      <c r="N1282" s="190" t="s">
        <v>42</v>
      </c>
      <c r="O1282" s="105"/>
      <c r="P1282" s="191">
        <f>O1282*H1282</f>
        <v>0</v>
      </c>
      <c r="Q1282" s="191">
        <v>0</v>
      </c>
      <c r="R1282" s="191">
        <f>Q1282*H1282</f>
        <v>0</v>
      </c>
      <c r="S1282" s="191">
        <v>0</v>
      </c>
      <c r="T1282" s="192">
        <f>S1282*H1282</f>
        <v>0</v>
      </c>
      <c r="AR1282" s="93" t="s">
        <v>188</v>
      </c>
      <c r="AT1282" s="93" t="s">
        <v>183</v>
      </c>
      <c r="AU1282" s="93" t="s">
        <v>81</v>
      </c>
      <c r="AY1282" s="93" t="s">
        <v>180</v>
      </c>
      <c r="BE1282" s="193">
        <f>IF(N1282="základní",J1282,0)</f>
        <v>0</v>
      </c>
      <c r="BF1282" s="193">
        <f>IF(N1282="snížená",J1282,0)</f>
        <v>0</v>
      </c>
      <c r="BG1282" s="193">
        <f>IF(N1282="zákl. přenesená",J1282,0)</f>
        <v>0</v>
      </c>
      <c r="BH1282" s="193">
        <f>IF(N1282="sníž. přenesená",J1282,0)</f>
        <v>0</v>
      </c>
      <c r="BI1282" s="193">
        <f>IF(N1282="nulová",J1282,0)</f>
        <v>0</v>
      </c>
      <c r="BJ1282" s="93" t="s">
        <v>78</v>
      </c>
      <c r="BK1282" s="193">
        <f>ROUND(I1282*H1282,2)</f>
        <v>0</v>
      </c>
      <c r="BL1282" s="93" t="s">
        <v>188</v>
      </c>
      <c r="BM1282" s="93" t="s">
        <v>1319</v>
      </c>
    </row>
    <row r="1283" spans="2:65" s="203" customFormat="1">
      <c r="B1283" s="202"/>
      <c r="D1283" s="196" t="s">
        <v>190</v>
      </c>
      <c r="E1283" s="204" t="s">
        <v>5</v>
      </c>
      <c r="F1283" s="205" t="s">
        <v>1320</v>
      </c>
      <c r="H1283" s="206">
        <v>101.67</v>
      </c>
      <c r="L1283" s="202"/>
      <c r="M1283" s="207"/>
      <c r="N1283" s="208"/>
      <c r="O1283" s="208"/>
      <c r="P1283" s="208"/>
      <c r="Q1283" s="208"/>
      <c r="R1283" s="208"/>
      <c r="S1283" s="208"/>
      <c r="T1283" s="209"/>
      <c r="AT1283" s="204" t="s">
        <v>190</v>
      </c>
      <c r="AU1283" s="204" t="s">
        <v>81</v>
      </c>
      <c r="AV1283" s="203" t="s">
        <v>81</v>
      </c>
      <c r="AW1283" s="203" t="s">
        <v>34</v>
      </c>
      <c r="AX1283" s="203" t="s">
        <v>71</v>
      </c>
      <c r="AY1283" s="204" t="s">
        <v>180</v>
      </c>
    </row>
    <row r="1284" spans="2:65" s="203" customFormat="1">
      <c r="B1284" s="202"/>
      <c r="D1284" s="196" t="s">
        <v>190</v>
      </c>
      <c r="E1284" s="204" t="s">
        <v>5</v>
      </c>
      <c r="F1284" s="205" t="s">
        <v>1321</v>
      </c>
      <c r="H1284" s="206">
        <v>-0.80100000000000005</v>
      </c>
      <c r="L1284" s="202"/>
      <c r="M1284" s="207"/>
      <c r="N1284" s="208"/>
      <c r="O1284" s="208"/>
      <c r="P1284" s="208"/>
      <c r="Q1284" s="208"/>
      <c r="R1284" s="208"/>
      <c r="S1284" s="208"/>
      <c r="T1284" s="209"/>
      <c r="AT1284" s="204" t="s">
        <v>190</v>
      </c>
      <c r="AU1284" s="204" t="s">
        <v>81</v>
      </c>
      <c r="AV1284" s="203" t="s">
        <v>81</v>
      </c>
      <c r="AW1284" s="203" t="s">
        <v>34</v>
      </c>
      <c r="AX1284" s="203" t="s">
        <v>71</v>
      </c>
      <c r="AY1284" s="204" t="s">
        <v>180</v>
      </c>
    </row>
    <row r="1285" spans="2:65" s="211" customFormat="1">
      <c r="B1285" s="210"/>
      <c r="D1285" s="196" t="s">
        <v>190</v>
      </c>
      <c r="E1285" s="212" t="s">
        <v>5</v>
      </c>
      <c r="F1285" s="213" t="s">
        <v>198</v>
      </c>
      <c r="H1285" s="214">
        <v>100.869</v>
      </c>
      <c r="L1285" s="210"/>
      <c r="M1285" s="215"/>
      <c r="N1285" s="216"/>
      <c r="O1285" s="216"/>
      <c r="P1285" s="216"/>
      <c r="Q1285" s="216"/>
      <c r="R1285" s="216"/>
      <c r="S1285" s="216"/>
      <c r="T1285" s="217"/>
      <c r="AT1285" s="212" t="s">
        <v>190</v>
      </c>
      <c r="AU1285" s="212" t="s">
        <v>81</v>
      </c>
      <c r="AV1285" s="211" t="s">
        <v>188</v>
      </c>
      <c r="AW1285" s="211" t="s">
        <v>34</v>
      </c>
      <c r="AX1285" s="211" t="s">
        <v>78</v>
      </c>
      <c r="AY1285" s="212" t="s">
        <v>180</v>
      </c>
    </row>
    <row r="1286" spans="2:65" s="103" customFormat="1" ht="38.25" customHeight="1">
      <c r="B1286" s="104"/>
      <c r="C1286" s="183" t="s">
        <v>1322</v>
      </c>
      <c r="D1286" s="183" t="s">
        <v>183</v>
      </c>
      <c r="E1286" s="184" t="s">
        <v>1323</v>
      </c>
      <c r="F1286" s="185" t="s">
        <v>1324</v>
      </c>
      <c r="G1286" s="186" t="s">
        <v>237</v>
      </c>
      <c r="H1286" s="187">
        <v>0.80100000000000005</v>
      </c>
      <c r="I1286" s="6"/>
      <c r="J1286" s="188">
        <f>ROUND(I1286*H1286,2)</f>
        <v>0</v>
      </c>
      <c r="K1286" s="185" t="s">
        <v>187</v>
      </c>
      <c r="L1286" s="104"/>
      <c r="M1286" s="189" t="s">
        <v>5</v>
      </c>
      <c r="N1286" s="190" t="s">
        <v>42</v>
      </c>
      <c r="O1286" s="105"/>
      <c r="P1286" s="191">
        <f>O1286*H1286</f>
        <v>0</v>
      </c>
      <c r="Q1286" s="191">
        <v>0</v>
      </c>
      <c r="R1286" s="191">
        <f>Q1286*H1286</f>
        <v>0</v>
      </c>
      <c r="S1286" s="191">
        <v>0</v>
      </c>
      <c r="T1286" s="192">
        <f>S1286*H1286</f>
        <v>0</v>
      </c>
      <c r="AR1286" s="93" t="s">
        <v>188</v>
      </c>
      <c r="AT1286" s="93" t="s">
        <v>183</v>
      </c>
      <c r="AU1286" s="93" t="s">
        <v>81</v>
      </c>
      <c r="AY1286" s="93" t="s">
        <v>180</v>
      </c>
      <c r="BE1286" s="193">
        <f>IF(N1286="základní",J1286,0)</f>
        <v>0</v>
      </c>
      <c r="BF1286" s="193">
        <f>IF(N1286="snížená",J1286,0)</f>
        <v>0</v>
      </c>
      <c r="BG1286" s="193">
        <f>IF(N1286="zákl. přenesená",J1286,0)</f>
        <v>0</v>
      </c>
      <c r="BH1286" s="193">
        <f>IF(N1286="sníž. přenesená",J1286,0)</f>
        <v>0</v>
      </c>
      <c r="BI1286" s="193">
        <f>IF(N1286="nulová",J1286,0)</f>
        <v>0</v>
      </c>
      <c r="BJ1286" s="93" t="s">
        <v>78</v>
      </c>
      <c r="BK1286" s="193">
        <f>ROUND(I1286*H1286,2)</f>
        <v>0</v>
      </c>
      <c r="BL1286" s="93" t="s">
        <v>188</v>
      </c>
      <c r="BM1286" s="93" t="s">
        <v>1325</v>
      </c>
    </row>
    <row r="1287" spans="2:65" s="171" customFormat="1" ht="29.85" customHeight="1">
      <c r="B1287" s="170"/>
      <c r="D1287" s="172" t="s">
        <v>70</v>
      </c>
      <c r="E1287" s="181" t="s">
        <v>1326</v>
      </c>
      <c r="F1287" s="181" t="s">
        <v>1327</v>
      </c>
      <c r="J1287" s="182">
        <f>BK1287</f>
        <v>0</v>
      </c>
      <c r="L1287" s="170"/>
      <c r="M1287" s="175"/>
      <c r="N1287" s="176"/>
      <c r="O1287" s="176"/>
      <c r="P1287" s="177">
        <f>P1288</f>
        <v>0</v>
      </c>
      <c r="Q1287" s="176"/>
      <c r="R1287" s="177">
        <f>R1288</f>
        <v>0</v>
      </c>
      <c r="S1287" s="176"/>
      <c r="T1287" s="178">
        <f>T1288</f>
        <v>0</v>
      </c>
      <c r="AR1287" s="172" t="s">
        <v>78</v>
      </c>
      <c r="AT1287" s="179" t="s">
        <v>70</v>
      </c>
      <c r="AU1287" s="179" t="s">
        <v>78</v>
      </c>
      <c r="AY1287" s="172" t="s">
        <v>180</v>
      </c>
      <c r="BK1287" s="180">
        <f>BK1288</f>
        <v>0</v>
      </c>
    </row>
    <row r="1288" spans="2:65" s="103" customFormat="1" ht="38.25" customHeight="1">
      <c r="B1288" s="104"/>
      <c r="C1288" s="183" t="s">
        <v>1328</v>
      </c>
      <c r="D1288" s="183" t="s">
        <v>183</v>
      </c>
      <c r="E1288" s="184" t="s">
        <v>1329</v>
      </c>
      <c r="F1288" s="185" t="s">
        <v>1330</v>
      </c>
      <c r="G1288" s="186" t="s">
        <v>237</v>
      </c>
      <c r="H1288" s="187">
        <v>89.77</v>
      </c>
      <c r="I1288" s="6"/>
      <c r="J1288" s="188">
        <f>ROUND(I1288*H1288,2)</f>
        <v>0</v>
      </c>
      <c r="K1288" s="185" t="s">
        <v>187</v>
      </c>
      <c r="L1288" s="104"/>
      <c r="M1288" s="189" t="s">
        <v>5</v>
      </c>
      <c r="N1288" s="190" t="s">
        <v>42</v>
      </c>
      <c r="O1288" s="105"/>
      <c r="P1288" s="191">
        <f>O1288*H1288</f>
        <v>0</v>
      </c>
      <c r="Q1288" s="191">
        <v>0</v>
      </c>
      <c r="R1288" s="191">
        <f>Q1288*H1288</f>
        <v>0</v>
      </c>
      <c r="S1288" s="191">
        <v>0</v>
      </c>
      <c r="T1288" s="192">
        <f>S1288*H1288</f>
        <v>0</v>
      </c>
      <c r="AR1288" s="93" t="s">
        <v>271</v>
      </c>
      <c r="AT1288" s="93" t="s">
        <v>183</v>
      </c>
      <c r="AU1288" s="93" t="s">
        <v>81</v>
      </c>
      <c r="AY1288" s="93" t="s">
        <v>180</v>
      </c>
      <c r="BE1288" s="193">
        <f>IF(N1288="základní",J1288,0)</f>
        <v>0</v>
      </c>
      <c r="BF1288" s="193">
        <f>IF(N1288="snížená",J1288,0)</f>
        <v>0</v>
      </c>
      <c r="BG1288" s="193">
        <f>IF(N1288="zákl. přenesená",J1288,0)</f>
        <v>0</v>
      </c>
      <c r="BH1288" s="193">
        <f>IF(N1288="sníž. přenesená",J1288,0)</f>
        <v>0</v>
      </c>
      <c r="BI1288" s="193">
        <f>IF(N1288="nulová",J1288,0)</f>
        <v>0</v>
      </c>
      <c r="BJ1288" s="93" t="s">
        <v>78</v>
      </c>
      <c r="BK1288" s="193">
        <f>ROUND(I1288*H1288,2)</f>
        <v>0</v>
      </c>
      <c r="BL1288" s="93" t="s">
        <v>271</v>
      </c>
      <c r="BM1288" s="93" t="s">
        <v>1331</v>
      </c>
    </row>
    <row r="1289" spans="2:65" s="171" customFormat="1" ht="37.35" customHeight="1">
      <c r="B1289" s="170"/>
      <c r="D1289" s="172" t="s">
        <v>70</v>
      </c>
      <c r="E1289" s="173" t="s">
        <v>1332</v>
      </c>
      <c r="F1289" s="173" t="s">
        <v>1333</v>
      </c>
      <c r="J1289" s="174">
        <f>BK1289</f>
        <v>0</v>
      </c>
      <c r="L1289" s="170"/>
      <c r="M1289" s="175"/>
      <c r="N1289" s="176"/>
      <c r="O1289" s="176"/>
      <c r="P1289" s="177">
        <f>P1290+P1305+P1329+P1393+P1434+P1456+P1570+P1849+P1910+P1969+P2026+P2039+P2093</f>
        <v>0</v>
      </c>
      <c r="Q1289" s="176"/>
      <c r="R1289" s="177">
        <f>R1290+R1305+R1329+R1393+R1434+R1456+R1570+R1849+R1910+R1969+R2026+R2039+R2093</f>
        <v>45.36915407</v>
      </c>
      <c r="S1289" s="176"/>
      <c r="T1289" s="178">
        <f>T1290+T1305+T1329+T1393+T1434+T1456+T1570+T1849+T1910+T1969+T2026+T2039+T2093</f>
        <v>9.4174180300000003</v>
      </c>
      <c r="AR1289" s="172" t="s">
        <v>81</v>
      </c>
      <c r="AT1289" s="179" t="s">
        <v>70</v>
      </c>
      <c r="AU1289" s="179" t="s">
        <v>71</v>
      </c>
      <c r="AY1289" s="172" t="s">
        <v>180</v>
      </c>
      <c r="BK1289" s="180">
        <f>BK1290+BK1305+BK1329+BK1393+BK1434+BK1456+BK1570+BK1849+BK1910+BK1969+BK2026+BK2039+BK2093</f>
        <v>0</v>
      </c>
    </row>
    <row r="1290" spans="2:65" s="171" customFormat="1" ht="19.899999999999999" customHeight="1">
      <c r="B1290" s="170"/>
      <c r="D1290" s="172" t="s">
        <v>70</v>
      </c>
      <c r="E1290" s="181" t="s">
        <v>1334</v>
      </c>
      <c r="F1290" s="181" t="s">
        <v>1335</v>
      </c>
      <c r="J1290" s="182">
        <f>BK1290</f>
        <v>0</v>
      </c>
      <c r="L1290" s="170"/>
      <c r="M1290" s="175"/>
      <c r="N1290" s="176"/>
      <c r="O1290" s="176"/>
      <c r="P1290" s="177">
        <f>SUM(P1291:P1304)</f>
        <v>0</v>
      </c>
      <c r="Q1290" s="176"/>
      <c r="R1290" s="177">
        <f>SUM(R1291:R1304)</f>
        <v>5.8099999999999999E-2</v>
      </c>
      <c r="S1290" s="176"/>
      <c r="T1290" s="178">
        <f>SUM(T1291:T1304)</f>
        <v>0</v>
      </c>
      <c r="AR1290" s="172" t="s">
        <v>81</v>
      </c>
      <c r="AT1290" s="179" t="s">
        <v>70</v>
      </c>
      <c r="AU1290" s="179" t="s">
        <v>78</v>
      </c>
      <c r="AY1290" s="172" t="s">
        <v>180</v>
      </c>
      <c r="BK1290" s="180">
        <f>SUM(BK1291:BK1304)</f>
        <v>0</v>
      </c>
    </row>
    <row r="1291" spans="2:65" s="103" customFormat="1" ht="25.5" customHeight="1">
      <c r="B1291" s="104"/>
      <c r="C1291" s="183" t="s">
        <v>1336</v>
      </c>
      <c r="D1291" s="183" t="s">
        <v>183</v>
      </c>
      <c r="E1291" s="184" t="s">
        <v>1337</v>
      </c>
      <c r="F1291" s="185" t="s">
        <v>1338</v>
      </c>
      <c r="G1291" s="186" t="s">
        <v>208</v>
      </c>
      <c r="H1291" s="187">
        <v>10.6</v>
      </c>
      <c r="I1291" s="6"/>
      <c r="J1291" s="188">
        <f>ROUND(I1291*H1291,2)</f>
        <v>0</v>
      </c>
      <c r="K1291" s="185" t="s">
        <v>187</v>
      </c>
      <c r="L1291" s="104"/>
      <c r="M1291" s="189" t="s">
        <v>5</v>
      </c>
      <c r="N1291" s="190" t="s">
        <v>42</v>
      </c>
      <c r="O1291" s="105"/>
      <c r="P1291" s="191">
        <f>O1291*H1291</f>
        <v>0</v>
      </c>
      <c r="Q1291" s="191">
        <v>3.5000000000000001E-3</v>
      </c>
      <c r="R1291" s="191">
        <f>Q1291*H1291</f>
        <v>3.7100000000000001E-2</v>
      </c>
      <c r="S1291" s="191">
        <v>0</v>
      </c>
      <c r="T1291" s="192">
        <f>S1291*H1291</f>
        <v>0</v>
      </c>
      <c r="AR1291" s="93" t="s">
        <v>271</v>
      </c>
      <c r="AT1291" s="93" t="s">
        <v>183</v>
      </c>
      <c r="AU1291" s="93" t="s">
        <v>81</v>
      </c>
      <c r="AY1291" s="93" t="s">
        <v>180</v>
      </c>
      <c r="BE1291" s="193">
        <f>IF(N1291="základní",J1291,0)</f>
        <v>0</v>
      </c>
      <c r="BF1291" s="193">
        <f>IF(N1291="snížená",J1291,0)</f>
        <v>0</v>
      </c>
      <c r="BG1291" s="193">
        <f>IF(N1291="zákl. přenesená",J1291,0)</f>
        <v>0</v>
      </c>
      <c r="BH1291" s="193">
        <f>IF(N1291="sníž. přenesená",J1291,0)</f>
        <v>0</v>
      </c>
      <c r="BI1291" s="193">
        <f>IF(N1291="nulová",J1291,0)</f>
        <v>0</v>
      </c>
      <c r="BJ1291" s="93" t="s">
        <v>78</v>
      </c>
      <c r="BK1291" s="193">
        <f>ROUND(I1291*H1291,2)</f>
        <v>0</v>
      </c>
      <c r="BL1291" s="93" t="s">
        <v>271</v>
      </c>
      <c r="BM1291" s="93" t="s">
        <v>1339</v>
      </c>
    </row>
    <row r="1292" spans="2:65" s="195" customFormat="1">
      <c r="B1292" s="194"/>
      <c r="D1292" s="196" t="s">
        <v>190</v>
      </c>
      <c r="E1292" s="197" t="s">
        <v>5</v>
      </c>
      <c r="F1292" s="198" t="s">
        <v>1340</v>
      </c>
      <c r="H1292" s="197" t="s">
        <v>5</v>
      </c>
      <c r="L1292" s="194"/>
      <c r="M1292" s="199"/>
      <c r="N1292" s="200"/>
      <c r="O1292" s="200"/>
      <c r="P1292" s="200"/>
      <c r="Q1292" s="200"/>
      <c r="R1292" s="200"/>
      <c r="S1292" s="200"/>
      <c r="T1292" s="201"/>
      <c r="AT1292" s="197" t="s">
        <v>190</v>
      </c>
      <c r="AU1292" s="197" t="s">
        <v>81</v>
      </c>
      <c r="AV1292" s="195" t="s">
        <v>78</v>
      </c>
      <c r="AW1292" s="195" t="s">
        <v>34</v>
      </c>
      <c r="AX1292" s="195" t="s">
        <v>71</v>
      </c>
      <c r="AY1292" s="197" t="s">
        <v>180</v>
      </c>
    </row>
    <row r="1293" spans="2:65" s="195" customFormat="1">
      <c r="B1293" s="194"/>
      <c r="D1293" s="196" t="s">
        <v>190</v>
      </c>
      <c r="E1293" s="197" t="s">
        <v>5</v>
      </c>
      <c r="F1293" s="198" t="s">
        <v>1341</v>
      </c>
      <c r="H1293" s="197" t="s">
        <v>5</v>
      </c>
      <c r="L1293" s="194"/>
      <c r="M1293" s="199"/>
      <c r="N1293" s="200"/>
      <c r="O1293" s="200"/>
      <c r="P1293" s="200"/>
      <c r="Q1293" s="200"/>
      <c r="R1293" s="200"/>
      <c r="S1293" s="200"/>
      <c r="T1293" s="201"/>
      <c r="AT1293" s="197" t="s">
        <v>190</v>
      </c>
      <c r="AU1293" s="197" t="s">
        <v>81</v>
      </c>
      <c r="AV1293" s="195" t="s">
        <v>78</v>
      </c>
      <c r="AW1293" s="195" t="s">
        <v>34</v>
      </c>
      <c r="AX1293" s="195" t="s">
        <v>71</v>
      </c>
      <c r="AY1293" s="197" t="s">
        <v>180</v>
      </c>
    </row>
    <row r="1294" spans="2:65" s="195" customFormat="1">
      <c r="B1294" s="194"/>
      <c r="D1294" s="196" t="s">
        <v>190</v>
      </c>
      <c r="E1294" s="197" t="s">
        <v>5</v>
      </c>
      <c r="F1294" s="198" t="s">
        <v>288</v>
      </c>
      <c r="H1294" s="197" t="s">
        <v>5</v>
      </c>
      <c r="L1294" s="194"/>
      <c r="M1294" s="199"/>
      <c r="N1294" s="200"/>
      <c r="O1294" s="200"/>
      <c r="P1294" s="200"/>
      <c r="Q1294" s="200"/>
      <c r="R1294" s="200"/>
      <c r="S1294" s="200"/>
      <c r="T1294" s="201"/>
      <c r="AT1294" s="197" t="s">
        <v>190</v>
      </c>
      <c r="AU1294" s="197" t="s">
        <v>81</v>
      </c>
      <c r="AV1294" s="195" t="s">
        <v>78</v>
      </c>
      <c r="AW1294" s="195" t="s">
        <v>34</v>
      </c>
      <c r="AX1294" s="195" t="s">
        <v>71</v>
      </c>
      <c r="AY1294" s="197" t="s">
        <v>180</v>
      </c>
    </row>
    <row r="1295" spans="2:65" s="195" customFormat="1">
      <c r="B1295" s="194"/>
      <c r="D1295" s="196" t="s">
        <v>190</v>
      </c>
      <c r="E1295" s="197" t="s">
        <v>5</v>
      </c>
      <c r="F1295" s="198" t="s">
        <v>1342</v>
      </c>
      <c r="H1295" s="197" t="s">
        <v>5</v>
      </c>
      <c r="L1295" s="194"/>
      <c r="M1295" s="199"/>
      <c r="N1295" s="200"/>
      <c r="O1295" s="200"/>
      <c r="P1295" s="200"/>
      <c r="Q1295" s="200"/>
      <c r="R1295" s="200"/>
      <c r="S1295" s="200"/>
      <c r="T1295" s="201"/>
      <c r="AT1295" s="197" t="s">
        <v>190</v>
      </c>
      <c r="AU1295" s="197" t="s">
        <v>81</v>
      </c>
      <c r="AV1295" s="195" t="s">
        <v>78</v>
      </c>
      <c r="AW1295" s="195" t="s">
        <v>34</v>
      </c>
      <c r="AX1295" s="195" t="s">
        <v>71</v>
      </c>
      <c r="AY1295" s="197" t="s">
        <v>180</v>
      </c>
    </row>
    <row r="1296" spans="2:65" s="203" customFormat="1">
      <c r="B1296" s="202"/>
      <c r="D1296" s="196" t="s">
        <v>190</v>
      </c>
      <c r="E1296" s="204" t="s">
        <v>5</v>
      </c>
      <c r="F1296" s="205" t="s">
        <v>1343</v>
      </c>
      <c r="H1296" s="206">
        <v>10.6</v>
      </c>
      <c r="L1296" s="202"/>
      <c r="M1296" s="207"/>
      <c r="N1296" s="208"/>
      <c r="O1296" s="208"/>
      <c r="P1296" s="208"/>
      <c r="Q1296" s="208"/>
      <c r="R1296" s="208"/>
      <c r="S1296" s="208"/>
      <c r="T1296" s="209"/>
      <c r="AT1296" s="204" t="s">
        <v>190</v>
      </c>
      <c r="AU1296" s="204" t="s">
        <v>81</v>
      </c>
      <c r="AV1296" s="203" t="s">
        <v>81</v>
      </c>
      <c r="AW1296" s="203" t="s">
        <v>34</v>
      </c>
      <c r="AX1296" s="203" t="s">
        <v>78</v>
      </c>
      <c r="AY1296" s="204" t="s">
        <v>180</v>
      </c>
    </row>
    <row r="1297" spans="2:65" s="103" customFormat="1" ht="25.5" customHeight="1">
      <c r="B1297" s="104"/>
      <c r="C1297" s="183" t="s">
        <v>1344</v>
      </c>
      <c r="D1297" s="183" t="s">
        <v>183</v>
      </c>
      <c r="E1297" s="184" t="s">
        <v>1345</v>
      </c>
      <c r="F1297" s="185" t="s">
        <v>1346</v>
      </c>
      <c r="G1297" s="186" t="s">
        <v>208</v>
      </c>
      <c r="H1297" s="187">
        <v>6</v>
      </c>
      <c r="I1297" s="6"/>
      <c r="J1297" s="188">
        <f>ROUND(I1297*H1297,2)</f>
        <v>0</v>
      </c>
      <c r="K1297" s="185" t="s">
        <v>187</v>
      </c>
      <c r="L1297" s="104"/>
      <c r="M1297" s="189" t="s">
        <v>5</v>
      </c>
      <c r="N1297" s="190" t="s">
        <v>42</v>
      </c>
      <c r="O1297" s="105"/>
      <c r="P1297" s="191">
        <f>O1297*H1297</f>
        <v>0</v>
      </c>
      <c r="Q1297" s="191">
        <v>3.5000000000000001E-3</v>
      </c>
      <c r="R1297" s="191">
        <f>Q1297*H1297</f>
        <v>2.1000000000000001E-2</v>
      </c>
      <c r="S1297" s="191">
        <v>0</v>
      </c>
      <c r="T1297" s="192">
        <f>S1297*H1297</f>
        <v>0</v>
      </c>
      <c r="AR1297" s="93" t="s">
        <v>271</v>
      </c>
      <c r="AT1297" s="93" t="s">
        <v>183</v>
      </c>
      <c r="AU1297" s="93" t="s">
        <v>81</v>
      </c>
      <c r="AY1297" s="93" t="s">
        <v>180</v>
      </c>
      <c r="BE1297" s="193">
        <f>IF(N1297="základní",J1297,0)</f>
        <v>0</v>
      </c>
      <c r="BF1297" s="193">
        <f>IF(N1297="snížená",J1297,0)</f>
        <v>0</v>
      </c>
      <c r="BG1297" s="193">
        <f>IF(N1297="zákl. přenesená",J1297,0)</f>
        <v>0</v>
      </c>
      <c r="BH1297" s="193">
        <f>IF(N1297="sníž. přenesená",J1297,0)</f>
        <v>0</v>
      </c>
      <c r="BI1297" s="193">
        <f>IF(N1297="nulová",J1297,0)</f>
        <v>0</v>
      </c>
      <c r="BJ1297" s="93" t="s">
        <v>78</v>
      </c>
      <c r="BK1297" s="193">
        <f>ROUND(I1297*H1297,2)</f>
        <v>0</v>
      </c>
      <c r="BL1297" s="93" t="s">
        <v>271</v>
      </c>
      <c r="BM1297" s="93" t="s">
        <v>1347</v>
      </c>
    </row>
    <row r="1298" spans="2:65" s="195" customFormat="1">
      <c r="B1298" s="194"/>
      <c r="D1298" s="196" t="s">
        <v>190</v>
      </c>
      <c r="E1298" s="197" t="s">
        <v>5</v>
      </c>
      <c r="F1298" s="198" t="s">
        <v>1348</v>
      </c>
      <c r="H1298" s="197" t="s">
        <v>5</v>
      </c>
      <c r="L1298" s="194"/>
      <c r="M1298" s="199"/>
      <c r="N1298" s="200"/>
      <c r="O1298" s="200"/>
      <c r="P1298" s="200"/>
      <c r="Q1298" s="200"/>
      <c r="R1298" s="200"/>
      <c r="S1298" s="200"/>
      <c r="T1298" s="201"/>
      <c r="AT1298" s="197" t="s">
        <v>190</v>
      </c>
      <c r="AU1298" s="197" t="s">
        <v>81</v>
      </c>
      <c r="AV1298" s="195" t="s">
        <v>78</v>
      </c>
      <c r="AW1298" s="195" t="s">
        <v>34</v>
      </c>
      <c r="AX1298" s="195" t="s">
        <v>71</v>
      </c>
      <c r="AY1298" s="197" t="s">
        <v>180</v>
      </c>
    </row>
    <row r="1299" spans="2:65" s="195" customFormat="1">
      <c r="B1299" s="194"/>
      <c r="D1299" s="196" t="s">
        <v>190</v>
      </c>
      <c r="E1299" s="197" t="s">
        <v>5</v>
      </c>
      <c r="F1299" s="198" t="s">
        <v>1341</v>
      </c>
      <c r="H1299" s="197" t="s">
        <v>5</v>
      </c>
      <c r="L1299" s="194"/>
      <c r="M1299" s="199"/>
      <c r="N1299" s="200"/>
      <c r="O1299" s="200"/>
      <c r="P1299" s="200"/>
      <c r="Q1299" s="200"/>
      <c r="R1299" s="200"/>
      <c r="S1299" s="200"/>
      <c r="T1299" s="201"/>
      <c r="AT1299" s="197" t="s">
        <v>190</v>
      </c>
      <c r="AU1299" s="197" t="s">
        <v>81</v>
      </c>
      <c r="AV1299" s="195" t="s">
        <v>78</v>
      </c>
      <c r="AW1299" s="195" t="s">
        <v>34</v>
      </c>
      <c r="AX1299" s="195" t="s">
        <v>71</v>
      </c>
      <c r="AY1299" s="197" t="s">
        <v>180</v>
      </c>
    </row>
    <row r="1300" spans="2:65" s="195" customFormat="1">
      <c r="B1300" s="194"/>
      <c r="D1300" s="196" t="s">
        <v>190</v>
      </c>
      <c r="E1300" s="197" t="s">
        <v>5</v>
      </c>
      <c r="F1300" s="198" t="s">
        <v>288</v>
      </c>
      <c r="H1300" s="197" t="s">
        <v>5</v>
      </c>
      <c r="L1300" s="194"/>
      <c r="M1300" s="199"/>
      <c r="N1300" s="200"/>
      <c r="O1300" s="200"/>
      <c r="P1300" s="200"/>
      <c r="Q1300" s="200"/>
      <c r="R1300" s="200"/>
      <c r="S1300" s="200"/>
      <c r="T1300" s="201"/>
      <c r="AT1300" s="197" t="s">
        <v>190</v>
      </c>
      <c r="AU1300" s="197" t="s">
        <v>81</v>
      </c>
      <c r="AV1300" s="195" t="s">
        <v>78</v>
      </c>
      <c r="AW1300" s="195" t="s">
        <v>34</v>
      </c>
      <c r="AX1300" s="195" t="s">
        <v>71</v>
      </c>
      <c r="AY1300" s="197" t="s">
        <v>180</v>
      </c>
    </row>
    <row r="1301" spans="2:65" s="195" customFormat="1">
      <c r="B1301" s="194"/>
      <c r="D1301" s="196" t="s">
        <v>190</v>
      </c>
      <c r="E1301" s="197" t="s">
        <v>5</v>
      </c>
      <c r="F1301" s="198" t="s">
        <v>1342</v>
      </c>
      <c r="H1301" s="197" t="s">
        <v>5</v>
      </c>
      <c r="L1301" s="194"/>
      <c r="M1301" s="199"/>
      <c r="N1301" s="200"/>
      <c r="O1301" s="200"/>
      <c r="P1301" s="200"/>
      <c r="Q1301" s="200"/>
      <c r="R1301" s="200"/>
      <c r="S1301" s="200"/>
      <c r="T1301" s="201"/>
      <c r="AT1301" s="197" t="s">
        <v>190</v>
      </c>
      <c r="AU1301" s="197" t="s">
        <v>81</v>
      </c>
      <c r="AV1301" s="195" t="s">
        <v>78</v>
      </c>
      <c r="AW1301" s="195" t="s">
        <v>34</v>
      </c>
      <c r="AX1301" s="195" t="s">
        <v>71</v>
      </c>
      <c r="AY1301" s="197" t="s">
        <v>180</v>
      </c>
    </row>
    <row r="1302" spans="2:65" s="203" customFormat="1">
      <c r="B1302" s="202"/>
      <c r="D1302" s="196" t="s">
        <v>190</v>
      </c>
      <c r="E1302" s="204" t="s">
        <v>5</v>
      </c>
      <c r="F1302" s="205" t="s">
        <v>1349</v>
      </c>
      <c r="H1302" s="206">
        <v>6</v>
      </c>
      <c r="L1302" s="202"/>
      <c r="M1302" s="207"/>
      <c r="N1302" s="208"/>
      <c r="O1302" s="208"/>
      <c r="P1302" s="208"/>
      <c r="Q1302" s="208"/>
      <c r="R1302" s="208"/>
      <c r="S1302" s="208"/>
      <c r="T1302" s="209"/>
      <c r="AT1302" s="204" t="s">
        <v>190</v>
      </c>
      <c r="AU1302" s="204" t="s">
        <v>81</v>
      </c>
      <c r="AV1302" s="203" t="s">
        <v>81</v>
      </c>
      <c r="AW1302" s="203" t="s">
        <v>34</v>
      </c>
      <c r="AX1302" s="203" t="s">
        <v>78</v>
      </c>
      <c r="AY1302" s="204" t="s">
        <v>180</v>
      </c>
    </row>
    <row r="1303" spans="2:65" s="103" customFormat="1" ht="38.25" customHeight="1">
      <c r="B1303" s="104"/>
      <c r="C1303" s="183" t="s">
        <v>1350</v>
      </c>
      <c r="D1303" s="183" t="s">
        <v>183</v>
      </c>
      <c r="E1303" s="184" t="s">
        <v>1351</v>
      </c>
      <c r="F1303" s="185" t="s">
        <v>1352</v>
      </c>
      <c r="G1303" s="186" t="s">
        <v>237</v>
      </c>
      <c r="H1303" s="187">
        <v>5.8000000000000003E-2</v>
      </c>
      <c r="I1303" s="6"/>
      <c r="J1303" s="188">
        <f>ROUND(I1303*H1303,2)</f>
        <v>0</v>
      </c>
      <c r="K1303" s="185" t="s">
        <v>187</v>
      </c>
      <c r="L1303" s="104"/>
      <c r="M1303" s="189" t="s">
        <v>5</v>
      </c>
      <c r="N1303" s="190" t="s">
        <v>42</v>
      </c>
      <c r="O1303" s="105"/>
      <c r="P1303" s="191">
        <f>O1303*H1303</f>
        <v>0</v>
      </c>
      <c r="Q1303" s="191">
        <v>0</v>
      </c>
      <c r="R1303" s="191">
        <f>Q1303*H1303</f>
        <v>0</v>
      </c>
      <c r="S1303" s="191">
        <v>0</v>
      </c>
      <c r="T1303" s="192">
        <f>S1303*H1303</f>
        <v>0</v>
      </c>
      <c r="AR1303" s="93" t="s">
        <v>271</v>
      </c>
      <c r="AT1303" s="93" t="s">
        <v>183</v>
      </c>
      <c r="AU1303" s="93" t="s">
        <v>81</v>
      </c>
      <c r="AY1303" s="93" t="s">
        <v>180</v>
      </c>
      <c r="BE1303" s="193">
        <f>IF(N1303="základní",J1303,0)</f>
        <v>0</v>
      </c>
      <c r="BF1303" s="193">
        <f>IF(N1303="snížená",J1303,0)</f>
        <v>0</v>
      </c>
      <c r="BG1303" s="193">
        <f>IF(N1303="zákl. přenesená",J1303,0)</f>
        <v>0</v>
      </c>
      <c r="BH1303" s="193">
        <f>IF(N1303="sníž. přenesená",J1303,0)</f>
        <v>0</v>
      </c>
      <c r="BI1303" s="193">
        <f>IF(N1303="nulová",J1303,0)</f>
        <v>0</v>
      </c>
      <c r="BJ1303" s="93" t="s">
        <v>78</v>
      </c>
      <c r="BK1303" s="193">
        <f>ROUND(I1303*H1303,2)</f>
        <v>0</v>
      </c>
      <c r="BL1303" s="93" t="s">
        <v>271</v>
      </c>
      <c r="BM1303" s="93" t="s">
        <v>1353</v>
      </c>
    </row>
    <row r="1304" spans="2:65" s="103" customFormat="1" ht="38.25" customHeight="1">
      <c r="B1304" s="104"/>
      <c r="C1304" s="183" t="s">
        <v>1354</v>
      </c>
      <c r="D1304" s="183" t="s">
        <v>183</v>
      </c>
      <c r="E1304" s="184" t="s">
        <v>1355</v>
      </c>
      <c r="F1304" s="185" t="s">
        <v>1356</v>
      </c>
      <c r="G1304" s="186" t="s">
        <v>237</v>
      </c>
      <c r="H1304" s="187">
        <v>5.8000000000000003E-2</v>
      </c>
      <c r="I1304" s="6"/>
      <c r="J1304" s="188">
        <f>ROUND(I1304*H1304,2)</f>
        <v>0</v>
      </c>
      <c r="K1304" s="185" t="s">
        <v>187</v>
      </c>
      <c r="L1304" s="104"/>
      <c r="M1304" s="189" t="s">
        <v>5</v>
      </c>
      <c r="N1304" s="190" t="s">
        <v>42</v>
      </c>
      <c r="O1304" s="105"/>
      <c r="P1304" s="191">
        <f>O1304*H1304</f>
        <v>0</v>
      </c>
      <c r="Q1304" s="191">
        <v>0</v>
      </c>
      <c r="R1304" s="191">
        <f>Q1304*H1304</f>
        <v>0</v>
      </c>
      <c r="S1304" s="191">
        <v>0</v>
      </c>
      <c r="T1304" s="192">
        <f>S1304*H1304</f>
        <v>0</v>
      </c>
      <c r="AR1304" s="93" t="s">
        <v>271</v>
      </c>
      <c r="AT1304" s="93" t="s">
        <v>183</v>
      </c>
      <c r="AU1304" s="93" t="s">
        <v>81</v>
      </c>
      <c r="AY1304" s="93" t="s">
        <v>180</v>
      </c>
      <c r="BE1304" s="193">
        <f>IF(N1304="základní",J1304,0)</f>
        <v>0</v>
      </c>
      <c r="BF1304" s="193">
        <f>IF(N1304="snížená",J1304,0)</f>
        <v>0</v>
      </c>
      <c r="BG1304" s="193">
        <f>IF(N1304="zákl. přenesená",J1304,0)</f>
        <v>0</v>
      </c>
      <c r="BH1304" s="193">
        <f>IF(N1304="sníž. přenesená",J1304,0)</f>
        <v>0</v>
      </c>
      <c r="BI1304" s="193">
        <f>IF(N1304="nulová",J1304,0)</f>
        <v>0</v>
      </c>
      <c r="BJ1304" s="93" t="s">
        <v>78</v>
      </c>
      <c r="BK1304" s="193">
        <f>ROUND(I1304*H1304,2)</f>
        <v>0</v>
      </c>
      <c r="BL1304" s="93" t="s">
        <v>271</v>
      </c>
      <c r="BM1304" s="93" t="s">
        <v>1357</v>
      </c>
    </row>
    <row r="1305" spans="2:65" s="171" customFormat="1" ht="29.85" customHeight="1">
      <c r="B1305" s="170"/>
      <c r="D1305" s="172" t="s">
        <v>70</v>
      </c>
      <c r="E1305" s="181" t="s">
        <v>1358</v>
      </c>
      <c r="F1305" s="181" t="s">
        <v>1359</v>
      </c>
      <c r="J1305" s="182">
        <f>BK1305</f>
        <v>0</v>
      </c>
      <c r="L1305" s="170"/>
      <c r="M1305" s="175"/>
      <c r="N1305" s="176"/>
      <c r="O1305" s="176"/>
      <c r="P1305" s="177">
        <f>SUM(P1306:P1328)</f>
        <v>0</v>
      </c>
      <c r="Q1305" s="176"/>
      <c r="R1305" s="177">
        <f>SUM(R1306:R1328)</f>
        <v>1.1808015000000001</v>
      </c>
      <c r="S1305" s="176"/>
      <c r="T1305" s="178">
        <f>SUM(T1306:T1328)</f>
        <v>0</v>
      </c>
      <c r="AR1305" s="172" t="s">
        <v>81</v>
      </c>
      <c r="AT1305" s="179" t="s">
        <v>70</v>
      </c>
      <c r="AU1305" s="179" t="s">
        <v>78</v>
      </c>
      <c r="AY1305" s="172" t="s">
        <v>180</v>
      </c>
      <c r="BK1305" s="180">
        <f>SUM(BK1306:BK1328)</f>
        <v>0</v>
      </c>
    </row>
    <row r="1306" spans="2:65" s="103" customFormat="1" ht="25.5" customHeight="1">
      <c r="B1306" s="104"/>
      <c r="C1306" s="183" t="s">
        <v>1360</v>
      </c>
      <c r="D1306" s="183" t="s">
        <v>183</v>
      </c>
      <c r="E1306" s="184" t="s">
        <v>1361</v>
      </c>
      <c r="F1306" s="185" t="s">
        <v>1362</v>
      </c>
      <c r="G1306" s="186" t="s">
        <v>208</v>
      </c>
      <c r="H1306" s="187">
        <v>459.18799999999999</v>
      </c>
      <c r="I1306" s="6"/>
      <c r="J1306" s="188">
        <f>ROUND(I1306*H1306,2)</f>
        <v>0</v>
      </c>
      <c r="K1306" s="185" t="s">
        <v>187</v>
      </c>
      <c r="L1306" s="104"/>
      <c r="M1306" s="189" t="s">
        <v>5</v>
      </c>
      <c r="N1306" s="190" t="s">
        <v>42</v>
      </c>
      <c r="O1306" s="105"/>
      <c r="P1306" s="191">
        <f>O1306*H1306</f>
        <v>0</v>
      </c>
      <c r="Q1306" s="191">
        <v>3.0000000000000001E-5</v>
      </c>
      <c r="R1306" s="191">
        <f>Q1306*H1306</f>
        <v>1.377564E-2</v>
      </c>
      <c r="S1306" s="191">
        <v>0</v>
      </c>
      <c r="T1306" s="192">
        <f>S1306*H1306</f>
        <v>0</v>
      </c>
      <c r="AR1306" s="93" t="s">
        <v>271</v>
      </c>
      <c r="AT1306" s="93" t="s">
        <v>183</v>
      </c>
      <c r="AU1306" s="93" t="s">
        <v>81</v>
      </c>
      <c r="AY1306" s="93" t="s">
        <v>180</v>
      </c>
      <c r="BE1306" s="193">
        <f>IF(N1306="základní",J1306,0)</f>
        <v>0</v>
      </c>
      <c r="BF1306" s="193">
        <f>IF(N1306="snížená",J1306,0)</f>
        <v>0</v>
      </c>
      <c r="BG1306" s="193">
        <f>IF(N1306="zákl. přenesená",J1306,0)</f>
        <v>0</v>
      </c>
      <c r="BH1306" s="193">
        <f>IF(N1306="sníž. přenesená",J1306,0)</f>
        <v>0</v>
      </c>
      <c r="BI1306" s="193">
        <f>IF(N1306="nulová",J1306,0)</f>
        <v>0</v>
      </c>
      <c r="BJ1306" s="93" t="s">
        <v>78</v>
      </c>
      <c r="BK1306" s="193">
        <f>ROUND(I1306*H1306,2)</f>
        <v>0</v>
      </c>
      <c r="BL1306" s="93" t="s">
        <v>271</v>
      </c>
      <c r="BM1306" s="93" t="s">
        <v>1363</v>
      </c>
    </row>
    <row r="1307" spans="2:65" s="195" customFormat="1">
      <c r="B1307" s="194"/>
      <c r="D1307" s="196" t="s">
        <v>190</v>
      </c>
      <c r="E1307" s="197" t="s">
        <v>5</v>
      </c>
      <c r="F1307" s="198" t="s">
        <v>1364</v>
      </c>
      <c r="H1307" s="197" t="s">
        <v>5</v>
      </c>
      <c r="L1307" s="194"/>
      <c r="M1307" s="199"/>
      <c r="N1307" s="200"/>
      <c r="O1307" s="200"/>
      <c r="P1307" s="200"/>
      <c r="Q1307" s="200"/>
      <c r="R1307" s="200"/>
      <c r="S1307" s="200"/>
      <c r="T1307" s="201"/>
      <c r="AT1307" s="197" t="s">
        <v>190</v>
      </c>
      <c r="AU1307" s="197" t="s">
        <v>81</v>
      </c>
      <c r="AV1307" s="195" t="s">
        <v>78</v>
      </c>
      <c r="AW1307" s="195" t="s">
        <v>34</v>
      </c>
      <c r="AX1307" s="195" t="s">
        <v>71</v>
      </c>
      <c r="AY1307" s="197" t="s">
        <v>180</v>
      </c>
    </row>
    <row r="1308" spans="2:65" s="195" customFormat="1">
      <c r="B1308" s="194"/>
      <c r="D1308" s="196" t="s">
        <v>190</v>
      </c>
      <c r="E1308" s="197" t="s">
        <v>5</v>
      </c>
      <c r="F1308" s="198" t="s">
        <v>1365</v>
      </c>
      <c r="H1308" s="197" t="s">
        <v>5</v>
      </c>
      <c r="L1308" s="194"/>
      <c r="M1308" s="199"/>
      <c r="N1308" s="200"/>
      <c r="O1308" s="200"/>
      <c r="P1308" s="200"/>
      <c r="Q1308" s="200"/>
      <c r="R1308" s="200"/>
      <c r="S1308" s="200"/>
      <c r="T1308" s="201"/>
      <c r="AT1308" s="197" t="s">
        <v>190</v>
      </c>
      <c r="AU1308" s="197" t="s">
        <v>81</v>
      </c>
      <c r="AV1308" s="195" t="s">
        <v>78</v>
      </c>
      <c r="AW1308" s="195" t="s">
        <v>34</v>
      </c>
      <c r="AX1308" s="195" t="s">
        <v>71</v>
      </c>
      <c r="AY1308" s="197" t="s">
        <v>180</v>
      </c>
    </row>
    <row r="1309" spans="2:65" s="195" customFormat="1">
      <c r="B1309" s="194"/>
      <c r="D1309" s="196" t="s">
        <v>190</v>
      </c>
      <c r="E1309" s="197" t="s">
        <v>5</v>
      </c>
      <c r="F1309" s="198" t="s">
        <v>1366</v>
      </c>
      <c r="H1309" s="197" t="s">
        <v>5</v>
      </c>
      <c r="L1309" s="194"/>
      <c r="M1309" s="199"/>
      <c r="N1309" s="200"/>
      <c r="O1309" s="200"/>
      <c r="P1309" s="200"/>
      <c r="Q1309" s="200"/>
      <c r="R1309" s="200"/>
      <c r="S1309" s="200"/>
      <c r="T1309" s="201"/>
      <c r="AT1309" s="197" t="s">
        <v>190</v>
      </c>
      <c r="AU1309" s="197" t="s">
        <v>81</v>
      </c>
      <c r="AV1309" s="195" t="s">
        <v>78</v>
      </c>
      <c r="AW1309" s="195" t="s">
        <v>34</v>
      </c>
      <c r="AX1309" s="195" t="s">
        <v>71</v>
      </c>
      <c r="AY1309" s="197" t="s">
        <v>180</v>
      </c>
    </row>
    <row r="1310" spans="2:65" s="203" customFormat="1">
      <c r="B1310" s="202"/>
      <c r="D1310" s="196" t="s">
        <v>190</v>
      </c>
      <c r="E1310" s="204" t="s">
        <v>5</v>
      </c>
      <c r="F1310" s="205" t="s">
        <v>1367</v>
      </c>
      <c r="H1310" s="206">
        <v>414.584</v>
      </c>
      <c r="L1310" s="202"/>
      <c r="M1310" s="207"/>
      <c r="N1310" s="208"/>
      <c r="O1310" s="208"/>
      <c r="P1310" s="208"/>
      <c r="Q1310" s="208"/>
      <c r="R1310" s="208"/>
      <c r="S1310" s="208"/>
      <c r="T1310" s="209"/>
      <c r="AT1310" s="204" t="s">
        <v>190</v>
      </c>
      <c r="AU1310" s="204" t="s">
        <v>81</v>
      </c>
      <c r="AV1310" s="203" t="s">
        <v>81</v>
      </c>
      <c r="AW1310" s="203" t="s">
        <v>34</v>
      </c>
      <c r="AX1310" s="203" t="s">
        <v>71</v>
      </c>
      <c r="AY1310" s="204" t="s">
        <v>180</v>
      </c>
    </row>
    <row r="1311" spans="2:65" s="203" customFormat="1">
      <c r="B1311" s="202"/>
      <c r="D1311" s="196" t="s">
        <v>190</v>
      </c>
      <c r="E1311" s="204" t="s">
        <v>5</v>
      </c>
      <c r="F1311" s="205" t="s">
        <v>1368</v>
      </c>
      <c r="H1311" s="206">
        <v>23.603999999999999</v>
      </c>
      <c r="L1311" s="202"/>
      <c r="M1311" s="207"/>
      <c r="N1311" s="208"/>
      <c r="O1311" s="208"/>
      <c r="P1311" s="208"/>
      <c r="Q1311" s="208"/>
      <c r="R1311" s="208"/>
      <c r="S1311" s="208"/>
      <c r="T1311" s="209"/>
      <c r="AT1311" s="204" t="s">
        <v>190</v>
      </c>
      <c r="AU1311" s="204" t="s">
        <v>81</v>
      </c>
      <c r="AV1311" s="203" t="s">
        <v>81</v>
      </c>
      <c r="AW1311" s="203" t="s">
        <v>34</v>
      </c>
      <c r="AX1311" s="203" t="s">
        <v>71</v>
      </c>
      <c r="AY1311" s="204" t="s">
        <v>180</v>
      </c>
    </row>
    <row r="1312" spans="2:65" s="203" customFormat="1">
      <c r="B1312" s="202"/>
      <c r="D1312" s="196" t="s">
        <v>190</v>
      </c>
      <c r="E1312" s="204" t="s">
        <v>5</v>
      </c>
      <c r="F1312" s="205" t="s">
        <v>1369</v>
      </c>
      <c r="H1312" s="206">
        <v>21</v>
      </c>
      <c r="L1312" s="202"/>
      <c r="M1312" s="207"/>
      <c r="N1312" s="208"/>
      <c r="O1312" s="208"/>
      <c r="P1312" s="208"/>
      <c r="Q1312" s="208"/>
      <c r="R1312" s="208"/>
      <c r="S1312" s="208"/>
      <c r="T1312" s="209"/>
      <c r="AT1312" s="204" t="s">
        <v>190</v>
      </c>
      <c r="AU1312" s="204" t="s">
        <v>81</v>
      </c>
      <c r="AV1312" s="203" t="s">
        <v>81</v>
      </c>
      <c r="AW1312" s="203" t="s">
        <v>34</v>
      </c>
      <c r="AX1312" s="203" t="s">
        <v>71</v>
      </c>
      <c r="AY1312" s="204" t="s">
        <v>180</v>
      </c>
    </row>
    <row r="1313" spans="2:65" s="211" customFormat="1">
      <c r="B1313" s="210"/>
      <c r="D1313" s="196" t="s">
        <v>190</v>
      </c>
      <c r="E1313" s="212" t="s">
        <v>5</v>
      </c>
      <c r="F1313" s="213" t="s">
        <v>198</v>
      </c>
      <c r="H1313" s="214">
        <v>459.18799999999999</v>
      </c>
      <c r="L1313" s="210"/>
      <c r="M1313" s="215"/>
      <c r="N1313" s="216"/>
      <c r="O1313" s="216"/>
      <c r="P1313" s="216"/>
      <c r="Q1313" s="216"/>
      <c r="R1313" s="216"/>
      <c r="S1313" s="216"/>
      <c r="T1313" s="217"/>
      <c r="AT1313" s="212" t="s">
        <v>190</v>
      </c>
      <c r="AU1313" s="212" t="s">
        <v>81</v>
      </c>
      <c r="AV1313" s="211" t="s">
        <v>188</v>
      </c>
      <c r="AW1313" s="211" t="s">
        <v>34</v>
      </c>
      <c r="AX1313" s="211" t="s">
        <v>78</v>
      </c>
      <c r="AY1313" s="212" t="s">
        <v>180</v>
      </c>
    </row>
    <row r="1314" spans="2:65" s="103" customFormat="1" ht="16.5" customHeight="1">
      <c r="B1314" s="104"/>
      <c r="C1314" s="226" t="s">
        <v>1370</v>
      </c>
      <c r="D1314" s="226" t="s">
        <v>296</v>
      </c>
      <c r="E1314" s="227" t="s">
        <v>1371</v>
      </c>
      <c r="F1314" s="228" t="s">
        <v>1372</v>
      </c>
      <c r="G1314" s="229" t="s">
        <v>208</v>
      </c>
      <c r="H1314" s="230">
        <v>528.06600000000003</v>
      </c>
      <c r="I1314" s="7"/>
      <c r="J1314" s="231">
        <f>ROUND(I1314*H1314,2)</f>
        <v>0</v>
      </c>
      <c r="K1314" s="228" t="s">
        <v>5</v>
      </c>
      <c r="L1314" s="232"/>
      <c r="M1314" s="233" t="s">
        <v>5</v>
      </c>
      <c r="N1314" s="234" t="s">
        <v>42</v>
      </c>
      <c r="O1314" s="105"/>
      <c r="P1314" s="191">
        <f>O1314*H1314</f>
        <v>0</v>
      </c>
      <c r="Q1314" s="191">
        <v>1.9E-3</v>
      </c>
      <c r="R1314" s="191">
        <f>Q1314*H1314</f>
        <v>1.0033254</v>
      </c>
      <c r="S1314" s="191">
        <v>0</v>
      </c>
      <c r="T1314" s="192">
        <f>S1314*H1314</f>
        <v>0</v>
      </c>
      <c r="AR1314" s="93" t="s">
        <v>389</v>
      </c>
      <c r="AT1314" s="93" t="s">
        <v>296</v>
      </c>
      <c r="AU1314" s="93" t="s">
        <v>81</v>
      </c>
      <c r="AY1314" s="93" t="s">
        <v>180</v>
      </c>
      <c r="BE1314" s="193">
        <f>IF(N1314="základní",J1314,0)</f>
        <v>0</v>
      </c>
      <c r="BF1314" s="193">
        <f>IF(N1314="snížená",J1314,0)</f>
        <v>0</v>
      </c>
      <c r="BG1314" s="193">
        <f>IF(N1314="zákl. přenesená",J1314,0)</f>
        <v>0</v>
      </c>
      <c r="BH1314" s="193">
        <f>IF(N1314="sníž. přenesená",J1314,0)</f>
        <v>0</v>
      </c>
      <c r="BI1314" s="193">
        <f>IF(N1314="nulová",J1314,0)</f>
        <v>0</v>
      </c>
      <c r="BJ1314" s="93" t="s">
        <v>78</v>
      </c>
      <c r="BK1314" s="193">
        <f>ROUND(I1314*H1314,2)</f>
        <v>0</v>
      </c>
      <c r="BL1314" s="93" t="s">
        <v>271</v>
      </c>
      <c r="BM1314" s="93" t="s">
        <v>1373</v>
      </c>
    </row>
    <row r="1315" spans="2:65" s="203" customFormat="1">
      <c r="B1315" s="202"/>
      <c r="D1315" s="196" t="s">
        <v>190</v>
      </c>
      <c r="E1315" s="204" t="s">
        <v>5</v>
      </c>
      <c r="F1315" s="205" t="s">
        <v>1374</v>
      </c>
      <c r="H1315" s="206">
        <v>528.06600000000003</v>
      </c>
      <c r="L1315" s="202"/>
      <c r="M1315" s="207"/>
      <c r="N1315" s="208"/>
      <c r="O1315" s="208"/>
      <c r="P1315" s="208"/>
      <c r="Q1315" s="208"/>
      <c r="R1315" s="208"/>
      <c r="S1315" s="208"/>
      <c r="T1315" s="209"/>
      <c r="AT1315" s="204" t="s">
        <v>190</v>
      </c>
      <c r="AU1315" s="204" t="s">
        <v>81</v>
      </c>
      <c r="AV1315" s="203" t="s">
        <v>81</v>
      </c>
      <c r="AW1315" s="203" t="s">
        <v>34</v>
      </c>
      <c r="AX1315" s="203" t="s">
        <v>78</v>
      </c>
      <c r="AY1315" s="204" t="s">
        <v>180</v>
      </c>
    </row>
    <row r="1316" spans="2:65" s="103" customFormat="1" ht="25.5" customHeight="1">
      <c r="B1316" s="104"/>
      <c r="C1316" s="183" t="s">
        <v>1375</v>
      </c>
      <c r="D1316" s="183" t="s">
        <v>183</v>
      </c>
      <c r="E1316" s="184" t="s">
        <v>1376</v>
      </c>
      <c r="F1316" s="185" t="s">
        <v>1377</v>
      </c>
      <c r="G1316" s="186" t="s">
        <v>208</v>
      </c>
      <c r="H1316" s="187">
        <v>459.18799999999999</v>
      </c>
      <c r="I1316" s="6"/>
      <c r="J1316" s="188">
        <f>ROUND(I1316*H1316,2)</f>
        <v>0</v>
      </c>
      <c r="K1316" s="185" t="s">
        <v>187</v>
      </c>
      <c r="L1316" s="104"/>
      <c r="M1316" s="189" t="s">
        <v>5</v>
      </c>
      <c r="N1316" s="190" t="s">
        <v>42</v>
      </c>
      <c r="O1316" s="105"/>
      <c r="P1316" s="191">
        <f>O1316*H1316</f>
        <v>0</v>
      </c>
      <c r="Q1316" s="191">
        <v>0</v>
      </c>
      <c r="R1316" s="191">
        <f>Q1316*H1316</f>
        <v>0</v>
      </c>
      <c r="S1316" s="191">
        <v>0</v>
      </c>
      <c r="T1316" s="192">
        <f>S1316*H1316</f>
        <v>0</v>
      </c>
      <c r="AR1316" s="93" t="s">
        <v>271</v>
      </c>
      <c r="AT1316" s="93" t="s">
        <v>183</v>
      </c>
      <c r="AU1316" s="93" t="s">
        <v>81</v>
      </c>
      <c r="AY1316" s="93" t="s">
        <v>180</v>
      </c>
      <c r="BE1316" s="193">
        <f>IF(N1316="základní",J1316,0)</f>
        <v>0</v>
      </c>
      <c r="BF1316" s="193">
        <f>IF(N1316="snížená",J1316,0)</f>
        <v>0</v>
      </c>
      <c r="BG1316" s="193">
        <f>IF(N1316="zákl. přenesená",J1316,0)</f>
        <v>0</v>
      </c>
      <c r="BH1316" s="193">
        <f>IF(N1316="sníž. přenesená",J1316,0)</f>
        <v>0</v>
      </c>
      <c r="BI1316" s="193">
        <f>IF(N1316="nulová",J1316,0)</f>
        <v>0</v>
      </c>
      <c r="BJ1316" s="93" t="s">
        <v>78</v>
      </c>
      <c r="BK1316" s="193">
        <f>ROUND(I1316*H1316,2)</f>
        <v>0</v>
      </c>
      <c r="BL1316" s="93" t="s">
        <v>271</v>
      </c>
      <c r="BM1316" s="93" t="s">
        <v>1378</v>
      </c>
    </row>
    <row r="1317" spans="2:65" s="195" customFormat="1">
      <c r="B1317" s="194"/>
      <c r="D1317" s="196" t="s">
        <v>190</v>
      </c>
      <c r="E1317" s="197" t="s">
        <v>5</v>
      </c>
      <c r="F1317" s="198" t="s">
        <v>1379</v>
      </c>
      <c r="H1317" s="197" t="s">
        <v>5</v>
      </c>
      <c r="L1317" s="194"/>
      <c r="M1317" s="199"/>
      <c r="N1317" s="200"/>
      <c r="O1317" s="200"/>
      <c r="P1317" s="200"/>
      <c r="Q1317" s="200"/>
      <c r="R1317" s="200"/>
      <c r="S1317" s="200"/>
      <c r="T1317" s="201"/>
      <c r="AT1317" s="197" t="s">
        <v>190</v>
      </c>
      <c r="AU1317" s="197" t="s">
        <v>81</v>
      </c>
      <c r="AV1317" s="195" t="s">
        <v>78</v>
      </c>
      <c r="AW1317" s="195" t="s">
        <v>34</v>
      </c>
      <c r="AX1317" s="195" t="s">
        <v>71</v>
      </c>
      <c r="AY1317" s="197" t="s">
        <v>180</v>
      </c>
    </row>
    <row r="1318" spans="2:65" s="203" customFormat="1">
      <c r="B1318" s="202"/>
      <c r="D1318" s="196" t="s">
        <v>190</v>
      </c>
      <c r="E1318" s="204" t="s">
        <v>5</v>
      </c>
      <c r="F1318" s="205" t="s">
        <v>1380</v>
      </c>
      <c r="H1318" s="206">
        <v>459.18799999999999</v>
      </c>
      <c r="L1318" s="202"/>
      <c r="M1318" s="207"/>
      <c r="N1318" s="208"/>
      <c r="O1318" s="208"/>
      <c r="P1318" s="208"/>
      <c r="Q1318" s="208"/>
      <c r="R1318" s="208"/>
      <c r="S1318" s="208"/>
      <c r="T1318" s="209"/>
      <c r="AT1318" s="204" t="s">
        <v>190</v>
      </c>
      <c r="AU1318" s="204" t="s">
        <v>81</v>
      </c>
      <c r="AV1318" s="203" t="s">
        <v>81</v>
      </c>
      <c r="AW1318" s="203" t="s">
        <v>34</v>
      </c>
      <c r="AX1318" s="203" t="s">
        <v>78</v>
      </c>
      <c r="AY1318" s="204" t="s">
        <v>180</v>
      </c>
    </row>
    <row r="1319" spans="2:65" s="103" customFormat="1" ht="16.5" customHeight="1">
      <c r="B1319" s="104"/>
      <c r="C1319" s="226" t="s">
        <v>1381</v>
      </c>
      <c r="D1319" s="226" t="s">
        <v>296</v>
      </c>
      <c r="E1319" s="227" t="s">
        <v>1382</v>
      </c>
      <c r="F1319" s="228" t="s">
        <v>1383</v>
      </c>
      <c r="G1319" s="229" t="s">
        <v>208</v>
      </c>
      <c r="H1319" s="230">
        <v>528.06600000000003</v>
      </c>
      <c r="I1319" s="7"/>
      <c r="J1319" s="231">
        <f>ROUND(I1319*H1319,2)</f>
        <v>0</v>
      </c>
      <c r="K1319" s="228" t="s">
        <v>187</v>
      </c>
      <c r="L1319" s="232"/>
      <c r="M1319" s="233" t="s">
        <v>5</v>
      </c>
      <c r="N1319" s="234" t="s">
        <v>42</v>
      </c>
      <c r="O1319" s="105"/>
      <c r="P1319" s="191">
        <f>O1319*H1319</f>
        <v>0</v>
      </c>
      <c r="Q1319" s="191">
        <v>3.1E-4</v>
      </c>
      <c r="R1319" s="191">
        <f>Q1319*H1319</f>
        <v>0.16370046000000002</v>
      </c>
      <c r="S1319" s="191">
        <v>0</v>
      </c>
      <c r="T1319" s="192">
        <f>S1319*H1319</f>
        <v>0</v>
      </c>
      <c r="AR1319" s="93" t="s">
        <v>389</v>
      </c>
      <c r="AT1319" s="93" t="s">
        <v>296</v>
      </c>
      <c r="AU1319" s="93" t="s">
        <v>81</v>
      </c>
      <c r="AY1319" s="93" t="s">
        <v>180</v>
      </c>
      <c r="BE1319" s="193">
        <f>IF(N1319="základní",J1319,0)</f>
        <v>0</v>
      </c>
      <c r="BF1319" s="193">
        <f>IF(N1319="snížená",J1319,0)</f>
        <v>0</v>
      </c>
      <c r="BG1319" s="193">
        <f>IF(N1319="zákl. přenesená",J1319,0)</f>
        <v>0</v>
      </c>
      <c r="BH1319" s="193">
        <f>IF(N1319="sníž. přenesená",J1319,0)</f>
        <v>0</v>
      </c>
      <c r="BI1319" s="193">
        <f>IF(N1319="nulová",J1319,0)</f>
        <v>0</v>
      </c>
      <c r="BJ1319" s="93" t="s">
        <v>78</v>
      </c>
      <c r="BK1319" s="193">
        <f>ROUND(I1319*H1319,2)</f>
        <v>0</v>
      </c>
      <c r="BL1319" s="93" t="s">
        <v>271</v>
      </c>
      <c r="BM1319" s="93" t="s">
        <v>1384</v>
      </c>
    </row>
    <row r="1320" spans="2:65" s="203" customFormat="1">
      <c r="B1320" s="202"/>
      <c r="D1320" s="196" t="s">
        <v>190</v>
      </c>
      <c r="E1320" s="204" t="s">
        <v>5</v>
      </c>
      <c r="F1320" s="205" t="s">
        <v>1374</v>
      </c>
      <c r="H1320" s="206">
        <v>528.06600000000003</v>
      </c>
      <c r="L1320" s="202"/>
      <c r="M1320" s="207"/>
      <c r="N1320" s="208"/>
      <c r="O1320" s="208"/>
      <c r="P1320" s="208"/>
      <c r="Q1320" s="208"/>
      <c r="R1320" s="208"/>
      <c r="S1320" s="208"/>
      <c r="T1320" s="209"/>
      <c r="AT1320" s="204" t="s">
        <v>190</v>
      </c>
      <c r="AU1320" s="204" t="s">
        <v>81</v>
      </c>
      <c r="AV1320" s="203" t="s">
        <v>81</v>
      </c>
      <c r="AW1320" s="203" t="s">
        <v>34</v>
      </c>
      <c r="AX1320" s="203" t="s">
        <v>78</v>
      </c>
      <c r="AY1320" s="204" t="s">
        <v>180</v>
      </c>
    </row>
    <row r="1321" spans="2:65" s="103" customFormat="1" ht="25.5" customHeight="1">
      <c r="B1321" s="104"/>
      <c r="C1321" s="183" t="s">
        <v>457</v>
      </c>
      <c r="D1321" s="183" t="s">
        <v>183</v>
      </c>
      <c r="E1321" s="184" t="s">
        <v>1385</v>
      </c>
      <c r="F1321" s="185" t="s">
        <v>1386</v>
      </c>
      <c r="G1321" s="186" t="s">
        <v>454</v>
      </c>
      <c r="H1321" s="187">
        <v>1836</v>
      </c>
      <c r="I1321" s="6"/>
      <c r="J1321" s="188">
        <f>ROUND(I1321*H1321,2)</f>
        <v>0</v>
      </c>
      <c r="K1321" s="185" t="s">
        <v>187</v>
      </c>
      <c r="L1321" s="104"/>
      <c r="M1321" s="189" t="s">
        <v>5</v>
      </c>
      <c r="N1321" s="190" t="s">
        <v>42</v>
      </c>
      <c r="O1321" s="105"/>
      <c r="P1321" s="191">
        <f>O1321*H1321</f>
        <v>0</v>
      </c>
      <c r="Q1321" s="191">
        <v>0</v>
      </c>
      <c r="R1321" s="191">
        <f>Q1321*H1321</f>
        <v>0</v>
      </c>
      <c r="S1321" s="191">
        <v>0</v>
      </c>
      <c r="T1321" s="192">
        <f>S1321*H1321</f>
        <v>0</v>
      </c>
      <c r="AR1321" s="93" t="s">
        <v>271</v>
      </c>
      <c r="AT1321" s="93" t="s">
        <v>183</v>
      </c>
      <c r="AU1321" s="93" t="s">
        <v>81</v>
      </c>
      <c r="AY1321" s="93" t="s">
        <v>180</v>
      </c>
      <c r="BE1321" s="193">
        <f>IF(N1321="základní",J1321,0)</f>
        <v>0</v>
      </c>
      <c r="BF1321" s="193">
        <f>IF(N1321="snížená",J1321,0)</f>
        <v>0</v>
      </c>
      <c r="BG1321" s="193">
        <f>IF(N1321="zákl. přenesená",J1321,0)</f>
        <v>0</v>
      </c>
      <c r="BH1321" s="193">
        <f>IF(N1321="sníž. přenesená",J1321,0)</f>
        <v>0</v>
      </c>
      <c r="BI1321" s="193">
        <f>IF(N1321="nulová",J1321,0)</f>
        <v>0</v>
      </c>
      <c r="BJ1321" s="93" t="s">
        <v>78</v>
      </c>
      <c r="BK1321" s="193">
        <f>ROUND(I1321*H1321,2)</f>
        <v>0</v>
      </c>
      <c r="BL1321" s="93" t="s">
        <v>271</v>
      </c>
      <c r="BM1321" s="93" t="s">
        <v>1387</v>
      </c>
    </row>
    <row r="1322" spans="2:65" s="195" customFormat="1">
      <c r="B1322" s="194"/>
      <c r="D1322" s="196" t="s">
        <v>190</v>
      </c>
      <c r="E1322" s="197" t="s">
        <v>5</v>
      </c>
      <c r="F1322" s="198" t="s">
        <v>1388</v>
      </c>
      <c r="H1322" s="197" t="s">
        <v>5</v>
      </c>
      <c r="L1322" s="194"/>
      <c r="M1322" s="199"/>
      <c r="N1322" s="200"/>
      <c r="O1322" s="200"/>
      <c r="P1322" s="200"/>
      <c r="Q1322" s="200"/>
      <c r="R1322" s="200"/>
      <c r="S1322" s="200"/>
      <c r="T1322" s="201"/>
      <c r="AT1322" s="197" t="s">
        <v>190</v>
      </c>
      <c r="AU1322" s="197" t="s">
        <v>81</v>
      </c>
      <c r="AV1322" s="195" t="s">
        <v>78</v>
      </c>
      <c r="AW1322" s="195" t="s">
        <v>34</v>
      </c>
      <c r="AX1322" s="195" t="s">
        <v>71</v>
      </c>
      <c r="AY1322" s="197" t="s">
        <v>180</v>
      </c>
    </row>
    <row r="1323" spans="2:65" s="195" customFormat="1">
      <c r="B1323" s="194"/>
      <c r="D1323" s="196" t="s">
        <v>190</v>
      </c>
      <c r="E1323" s="197" t="s">
        <v>5</v>
      </c>
      <c r="F1323" s="198" t="s">
        <v>1389</v>
      </c>
      <c r="H1323" s="197" t="s">
        <v>5</v>
      </c>
      <c r="L1323" s="194"/>
      <c r="M1323" s="199"/>
      <c r="N1323" s="200"/>
      <c r="O1323" s="200"/>
      <c r="P1323" s="200"/>
      <c r="Q1323" s="200"/>
      <c r="R1323" s="200"/>
      <c r="S1323" s="200"/>
      <c r="T1323" s="201"/>
      <c r="AT1323" s="197" t="s">
        <v>190</v>
      </c>
      <c r="AU1323" s="197" t="s">
        <v>81</v>
      </c>
      <c r="AV1323" s="195" t="s">
        <v>78</v>
      </c>
      <c r="AW1323" s="195" t="s">
        <v>34</v>
      </c>
      <c r="AX1323" s="195" t="s">
        <v>71</v>
      </c>
      <c r="AY1323" s="197" t="s">
        <v>180</v>
      </c>
    </row>
    <row r="1324" spans="2:65" s="203" customFormat="1">
      <c r="B1324" s="202"/>
      <c r="D1324" s="196" t="s">
        <v>190</v>
      </c>
      <c r="E1324" s="204" t="s">
        <v>5</v>
      </c>
      <c r="F1324" s="205" t="s">
        <v>1390</v>
      </c>
      <c r="H1324" s="206">
        <v>1836</v>
      </c>
      <c r="L1324" s="202"/>
      <c r="M1324" s="207"/>
      <c r="N1324" s="208"/>
      <c r="O1324" s="208"/>
      <c r="P1324" s="208"/>
      <c r="Q1324" s="208"/>
      <c r="R1324" s="208"/>
      <c r="S1324" s="208"/>
      <c r="T1324" s="209"/>
      <c r="AT1324" s="204" t="s">
        <v>190</v>
      </c>
      <c r="AU1324" s="204" t="s">
        <v>81</v>
      </c>
      <c r="AV1324" s="203" t="s">
        <v>81</v>
      </c>
      <c r="AW1324" s="203" t="s">
        <v>34</v>
      </c>
      <c r="AX1324" s="203" t="s">
        <v>78</v>
      </c>
      <c r="AY1324" s="204" t="s">
        <v>180</v>
      </c>
    </row>
    <row r="1325" spans="2:65" s="103" customFormat="1" ht="16.5" customHeight="1">
      <c r="B1325" s="104"/>
      <c r="C1325" s="183" t="s">
        <v>1391</v>
      </c>
      <c r="D1325" s="183" t="s">
        <v>183</v>
      </c>
      <c r="E1325" s="184" t="s">
        <v>1392</v>
      </c>
      <c r="F1325" s="185" t="s">
        <v>1393</v>
      </c>
      <c r="G1325" s="186" t="s">
        <v>416</v>
      </c>
      <c r="H1325" s="187">
        <v>1</v>
      </c>
      <c r="I1325" s="6"/>
      <c r="J1325" s="188">
        <f>ROUND(I1325*H1325,2)</f>
        <v>0</v>
      </c>
      <c r="K1325" s="185" t="s">
        <v>5</v>
      </c>
      <c r="L1325" s="104"/>
      <c r="M1325" s="189" t="s">
        <v>5</v>
      </c>
      <c r="N1325" s="190" t="s">
        <v>42</v>
      </c>
      <c r="O1325" s="105"/>
      <c r="P1325" s="191">
        <f>O1325*H1325</f>
        <v>0</v>
      </c>
      <c r="Q1325" s="191">
        <v>0</v>
      </c>
      <c r="R1325" s="191">
        <f>Q1325*H1325</f>
        <v>0</v>
      </c>
      <c r="S1325" s="191">
        <v>0</v>
      </c>
      <c r="T1325" s="192">
        <f>S1325*H1325</f>
        <v>0</v>
      </c>
      <c r="AR1325" s="93" t="s">
        <v>271</v>
      </c>
      <c r="AT1325" s="93" t="s">
        <v>183</v>
      </c>
      <c r="AU1325" s="93" t="s">
        <v>81</v>
      </c>
      <c r="AY1325" s="93" t="s">
        <v>180</v>
      </c>
      <c r="BE1325" s="193">
        <f>IF(N1325="základní",J1325,0)</f>
        <v>0</v>
      </c>
      <c r="BF1325" s="193">
        <f>IF(N1325="snížená",J1325,0)</f>
        <v>0</v>
      </c>
      <c r="BG1325" s="193">
        <f>IF(N1325="zákl. přenesená",J1325,0)</f>
        <v>0</v>
      </c>
      <c r="BH1325" s="193">
        <f>IF(N1325="sníž. přenesená",J1325,0)</f>
        <v>0</v>
      </c>
      <c r="BI1325" s="193">
        <f>IF(N1325="nulová",J1325,0)</f>
        <v>0</v>
      </c>
      <c r="BJ1325" s="93" t="s">
        <v>78</v>
      </c>
      <c r="BK1325" s="193">
        <f>ROUND(I1325*H1325,2)</f>
        <v>0</v>
      </c>
      <c r="BL1325" s="93" t="s">
        <v>271</v>
      </c>
      <c r="BM1325" s="93" t="s">
        <v>1394</v>
      </c>
    </row>
    <row r="1326" spans="2:65" s="195" customFormat="1">
      <c r="B1326" s="194"/>
      <c r="D1326" s="196" t="s">
        <v>190</v>
      </c>
      <c r="E1326" s="197" t="s">
        <v>5</v>
      </c>
      <c r="F1326" s="198" t="s">
        <v>1395</v>
      </c>
      <c r="H1326" s="197" t="s">
        <v>5</v>
      </c>
      <c r="L1326" s="194"/>
      <c r="M1326" s="199"/>
      <c r="N1326" s="200"/>
      <c r="O1326" s="200"/>
      <c r="P1326" s="200"/>
      <c r="Q1326" s="200"/>
      <c r="R1326" s="200"/>
      <c r="S1326" s="200"/>
      <c r="T1326" s="201"/>
      <c r="AT1326" s="197" t="s">
        <v>190</v>
      </c>
      <c r="AU1326" s="197" t="s">
        <v>81</v>
      </c>
      <c r="AV1326" s="195" t="s">
        <v>78</v>
      </c>
      <c r="AW1326" s="195" t="s">
        <v>34</v>
      </c>
      <c r="AX1326" s="195" t="s">
        <v>71</v>
      </c>
      <c r="AY1326" s="197" t="s">
        <v>180</v>
      </c>
    </row>
    <row r="1327" spans="2:65" s="203" customFormat="1">
      <c r="B1327" s="202"/>
      <c r="D1327" s="196" t="s">
        <v>190</v>
      </c>
      <c r="E1327" s="204" t="s">
        <v>5</v>
      </c>
      <c r="F1327" s="205" t="s">
        <v>78</v>
      </c>
      <c r="H1327" s="206">
        <v>1</v>
      </c>
      <c r="L1327" s="202"/>
      <c r="M1327" s="207"/>
      <c r="N1327" s="208"/>
      <c r="O1327" s="208"/>
      <c r="P1327" s="208"/>
      <c r="Q1327" s="208"/>
      <c r="R1327" s="208"/>
      <c r="S1327" s="208"/>
      <c r="T1327" s="209"/>
      <c r="AT1327" s="204" t="s">
        <v>190</v>
      </c>
      <c r="AU1327" s="204" t="s">
        <v>81</v>
      </c>
      <c r="AV1327" s="203" t="s">
        <v>81</v>
      </c>
      <c r="AW1327" s="203" t="s">
        <v>34</v>
      </c>
      <c r="AX1327" s="203" t="s">
        <v>78</v>
      </c>
      <c r="AY1327" s="204" t="s">
        <v>180</v>
      </c>
    </row>
    <row r="1328" spans="2:65" s="103" customFormat="1" ht="38.25" customHeight="1">
      <c r="B1328" s="104"/>
      <c r="C1328" s="183" t="s">
        <v>1396</v>
      </c>
      <c r="D1328" s="183" t="s">
        <v>183</v>
      </c>
      <c r="E1328" s="184" t="s">
        <v>1397</v>
      </c>
      <c r="F1328" s="185" t="s">
        <v>1398</v>
      </c>
      <c r="G1328" s="186" t="s">
        <v>237</v>
      </c>
      <c r="H1328" s="187">
        <v>1.181</v>
      </c>
      <c r="I1328" s="6"/>
      <c r="J1328" s="188">
        <f>ROUND(I1328*H1328,2)</f>
        <v>0</v>
      </c>
      <c r="K1328" s="185" t="s">
        <v>187</v>
      </c>
      <c r="L1328" s="104"/>
      <c r="M1328" s="189" t="s">
        <v>5</v>
      </c>
      <c r="N1328" s="190" t="s">
        <v>42</v>
      </c>
      <c r="O1328" s="105"/>
      <c r="P1328" s="191">
        <f>O1328*H1328</f>
        <v>0</v>
      </c>
      <c r="Q1328" s="191">
        <v>0</v>
      </c>
      <c r="R1328" s="191">
        <f>Q1328*H1328</f>
        <v>0</v>
      </c>
      <c r="S1328" s="191">
        <v>0</v>
      </c>
      <c r="T1328" s="192">
        <f>S1328*H1328</f>
        <v>0</v>
      </c>
      <c r="AR1328" s="93" t="s">
        <v>271</v>
      </c>
      <c r="AT1328" s="93" t="s">
        <v>183</v>
      </c>
      <c r="AU1328" s="93" t="s">
        <v>81</v>
      </c>
      <c r="AY1328" s="93" t="s">
        <v>180</v>
      </c>
      <c r="BE1328" s="193">
        <f>IF(N1328="základní",J1328,0)</f>
        <v>0</v>
      </c>
      <c r="BF1328" s="193">
        <f>IF(N1328="snížená",J1328,0)</f>
        <v>0</v>
      </c>
      <c r="BG1328" s="193">
        <f>IF(N1328="zákl. přenesená",J1328,0)</f>
        <v>0</v>
      </c>
      <c r="BH1328" s="193">
        <f>IF(N1328="sníž. přenesená",J1328,0)</f>
        <v>0</v>
      </c>
      <c r="BI1328" s="193">
        <f>IF(N1328="nulová",J1328,0)</f>
        <v>0</v>
      </c>
      <c r="BJ1328" s="93" t="s">
        <v>78</v>
      </c>
      <c r="BK1328" s="193">
        <f>ROUND(I1328*H1328,2)</f>
        <v>0</v>
      </c>
      <c r="BL1328" s="93" t="s">
        <v>271</v>
      </c>
      <c r="BM1328" s="93" t="s">
        <v>1399</v>
      </c>
    </row>
    <row r="1329" spans="2:65" s="171" customFormat="1" ht="29.85" customHeight="1">
      <c r="B1329" s="170"/>
      <c r="D1329" s="172" t="s">
        <v>70</v>
      </c>
      <c r="E1329" s="181" t="s">
        <v>1400</v>
      </c>
      <c r="F1329" s="181" t="s">
        <v>1401</v>
      </c>
      <c r="J1329" s="182">
        <f>BK1329</f>
        <v>0</v>
      </c>
      <c r="L1329" s="170"/>
      <c r="M1329" s="175"/>
      <c r="N1329" s="176"/>
      <c r="O1329" s="176"/>
      <c r="P1329" s="177">
        <f>SUM(P1330:P1392)</f>
        <v>0</v>
      </c>
      <c r="Q1329" s="176"/>
      <c r="R1329" s="177">
        <f>SUM(R1330:R1392)</f>
        <v>14.963639099999998</v>
      </c>
      <c r="S1329" s="176"/>
      <c r="T1329" s="178">
        <f>SUM(T1330:T1392)</f>
        <v>0.22665944999999998</v>
      </c>
      <c r="AR1329" s="172" t="s">
        <v>81</v>
      </c>
      <c r="AT1329" s="179" t="s">
        <v>70</v>
      </c>
      <c r="AU1329" s="179" t="s">
        <v>78</v>
      </c>
      <c r="AY1329" s="172" t="s">
        <v>180</v>
      </c>
      <c r="BK1329" s="180">
        <f>SUM(BK1330:BK1392)</f>
        <v>0</v>
      </c>
    </row>
    <row r="1330" spans="2:65" s="103" customFormat="1" ht="38.25" customHeight="1">
      <c r="B1330" s="104"/>
      <c r="C1330" s="183" t="s">
        <v>1402</v>
      </c>
      <c r="D1330" s="183" t="s">
        <v>183</v>
      </c>
      <c r="E1330" s="184" t="s">
        <v>1403</v>
      </c>
      <c r="F1330" s="185" t="s">
        <v>1404</v>
      </c>
      <c r="G1330" s="186" t="s">
        <v>208</v>
      </c>
      <c r="H1330" s="187">
        <v>145.821</v>
      </c>
      <c r="I1330" s="6"/>
      <c r="J1330" s="188">
        <f>ROUND(I1330*H1330,2)</f>
        <v>0</v>
      </c>
      <c r="K1330" s="185" t="s">
        <v>187</v>
      </c>
      <c r="L1330" s="104"/>
      <c r="M1330" s="189" t="s">
        <v>5</v>
      </c>
      <c r="N1330" s="190" t="s">
        <v>42</v>
      </c>
      <c r="O1330" s="105"/>
      <c r="P1330" s="191">
        <f>O1330*H1330</f>
        <v>0</v>
      </c>
      <c r="Q1330" s="191">
        <v>0</v>
      </c>
      <c r="R1330" s="191">
        <f>Q1330*H1330</f>
        <v>0</v>
      </c>
      <c r="S1330" s="191">
        <v>1.4499999999999999E-3</v>
      </c>
      <c r="T1330" s="192">
        <f>S1330*H1330</f>
        <v>0.21144044999999997</v>
      </c>
      <c r="AR1330" s="93" t="s">
        <v>271</v>
      </c>
      <c r="AT1330" s="93" t="s">
        <v>183</v>
      </c>
      <c r="AU1330" s="93" t="s">
        <v>81</v>
      </c>
      <c r="AY1330" s="93" t="s">
        <v>180</v>
      </c>
      <c r="BE1330" s="193">
        <f>IF(N1330="základní",J1330,0)</f>
        <v>0</v>
      </c>
      <c r="BF1330" s="193">
        <f>IF(N1330="snížená",J1330,0)</f>
        <v>0</v>
      </c>
      <c r="BG1330" s="193">
        <f>IF(N1330="zákl. přenesená",J1330,0)</f>
        <v>0</v>
      </c>
      <c r="BH1330" s="193">
        <f>IF(N1330="sníž. přenesená",J1330,0)</f>
        <v>0</v>
      </c>
      <c r="BI1330" s="193">
        <f>IF(N1330="nulová",J1330,0)</f>
        <v>0</v>
      </c>
      <c r="BJ1330" s="93" t="s">
        <v>78</v>
      </c>
      <c r="BK1330" s="193">
        <f>ROUND(I1330*H1330,2)</f>
        <v>0</v>
      </c>
      <c r="BL1330" s="93" t="s">
        <v>271</v>
      </c>
      <c r="BM1330" s="93" t="s">
        <v>1405</v>
      </c>
    </row>
    <row r="1331" spans="2:65" s="195" customFormat="1">
      <c r="B1331" s="194"/>
      <c r="D1331" s="196" t="s">
        <v>190</v>
      </c>
      <c r="E1331" s="197" t="s">
        <v>5</v>
      </c>
      <c r="F1331" s="198" t="s">
        <v>1406</v>
      </c>
      <c r="H1331" s="197" t="s">
        <v>5</v>
      </c>
      <c r="L1331" s="194"/>
      <c r="M1331" s="199"/>
      <c r="N1331" s="200"/>
      <c r="O1331" s="200"/>
      <c r="P1331" s="200"/>
      <c r="Q1331" s="200"/>
      <c r="R1331" s="200"/>
      <c r="S1331" s="200"/>
      <c r="T1331" s="201"/>
      <c r="AT1331" s="197" t="s">
        <v>190</v>
      </c>
      <c r="AU1331" s="197" t="s">
        <v>81</v>
      </c>
      <c r="AV1331" s="195" t="s">
        <v>78</v>
      </c>
      <c r="AW1331" s="195" t="s">
        <v>34</v>
      </c>
      <c r="AX1331" s="195" t="s">
        <v>71</v>
      </c>
      <c r="AY1331" s="197" t="s">
        <v>180</v>
      </c>
    </row>
    <row r="1332" spans="2:65" s="195" customFormat="1">
      <c r="B1332" s="194"/>
      <c r="D1332" s="196" t="s">
        <v>190</v>
      </c>
      <c r="E1332" s="197" t="s">
        <v>5</v>
      </c>
      <c r="F1332" s="198" t="s">
        <v>1407</v>
      </c>
      <c r="H1332" s="197" t="s">
        <v>5</v>
      </c>
      <c r="L1332" s="194"/>
      <c r="M1332" s="199"/>
      <c r="N1332" s="200"/>
      <c r="O1332" s="200"/>
      <c r="P1332" s="200"/>
      <c r="Q1332" s="200"/>
      <c r="R1332" s="200"/>
      <c r="S1332" s="200"/>
      <c r="T1332" s="201"/>
      <c r="AT1332" s="197" t="s">
        <v>190</v>
      </c>
      <c r="AU1332" s="197" t="s">
        <v>81</v>
      </c>
      <c r="AV1332" s="195" t="s">
        <v>78</v>
      </c>
      <c r="AW1332" s="195" t="s">
        <v>34</v>
      </c>
      <c r="AX1332" s="195" t="s">
        <v>71</v>
      </c>
      <c r="AY1332" s="197" t="s">
        <v>180</v>
      </c>
    </row>
    <row r="1333" spans="2:65" s="195" customFormat="1">
      <c r="B1333" s="194"/>
      <c r="D1333" s="196" t="s">
        <v>190</v>
      </c>
      <c r="E1333" s="197" t="s">
        <v>5</v>
      </c>
      <c r="F1333" s="198" t="s">
        <v>288</v>
      </c>
      <c r="H1333" s="197" t="s">
        <v>5</v>
      </c>
      <c r="L1333" s="194"/>
      <c r="M1333" s="199"/>
      <c r="N1333" s="200"/>
      <c r="O1333" s="200"/>
      <c r="P1333" s="200"/>
      <c r="Q1333" s="200"/>
      <c r="R1333" s="200"/>
      <c r="S1333" s="200"/>
      <c r="T1333" s="201"/>
      <c r="AT1333" s="197" t="s">
        <v>190</v>
      </c>
      <c r="AU1333" s="197" t="s">
        <v>81</v>
      </c>
      <c r="AV1333" s="195" t="s">
        <v>78</v>
      </c>
      <c r="AW1333" s="195" t="s">
        <v>34</v>
      </c>
      <c r="AX1333" s="195" t="s">
        <v>71</v>
      </c>
      <c r="AY1333" s="197" t="s">
        <v>180</v>
      </c>
    </row>
    <row r="1334" spans="2:65" s="203" customFormat="1">
      <c r="B1334" s="202"/>
      <c r="D1334" s="196" t="s">
        <v>190</v>
      </c>
      <c r="E1334" s="204" t="s">
        <v>5</v>
      </c>
      <c r="F1334" s="205" t="s">
        <v>1408</v>
      </c>
      <c r="H1334" s="206">
        <v>64.507999999999996</v>
      </c>
      <c r="L1334" s="202"/>
      <c r="M1334" s="207"/>
      <c r="N1334" s="208"/>
      <c r="O1334" s="208"/>
      <c r="P1334" s="208"/>
      <c r="Q1334" s="208"/>
      <c r="R1334" s="208"/>
      <c r="S1334" s="208"/>
      <c r="T1334" s="209"/>
      <c r="AT1334" s="204" t="s">
        <v>190</v>
      </c>
      <c r="AU1334" s="204" t="s">
        <v>81</v>
      </c>
      <c r="AV1334" s="203" t="s">
        <v>81</v>
      </c>
      <c r="AW1334" s="203" t="s">
        <v>34</v>
      </c>
      <c r="AX1334" s="203" t="s">
        <v>71</v>
      </c>
      <c r="AY1334" s="204" t="s">
        <v>180</v>
      </c>
    </row>
    <row r="1335" spans="2:65" s="203" customFormat="1">
      <c r="B1335" s="202"/>
      <c r="D1335" s="196" t="s">
        <v>190</v>
      </c>
      <c r="E1335" s="204" t="s">
        <v>5</v>
      </c>
      <c r="F1335" s="205" t="s">
        <v>1409</v>
      </c>
      <c r="H1335" s="206">
        <v>9.7620000000000005</v>
      </c>
      <c r="L1335" s="202"/>
      <c r="M1335" s="207"/>
      <c r="N1335" s="208"/>
      <c r="O1335" s="208"/>
      <c r="P1335" s="208"/>
      <c r="Q1335" s="208"/>
      <c r="R1335" s="208"/>
      <c r="S1335" s="208"/>
      <c r="T1335" s="209"/>
      <c r="AT1335" s="204" t="s">
        <v>190</v>
      </c>
      <c r="AU1335" s="204" t="s">
        <v>81</v>
      </c>
      <c r="AV1335" s="203" t="s">
        <v>81</v>
      </c>
      <c r="AW1335" s="203" t="s">
        <v>34</v>
      </c>
      <c r="AX1335" s="203" t="s">
        <v>71</v>
      </c>
      <c r="AY1335" s="204" t="s">
        <v>180</v>
      </c>
    </row>
    <row r="1336" spans="2:65" s="195" customFormat="1">
      <c r="B1336" s="194"/>
      <c r="D1336" s="196" t="s">
        <v>190</v>
      </c>
      <c r="E1336" s="197" t="s">
        <v>5</v>
      </c>
      <c r="F1336" s="198" t="s">
        <v>290</v>
      </c>
      <c r="H1336" s="197" t="s">
        <v>5</v>
      </c>
      <c r="L1336" s="194"/>
      <c r="M1336" s="199"/>
      <c r="N1336" s="200"/>
      <c r="O1336" s="200"/>
      <c r="P1336" s="200"/>
      <c r="Q1336" s="200"/>
      <c r="R1336" s="200"/>
      <c r="S1336" s="200"/>
      <c r="T1336" s="201"/>
      <c r="AT1336" s="197" t="s">
        <v>190</v>
      </c>
      <c r="AU1336" s="197" t="s">
        <v>81</v>
      </c>
      <c r="AV1336" s="195" t="s">
        <v>78</v>
      </c>
      <c r="AW1336" s="195" t="s">
        <v>34</v>
      </c>
      <c r="AX1336" s="195" t="s">
        <v>71</v>
      </c>
      <c r="AY1336" s="197" t="s">
        <v>180</v>
      </c>
    </row>
    <row r="1337" spans="2:65" s="203" customFormat="1">
      <c r="B1337" s="202"/>
      <c r="D1337" s="196" t="s">
        <v>190</v>
      </c>
      <c r="E1337" s="204" t="s">
        <v>5</v>
      </c>
      <c r="F1337" s="205" t="s">
        <v>1410</v>
      </c>
      <c r="H1337" s="206">
        <v>49.344000000000001</v>
      </c>
      <c r="L1337" s="202"/>
      <c r="M1337" s="207"/>
      <c r="N1337" s="208"/>
      <c r="O1337" s="208"/>
      <c r="P1337" s="208"/>
      <c r="Q1337" s="208"/>
      <c r="R1337" s="208"/>
      <c r="S1337" s="208"/>
      <c r="T1337" s="209"/>
      <c r="AT1337" s="204" t="s">
        <v>190</v>
      </c>
      <c r="AU1337" s="204" t="s">
        <v>81</v>
      </c>
      <c r="AV1337" s="203" t="s">
        <v>81</v>
      </c>
      <c r="AW1337" s="203" t="s">
        <v>34</v>
      </c>
      <c r="AX1337" s="203" t="s">
        <v>71</v>
      </c>
      <c r="AY1337" s="204" t="s">
        <v>180</v>
      </c>
    </row>
    <row r="1338" spans="2:65" s="219" customFormat="1">
      <c r="B1338" s="218"/>
      <c r="D1338" s="196" t="s">
        <v>190</v>
      </c>
      <c r="E1338" s="220" t="s">
        <v>5</v>
      </c>
      <c r="F1338" s="221" t="s">
        <v>292</v>
      </c>
      <c r="H1338" s="222">
        <v>123.614</v>
      </c>
      <c r="L1338" s="218"/>
      <c r="M1338" s="223"/>
      <c r="N1338" s="224"/>
      <c r="O1338" s="224"/>
      <c r="P1338" s="224"/>
      <c r="Q1338" s="224"/>
      <c r="R1338" s="224"/>
      <c r="S1338" s="224"/>
      <c r="T1338" s="225"/>
      <c r="AT1338" s="220" t="s">
        <v>190</v>
      </c>
      <c r="AU1338" s="220" t="s">
        <v>81</v>
      </c>
      <c r="AV1338" s="219" t="s">
        <v>205</v>
      </c>
      <c r="AW1338" s="219" t="s">
        <v>34</v>
      </c>
      <c r="AX1338" s="219" t="s">
        <v>71</v>
      </c>
      <c r="AY1338" s="220" t="s">
        <v>180</v>
      </c>
    </row>
    <row r="1339" spans="2:65" s="195" customFormat="1">
      <c r="B1339" s="194"/>
      <c r="D1339" s="196" t="s">
        <v>190</v>
      </c>
      <c r="E1339" s="197" t="s">
        <v>5</v>
      </c>
      <c r="F1339" s="198" t="s">
        <v>1411</v>
      </c>
      <c r="H1339" s="197" t="s">
        <v>5</v>
      </c>
      <c r="L1339" s="194"/>
      <c r="M1339" s="199"/>
      <c r="N1339" s="200"/>
      <c r="O1339" s="200"/>
      <c r="P1339" s="200"/>
      <c r="Q1339" s="200"/>
      <c r="R1339" s="200"/>
      <c r="S1339" s="200"/>
      <c r="T1339" s="201"/>
      <c r="AT1339" s="197" t="s">
        <v>190</v>
      </c>
      <c r="AU1339" s="197" t="s">
        <v>81</v>
      </c>
      <c r="AV1339" s="195" t="s">
        <v>78</v>
      </c>
      <c r="AW1339" s="195" t="s">
        <v>34</v>
      </c>
      <c r="AX1339" s="195" t="s">
        <v>71</v>
      </c>
      <c r="AY1339" s="197" t="s">
        <v>180</v>
      </c>
    </row>
    <row r="1340" spans="2:65" s="195" customFormat="1">
      <c r="B1340" s="194"/>
      <c r="D1340" s="196" t="s">
        <v>190</v>
      </c>
      <c r="E1340" s="197" t="s">
        <v>5</v>
      </c>
      <c r="F1340" s="198" t="s">
        <v>224</v>
      </c>
      <c r="H1340" s="197" t="s">
        <v>5</v>
      </c>
      <c r="L1340" s="194"/>
      <c r="M1340" s="199"/>
      <c r="N1340" s="200"/>
      <c r="O1340" s="200"/>
      <c r="P1340" s="200"/>
      <c r="Q1340" s="200"/>
      <c r="R1340" s="200"/>
      <c r="S1340" s="200"/>
      <c r="T1340" s="201"/>
      <c r="AT1340" s="197" t="s">
        <v>190</v>
      </c>
      <c r="AU1340" s="197" t="s">
        <v>81</v>
      </c>
      <c r="AV1340" s="195" t="s">
        <v>78</v>
      </c>
      <c r="AW1340" s="195" t="s">
        <v>34</v>
      </c>
      <c r="AX1340" s="195" t="s">
        <v>71</v>
      </c>
      <c r="AY1340" s="197" t="s">
        <v>180</v>
      </c>
    </row>
    <row r="1341" spans="2:65" s="195" customFormat="1">
      <c r="B1341" s="194"/>
      <c r="D1341" s="196" t="s">
        <v>190</v>
      </c>
      <c r="E1341" s="197" t="s">
        <v>5</v>
      </c>
      <c r="F1341" s="198" t="s">
        <v>288</v>
      </c>
      <c r="H1341" s="197" t="s">
        <v>5</v>
      </c>
      <c r="L1341" s="194"/>
      <c r="M1341" s="199"/>
      <c r="N1341" s="200"/>
      <c r="O1341" s="200"/>
      <c r="P1341" s="200"/>
      <c r="Q1341" s="200"/>
      <c r="R1341" s="200"/>
      <c r="S1341" s="200"/>
      <c r="T1341" s="201"/>
      <c r="AT1341" s="197" t="s">
        <v>190</v>
      </c>
      <c r="AU1341" s="197" t="s">
        <v>81</v>
      </c>
      <c r="AV1341" s="195" t="s">
        <v>78</v>
      </c>
      <c r="AW1341" s="195" t="s">
        <v>34</v>
      </c>
      <c r="AX1341" s="195" t="s">
        <v>71</v>
      </c>
      <c r="AY1341" s="197" t="s">
        <v>180</v>
      </c>
    </row>
    <row r="1342" spans="2:65" s="203" customFormat="1">
      <c r="B1342" s="202"/>
      <c r="D1342" s="196" t="s">
        <v>190</v>
      </c>
      <c r="E1342" s="204" t="s">
        <v>5</v>
      </c>
      <c r="F1342" s="205" t="s">
        <v>1412</v>
      </c>
      <c r="H1342" s="206">
        <v>22.207000000000001</v>
      </c>
      <c r="L1342" s="202"/>
      <c r="M1342" s="207"/>
      <c r="N1342" s="208"/>
      <c r="O1342" s="208"/>
      <c r="P1342" s="208"/>
      <c r="Q1342" s="208"/>
      <c r="R1342" s="208"/>
      <c r="S1342" s="208"/>
      <c r="T1342" s="209"/>
      <c r="AT1342" s="204" t="s">
        <v>190</v>
      </c>
      <c r="AU1342" s="204" t="s">
        <v>81</v>
      </c>
      <c r="AV1342" s="203" t="s">
        <v>81</v>
      </c>
      <c r="AW1342" s="203" t="s">
        <v>34</v>
      </c>
      <c r="AX1342" s="203" t="s">
        <v>71</v>
      </c>
      <c r="AY1342" s="204" t="s">
        <v>180</v>
      </c>
    </row>
    <row r="1343" spans="2:65" s="219" customFormat="1">
      <c r="B1343" s="218"/>
      <c r="D1343" s="196" t="s">
        <v>190</v>
      </c>
      <c r="E1343" s="220" t="s">
        <v>5</v>
      </c>
      <c r="F1343" s="221" t="s">
        <v>292</v>
      </c>
      <c r="H1343" s="222">
        <v>22.207000000000001</v>
      </c>
      <c r="L1343" s="218"/>
      <c r="M1343" s="223"/>
      <c r="N1343" s="224"/>
      <c r="O1343" s="224"/>
      <c r="P1343" s="224"/>
      <c r="Q1343" s="224"/>
      <c r="R1343" s="224"/>
      <c r="S1343" s="224"/>
      <c r="T1343" s="225"/>
      <c r="AT1343" s="220" t="s">
        <v>190</v>
      </c>
      <c r="AU1343" s="220" t="s">
        <v>81</v>
      </c>
      <c r="AV1343" s="219" t="s">
        <v>205</v>
      </c>
      <c r="AW1343" s="219" t="s">
        <v>34</v>
      </c>
      <c r="AX1343" s="219" t="s">
        <v>71</v>
      </c>
      <c r="AY1343" s="220" t="s">
        <v>180</v>
      </c>
    </row>
    <row r="1344" spans="2:65" s="211" customFormat="1">
      <c r="B1344" s="210"/>
      <c r="D1344" s="196" t="s">
        <v>190</v>
      </c>
      <c r="E1344" s="212" t="s">
        <v>5</v>
      </c>
      <c r="F1344" s="213" t="s">
        <v>198</v>
      </c>
      <c r="H1344" s="214">
        <v>145.821</v>
      </c>
      <c r="L1344" s="210"/>
      <c r="M1344" s="215"/>
      <c r="N1344" s="216"/>
      <c r="O1344" s="216"/>
      <c r="P1344" s="216"/>
      <c r="Q1344" s="216"/>
      <c r="R1344" s="216"/>
      <c r="S1344" s="216"/>
      <c r="T1344" s="217"/>
      <c r="AT1344" s="212" t="s">
        <v>190</v>
      </c>
      <c r="AU1344" s="212" t="s">
        <v>81</v>
      </c>
      <c r="AV1344" s="211" t="s">
        <v>188</v>
      </c>
      <c r="AW1344" s="211" t="s">
        <v>34</v>
      </c>
      <c r="AX1344" s="211" t="s">
        <v>78</v>
      </c>
      <c r="AY1344" s="212" t="s">
        <v>180</v>
      </c>
    </row>
    <row r="1345" spans="2:65" s="103" customFormat="1" ht="38.25" customHeight="1">
      <c r="B1345" s="104"/>
      <c r="C1345" s="183" t="s">
        <v>1413</v>
      </c>
      <c r="D1345" s="183" t="s">
        <v>183</v>
      </c>
      <c r="E1345" s="184" t="s">
        <v>1414</v>
      </c>
      <c r="F1345" s="185" t="s">
        <v>1415</v>
      </c>
      <c r="G1345" s="186" t="s">
        <v>208</v>
      </c>
      <c r="H1345" s="187">
        <v>8.01</v>
      </c>
      <c r="I1345" s="6"/>
      <c r="J1345" s="188">
        <f>ROUND(I1345*H1345,2)</f>
        <v>0</v>
      </c>
      <c r="K1345" s="185" t="s">
        <v>187</v>
      </c>
      <c r="L1345" s="104"/>
      <c r="M1345" s="189" t="s">
        <v>5</v>
      </c>
      <c r="N1345" s="190" t="s">
        <v>42</v>
      </c>
      <c r="O1345" s="105"/>
      <c r="P1345" s="191">
        <f>O1345*H1345</f>
        <v>0</v>
      </c>
      <c r="Q1345" s="191">
        <v>0</v>
      </c>
      <c r="R1345" s="191">
        <f>Q1345*H1345</f>
        <v>0</v>
      </c>
      <c r="S1345" s="191">
        <v>1.9E-3</v>
      </c>
      <c r="T1345" s="192">
        <f>S1345*H1345</f>
        <v>1.5219E-2</v>
      </c>
      <c r="AR1345" s="93" t="s">
        <v>271</v>
      </c>
      <c r="AT1345" s="93" t="s">
        <v>183</v>
      </c>
      <c r="AU1345" s="93" t="s">
        <v>81</v>
      </c>
      <c r="AY1345" s="93" t="s">
        <v>180</v>
      </c>
      <c r="BE1345" s="193">
        <f>IF(N1345="základní",J1345,0)</f>
        <v>0</v>
      </c>
      <c r="BF1345" s="193">
        <f>IF(N1345="snížená",J1345,0)</f>
        <v>0</v>
      </c>
      <c r="BG1345" s="193">
        <f>IF(N1345="zákl. přenesená",J1345,0)</f>
        <v>0</v>
      </c>
      <c r="BH1345" s="193">
        <f>IF(N1345="sníž. přenesená",J1345,0)</f>
        <v>0</v>
      </c>
      <c r="BI1345" s="193">
        <f>IF(N1345="nulová",J1345,0)</f>
        <v>0</v>
      </c>
      <c r="BJ1345" s="93" t="s">
        <v>78</v>
      </c>
      <c r="BK1345" s="193">
        <f>ROUND(I1345*H1345,2)</f>
        <v>0</v>
      </c>
      <c r="BL1345" s="93" t="s">
        <v>271</v>
      </c>
      <c r="BM1345" s="93" t="s">
        <v>1416</v>
      </c>
    </row>
    <row r="1346" spans="2:65" s="195" customFormat="1">
      <c r="B1346" s="194"/>
      <c r="D1346" s="196" t="s">
        <v>190</v>
      </c>
      <c r="E1346" s="197" t="s">
        <v>5</v>
      </c>
      <c r="F1346" s="198" t="s">
        <v>1212</v>
      </c>
      <c r="H1346" s="197" t="s">
        <v>5</v>
      </c>
      <c r="L1346" s="194"/>
      <c r="M1346" s="199"/>
      <c r="N1346" s="200"/>
      <c r="O1346" s="200"/>
      <c r="P1346" s="200"/>
      <c r="Q1346" s="200"/>
      <c r="R1346" s="200"/>
      <c r="S1346" s="200"/>
      <c r="T1346" s="201"/>
      <c r="AT1346" s="197" t="s">
        <v>190</v>
      </c>
      <c r="AU1346" s="197" t="s">
        <v>81</v>
      </c>
      <c r="AV1346" s="195" t="s">
        <v>78</v>
      </c>
      <c r="AW1346" s="195" t="s">
        <v>34</v>
      </c>
      <c r="AX1346" s="195" t="s">
        <v>71</v>
      </c>
      <c r="AY1346" s="197" t="s">
        <v>180</v>
      </c>
    </row>
    <row r="1347" spans="2:65" s="195" customFormat="1">
      <c r="B1347" s="194"/>
      <c r="D1347" s="196" t="s">
        <v>190</v>
      </c>
      <c r="E1347" s="197" t="s">
        <v>5</v>
      </c>
      <c r="F1347" s="198" t="s">
        <v>1161</v>
      </c>
      <c r="H1347" s="197" t="s">
        <v>5</v>
      </c>
      <c r="L1347" s="194"/>
      <c r="M1347" s="199"/>
      <c r="N1347" s="200"/>
      <c r="O1347" s="200"/>
      <c r="P1347" s="200"/>
      <c r="Q1347" s="200"/>
      <c r="R1347" s="200"/>
      <c r="S1347" s="200"/>
      <c r="T1347" s="201"/>
      <c r="AT1347" s="197" t="s">
        <v>190</v>
      </c>
      <c r="AU1347" s="197" t="s">
        <v>81</v>
      </c>
      <c r="AV1347" s="195" t="s">
        <v>78</v>
      </c>
      <c r="AW1347" s="195" t="s">
        <v>34</v>
      </c>
      <c r="AX1347" s="195" t="s">
        <v>71</v>
      </c>
      <c r="AY1347" s="197" t="s">
        <v>180</v>
      </c>
    </row>
    <row r="1348" spans="2:65" s="195" customFormat="1">
      <c r="B1348" s="194"/>
      <c r="D1348" s="196" t="s">
        <v>190</v>
      </c>
      <c r="E1348" s="197" t="s">
        <v>5</v>
      </c>
      <c r="F1348" s="198" t="s">
        <v>288</v>
      </c>
      <c r="H1348" s="197" t="s">
        <v>5</v>
      </c>
      <c r="L1348" s="194"/>
      <c r="M1348" s="199"/>
      <c r="N1348" s="200"/>
      <c r="O1348" s="200"/>
      <c r="P1348" s="200"/>
      <c r="Q1348" s="200"/>
      <c r="R1348" s="200"/>
      <c r="S1348" s="200"/>
      <c r="T1348" s="201"/>
      <c r="AT1348" s="197" t="s">
        <v>190</v>
      </c>
      <c r="AU1348" s="197" t="s">
        <v>81</v>
      </c>
      <c r="AV1348" s="195" t="s">
        <v>78</v>
      </c>
      <c r="AW1348" s="195" t="s">
        <v>34</v>
      </c>
      <c r="AX1348" s="195" t="s">
        <v>71</v>
      </c>
      <c r="AY1348" s="197" t="s">
        <v>180</v>
      </c>
    </row>
    <row r="1349" spans="2:65" s="203" customFormat="1">
      <c r="B1349" s="202"/>
      <c r="D1349" s="196" t="s">
        <v>190</v>
      </c>
      <c r="E1349" s="204" t="s">
        <v>5</v>
      </c>
      <c r="F1349" s="205" t="s">
        <v>1213</v>
      </c>
      <c r="H1349" s="206">
        <v>7.92</v>
      </c>
      <c r="L1349" s="202"/>
      <c r="M1349" s="207"/>
      <c r="N1349" s="208"/>
      <c r="O1349" s="208"/>
      <c r="P1349" s="208"/>
      <c r="Q1349" s="208"/>
      <c r="R1349" s="208"/>
      <c r="S1349" s="208"/>
      <c r="T1349" s="209"/>
      <c r="AT1349" s="204" t="s">
        <v>190</v>
      </c>
      <c r="AU1349" s="204" t="s">
        <v>81</v>
      </c>
      <c r="AV1349" s="203" t="s">
        <v>81</v>
      </c>
      <c r="AW1349" s="203" t="s">
        <v>34</v>
      </c>
      <c r="AX1349" s="203" t="s">
        <v>71</v>
      </c>
      <c r="AY1349" s="204" t="s">
        <v>180</v>
      </c>
    </row>
    <row r="1350" spans="2:65" s="195" customFormat="1">
      <c r="B1350" s="194"/>
      <c r="D1350" s="196" t="s">
        <v>190</v>
      </c>
      <c r="E1350" s="197" t="s">
        <v>5</v>
      </c>
      <c r="F1350" s="198" t="s">
        <v>1214</v>
      </c>
      <c r="H1350" s="197" t="s">
        <v>5</v>
      </c>
      <c r="L1350" s="194"/>
      <c r="M1350" s="199"/>
      <c r="N1350" s="200"/>
      <c r="O1350" s="200"/>
      <c r="P1350" s="200"/>
      <c r="Q1350" s="200"/>
      <c r="R1350" s="200"/>
      <c r="S1350" s="200"/>
      <c r="T1350" s="201"/>
      <c r="AT1350" s="197" t="s">
        <v>190</v>
      </c>
      <c r="AU1350" s="197" t="s">
        <v>81</v>
      </c>
      <c r="AV1350" s="195" t="s">
        <v>78</v>
      </c>
      <c r="AW1350" s="195" t="s">
        <v>34</v>
      </c>
      <c r="AX1350" s="195" t="s">
        <v>71</v>
      </c>
      <c r="AY1350" s="197" t="s">
        <v>180</v>
      </c>
    </row>
    <row r="1351" spans="2:65" s="203" customFormat="1">
      <c r="B1351" s="202"/>
      <c r="D1351" s="196" t="s">
        <v>190</v>
      </c>
      <c r="E1351" s="204" t="s">
        <v>5</v>
      </c>
      <c r="F1351" s="205" t="s">
        <v>1215</v>
      </c>
      <c r="H1351" s="206">
        <v>-2.0699999999999998</v>
      </c>
      <c r="L1351" s="202"/>
      <c r="M1351" s="207"/>
      <c r="N1351" s="208"/>
      <c r="O1351" s="208"/>
      <c r="P1351" s="208"/>
      <c r="Q1351" s="208"/>
      <c r="R1351" s="208"/>
      <c r="S1351" s="208"/>
      <c r="T1351" s="209"/>
      <c r="AT1351" s="204" t="s">
        <v>190</v>
      </c>
      <c r="AU1351" s="204" t="s">
        <v>81</v>
      </c>
      <c r="AV1351" s="203" t="s">
        <v>81</v>
      </c>
      <c r="AW1351" s="203" t="s">
        <v>34</v>
      </c>
      <c r="AX1351" s="203" t="s">
        <v>71</v>
      </c>
      <c r="AY1351" s="204" t="s">
        <v>180</v>
      </c>
    </row>
    <row r="1352" spans="2:65" s="195" customFormat="1">
      <c r="B1352" s="194"/>
      <c r="D1352" s="196" t="s">
        <v>190</v>
      </c>
      <c r="E1352" s="197" t="s">
        <v>5</v>
      </c>
      <c r="F1352" s="198" t="s">
        <v>290</v>
      </c>
      <c r="H1352" s="197" t="s">
        <v>5</v>
      </c>
      <c r="L1352" s="194"/>
      <c r="M1352" s="199"/>
      <c r="N1352" s="200"/>
      <c r="O1352" s="200"/>
      <c r="P1352" s="200"/>
      <c r="Q1352" s="200"/>
      <c r="R1352" s="200"/>
      <c r="S1352" s="200"/>
      <c r="T1352" s="201"/>
      <c r="AT1352" s="197" t="s">
        <v>190</v>
      </c>
      <c r="AU1352" s="197" t="s">
        <v>81</v>
      </c>
      <c r="AV1352" s="195" t="s">
        <v>78</v>
      </c>
      <c r="AW1352" s="195" t="s">
        <v>34</v>
      </c>
      <c r="AX1352" s="195" t="s">
        <v>71</v>
      </c>
      <c r="AY1352" s="197" t="s">
        <v>180</v>
      </c>
    </row>
    <row r="1353" spans="2:65" s="203" customFormat="1">
      <c r="B1353" s="202"/>
      <c r="D1353" s="196" t="s">
        <v>190</v>
      </c>
      <c r="E1353" s="204" t="s">
        <v>5</v>
      </c>
      <c r="F1353" s="205" t="s">
        <v>1213</v>
      </c>
      <c r="H1353" s="206">
        <v>7.92</v>
      </c>
      <c r="L1353" s="202"/>
      <c r="M1353" s="207"/>
      <c r="N1353" s="208"/>
      <c r="O1353" s="208"/>
      <c r="P1353" s="208"/>
      <c r="Q1353" s="208"/>
      <c r="R1353" s="208"/>
      <c r="S1353" s="208"/>
      <c r="T1353" s="209"/>
      <c r="AT1353" s="204" t="s">
        <v>190</v>
      </c>
      <c r="AU1353" s="204" t="s">
        <v>81</v>
      </c>
      <c r="AV1353" s="203" t="s">
        <v>81</v>
      </c>
      <c r="AW1353" s="203" t="s">
        <v>34</v>
      </c>
      <c r="AX1353" s="203" t="s">
        <v>71</v>
      </c>
      <c r="AY1353" s="204" t="s">
        <v>180</v>
      </c>
    </row>
    <row r="1354" spans="2:65" s="195" customFormat="1">
      <c r="B1354" s="194"/>
      <c r="D1354" s="196" t="s">
        <v>190</v>
      </c>
      <c r="E1354" s="197" t="s">
        <v>5</v>
      </c>
      <c r="F1354" s="198" t="s">
        <v>1216</v>
      </c>
      <c r="H1354" s="197" t="s">
        <v>5</v>
      </c>
      <c r="L1354" s="194"/>
      <c r="M1354" s="199"/>
      <c r="N1354" s="200"/>
      <c r="O1354" s="200"/>
      <c r="P1354" s="200"/>
      <c r="Q1354" s="200"/>
      <c r="R1354" s="200"/>
      <c r="S1354" s="200"/>
      <c r="T1354" s="201"/>
      <c r="AT1354" s="197" t="s">
        <v>190</v>
      </c>
      <c r="AU1354" s="197" t="s">
        <v>81</v>
      </c>
      <c r="AV1354" s="195" t="s">
        <v>78</v>
      </c>
      <c r="AW1354" s="195" t="s">
        <v>34</v>
      </c>
      <c r="AX1354" s="195" t="s">
        <v>71</v>
      </c>
      <c r="AY1354" s="197" t="s">
        <v>180</v>
      </c>
    </row>
    <row r="1355" spans="2:65" s="203" customFormat="1">
      <c r="B1355" s="202"/>
      <c r="D1355" s="196" t="s">
        <v>190</v>
      </c>
      <c r="E1355" s="204" t="s">
        <v>5</v>
      </c>
      <c r="F1355" s="205" t="s">
        <v>1217</v>
      </c>
      <c r="H1355" s="206">
        <v>-5.76</v>
      </c>
      <c r="L1355" s="202"/>
      <c r="M1355" s="207"/>
      <c r="N1355" s="208"/>
      <c r="O1355" s="208"/>
      <c r="P1355" s="208"/>
      <c r="Q1355" s="208"/>
      <c r="R1355" s="208"/>
      <c r="S1355" s="208"/>
      <c r="T1355" s="209"/>
      <c r="AT1355" s="204" t="s">
        <v>190</v>
      </c>
      <c r="AU1355" s="204" t="s">
        <v>81</v>
      </c>
      <c r="AV1355" s="203" t="s">
        <v>81</v>
      </c>
      <c r="AW1355" s="203" t="s">
        <v>34</v>
      </c>
      <c r="AX1355" s="203" t="s">
        <v>71</v>
      </c>
      <c r="AY1355" s="204" t="s">
        <v>180</v>
      </c>
    </row>
    <row r="1356" spans="2:65" s="211" customFormat="1">
      <c r="B1356" s="210"/>
      <c r="D1356" s="196" t="s">
        <v>190</v>
      </c>
      <c r="E1356" s="212" t="s">
        <v>5</v>
      </c>
      <c r="F1356" s="213" t="s">
        <v>198</v>
      </c>
      <c r="H1356" s="214">
        <v>8.01</v>
      </c>
      <c r="L1356" s="210"/>
      <c r="M1356" s="215"/>
      <c r="N1356" s="216"/>
      <c r="O1356" s="216"/>
      <c r="P1356" s="216"/>
      <c r="Q1356" s="216"/>
      <c r="R1356" s="216"/>
      <c r="S1356" s="216"/>
      <c r="T1356" s="217"/>
      <c r="AT1356" s="212" t="s">
        <v>190</v>
      </c>
      <c r="AU1356" s="212" t="s">
        <v>81</v>
      </c>
      <c r="AV1356" s="211" t="s">
        <v>188</v>
      </c>
      <c r="AW1356" s="211" t="s">
        <v>34</v>
      </c>
      <c r="AX1356" s="211" t="s">
        <v>78</v>
      </c>
      <c r="AY1356" s="212" t="s">
        <v>180</v>
      </c>
    </row>
    <row r="1357" spans="2:65" s="103" customFormat="1" ht="25.5" customHeight="1">
      <c r="B1357" s="104"/>
      <c r="C1357" s="183" t="s">
        <v>1417</v>
      </c>
      <c r="D1357" s="183" t="s">
        <v>183</v>
      </c>
      <c r="E1357" s="184" t="s">
        <v>1418</v>
      </c>
      <c r="F1357" s="185" t="s">
        <v>1419</v>
      </c>
      <c r="G1357" s="186" t="s">
        <v>237</v>
      </c>
      <c r="H1357" s="187">
        <v>0.22700000000000001</v>
      </c>
      <c r="I1357" s="6"/>
      <c r="J1357" s="188">
        <f>ROUND(I1357*H1357,2)</f>
        <v>0</v>
      </c>
      <c r="K1357" s="185" t="s">
        <v>187</v>
      </c>
      <c r="L1357" s="104"/>
      <c r="M1357" s="189" t="s">
        <v>5</v>
      </c>
      <c r="N1357" s="190" t="s">
        <v>42</v>
      </c>
      <c r="O1357" s="105"/>
      <c r="P1357" s="191">
        <f>O1357*H1357</f>
        <v>0</v>
      </c>
      <c r="Q1357" s="191">
        <v>0</v>
      </c>
      <c r="R1357" s="191">
        <f>Q1357*H1357</f>
        <v>0</v>
      </c>
      <c r="S1357" s="191">
        <v>0</v>
      </c>
      <c r="T1357" s="192">
        <f>S1357*H1357</f>
        <v>0</v>
      </c>
      <c r="AR1357" s="93" t="s">
        <v>271</v>
      </c>
      <c r="AT1357" s="93" t="s">
        <v>183</v>
      </c>
      <c r="AU1357" s="93" t="s">
        <v>81</v>
      </c>
      <c r="AY1357" s="93" t="s">
        <v>180</v>
      </c>
      <c r="BE1357" s="193">
        <f>IF(N1357="základní",J1357,0)</f>
        <v>0</v>
      </c>
      <c r="BF1357" s="193">
        <f>IF(N1357="snížená",J1357,0)</f>
        <v>0</v>
      </c>
      <c r="BG1357" s="193">
        <f>IF(N1357="zákl. přenesená",J1357,0)</f>
        <v>0</v>
      </c>
      <c r="BH1357" s="193">
        <f>IF(N1357="sníž. přenesená",J1357,0)</f>
        <v>0</v>
      </c>
      <c r="BI1357" s="193">
        <f>IF(N1357="nulová",J1357,0)</f>
        <v>0</v>
      </c>
      <c r="BJ1357" s="93" t="s">
        <v>78</v>
      </c>
      <c r="BK1357" s="193">
        <f>ROUND(I1357*H1357,2)</f>
        <v>0</v>
      </c>
      <c r="BL1357" s="93" t="s">
        <v>271</v>
      </c>
      <c r="BM1357" s="93" t="s">
        <v>1420</v>
      </c>
    </row>
    <row r="1358" spans="2:65" s="103" customFormat="1" ht="25.5" customHeight="1">
      <c r="B1358" s="104"/>
      <c r="C1358" s="183" t="s">
        <v>1421</v>
      </c>
      <c r="D1358" s="183" t="s">
        <v>183</v>
      </c>
      <c r="E1358" s="184" t="s">
        <v>1308</v>
      </c>
      <c r="F1358" s="185" t="s">
        <v>1309</v>
      </c>
      <c r="G1358" s="186" t="s">
        <v>237</v>
      </c>
      <c r="H1358" s="187">
        <v>0.22700000000000001</v>
      </c>
      <c r="I1358" s="6"/>
      <c r="J1358" s="188">
        <f>ROUND(I1358*H1358,2)</f>
        <v>0</v>
      </c>
      <c r="K1358" s="185" t="s">
        <v>187</v>
      </c>
      <c r="L1358" s="104"/>
      <c r="M1358" s="189" t="s">
        <v>5</v>
      </c>
      <c r="N1358" s="190" t="s">
        <v>42</v>
      </c>
      <c r="O1358" s="105"/>
      <c r="P1358" s="191">
        <f>O1358*H1358</f>
        <v>0</v>
      </c>
      <c r="Q1358" s="191">
        <v>0</v>
      </c>
      <c r="R1358" s="191">
        <f>Q1358*H1358</f>
        <v>0</v>
      </c>
      <c r="S1358" s="191">
        <v>0</v>
      </c>
      <c r="T1358" s="192">
        <f>S1358*H1358</f>
        <v>0</v>
      </c>
      <c r="AR1358" s="93" t="s">
        <v>271</v>
      </c>
      <c r="AT1358" s="93" t="s">
        <v>183</v>
      </c>
      <c r="AU1358" s="93" t="s">
        <v>81</v>
      </c>
      <c r="AY1358" s="93" t="s">
        <v>180</v>
      </c>
      <c r="BE1358" s="193">
        <f>IF(N1358="základní",J1358,0)</f>
        <v>0</v>
      </c>
      <c r="BF1358" s="193">
        <f>IF(N1358="snížená",J1358,0)</f>
        <v>0</v>
      </c>
      <c r="BG1358" s="193">
        <f>IF(N1358="zákl. přenesená",J1358,0)</f>
        <v>0</v>
      </c>
      <c r="BH1358" s="193">
        <f>IF(N1358="sníž. přenesená",J1358,0)</f>
        <v>0</v>
      </c>
      <c r="BI1358" s="193">
        <f>IF(N1358="nulová",J1358,0)</f>
        <v>0</v>
      </c>
      <c r="BJ1358" s="93" t="s">
        <v>78</v>
      </c>
      <c r="BK1358" s="193">
        <f>ROUND(I1358*H1358,2)</f>
        <v>0</v>
      </c>
      <c r="BL1358" s="93" t="s">
        <v>271</v>
      </c>
      <c r="BM1358" s="93" t="s">
        <v>1422</v>
      </c>
    </row>
    <row r="1359" spans="2:65" s="103" customFormat="1" ht="25.5" customHeight="1">
      <c r="B1359" s="104"/>
      <c r="C1359" s="183" t="s">
        <v>1423</v>
      </c>
      <c r="D1359" s="183" t="s">
        <v>183</v>
      </c>
      <c r="E1359" s="184" t="s">
        <v>1312</v>
      </c>
      <c r="F1359" s="185" t="s">
        <v>1313</v>
      </c>
      <c r="G1359" s="186" t="s">
        <v>237</v>
      </c>
      <c r="H1359" s="187">
        <v>3.1779999999999999</v>
      </c>
      <c r="I1359" s="6"/>
      <c r="J1359" s="188">
        <f>ROUND(I1359*H1359,2)</f>
        <v>0</v>
      </c>
      <c r="K1359" s="185" t="s">
        <v>187</v>
      </c>
      <c r="L1359" s="104"/>
      <c r="M1359" s="189" t="s">
        <v>5</v>
      </c>
      <c r="N1359" s="190" t="s">
        <v>42</v>
      </c>
      <c r="O1359" s="105"/>
      <c r="P1359" s="191">
        <f>O1359*H1359</f>
        <v>0</v>
      </c>
      <c r="Q1359" s="191">
        <v>0</v>
      </c>
      <c r="R1359" s="191">
        <f>Q1359*H1359</f>
        <v>0</v>
      </c>
      <c r="S1359" s="191">
        <v>0</v>
      </c>
      <c r="T1359" s="192">
        <f>S1359*H1359</f>
        <v>0</v>
      </c>
      <c r="AR1359" s="93" t="s">
        <v>271</v>
      </c>
      <c r="AT1359" s="93" t="s">
        <v>183</v>
      </c>
      <c r="AU1359" s="93" t="s">
        <v>81</v>
      </c>
      <c r="AY1359" s="93" t="s">
        <v>180</v>
      </c>
      <c r="BE1359" s="193">
        <f>IF(N1359="základní",J1359,0)</f>
        <v>0</v>
      </c>
      <c r="BF1359" s="193">
        <f>IF(N1359="snížená",J1359,0)</f>
        <v>0</v>
      </c>
      <c r="BG1359" s="193">
        <f>IF(N1359="zákl. přenesená",J1359,0)</f>
        <v>0</v>
      </c>
      <c r="BH1359" s="193">
        <f>IF(N1359="sníž. přenesená",J1359,0)</f>
        <v>0</v>
      </c>
      <c r="BI1359" s="193">
        <f>IF(N1359="nulová",J1359,0)</f>
        <v>0</v>
      </c>
      <c r="BJ1359" s="93" t="s">
        <v>78</v>
      </c>
      <c r="BK1359" s="193">
        <f>ROUND(I1359*H1359,2)</f>
        <v>0</v>
      </c>
      <c r="BL1359" s="93" t="s">
        <v>271</v>
      </c>
      <c r="BM1359" s="93" t="s">
        <v>1424</v>
      </c>
    </row>
    <row r="1360" spans="2:65" s="203" customFormat="1">
      <c r="B1360" s="202"/>
      <c r="D1360" s="196" t="s">
        <v>190</v>
      </c>
      <c r="E1360" s="204" t="s">
        <v>5</v>
      </c>
      <c r="F1360" s="205" t="s">
        <v>1425</v>
      </c>
      <c r="H1360" s="206">
        <v>3.1779999999999999</v>
      </c>
      <c r="L1360" s="202"/>
      <c r="M1360" s="207"/>
      <c r="N1360" s="208"/>
      <c r="O1360" s="208"/>
      <c r="P1360" s="208"/>
      <c r="Q1360" s="208"/>
      <c r="R1360" s="208"/>
      <c r="S1360" s="208"/>
      <c r="T1360" s="209"/>
      <c r="AT1360" s="204" t="s">
        <v>190</v>
      </c>
      <c r="AU1360" s="204" t="s">
        <v>81</v>
      </c>
      <c r="AV1360" s="203" t="s">
        <v>81</v>
      </c>
      <c r="AW1360" s="203" t="s">
        <v>34</v>
      </c>
      <c r="AX1360" s="203" t="s">
        <v>78</v>
      </c>
      <c r="AY1360" s="204" t="s">
        <v>180</v>
      </c>
    </row>
    <row r="1361" spans="2:65" s="103" customFormat="1" ht="25.5" customHeight="1">
      <c r="B1361" s="104"/>
      <c r="C1361" s="183" t="s">
        <v>1426</v>
      </c>
      <c r="D1361" s="183" t="s">
        <v>183</v>
      </c>
      <c r="E1361" s="184" t="s">
        <v>1427</v>
      </c>
      <c r="F1361" s="185" t="s">
        <v>1428</v>
      </c>
      <c r="G1361" s="186" t="s">
        <v>237</v>
      </c>
      <c r="H1361" s="187">
        <v>0.22700000000000001</v>
      </c>
      <c r="I1361" s="6"/>
      <c r="J1361" s="188">
        <f>ROUND(I1361*H1361,2)</f>
        <v>0</v>
      </c>
      <c r="K1361" s="185" t="s">
        <v>187</v>
      </c>
      <c r="L1361" s="104"/>
      <c r="M1361" s="189" t="s">
        <v>5</v>
      </c>
      <c r="N1361" s="190" t="s">
        <v>42</v>
      </c>
      <c r="O1361" s="105"/>
      <c r="P1361" s="191">
        <f>O1361*H1361</f>
        <v>0</v>
      </c>
      <c r="Q1361" s="191">
        <v>0</v>
      </c>
      <c r="R1361" s="191">
        <f>Q1361*H1361</f>
        <v>0</v>
      </c>
      <c r="S1361" s="191">
        <v>0</v>
      </c>
      <c r="T1361" s="192">
        <f>S1361*H1361</f>
        <v>0</v>
      </c>
      <c r="AR1361" s="93" t="s">
        <v>271</v>
      </c>
      <c r="AT1361" s="93" t="s">
        <v>183</v>
      </c>
      <c r="AU1361" s="93" t="s">
        <v>81</v>
      </c>
      <c r="AY1361" s="93" t="s">
        <v>180</v>
      </c>
      <c r="BE1361" s="193">
        <f>IF(N1361="základní",J1361,0)</f>
        <v>0</v>
      </c>
      <c r="BF1361" s="193">
        <f>IF(N1361="snížená",J1361,0)</f>
        <v>0</v>
      </c>
      <c r="BG1361" s="193">
        <f>IF(N1361="zákl. přenesená",J1361,0)</f>
        <v>0</v>
      </c>
      <c r="BH1361" s="193">
        <f>IF(N1361="sníž. přenesená",J1361,0)</f>
        <v>0</v>
      </c>
      <c r="BI1361" s="193">
        <f>IF(N1361="nulová",J1361,0)</f>
        <v>0</v>
      </c>
      <c r="BJ1361" s="93" t="s">
        <v>78</v>
      </c>
      <c r="BK1361" s="193">
        <f>ROUND(I1361*H1361,2)</f>
        <v>0</v>
      </c>
      <c r="BL1361" s="93" t="s">
        <v>271</v>
      </c>
      <c r="BM1361" s="93" t="s">
        <v>1429</v>
      </c>
    </row>
    <row r="1362" spans="2:65" s="103" customFormat="1" ht="25.5" customHeight="1">
      <c r="B1362" s="104"/>
      <c r="C1362" s="183" t="s">
        <v>1430</v>
      </c>
      <c r="D1362" s="183" t="s">
        <v>183</v>
      </c>
      <c r="E1362" s="184" t="s">
        <v>1431</v>
      </c>
      <c r="F1362" s="185" t="s">
        <v>1432</v>
      </c>
      <c r="G1362" s="186" t="s">
        <v>348</v>
      </c>
      <c r="H1362" s="187">
        <v>0.7</v>
      </c>
      <c r="I1362" s="6"/>
      <c r="J1362" s="188">
        <f>ROUND(I1362*H1362,2)</f>
        <v>0</v>
      </c>
      <c r="K1362" s="185" t="s">
        <v>187</v>
      </c>
      <c r="L1362" s="104"/>
      <c r="M1362" s="189" t="s">
        <v>5</v>
      </c>
      <c r="N1362" s="190" t="s">
        <v>42</v>
      </c>
      <c r="O1362" s="105"/>
      <c r="P1362" s="191">
        <f>O1362*H1362</f>
        <v>0</v>
      </c>
      <c r="Q1362" s="191">
        <v>0.01</v>
      </c>
      <c r="R1362" s="191">
        <f>Q1362*H1362</f>
        <v>6.9999999999999993E-3</v>
      </c>
      <c r="S1362" s="191">
        <v>0</v>
      </c>
      <c r="T1362" s="192">
        <f>S1362*H1362</f>
        <v>0</v>
      </c>
      <c r="AR1362" s="93" t="s">
        <v>271</v>
      </c>
      <c r="AT1362" s="93" t="s">
        <v>183</v>
      </c>
      <c r="AU1362" s="93" t="s">
        <v>81</v>
      </c>
      <c r="AY1362" s="93" t="s">
        <v>180</v>
      </c>
      <c r="BE1362" s="193">
        <f>IF(N1362="základní",J1362,0)</f>
        <v>0</v>
      </c>
      <c r="BF1362" s="193">
        <f>IF(N1362="snížená",J1362,0)</f>
        <v>0</v>
      </c>
      <c r="BG1362" s="193">
        <f>IF(N1362="zákl. přenesená",J1362,0)</f>
        <v>0</v>
      </c>
      <c r="BH1362" s="193">
        <f>IF(N1362="sníž. přenesená",J1362,0)</f>
        <v>0</v>
      </c>
      <c r="BI1362" s="193">
        <f>IF(N1362="nulová",J1362,0)</f>
        <v>0</v>
      </c>
      <c r="BJ1362" s="93" t="s">
        <v>78</v>
      </c>
      <c r="BK1362" s="193">
        <f>ROUND(I1362*H1362,2)</f>
        <v>0</v>
      </c>
      <c r="BL1362" s="93" t="s">
        <v>271</v>
      </c>
      <c r="BM1362" s="93" t="s">
        <v>1433</v>
      </c>
    </row>
    <row r="1363" spans="2:65" s="195" customFormat="1">
      <c r="B1363" s="194"/>
      <c r="D1363" s="196" t="s">
        <v>190</v>
      </c>
      <c r="E1363" s="197" t="s">
        <v>5</v>
      </c>
      <c r="F1363" s="198" t="s">
        <v>1434</v>
      </c>
      <c r="H1363" s="197" t="s">
        <v>5</v>
      </c>
      <c r="L1363" s="194"/>
      <c r="M1363" s="199"/>
      <c r="N1363" s="200"/>
      <c r="O1363" s="200"/>
      <c r="P1363" s="200"/>
      <c r="Q1363" s="200"/>
      <c r="R1363" s="200"/>
      <c r="S1363" s="200"/>
      <c r="T1363" s="201"/>
      <c r="AT1363" s="197" t="s">
        <v>190</v>
      </c>
      <c r="AU1363" s="197" t="s">
        <v>81</v>
      </c>
      <c r="AV1363" s="195" t="s">
        <v>78</v>
      </c>
      <c r="AW1363" s="195" t="s">
        <v>34</v>
      </c>
      <c r="AX1363" s="195" t="s">
        <v>71</v>
      </c>
      <c r="AY1363" s="197" t="s">
        <v>180</v>
      </c>
    </row>
    <row r="1364" spans="2:65" s="195" customFormat="1">
      <c r="B1364" s="194"/>
      <c r="D1364" s="196" t="s">
        <v>190</v>
      </c>
      <c r="E1364" s="197" t="s">
        <v>5</v>
      </c>
      <c r="F1364" s="198" t="s">
        <v>1435</v>
      </c>
      <c r="H1364" s="197" t="s">
        <v>5</v>
      </c>
      <c r="L1364" s="194"/>
      <c r="M1364" s="199"/>
      <c r="N1364" s="200"/>
      <c r="O1364" s="200"/>
      <c r="P1364" s="200"/>
      <c r="Q1364" s="200"/>
      <c r="R1364" s="200"/>
      <c r="S1364" s="200"/>
      <c r="T1364" s="201"/>
      <c r="AT1364" s="197" t="s">
        <v>190</v>
      </c>
      <c r="AU1364" s="197" t="s">
        <v>81</v>
      </c>
      <c r="AV1364" s="195" t="s">
        <v>78</v>
      </c>
      <c r="AW1364" s="195" t="s">
        <v>34</v>
      </c>
      <c r="AX1364" s="195" t="s">
        <v>71</v>
      </c>
      <c r="AY1364" s="197" t="s">
        <v>180</v>
      </c>
    </row>
    <row r="1365" spans="2:65" s="195" customFormat="1">
      <c r="B1365" s="194"/>
      <c r="D1365" s="196" t="s">
        <v>190</v>
      </c>
      <c r="E1365" s="197" t="s">
        <v>5</v>
      </c>
      <c r="F1365" s="198" t="s">
        <v>1436</v>
      </c>
      <c r="H1365" s="197" t="s">
        <v>5</v>
      </c>
      <c r="L1365" s="194"/>
      <c r="M1365" s="199"/>
      <c r="N1365" s="200"/>
      <c r="O1365" s="200"/>
      <c r="P1365" s="200"/>
      <c r="Q1365" s="200"/>
      <c r="R1365" s="200"/>
      <c r="S1365" s="200"/>
      <c r="T1365" s="201"/>
      <c r="AT1365" s="197" t="s">
        <v>190</v>
      </c>
      <c r="AU1365" s="197" t="s">
        <v>81</v>
      </c>
      <c r="AV1365" s="195" t="s">
        <v>78</v>
      </c>
      <c r="AW1365" s="195" t="s">
        <v>34</v>
      </c>
      <c r="AX1365" s="195" t="s">
        <v>71</v>
      </c>
      <c r="AY1365" s="197" t="s">
        <v>180</v>
      </c>
    </row>
    <row r="1366" spans="2:65" s="203" customFormat="1">
      <c r="B1366" s="202"/>
      <c r="D1366" s="196" t="s">
        <v>190</v>
      </c>
      <c r="E1366" s="204" t="s">
        <v>5</v>
      </c>
      <c r="F1366" s="205" t="s">
        <v>1437</v>
      </c>
      <c r="H1366" s="206">
        <v>0.7</v>
      </c>
      <c r="L1366" s="202"/>
      <c r="M1366" s="207"/>
      <c r="N1366" s="208"/>
      <c r="O1366" s="208"/>
      <c r="P1366" s="208"/>
      <c r="Q1366" s="208"/>
      <c r="R1366" s="208"/>
      <c r="S1366" s="208"/>
      <c r="T1366" s="209"/>
      <c r="AT1366" s="204" t="s">
        <v>190</v>
      </c>
      <c r="AU1366" s="204" t="s">
        <v>81</v>
      </c>
      <c r="AV1366" s="203" t="s">
        <v>81</v>
      </c>
      <c r="AW1366" s="203" t="s">
        <v>34</v>
      </c>
      <c r="AX1366" s="203" t="s">
        <v>71</v>
      </c>
      <c r="AY1366" s="204" t="s">
        <v>180</v>
      </c>
    </row>
    <row r="1367" spans="2:65" s="211" customFormat="1">
      <c r="B1367" s="210"/>
      <c r="D1367" s="196" t="s">
        <v>190</v>
      </c>
      <c r="E1367" s="212" t="s">
        <v>5</v>
      </c>
      <c r="F1367" s="213" t="s">
        <v>198</v>
      </c>
      <c r="H1367" s="214">
        <v>0.7</v>
      </c>
      <c r="L1367" s="210"/>
      <c r="M1367" s="215"/>
      <c r="N1367" s="216"/>
      <c r="O1367" s="216"/>
      <c r="P1367" s="216"/>
      <c r="Q1367" s="216"/>
      <c r="R1367" s="216"/>
      <c r="S1367" s="216"/>
      <c r="T1367" s="217"/>
      <c r="AT1367" s="212" t="s">
        <v>190</v>
      </c>
      <c r="AU1367" s="212" t="s">
        <v>81</v>
      </c>
      <c r="AV1367" s="211" t="s">
        <v>188</v>
      </c>
      <c r="AW1367" s="211" t="s">
        <v>34</v>
      </c>
      <c r="AX1367" s="211" t="s">
        <v>78</v>
      </c>
      <c r="AY1367" s="212" t="s">
        <v>180</v>
      </c>
    </row>
    <row r="1368" spans="2:65" s="103" customFormat="1" ht="25.5" customHeight="1">
      <c r="B1368" s="104"/>
      <c r="C1368" s="183" t="s">
        <v>1438</v>
      </c>
      <c r="D1368" s="183" t="s">
        <v>183</v>
      </c>
      <c r="E1368" s="184" t="s">
        <v>1439</v>
      </c>
      <c r="F1368" s="185" t="s">
        <v>1440</v>
      </c>
      <c r="G1368" s="186" t="s">
        <v>208</v>
      </c>
      <c r="H1368" s="187">
        <v>377.17700000000002</v>
      </c>
      <c r="I1368" s="6"/>
      <c r="J1368" s="188">
        <f>ROUND(I1368*H1368,2)</f>
        <v>0</v>
      </c>
      <c r="K1368" s="185" t="s">
        <v>187</v>
      </c>
      <c r="L1368" s="104"/>
      <c r="M1368" s="189" t="s">
        <v>5</v>
      </c>
      <c r="N1368" s="190" t="s">
        <v>42</v>
      </c>
      <c r="O1368" s="105"/>
      <c r="P1368" s="191">
        <f>O1368*H1368</f>
        <v>0</v>
      </c>
      <c r="Q1368" s="191">
        <v>6.0000000000000001E-3</v>
      </c>
      <c r="R1368" s="191">
        <f>Q1368*H1368</f>
        <v>2.2630620000000001</v>
      </c>
      <c r="S1368" s="191">
        <v>0</v>
      </c>
      <c r="T1368" s="192">
        <f>S1368*H1368</f>
        <v>0</v>
      </c>
      <c r="AR1368" s="93" t="s">
        <v>271</v>
      </c>
      <c r="AT1368" s="93" t="s">
        <v>183</v>
      </c>
      <c r="AU1368" s="93" t="s">
        <v>81</v>
      </c>
      <c r="AY1368" s="93" t="s">
        <v>180</v>
      </c>
      <c r="BE1368" s="193">
        <f>IF(N1368="základní",J1368,0)</f>
        <v>0</v>
      </c>
      <c r="BF1368" s="193">
        <f>IF(N1368="snížená",J1368,0)</f>
        <v>0</v>
      </c>
      <c r="BG1368" s="193">
        <f>IF(N1368="zákl. přenesená",J1368,0)</f>
        <v>0</v>
      </c>
      <c r="BH1368" s="193">
        <f>IF(N1368="sníž. přenesená",J1368,0)</f>
        <v>0</v>
      </c>
      <c r="BI1368" s="193">
        <f>IF(N1368="nulová",J1368,0)</f>
        <v>0</v>
      </c>
      <c r="BJ1368" s="93" t="s">
        <v>78</v>
      </c>
      <c r="BK1368" s="193">
        <f>ROUND(I1368*H1368,2)</f>
        <v>0</v>
      </c>
      <c r="BL1368" s="93" t="s">
        <v>271</v>
      </c>
      <c r="BM1368" s="93" t="s">
        <v>1441</v>
      </c>
    </row>
    <row r="1369" spans="2:65" s="195" customFormat="1">
      <c r="B1369" s="194"/>
      <c r="D1369" s="196" t="s">
        <v>190</v>
      </c>
      <c r="E1369" s="197" t="s">
        <v>5</v>
      </c>
      <c r="F1369" s="198" t="s">
        <v>1442</v>
      </c>
      <c r="H1369" s="197" t="s">
        <v>5</v>
      </c>
      <c r="L1369" s="194"/>
      <c r="M1369" s="199"/>
      <c r="N1369" s="200"/>
      <c r="O1369" s="200"/>
      <c r="P1369" s="200"/>
      <c r="Q1369" s="200"/>
      <c r="R1369" s="200"/>
      <c r="S1369" s="200"/>
      <c r="T1369" s="201"/>
      <c r="AT1369" s="197" t="s">
        <v>190</v>
      </c>
      <c r="AU1369" s="197" t="s">
        <v>81</v>
      </c>
      <c r="AV1369" s="195" t="s">
        <v>78</v>
      </c>
      <c r="AW1369" s="195" t="s">
        <v>34</v>
      </c>
      <c r="AX1369" s="195" t="s">
        <v>71</v>
      </c>
      <c r="AY1369" s="197" t="s">
        <v>180</v>
      </c>
    </row>
    <row r="1370" spans="2:65" s="195" customFormat="1">
      <c r="B1370" s="194"/>
      <c r="D1370" s="196" t="s">
        <v>190</v>
      </c>
      <c r="E1370" s="197" t="s">
        <v>5</v>
      </c>
      <c r="F1370" s="198" t="s">
        <v>1366</v>
      </c>
      <c r="H1370" s="197" t="s">
        <v>5</v>
      </c>
      <c r="L1370" s="194"/>
      <c r="M1370" s="199"/>
      <c r="N1370" s="200"/>
      <c r="O1370" s="200"/>
      <c r="P1370" s="200"/>
      <c r="Q1370" s="200"/>
      <c r="R1370" s="200"/>
      <c r="S1370" s="200"/>
      <c r="T1370" s="201"/>
      <c r="AT1370" s="197" t="s">
        <v>190</v>
      </c>
      <c r="AU1370" s="197" t="s">
        <v>81</v>
      </c>
      <c r="AV1370" s="195" t="s">
        <v>78</v>
      </c>
      <c r="AW1370" s="195" t="s">
        <v>34</v>
      </c>
      <c r="AX1370" s="195" t="s">
        <v>71</v>
      </c>
      <c r="AY1370" s="197" t="s">
        <v>180</v>
      </c>
    </row>
    <row r="1371" spans="2:65" s="195" customFormat="1">
      <c r="B1371" s="194"/>
      <c r="D1371" s="196" t="s">
        <v>190</v>
      </c>
      <c r="E1371" s="197" t="s">
        <v>5</v>
      </c>
      <c r="F1371" s="198" t="s">
        <v>1443</v>
      </c>
      <c r="H1371" s="197" t="s">
        <v>5</v>
      </c>
      <c r="L1371" s="194"/>
      <c r="M1371" s="199"/>
      <c r="N1371" s="200"/>
      <c r="O1371" s="200"/>
      <c r="P1371" s="200"/>
      <c r="Q1371" s="200"/>
      <c r="R1371" s="200"/>
      <c r="S1371" s="200"/>
      <c r="T1371" s="201"/>
      <c r="AT1371" s="197" t="s">
        <v>190</v>
      </c>
      <c r="AU1371" s="197" t="s">
        <v>81</v>
      </c>
      <c r="AV1371" s="195" t="s">
        <v>78</v>
      </c>
      <c r="AW1371" s="195" t="s">
        <v>34</v>
      </c>
      <c r="AX1371" s="195" t="s">
        <v>71</v>
      </c>
      <c r="AY1371" s="197" t="s">
        <v>180</v>
      </c>
    </row>
    <row r="1372" spans="2:65" s="203" customFormat="1">
      <c r="B1372" s="202"/>
      <c r="D1372" s="196" t="s">
        <v>190</v>
      </c>
      <c r="E1372" s="204" t="s">
        <v>5</v>
      </c>
      <c r="F1372" s="205" t="s">
        <v>1444</v>
      </c>
      <c r="H1372" s="206">
        <v>377.17700000000002</v>
      </c>
      <c r="L1372" s="202"/>
      <c r="M1372" s="207"/>
      <c r="N1372" s="208"/>
      <c r="O1372" s="208"/>
      <c r="P1372" s="208"/>
      <c r="Q1372" s="208"/>
      <c r="R1372" s="208"/>
      <c r="S1372" s="208"/>
      <c r="T1372" s="209"/>
      <c r="AT1372" s="204" t="s">
        <v>190</v>
      </c>
      <c r="AU1372" s="204" t="s">
        <v>81</v>
      </c>
      <c r="AV1372" s="203" t="s">
        <v>81</v>
      </c>
      <c r="AW1372" s="203" t="s">
        <v>34</v>
      </c>
      <c r="AX1372" s="203" t="s">
        <v>71</v>
      </c>
      <c r="AY1372" s="204" t="s">
        <v>180</v>
      </c>
    </row>
    <row r="1373" spans="2:65" s="211" customFormat="1">
      <c r="B1373" s="210"/>
      <c r="D1373" s="196" t="s">
        <v>190</v>
      </c>
      <c r="E1373" s="212" t="s">
        <v>5</v>
      </c>
      <c r="F1373" s="213" t="s">
        <v>198</v>
      </c>
      <c r="H1373" s="214">
        <v>377.17700000000002</v>
      </c>
      <c r="L1373" s="210"/>
      <c r="M1373" s="215"/>
      <c r="N1373" s="216"/>
      <c r="O1373" s="216"/>
      <c r="P1373" s="216"/>
      <c r="Q1373" s="216"/>
      <c r="R1373" s="216"/>
      <c r="S1373" s="216"/>
      <c r="T1373" s="217"/>
      <c r="AT1373" s="212" t="s">
        <v>190</v>
      </c>
      <c r="AU1373" s="212" t="s">
        <v>81</v>
      </c>
      <c r="AV1373" s="211" t="s">
        <v>188</v>
      </c>
      <c r="AW1373" s="211" t="s">
        <v>34</v>
      </c>
      <c r="AX1373" s="211" t="s">
        <v>78</v>
      </c>
      <c r="AY1373" s="212" t="s">
        <v>180</v>
      </c>
    </row>
    <row r="1374" spans="2:65" s="103" customFormat="1" ht="16.5" customHeight="1">
      <c r="B1374" s="104"/>
      <c r="C1374" s="226" t="s">
        <v>1445</v>
      </c>
      <c r="D1374" s="226" t="s">
        <v>296</v>
      </c>
      <c r="E1374" s="227" t="s">
        <v>1446</v>
      </c>
      <c r="F1374" s="228" t="s">
        <v>1447</v>
      </c>
      <c r="G1374" s="229" t="s">
        <v>208</v>
      </c>
      <c r="H1374" s="230">
        <v>396.036</v>
      </c>
      <c r="I1374" s="7"/>
      <c r="J1374" s="231">
        <f>ROUND(I1374*H1374,2)</f>
        <v>0</v>
      </c>
      <c r="K1374" s="228" t="s">
        <v>187</v>
      </c>
      <c r="L1374" s="232"/>
      <c r="M1374" s="233" t="s">
        <v>5</v>
      </c>
      <c r="N1374" s="234" t="s">
        <v>42</v>
      </c>
      <c r="O1374" s="105"/>
      <c r="P1374" s="191">
        <f>O1374*H1374</f>
        <v>0</v>
      </c>
      <c r="Q1374" s="191">
        <v>1.4999999999999999E-2</v>
      </c>
      <c r="R1374" s="191">
        <f>Q1374*H1374</f>
        <v>5.9405399999999995</v>
      </c>
      <c r="S1374" s="191">
        <v>0</v>
      </c>
      <c r="T1374" s="192">
        <f>S1374*H1374</f>
        <v>0</v>
      </c>
      <c r="AR1374" s="93" t="s">
        <v>389</v>
      </c>
      <c r="AT1374" s="93" t="s">
        <v>296</v>
      </c>
      <c r="AU1374" s="93" t="s">
        <v>81</v>
      </c>
      <c r="AY1374" s="93" t="s">
        <v>180</v>
      </c>
      <c r="BE1374" s="193">
        <f>IF(N1374="základní",J1374,0)</f>
        <v>0</v>
      </c>
      <c r="BF1374" s="193">
        <f>IF(N1374="snížená",J1374,0)</f>
        <v>0</v>
      </c>
      <c r="BG1374" s="193">
        <f>IF(N1374="zákl. přenesená",J1374,0)</f>
        <v>0</v>
      </c>
      <c r="BH1374" s="193">
        <f>IF(N1374="sníž. přenesená",J1374,0)</f>
        <v>0</v>
      </c>
      <c r="BI1374" s="193">
        <f>IF(N1374="nulová",J1374,0)</f>
        <v>0</v>
      </c>
      <c r="BJ1374" s="93" t="s">
        <v>78</v>
      </c>
      <c r="BK1374" s="193">
        <f>ROUND(I1374*H1374,2)</f>
        <v>0</v>
      </c>
      <c r="BL1374" s="93" t="s">
        <v>271</v>
      </c>
      <c r="BM1374" s="93" t="s">
        <v>1448</v>
      </c>
    </row>
    <row r="1375" spans="2:65" s="203" customFormat="1">
      <c r="B1375" s="202"/>
      <c r="D1375" s="196" t="s">
        <v>190</v>
      </c>
      <c r="E1375" s="204" t="s">
        <v>5</v>
      </c>
      <c r="F1375" s="205" t="s">
        <v>1449</v>
      </c>
      <c r="H1375" s="206">
        <v>377.17700000000002</v>
      </c>
      <c r="L1375" s="202"/>
      <c r="M1375" s="207"/>
      <c r="N1375" s="208"/>
      <c r="O1375" s="208"/>
      <c r="P1375" s="208"/>
      <c r="Q1375" s="208"/>
      <c r="R1375" s="208"/>
      <c r="S1375" s="208"/>
      <c r="T1375" s="209"/>
      <c r="AT1375" s="204" t="s">
        <v>190</v>
      </c>
      <c r="AU1375" s="204" t="s">
        <v>81</v>
      </c>
      <c r="AV1375" s="203" t="s">
        <v>81</v>
      </c>
      <c r="AW1375" s="203" t="s">
        <v>34</v>
      </c>
      <c r="AX1375" s="203" t="s">
        <v>71</v>
      </c>
      <c r="AY1375" s="204" t="s">
        <v>180</v>
      </c>
    </row>
    <row r="1376" spans="2:65" s="203" customFormat="1">
      <c r="B1376" s="202"/>
      <c r="D1376" s="196" t="s">
        <v>190</v>
      </c>
      <c r="E1376" s="204" t="s">
        <v>5</v>
      </c>
      <c r="F1376" s="205" t="s">
        <v>1450</v>
      </c>
      <c r="H1376" s="206">
        <v>396.036</v>
      </c>
      <c r="L1376" s="202"/>
      <c r="M1376" s="207"/>
      <c r="N1376" s="208"/>
      <c r="O1376" s="208"/>
      <c r="P1376" s="208"/>
      <c r="Q1376" s="208"/>
      <c r="R1376" s="208"/>
      <c r="S1376" s="208"/>
      <c r="T1376" s="209"/>
      <c r="AT1376" s="204" t="s">
        <v>190</v>
      </c>
      <c r="AU1376" s="204" t="s">
        <v>81</v>
      </c>
      <c r="AV1376" s="203" t="s">
        <v>81</v>
      </c>
      <c r="AW1376" s="203" t="s">
        <v>34</v>
      </c>
      <c r="AX1376" s="203" t="s">
        <v>78</v>
      </c>
      <c r="AY1376" s="204" t="s">
        <v>180</v>
      </c>
    </row>
    <row r="1377" spans="2:65" s="103" customFormat="1" ht="25.5" customHeight="1">
      <c r="B1377" s="104"/>
      <c r="C1377" s="183" t="s">
        <v>1451</v>
      </c>
      <c r="D1377" s="183" t="s">
        <v>183</v>
      </c>
      <c r="E1377" s="184" t="s">
        <v>1452</v>
      </c>
      <c r="F1377" s="185" t="s">
        <v>1453</v>
      </c>
      <c r="G1377" s="186" t="s">
        <v>208</v>
      </c>
      <c r="H1377" s="187">
        <v>401.74099999999999</v>
      </c>
      <c r="I1377" s="6"/>
      <c r="J1377" s="188">
        <f>ROUND(I1377*H1377,2)</f>
        <v>0</v>
      </c>
      <c r="K1377" s="185" t="s">
        <v>187</v>
      </c>
      <c r="L1377" s="104"/>
      <c r="M1377" s="189" t="s">
        <v>5</v>
      </c>
      <c r="N1377" s="190" t="s">
        <v>42</v>
      </c>
      <c r="O1377" s="105"/>
      <c r="P1377" s="191">
        <f>O1377*H1377</f>
        <v>0</v>
      </c>
      <c r="Q1377" s="191">
        <v>1E-4</v>
      </c>
      <c r="R1377" s="191">
        <f>Q1377*H1377</f>
        <v>4.0174099999999997E-2</v>
      </c>
      <c r="S1377" s="191">
        <v>0</v>
      </c>
      <c r="T1377" s="192">
        <f>S1377*H1377</f>
        <v>0</v>
      </c>
      <c r="AR1377" s="93" t="s">
        <v>271</v>
      </c>
      <c r="AT1377" s="93" t="s">
        <v>183</v>
      </c>
      <c r="AU1377" s="93" t="s">
        <v>81</v>
      </c>
      <c r="AY1377" s="93" t="s">
        <v>180</v>
      </c>
      <c r="BE1377" s="193">
        <f>IF(N1377="základní",J1377,0)</f>
        <v>0</v>
      </c>
      <c r="BF1377" s="193">
        <f>IF(N1377="snížená",J1377,0)</f>
        <v>0</v>
      </c>
      <c r="BG1377" s="193">
        <f>IF(N1377="zákl. přenesená",J1377,0)</f>
        <v>0</v>
      </c>
      <c r="BH1377" s="193">
        <f>IF(N1377="sníž. přenesená",J1377,0)</f>
        <v>0</v>
      </c>
      <c r="BI1377" s="193">
        <f>IF(N1377="nulová",J1377,0)</f>
        <v>0</v>
      </c>
      <c r="BJ1377" s="93" t="s">
        <v>78</v>
      </c>
      <c r="BK1377" s="193">
        <f>ROUND(I1377*H1377,2)</f>
        <v>0</v>
      </c>
      <c r="BL1377" s="93" t="s">
        <v>271</v>
      </c>
      <c r="BM1377" s="93" t="s">
        <v>1454</v>
      </c>
    </row>
    <row r="1378" spans="2:65" s="195" customFormat="1">
      <c r="B1378" s="194"/>
      <c r="D1378" s="196" t="s">
        <v>190</v>
      </c>
      <c r="E1378" s="197" t="s">
        <v>5</v>
      </c>
      <c r="F1378" s="198" t="s">
        <v>1455</v>
      </c>
      <c r="H1378" s="197" t="s">
        <v>5</v>
      </c>
      <c r="L1378" s="194"/>
      <c r="M1378" s="199"/>
      <c r="N1378" s="200"/>
      <c r="O1378" s="200"/>
      <c r="P1378" s="200"/>
      <c r="Q1378" s="200"/>
      <c r="R1378" s="200"/>
      <c r="S1378" s="200"/>
      <c r="T1378" s="201"/>
      <c r="AT1378" s="197" t="s">
        <v>190</v>
      </c>
      <c r="AU1378" s="197" t="s">
        <v>81</v>
      </c>
      <c r="AV1378" s="195" t="s">
        <v>78</v>
      </c>
      <c r="AW1378" s="195" t="s">
        <v>34</v>
      </c>
      <c r="AX1378" s="195" t="s">
        <v>71</v>
      </c>
      <c r="AY1378" s="197" t="s">
        <v>180</v>
      </c>
    </row>
    <row r="1379" spans="2:65" s="203" customFormat="1">
      <c r="B1379" s="202"/>
      <c r="D1379" s="196" t="s">
        <v>190</v>
      </c>
      <c r="E1379" s="204" t="s">
        <v>5</v>
      </c>
      <c r="F1379" s="205" t="s">
        <v>1444</v>
      </c>
      <c r="H1379" s="206">
        <v>377.17700000000002</v>
      </c>
      <c r="L1379" s="202"/>
      <c r="M1379" s="207"/>
      <c r="N1379" s="208"/>
      <c r="O1379" s="208"/>
      <c r="P1379" s="208"/>
      <c r="Q1379" s="208"/>
      <c r="R1379" s="208"/>
      <c r="S1379" s="208"/>
      <c r="T1379" s="209"/>
      <c r="AT1379" s="204" t="s">
        <v>190</v>
      </c>
      <c r="AU1379" s="204" t="s">
        <v>81</v>
      </c>
      <c r="AV1379" s="203" t="s">
        <v>81</v>
      </c>
      <c r="AW1379" s="203" t="s">
        <v>34</v>
      </c>
      <c r="AX1379" s="203" t="s">
        <v>71</v>
      </c>
      <c r="AY1379" s="204" t="s">
        <v>180</v>
      </c>
    </row>
    <row r="1380" spans="2:65" s="203" customFormat="1">
      <c r="B1380" s="202"/>
      <c r="D1380" s="196" t="s">
        <v>190</v>
      </c>
      <c r="E1380" s="204" t="s">
        <v>5</v>
      </c>
      <c r="F1380" s="205" t="s">
        <v>1456</v>
      </c>
      <c r="H1380" s="206">
        <v>24.564</v>
      </c>
      <c r="L1380" s="202"/>
      <c r="M1380" s="207"/>
      <c r="N1380" s="208"/>
      <c r="O1380" s="208"/>
      <c r="P1380" s="208"/>
      <c r="Q1380" s="208"/>
      <c r="R1380" s="208"/>
      <c r="S1380" s="208"/>
      <c r="T1380" s="209"/>
      <c r="AT1380" s="204" t="s">
        <v>190</v>
      </c>
      <c r="AU1380" s="204" t="s">
        <v>81</v>
      </c>
      <c r="AV1380" s="203" t="s">
        <v>81</v>
      </c>
      <c r="AW1380" s="203" t="s">
        <v>34</v>
      </c>
      <c r="AX1380" s="203" t="s">
        <v>71</v>
      </c>
      <c r="AY1380" s="204" t="s">
        <v>180</v>
      </c>
    </row>
    <row r="1381" spans="2:65" s="211" customFormat="1">
      <c r="B1381" s="210"/>
      <c r="D1381" s="196" t="s">
        <v>190</v>
      </c>
      <c r="E1381" s="212" t="s">
        <v>5</v>
      </c>
      <c r="F1381" s="213" t="s">
        <v>198</v>
      </c>
      <c r="H1381" s="214">
        <v>401.74099999999999</v>
      </c>
      <c r="L1381" s="210"/>
      <c r="M1381" s="215"/>
      <c r="N1381" s="216"/>
      <c r="O1381" s="216"/>
      <c r="P1381" s="216"/>
      <c r="Q1381" s="216"/>
      <c r="R1381" s="216"/>
      <c r="S1381" s="216"/>
      <c r="T1381" s="217"/>
      <c r="AT1381" s="212" t="s">
        <v>190</v>
      </c>
      <c r="AU1381" s="212" t="s">
        <v>81</v>
      </c>
      <c r="AV1381" s="211" t="s">
        <v>188</v>
      </c>
      <c r="AW1381" s="211" t="s">
        <v>34</v>
      </c>
      <c r="AX1381" s="211" t="s">
        <v>78</v>
      </c>
      <c r="AY1381" s="212" t="s">
        <v>180</v>
      </c>
    </row>
    <row r="1382" spans="2:65" s="103" customFormat="1" ht="16.5" customHeight="1">
      <c r="B1382" s="104"/>
      <c r="C1382" s="226" t="s">
        <v>1457</v>
      </c>
      <c r="D1382" s="226" t="s">
        <v>296</v>
      </c>
      <c r="E1382" s="227" t="s">
        <v>1446</v>
      </c>
      <c r="F1382" s="228" t="s">
        <v>1447</v>
      </c>
      <c r="G1382" s="229" t="s">
        <v>208</v>
      </c>
      <c r="H1382" s="230">
        <v>421.82799999999997</v>
      </c>
      <c r="I1382" s="7"/>
      <c r="J1382" s="231">
        <f>ROUND(I1382*H1382,2)</f>
        <v>0</v>
      </c>
      <c r="K1382" s="228" t="s">
        <v>187</v>
      </c>
      <c r="L1382" s="232"/>
      <c r="M1382" s="233" t="s">
        <v>5</v>
      </c>
      <c r="N1382" s="234" t="s">
        <v>42</v>
      </c>
      <c r="O1382" s="105"/>
      <c r="P1382" s="191">
        <f>O1382*H1382</f>
        <v>0</v>
      </c>
      <c r="Q1382" s="191">
        <v>1.4999999999999999E-2</v>
      </c>
      <c r="R1382" s="191">
        <f>Q1382*H1382</f>
        <v>6.3274199999999992</v>
      </c>
      <c r="S1382" s="191">
        <v>0</v>
      </c>
      <c r="T1382" s="192">
        <f>S1382*H1382</f>
        <v>0</v>
      </c>
      <c r="AR1382" s="93" t="s">
        <v>389</v>
      </c>
      <c r="AT1382" s="93" t="s">
        <v>296</v>
      </c>
      <c r="AU1382" s="93" t="s">
        <v>81</v>
      </c>
      <c r="AY1382" s="93" t="s">
        <v>180</v>
      </c>
      <c r="BE1382" s="193">
        <f>IF(N1382="základní",J1382,0)</f>
        <v>0</v>
      </c>
      <c r="BF1382" s="193">
        <f>IF(N1382="snížená",J1382,0)</f>
        <v>0</v>
      </c>
      <c r="BG1382" s="193">
        <f>IF(N1382="zákl. přenesená",J1382,0)</f>
        <v>0</v>
      </c>
      <c r="BH1382" s="193">
        <f>IF(N1382="sníž. přenesená",J1382,0)</f>
        <v>0</v>
      </c>
      <c r="BI1382" s="193">
        <f>IF(N1382="nulová",J1382,0)</f>
        <v>0</v>
      </c>
      <c r="BJ1382" s="93" t="s">
        <v>78</v>
      </c>
      <c r="BK1382" s="193">
        <f>ROUND(I1382*H1382,2)</f>
        <v>0</v>
      </c>
      <c r="BL1382" s="93" t="s">
        <v>271</v>
      </c>
      <c r="BM1382" s="93" t="s">
        <v>1458</v>
      </c>
    </row>
    <row r="1383" spans="2:65" s="203" customFormat="1">
      <c r="B1383" s="202"/>
      <c r="D1383" s="196" t="s">
        <v>190</v>
      </c>
      <c r="E1383" s="204" t="s">
        <v>5</v>
      </c>
      <c r="F1383" s="205" t="s">
        <v>1459</v>
      </c>
      <c r="H1383" s="206">
        <v>401.74099999999999</v>
      </c>
      <c r="L1383" s="202"/>
      <c r="M1383" s="207"/>
      <c r="N1383" s="208"/>
      <c r="O1383" s="208"/>
      <c r="P1383" s="208"/>
      <c r="Q1383" s="208"/>
      <c r="R1383" s="208"/>
      <c r="S1383" s="208"/>
      <c r="T1383" s="209"/>
      <c r="AT1383" s="204" t="s">
        <v>190</v>
      </c>
      <c r="AU1383" s="204" t="s">
        <v>81</v>
      </c>
      <c r="AV1383" s="203" t="s">
        <v>81</v>
      </c>
      <c r="AW1383" s="203" t="s">
        <v>34</v>
      </c>
      <c r="AX1383" s="203" t="s">
        <v>71</v>
      </c>
      <c r="AY1383" s="204" t="s">
        <v>180</v>
      </c>
    </row>
    <row r="1384" spans="2:65" s="203" customFormat="1">
      <c r="B1384" s="202"/>
      <c r="D1384" s="196" t="s">
        <v>190</v>
      </c>
      <c r="E1384" s="204" t="s">
        <v>5</v>
      </c>
      <c r="F1384" s="205" t="s">
        <v>1460</v>
      </c>
      <c r="H1384" s="206">
        <v>421.82799999999997</v>
      </c>
      <c r="L1384" s="202"/>
      <c r="M1384" s="207"/>
      <c r="N1384" s="208"/>
      <c r="O1384" s="208"/>
      <c r="P1384" s="208"/>
      <c r="Q1384" s="208"/>
      <c r="R1384" s="208"/>
      <c r="S1384" s="208"/>
      <c r="T1384" s="209"/>
      <c r="AT1384" s="204" t="s">
        <v>190</v>
      </c>
      <c r="AU1384" s="204" t="s">
        <v>81</v>
      </c>
      <c r="AV1384" s="203" t="s">
        <v>81</v>
      </c>
      <c r="AW1384" s="203" t="s">
        <v>34</v>
      </c>
      <c r="AX1384" s="203" t="s">
        <v>78</v>
      </c>
      <c r="AY1384" s="204" t="s">
        <v>180</v>
      </c>
    </row>
    <row r="1385" spans="2:65" s="103" customFormat="1" ht="25.5" customHeight="1">
      <c r="B1385" s="104"/>
      <c r="C1385" s="183" t="s">
        <v>1461</v>
      </c>
      <c r="D1385" s="183" t="s">
        <v>183</v>
      </c>
      <c r="E1385" s="184" t="s">
        <v>1462</v>
      </c>
      <c r="F1385" s="185" t="s">
        <v>1463</v>
      </c>
      <c r="G1385" s="186" t="s">
        <v>208</v>
      </c>
      <c r="H1385" s="187">
        <v>24.948</v>
      </c>
      <c r="I1385" s="6"/>
      <c r="J1385" s="188">
        <f>ROUND(I1385*H1385,2)</f>
        <v>0</v>
      </c>
      <c r="K1385" s="185" t="s">
        <v>187</v>
      </c>
      <c r="L1385" s="104"/>
      <c r="M1385" s="189" t="s">
        <v>5</v>
      </c>
      <c r="N1385" s="190" t="s">
        <v>42</v>
      </c>
      <c r="O1385" s="105"/>
      <c r="P1385" s="191">
        <f>O1385*H1385</f>
        <v>0</v>
      </c>
      <c r="Q1385" s="191">
        <v>6.0000000000000001E-3</v>
      </c>
      <c r="R1385" s="191">
        <f>Q1385*H1385</f>
        <v>0.14968800000000002</v>
      </c>
      <c r="S1385" s="191">
        <v>0</v>
      </c>
      <c r="T1385" s="192">
        <f>S1385*H1385</f>
        <v>0</v>
      </c>
      <c r="AR1385" s="93" t="s">
        <v>271</v>
      </c>
      <c r="AT1385" s="93" t="s">
        <v>183</v>
      </c>
      <c r="AU1385" s="93" t="s">
        <v>81</v>
      </c>
      <c r="AY1385" s="93" t="s">
        <v>180</v>
      </c>
      <c r="BE1385" s="193">
        <f>IF(N1385="základní",J1385,0)</f>
        <v>0</v>
      </c>
      <c r="BF1385" s="193">
        <f>IF(N1385="snížená",J1385,0)</f>
        <v>0</v>
      </c>
      <c r="BG1385" s="193">
        <f>IF(N1385="zákl. přenesená",J1385,0)</f>
        <v>0</v>
      </c>
      <c r="BH1385" s="193">
        <f>IF(N1385="sníž. přenesená",J1385,0)</f>
        <v>0</v>
      </c>
      <c r="BI1385" s="193">
        <f>IF(N1385="nulová",J1385,0)</f>
        <v>0</v>
      </c>
      <c r="BJ1385" s="93" t="s">
        <v>78</v>
      </c>
      <c r="BK1385" s="193">
        <f>ROUND(I1385*H1385,2)</f>
        <v>0</v>
      </c>
      <c r="BL1385" s="93" t="s">
        <v>271</v>
      </c>
      <c r="BM1385" s="93" t="s">
        <v>1464</v>
      </c>
    </row>
    <row r="1386" spans="2:65" s="195" customFormat="1">
      <c r="B1386" s="194"/>
      <c r="D1386" s="196" t="s">
        <v>190</v>
      </c>
      <c r="E1386" s="197" t="s">
        <v>5</v>
      </c>
      <c r="F1386" s="198" t="s">
        <v>1465</v>
      </c>
      <c r="H1386" s="197" t="s">
        <v>5</v>
      </c>
      <c r="L1386" s="194"/>
      <c r="M1386" s="199"/>
      <c r="N1386" s="200"/>
      <c r="O1386" s="200"/>
      <c r="P1386" s="200"/>
      <c r="Q1386" s="200"/>
      <c r="R1386" s="200"/>
      <c r="S1386" s="200"/>
      <c r="T1386" s="201"/>
      <c r="AT1386" s="197" t="s">
        <v>190</v>
      </c>
      <c r="AU1386" s="197" t="s">
        <v>81</v>
      </c>
      <c r="AV1386" s="195" t="s">
        <v>78</v>
      </c>
      <c r="AW1386" s="195" t="s">
        <v>34</v>
      </c>
      <c r="AX1386" s="195" t="s">
        <v>71</v>
      </c>
      <c r="AY1386" s="197" t="s">
        <v>180</v>
      </c>
    </row>
    <row r="1387" spans="2:65" s="195" customFormat="1">
      <c r="B1387" s="194"/>
      <c r="D1387" s="196" t="s">
        <v>190</v>
      </c>
      <c r="E1387" s="197" t="s">
        <v>5</v>
      </c>
      <c r="F1387" s="198" t="s">
        <v>1466</v>
      </c>
      <c r="H1387" s="197" t="s">
        <v>5</v>
      </c>
      <c r="L1387" s="194"/>
      <c r="M1387" s="199"/>
      <c r="N1387" s="200"/>
      <c r="O1387" s="200"/>
      <c r="P1387" s="200"/>
      <c r="Q1387" s="200"/>
      <c r="R1387" s="200"/>
      <c r="S1387" s="200"/>
      <c r="T1387" s="201"/>
      <c r="AT1387" s="197" t="s">
        <v>190</v>
      </c>
      <c r="AU1387" s="197" t="s">
        <v>81</v>
      </c>
      <c r="AV1387" s="195" t="s">
        <v>78</v>
      </c>
      <c r="AW1387" s="195" t="s">
        <v>34</v>
      </c>
      <c r="AX1387" s="195" t="s">
        <v>71</v>
      </c>
      <c r="AY1387" s="197" t="s">
        <v>180</v>
      </c>
    </row>
    <row r="1388" spans="2:65" s="203" customFormat="1">
      <c r="B1388" s="202"/>
      <c r="D1388" s="196" t="s">
        <v>190</v>
      </c>
      <c r="E1388" s="204" t="s">
        <v>5</v>
      </c>
      <c r="F1388" s="205" t="s">
        <v>1467</v>
      </c>
      <c r="H1388" s="206">
        <v>24.948</v>
      </c>
      <c r="L1388" s="202"/>
      <c r="M1388" s="207"/>
      <c r="N1388" s="208"/>
      <c r="O1388" s="208"/>
      <c r="P1388" s="208"/>
      <c r="Q1388" s="208"/>
      <c r="R1388" s="208"/>
      <c r="S1388" s="208"/>
      <c r="T1388" s="209"/>
      <c r="AT1388" s="204" t="s">
        <v>190</v>
      </c>
      <c r="AU1388" s="204" t="s">
        <v>81</v>
      </c>
      <c r="AV1388" s="203" t="s">
        <v>81</v>
      </c>
      <c r="AW1388" s="203" t="s">
        <v>34</v>
      </c>
      <c r="AX1388" s="203" t="s">
        <v>78</v>
      </c>
      <c r="AY1388" s="204" t="s">
        <v>180</v>
      </c>
    </row>
    <row r="1389" spans="2:65" s="103" customFormat="1" ht="16.5" customHeight="1">
      <c r="B1389" s="104"/>
      <c r="C1389" s="226" t="s">
        <v>1468</v>
      </c>
      <c r="D1389" s="226" t="s">
        <v>296</v>
      </c>
      <c r="E1389" s="227" t="s">
        <v>1469</v>
      </c>
      <c r="F1389" s="228" t="s">
        <v>1470</v>
      </c>
      <c r="G1389" s="229" t="s">
        <v>208</v>
      </c>
      <c r="H1389" s="230">
        <v>26.195</v>
      </c>
      <c r="I1389" s="7"/>
      <c r="J1389" s="231">
        <f>ROUND(I1389*H1389,2)</f>
        <v>0</v>
      </c>
      <c r="K1389" s="228" t="s">
        <v>5</v>
      </c>
      <c r="L1389" s="232"/>
      <c r="M1389" s="233" t="s">
        <v>5</v>
      </c>
      <c r="N1389" s="234" t="s">
        <v>42</v>
      </c>
      <c r="O1389" s="105"/>
      <c r="P1389" s="191">
        <f>O1389*H1389</f>
        <v>0</v>
      </c>
      <c r="Q1389" s="191">
        <v>8.9999999999999993E-3</v>
      </c>
      <c r="R1389" s="191">
        <f>Q1389*H1389</f>
        <v>0.23575499999999999</v>
      </c>
      <c r="S1389" s="191">
        <v>0</v>
      </c>
      <c r="T1389" s="192">
        <f>S1389*H1389</f>
        <v>0</v>
      </c>
      <c r="AR1389" s="93" t="s">
        <v>389</v>
      </c>
      <c r="AT1389" s="93" t="s">
        <v>296</v>
      </c>
      <c r="AU1389" s="93" t="s">
        <v>81</v>
      </c>
      <c r="AY1389" s="93" t="s">
        <v>180</v>
      </c>
      <c r="BE1389" s="193">
        <f>IF(N1389="základní",J1389,0)</f>
        <v>0</v>
      </c>
      <c r="BF1389" s="193">
        <f>IF(N1389="snížená",J1389,0)</f>
        <v>0</v>
      </c>
      <c r="BG1389" s="193">
        <f>IF(N1389="zákl. přenesená",J1389,0)</f>
        <v>0</v>
      </c>
      <c r="BH1389" s="193">
        <f>IF(N1389="sníž. přenesená",J1389,0)</f>
        <v>0</v>
      </c>
      <c r="BI1389" s="193">
        <f>IF(N1389="nulová",J1389,0)</f>
        <v>0</v>
      </c>
      <c r="BJ1389" s="93" t="s">
        <v>78</v>
      </c>
      <c r="BK1389" s="193">
        <f>ROUND(I1389*H1389,2)</f>
        <v>0</v>
      </c>
      <c r="BL1389" s="93" t="s">
        <v>271</v>
      </c>
      <c r="BM1389" s="93" t="s">
        <v>1471</v>
      </c>
    </row>
    <row r="1390" spans="2:65" s="203" customFormat="1">
      <c r="B1390" s="202"/>
      <c r="D1390" s="196" t="s">
        <v>190</v>
      </c>
      <c r="E1390" s="204" t="s">
        <v>5</v>
      </c>
      <c r="F1390" s="205" t="s">
        <v>1472</v>
      </c>
      <c r="H1390" s="206">
        <v>24.948</v>
      </c>
      <c r="L1390" s="202"/>
      <c r="M1390" s="207"/>
      <c r="N1390" s="208"/>
      <c r="O1390" s="208"/>
      <c r="P1390" s="208"/>
      <c r="Q1390" s="208"/>
      <c r="R1390" s="208"/>
      <c r="S1390" s="208"/>
      <c r="T1390" s="209"/>
      <c r="AT1390" s="204" t="s">
        <v>190</v>
      </c>
      <c r="AU1390" s="204" t="s">
        <v>81</v>
      </c>
      <c r="AV1390" s="203" t="s">
        <v>81</v>
      </c>
      <c r="AW1390" s="203" t="s">
        <v>34</v>
      </c>
      <c r="AX1390" s="203" t="s">
        <v>71</v>
      </c>
      <c r="AY1390" s="204" t="s">
        <v>180</v>
      </c>
    </row>
    <row r="1391" spans="2:65" s="203" customFormat="1">
      <c r="B1391" s="202"/>
      <c r="D1391" s="196" t="s">
        <v>190</v>
      </c>
      <c r="E1391" s="204" t="s">
        <v>5</v>
      </c>
      <c r="F1391" s="205" t="s">
        <v>1473</v>
      </c>
      <c r="H1391" s="206">
        <v>26.195</v>
      </c>
      <c r="L1391" s="202"/>
      <c r="M1391" s="207"/>
      <c r="N1391" s="208"/>
      <c r="O1391" s="208"/>
      <c r="P1391" s="208"/>
      <c r="Q1391" s="208"/>
      <c r="R1391" s="208"/>
      <c r="S1391" s="208"/>
      <c r="T1391" s="209"/>
      <c r="AT1391" s="204" t="s">
        <v>190</v>
      </c>
      <c r="AU1391" s="204" t="s">
        <v>81</v>
      </c>
      <c r="AV1391" s="203" t="s">
        <v>81</v>
      </c>
      <c r="AW1391" s="203" t="s">
        <v>34</v>
      </c>
      <c r="AX1391" s="203" t="s">
        <v>78</v>
      </c>
      <c r="AY1391" s="204" t="s">
        <v>180</v>
      </c>
    </row>
    <row r="1392" spans="2:65" s="103" customFormat="1" ht="38.25" customHeight="1">
      <c r="B1392" s="104"/>
      <c r="C1392" s="183" t="s">
        <v>1474</v>
      </c>
      <c r="D1392" s="183" t="s">
        <v>183</v>
      </c>
      <c r="E1392" s="184" t="s">
        <v>1475</v>
      </c>
      <c r="F1392" s="185" t="s">
        <v>1476</v>
      </c>
      <c r="G1392" s="186" t="s">
        <v>237</v>
      </c>
      <c r="H1392" s="187">
        <v>14.964</v>
      </c>
      <c r="I1392" s="6"/>
      <c r="J1392" s="188">
        <f>ROUND(I1392*H1392,2)</f>
        <v>0</v>
      </c>
      <c r="K1392" s="185" t="s">
        <v>187</v>
      </c>
      <c r="L1392" s="104"/>
      <c r="M1392" s="189" t="s">
        <v>5</v>
      </c>
      <c r="N1392" s="190" t="s">
        <v>42</v>
      </c>
      <c r="O1392" s="105"/>
      <c r="P1392" s="191">
        <f>O1392*H1392</f>
        <v>0</v>
      </c>
      <c r="Q1392" s="191">
        <v>0</v>
      </c>
      <c r="R1392" s="191">
        <f>Q1392*H1392</f>
        <v>0</v>
      </c>
      <c r="S1392" s="191">
        <v>0</v>
      </c>
      <c r="T1392" s="192">
        <f>S1392*H1392</f>
        <v>0</v>
      </c>
      <c r="AR1392" s="93" t="s">
        <v>271</v>
      </c>
      <c r="AT1392" s="93" t="s">
        <v>183</v>
      </c>
      <c r="AU1392" s="93" t="s">
        <v>81</v>
      </c>
      <c r="AY1392" s="93" t="s">
        <v>180</v>
      </c>
      <c r="BE1392" s="193">
        <f>IF(N1392="základní",J1392,0)</f>
        <v>0</v>
      </c>
      <c r="BF1392" s="193">
        <f>IF(N1392="snížená",J1392,0)</f>
        <v>0</v>
      </c>
      <c r="BG1392" s="193">
        <f>IF(N1392="zákl. přenesená",J1392,0)</f>
        <v>0</v>
      </c>
      <c r="BH1392" s="193">
        <f>IF(N1392="sníž. přenesená",J1392,0)</f>
        <v>0</v>
      </c>
      <c r="BI1392" s="193">
        <f>IF(N1392="nulová",J1392,0)</f>
        <v>0</v>
      </c>
      <c r="BJ1392" s="93" t="s">
        <v>78</v>
      </c>
      <c r="BK1392" s="193">
        <f>ROUND(I1392*H1392,2)</f>
        <v>0</v>
      </c>
      <c r="BL1392" s="93" t="s">
        <v>271</v>
      </c>
      <c r="BM1392" s="93" t="s">
        <v>1477</v>
      </c>
    </row>
    <row r="1393" spans="2:65" s="171" customFormat="1" ht="29.85" customHeight="1">
      <c r="B1393" s="170"/>
      <c r="D1393" s="172" t="s">
        <v>70</v>
      </c>
      <c r="E1393" s="181" t="s">
        <v>1478</v>
      </c>
      <c r="F1393" s="181" t="s">
        <v>1479</v>
      </c>
      <c r="J1393" s="182">
        <f>BK1393</f>
        <v>0</v>
      </c>
      <c r="L1393" s="170"/>
      <c r="M1393" s="175"/>
      <c r="N1393" s="176"/>
      <c r="O1393" s="176"/>
      <c r="P1393" s="177">
        <f>SUM(P1394:P1433)</f>
        <v>0</v>
      </c>
      <c r="Q1393" s="176"/>
      <c r="R1393" s="177">
        <f>SUM(R1394:R1433)</f>
        <v>1.2472681000000003</v>
      </c>
      <c r="S1393" s="176"/>
      <c r="T1393" s="178">
        <f>SUM(T1394:T1433)</f>
        <v>0</v>
      </c>
      <c r="AR1393" s="172" t="s">
        <v>81</v>
      </c>
      <c r="AT1393" s="179" t="s">
        <v>70</v>
      </c>
      <c r="AU1393" s="179" t="s">
        <v>78</v>
      </c>
      <c r="AY1393" s="172" t="s">
        <v>180</v>
      </c>
      <c r="BK1393" s="180">
        <f>SUM(BK1394:BK1433)</f>
        <v>0</v>
      </c>
    </row>
    <row r="1394" spans="2:65" s="103" customFormat="1" ht="38.25" customHeight="1">
      <c r="B1394" s="104"/>
      <c r="C1394" s="183" t="s">
        <v>1480</v>
      </c>
      <c r="D1394" s="183" t="s">
        <v>183</v>
      </c>
      <c r="E1394" s="184" t="s">
        <v>1481</v>
      </c>
      <c r="F1394" s="185" t="s">
        <v>1482</v>
      </c>
      <c r="G1394" s="186" t="s">
        <v>208</v>
      </c>
      <c r="H1394" s="187">
        <v>34.4</v>
      </c>
      <c r="I1394" s="6"/>
      <c r="J1394" s="188">
        <f>ROUND(I1394*H1394,2)</f>
        <v>0</v>
      </c>
      <c r="K1394" s="185" t="s">
        <v>187</v>
      </c>
      <c r="L1394" s="104"/>
      <c r="M1394" s="189" t="s">
        <v>5</v>
      </c>
      <c r="N1394" s="190" t="s">
        <v>42</v>
      </c>
      <c r="O1394" s="105"/>
      <c r="P1394" s="191">
        <f>O1394*H1394</f>
        <v>0</v>
      </c>
      <c r="Q1394" s="191">
        <v>1.618E-2</v>
      </c>
      <c r="R1394" s="191">
        <f>Q1394*H1394</f>
        <v>0.55659199999999998</v>
      </c>
      <c r="S1394" s="191">
        <v>0</v>
      </c>
      <c r="T1394" s="192">
        <f>S1394*H1394</f>
        <v>0</v>
      </c>
      <c r="AR1394" s="93" t="s">
        <v>271</v>
      </c>
      <c r="AT1394" s="93" t="s">
        <v>183</v>
      </c>
      <c r="AU1394" s="93" t="s">
        <v>81</v>
      </c>
      <c r="AY1394" s="93" t="s">
        <v>180</v>
      </c>
      <c r="BE1394" s="193">
        <f>IF(N1394="základní",J1394,0)</f>
        <v>0</v>
      </c>
      <c r="BF1394" s="193">
        <f>IF(N1394="snížená",J1394,0)</f>
        <v>0</v>
      </c>
      <c r="BG1394" s="193">
        <f>IF(N1394="zákl. přenesená",J1394,0)</f>
        <v>0</v>
      </c>
      <c r="BH1394" s="193">
        <f>IF(N1394="sníž. přenesená",J1394,0)</f>
        <v>0</v>
      </c>
      <c r="BI1394" s="193">
        <f>IF(N1394="nulová",J1394,0)</f>
        <v>0</v>
      </c>
      <c r="BJ1394" s="93" t="s">
        <v>78</v>
      </c>
      <c r="BK1394" s="193">
        <f>ROUND(I1394*H1394,2)</f>
        <v>0</v>
      </c>
      <c r="BL1394" s="93" t="s">
        <v>271</v>
      </c>
      <c r="BM1394" s="93" t="s">
        <v>1483</v>
      </c>
    </row>
    <row r="1395" spans="2:65" s="195" customFormat="1">
      <c r="B1395" s="194"/>
      <c r="D1395" s="196" t="s">
        <v>190</v>
      </c>
      <c r="E1395" s="197" t="s">
        <v>5</v>
      </c>
      <c r="F1395" s="198" t="s">
        <v>1484</v>
      </c>
      <c r="H1395" s="197" t="s">
        <v>5</v>
      </c>
      <c r="L1395" s="194"/>
      <c r="M1395" s="199"/>
      <c r="N1395" s="200"/>
      <c r="O1395" s="200"/>
      <c r="P1395" s="200"/>
      <c r="Q1395" s="200"/>
      <c r="R1395" s="200"/>
      <c r="S1395" s="200"/>
      <c r="T1395" s="201"/>
      <c r="AT1395" s="197" t="s">
        <v>190</v>
      </c>
      <c r="AU1395" s="197" t="s">
        <v>81</v>
      </c>
      <c r="AV1395" s="195" t="s">
        <v>78</v>
      </c>
      <c r="AW1395" s="195" t="s">
        <v>34</v>
      </c>
      <c r="AX1395" s="195" t="s">
        <v>71</v>
      </c>
      <c r="AY1395" s="197" t="s">
        <v>180</v>
      </c>
    </row>
    <row r="1396" spans="2:65" s="195" customFormat="1">
      <c r="B1396" s="194"/>
      <c r="D1396" s="196" t="s">
        <v>190</v>
      </c>
      <c r="E1396" s="197" t="s">
        <v>5</v>
      </c>
      <c r="F1396" s="198" t="s">
        <v>1341</v>
      </c>
      <c r="H1396" s="197" t="s">
        <v>5</v>
      </c>
      <c r="L1396" s="194"/>
      <c r="M1396" s="199"/>
      <c r="N1396" s="200"/>
      <c r="O1396" s="200"/>
      <c r="P1396" s="200"/>
      <c r="Q1396" s="200"/>
      <c r="R1396" s="200"/>
      <c r="S1396" s="200"/>
      <c r="T1396" s="201"/>
      <c r="AT1396" s="197" t="s">
        <v>190</v>
      </c>
      <c r="AU1396" s="197" t="s">
        <v>81</v>
      </c>
      <c r="AV1396" s="195" t="s">
        <v>78</v>
      </c>
      <c r="AW1396" s="195" t="s">
        <v>34</v>
      </c>
      <c r="AX1396" s="195" t="s">
        <v>71</v>
      </c>
      <c r="AY1396" s="197" t="s">
        <v>180</v>
      </c>
    </row>
    <row r="1397" spans="2:65" s="195" customFormat="1">
      <c r="B1397" s="194"/>
      <c r="D1397" s="196" t="s">
        <v>190</v>
      </c>
      <c r="E1397" s="197" t="s">
        <v>5</v>
      </c>
      <c r="F1397" s="198" t="s">
        <v>288</v>
      </c>
      <c r="H1397" s="197" t="s">
        <v>5</v>
      </c>
      <c r="L1397" s="194"/>
      <c r="M1397" s="199"/>
      <c r="N1397" s="200"/>
      <c r="O1397" s="200"/>
      <c r="P1397" s="200"/>
      <c r="Q1397" s="200"/>
      <c r="R1397" s="200"/>
      <c r="S1397" s="200"/>
      <c r="T1397" s="201"/>
      <c r="AT1397" s="197" t="s">
        <v>190</v>
      </c>
      <c r="AU1397" s="197" t="s">
        <v>81</v>
      </c>
      <c r="AV1397" s="195" t="s">
        <v>78</v>
      </c>
      <c r="AW1397" s="195" t="s">
        <v>34</v>
      </c>
      <c r="AX1397" s="195" t="s">
        <v>71</v>
      </c>
      <c r="AY1397" s="197" t="s">
        <v>180</v>
      </c>
    </row>
    <row r="1398" spans="2:65" s="195" customFormat="1">
      <c r="B1398" s="194"/>
      <c r="D1398" s="196" t="s">
        <v>190</v>
      </c>
      <c r="E1398" s="197" t="s">
        <v>5</v>
      </c>
      <c r="F1398" s="198" t="s">
        <v>1485</v>
      </c>
      <c r="H1398" s="197" t="s">
        <v>5</v>
      </c>
      <c r="L1398" s="194"/>
      <c r="M1398" s="199"/>
      <c r="N1398" s="200"/>
      <c r="O1398" s="200"/>
      <c r="P1398" s="200"/>
      <c r="Q1398" s="200"/>
      <c r="R1398" s="200"/>
      <c r="S1398" s="200"/>
      <c r="T1398" s="201"/>
      <c r="AT1398" s="197" t="s">
        <v>190</v>
      </c>
      <c r="AU1398" s="197" t="s">
        <v>81</v>
      </c>
      <c r="AV1398" s="195" t="s">
        <v>78</v>
      </c>
      <c r="AW1398" s="195" t="s">
        <v>34</v>
      </c>
      <c r="AX1398" s="195" t="s">
        <v>71</v>
      </c>
      <c r="AY1398" s="197" t="s">
        <v>180</v>
      </c>
    </row>
    <row r="1399" spans="2:65" s="203" customFormat="1">
      <c r="B1399" s="202"/>
      <c r="D1399" s="196" t="s">
        <v>190</v>
      </c>
      <c r="E1399" s="204" t="s">
        <v>5</v>
      </c>
      <c r="F1399" s="205" t="s">
        <v>1486</v>
      </c>
      <c r="H1399" s="206">
        <v>34.4</v>
      </c>
      <c r="L1399" s="202"/>
      <c r="M1399" s="207"/>
      <c r="N1399" s="208"/>
      <c r="O1399" s="208"/>
      <c r="P1399" s="208"/>
      <c r="Q1399" s="208"/>
      <c r="R1399" s="208"/>
      <c r="S1399" s="208"/>
      <c r="T1399" s="209"/>
      <c r="AT1399" s="204" t="s">
        <v>190</v>
      </c>
      <c r="AU1399" s="204" t="s">
        <v>81</v>
      </c>
      <c r="AV1399" s="203" t="s">
        <v>81</v>
      </c>
      <c r="AW1399" s="203" t="s">
        <v>34</v>
      </c>
      <c r="AX1399" s="203" t="s">
        <v>78</v>
      </c>
      <c r="AY1399" s="204" t="s">
        <v>180</v>
      </c>
    </row>
    <row r="1400" spans="2:65" s="103" customFormat="1" ht="25.5" customHeight="1">
      <c r="B1400" s="104"/>
      <c r="C1400" s="183" t="s">
        <v>1487</v>
      </c>
      <c r="D1400" s="183" t="s">
        <v>183</v>
      </c>
      <c r="E1400" s="184" t="s">
        <v>1488</v>
      </c>
      <c r="F1400" s="185" t="s">
        <v>1489</v>
      </c>
      <c r="G1400" s="186" t="s">
        <v>208</v>
      </c>
      <c r="H1400" s="187">
        <v>34.4</v>
      </c>
      <c r="I1400" s="6"/>
      <c r="J1400" s="188">
        <f>ROUND(I1400*H1400,2)</f>
        <v>0</v>
      </c>
      <c r="K1400" s="185" t="s">
        <v>187</v>
      </c>
      <c r="L1400" s="104"/>
      <c r="M1400" s="189" t="s">
        <v>5</v>
      </c>
      <c r="N1400" s="190" t="s">
        <v>42</v>
      </c>
      <c r="O1400" s="105"/>
      <c r="P1400" s="191">
        <f>O1400*H1400</f>
        <v>0</v>
      </c>
      <c r="Q1400" s="191">
        <v>0</v>
      </c>
      <c r="R1400" s="191">
        <f>Q1400*H1400</f>
        <v>0</v>
      </c>
      <c r="S1400" s="191">
        <v>0</v>
      </c>
      <c r="T1400" s="192">
        <f>S1400*H1400</f>
        <v>0</v>
      </c>
      <c r="AR1400" s="93" t="s">
        <v>271</v>
      </c>
      <c r="AT1400" s="93" t="s">
        <v>183</v>
      </c>
      <c r="AU1400" s="93" t="s">
        <v>81</v>
      </c>
      <c r="AY1400" s="93" t="s">
        <v>180</v>
      </c>
      <c r="BE1400" s="193">
        <f>IF(N1400="základní",J1400,0)</f>
        <v>0</v>
      </c>
      <c r="BF1400" s="193">
        <f>IF(N1400="snížená",J1400,0)</f>
        <v>0</v>
      </c>
      <c r="BG1400" s="193">
        <f>IF(N1400="zákl. přenesená",J1400,0)</f>
        <v>0</v>
      </c>
      <c r="BH1400" s="193">
        <f>IF(N1400="sníž. přenesená",J1400,0)</f>
        <v>0</v>
      </c>
      <c r="BI1400" s="193">
        <f>IF(N1400="nulová",J1400,0)</f>
        <v>0</v>
      </c>
      <c r="BJ1400" s="93" t="s">
        <v>78</v>
      </c>
      <c r="BK1400" s="193">
        <f>ROUND(I1400*H1400,2)</f>
        <v>0</v>
      </c>
      <c r="BL1400" s="93" t="s">
        <v>271</v>
      </c>
      <c r="BM1400" s="93" t="s">
        <v>1490</v>
      </c>
    </row>
    <row r="1401" spans="2:65" s="103" customFormat="1" ht="16.5" customHeight="1">
      <c r="B1401" s="104"/>
      <c r="C1401" s="226" t="s">
        <v>1491</v>
      </c>
      <c r="D1401" s="226" t="s">
        <v>296</v>
      </c>
      <c r="E1401" s="227" t="s">
        <v>1492</v>
      </c>
      <c r="F1401" s="228" t="s">
        <v>1493</v>
      </c>
      <c r="G1401" s="229" t="s">
        <v>208</v>
      </c>
      <c r="H1401" s="230">
        <v>37.840000000000003</v>
      </c>
      <c r="I1401" s="7"/>
      <c r="J1401" s="231">
        <f>ROUND(I1401*H1401,2)</f>
        <v>0</v>
      </c>
      <c r="K1401" s="228" t="s">
        <v>187</v>
      </c>
      <c r="L1401" s="232"/>
      <c r="M1401" s="233" t="s">
        <v>5</v>
      </c>
      <c r="N1401" s="234" t="s">
        <v>42</v>
      </c>
      <c r="O1401" s="105"/>
      <c r="P1401" s="191">
        <f>O1401*H1401</f>
        <v>0</v>
      </c>
      <c r="Q1401" s="191">
        <v>1.1E-4</v>
      </c>
      <c r="R1401" s="191">
        <f>Q1401*H1401</f>
        <v>4.1624000000000001E-3</v>
      </c>
      <c r="S1401" s="191">
        <v>0</v>
      </c>
      <c r="T1401" s="192">
        <f>S1401*H1401</f>
        <v>0</v>
      </c>
      <c r="AR1401" s="93" t="s">
        <v>389</v>
      </c>
      <c r="AT1401" s="93" t="s">
        <v>296</v>
      </c>
      <c r="AU1401" s="93" t="s">
        <v>81</v>
      </c>
      <c r="AY1401" s="93" t="s">
        <v>180</v>
      </c>
      <c r="BE1401" s="193">
        <f>IF(N1401="základní",J1401,0)</f>
        <v>0</v>
      </c>
      <c r="BF1401" s="193">
        <f>IF(N1401="snížená",J1401,0)</f>
        <v>0</v>
      </c>
      <c r="BG1401" s="193">
        <f>IF(N1401="zákl. přenesená",J1401,0)</f>
        <v>0</v>
      </c>
      <c r="BH1401" s="193">
        <f>IF(N1401="sníž. přenesená",J1401,0)</f>
        <v>0</v>
      </c>
      <c r="BI1401" s="193">
        <f>IF(N1401="nulová",J1401,0)</f>
        <v>0</v>
      </c>
      <c r="BJ1401" s="93" t="s">
        <v>78</v>
      </c>
      <c r="BK1401" s="193">
        <f>ROUND(I1401*H1401,2)</f>
        <v>0</v>
      </c>
      <c r="BL1401" s="93" t="s">
        <v>271</v>
      </c>
      <c r="BM1401" s="93" t="s">
        <v>1494</v>
      </c>
    </row>
    <row r="1402" spans="2:65" s="203" customFormat="1">
      <c r="B1402" s="202"/>
      <c r="D1402" s="196" t="s">
        <v>190</v>
      </c>
      <c r="E1402" s="204" t="s">
        <v>5</v>
      </c>
      <c r="F1402" s="205" t="s">
        <v>1495</v>
      </c>
      <c r="H1402" s="206">
        <v>37.840000000000003</v>
      </c>
      <c r="L1402" s="202"/>
      <c r="M1402" s="207"/>
      <c r="N1402" s="208"/>
      <c r="O1402" s="208"/>
      <c r="P1402" s="208"/>
      <c r="Q1402" s="208"/>
      <c r="R1402" s="208"/>
      <c r="S1402" s="208"/>
      <c r="T1402" s="209"/>
      <c r="AT1402" s="204" t="s">
        <v>190</v>
      </c>
      <c r="AU1402" s="204" t="s">
        <v>81</v>
      </c>
      <c r="AV1402" s="203" t="s">
        <v>81</v>
      </c>
      <c r="AW1402" s="203" t="s">
        <v>34</v>
      </c>
      <c r="AX1402" s="203" t="s">
        <v>78</v>
      </c>
      <c r="AY1402" s="204" t="s">
        <v>180</v>
      </c>
    </row>
    <row r="1403" spans="2:65" s="103" customFormat="1" ht="38.25" customHeight="1">
      <c r="B1403" s="104"/>
      <c r="C1403" s="183" t="s">
        <v>1496</v>
      </c>
      <c r="D1403" s="183" t="s">
        <v>183</v>
      </c>
      <c r="E1403" s="184" t="s">
        <v>1497</v>
      </c>
      <c r="F1403" s="185" t="s">
        <v>1498</v>
      </c>
      <c r="G1403" s="186" t="s">
        <v>208</v>
      </c>
      <c r="H1403" s="187">
        <v>10.6</v>
      </c>
      <c r="I1403" s="6"/>
      <c r="J1403" s="188">
        <f>ROUND(I1403*H1403,2)</f>
        <v>0</v>
      </c>
      <c r="K1403" s="185" t="s">
        <v>187</v>
      </c>
      <c r="L1403" s="104"/>
      <c r="M1403" s="189" t="s">
        <v>5</v>
      </c>
      <c r="N1403" s="190" t="s">
        <v>42</v>
      </c>
      <c r="O1403" s="105"/>
      <c r="P1403" s="191">
        <f>O1403*H1403</f>
        <v>0</v>
      </c>
      <c r="Q1403" s="191">
        <v>1.2919999999999999E-2</v>
      </c>
      <c r="R1403" s="191">
        <f>Q1403*H1403</f>
        <v>0.13695199999999999</v>
      </c>
      <c r="S1403" s="191">
        <v>0</v>
      </c>
      <c r="T1403" s="192">
        <f>S1403*H1403</f>
        <v>0</v>
      </c>
      <c r="AR1403" s="93" t="s">
        <v>271</v>
      </c>
      <c r="AT1403" s="93" t="s">
        <v>183</v>
      </c>
      <c r="AU1403" s="93" t="s">
        <v>81</v>
      </c>
      <c r="AY1403" s="93" t="s">
        <v>180</v>
      </c>
      <c r="BE1403" s="193">
        <f>IF(N1403="základní",J1403,0)</f>
        <v>0</v>
      </c>
      <c r="BF1403" s="193">
        <f>IF(N1403="snížená",J1403,0)</f>
        <v>0</v>
      </c>
      <c r="BG1403" s="193">
        <f>IF(N1403="zákl. přenesená",J1403,0)</f>
        <v>0</v>
      </c>
      <c r="BH1403" s="193">
        <f>IF(N1403="sníž. přenesená",J1403,0)</f>
        <v>0</v>
      </c>
      <c r="BI1403" s="193">
        <f>IF(N1403="nulová",J1403,0)</f>
        <v>0</v>
      </c>
      <c r="BJ1403" s="93" t="s">
        <v>78</v>
      </c>
      <c r="BK1403" s="193">
        <f>ROUND(I1403*H1403,2)</f>
        <v>0</v>
      </c>
      <c r="BL1403" s="93" t="s">
        <v>271</v>
      </c>
      <c r="BM1403" s="93" t="s">
        <v>1499</v>
      </c>
    </row>
    <row r="1404" spans="2:65" s="195" customFormat="1">
      <c r="B1404" s="194"/>
      <c r="D1404" s="196" t="s">
        <v>190</v>
      </c>
      <c r="E1404" s="197" t="s">
        <v>5</v>
      </c>
      <c r="F1404" s="198" t="s">
        <v>1500</v>
      </c>
      <c r="H1404" s="197" t="s">
        <v>5</v>
      </c>
      <c r="L1404" s="194"/>
      <c r="M1404" s="199"/>
      <c r="N1404" s="200"/>
      <c r="O1404" s="200"/>
      <c r="P1404" s="200"/>
      <c r="Q1404" s="200"/>
      <c r="R1404" s="200"/>
      <c r="S1404" s="200"/>
      <c r="T1404" s="201"/>
      <c r="AT1404" s="197" t="s">
        <v>190</v>
      </c>
      <c r="AU1404" s="197" t="s">
        <v>81</v>
      </c>
      <c r="AV1404" s="195" t="s">
        <v>78</v>
      </c>
      <c r="AW1404" s="195" t="s">
        <v>34</v>
      </c>
      <c r="AX1404" s="195" t="s">
        <v>71</v>
      </c>
      <c r="AY1404" s="197" t="s">
        <v>180</v>
      </c>
    </row>
    <row r="1405" spans="2:65" s="195" customFormat="1">
      <c r="B1405" s="194"/>
      <c r="D1405" s="196" t="s">
        <v>190</v>
      </c>
      <c r="E1405" s="197" t="s">
        <v>5</v>
      </c>
      <c r="F1405" s="198" t="s">
        <v>1341</v>
      </c>
      <c r="H1405" s="197" t="s">
        <v>5</v>
      </c>
      <c r="L1405" s="194"/>
      <c r="M1405" s="199"/>
      <c r="N1405" s="200"/>
      <c r="O1405" s="200"/>
      <c r="P1405" s="200"/>
      <c r="Q1405" s="200"/>
      <c r="R1405" s="200"/>
      <c r="S1405" s="200"/>
      <c r="T1405" s="201"/>
      <c r="AT1405" s="197" t="s">
        <v>190</v>
      </c>
      <c r="AU1405" s="197" t="s">
        <v>81</v>
      </c>
      <c r="AV1405" s="195" t="s">
        <v>78</v>
      </c>
      <c r="AW1405" s="195" t="s">
        <v>34</v>
      </c>
      <c r="AX1405" s="195" t="s">
        <v>71</v>
      </c>
      <c r="AY1405" s="197" t="s">
        <v>180</v>
      </c>
    </row>
    <row r="1406" spans="2:65" s="195" customFormat="1">
      <c r="B1406" s="194"/>
      <c r="D1406" s="196" t="s">
        <v>190</v>
      </c>
      <c r="E1406" s="197" t="s">
        <v>5</v>
      </c>
      <c r="F1406" s="198" t="s">
        <v>288</v>
      </c>
      <c r="H1406" s="197" t="s">
        <v>5</v>
      </c>
      <c r="L1406" s="194"/>
      <c r="M1406" s="199"/>
      <c r="N1406" s="200"/>
      <c r="O1406" s="200"/>
      <c r="P1406" s="200"/>
      <c r="Q1406" s="200"/>
      <c r="R1406" s="200"/>
      <c r="S1406" s="200"/>
      <c r="T1406" s="201"/>
      <c r="AT1406" s="197" t="s">
        <v>190</v>
      </c>
      <c r="AU1406" s="197" t="s">
        <v>81</v>
      </c>
      <c r="AV1406" s="195" t="s">
        <v>78</v>
      </c>
      <c r="AW1406" s="195" t="s">
        <v>34</v>
      </c>
      <c r="AX1406" s="195" t="s">
        <v>71</v>
      </c>
      <c r="AY1406" s="197" t="s">
        <v>180</v>
      </c>
    </row>
    <row r="1407" spans="2:65" s="195" customFormat="1">
      <c r="B1407" s="194"/>
      <c r="D1407" s="196" t="s">
        <v>190</v>
      </c>
      <c r="E1407" s="197" t="s">
        <v>5</v>
      </c>
      <c r="F1407" s="198" t="s">
        <v>1342</v>
      </c>
      <c r="H1407" s="197" t="s">
        <v>5</v>
      </c>
      <c r="L1407" s="194"/>
      <c r="M1407" s="199"/>
      <c r="N1407" s="200"/>
      <c r="O1407" s="200"/>
      <c r="P1407" s="200"/>
      <c r="Q1407" s="200"/>
      <c r="R1407" s="200"/>
      <c r="S1407" s="200"/>
      <c r="T1407" s="201"/>
      <c r="AT1407" s="197" t="s">
        <v>190</v>
      </c>
      <c r="AU1407" s="197" t="s">
        <v>81</v>
      </c>
      <c r="AV1407" s="195" t="s">
        <v>78</v>
      </c>
      <c r="AW1407" s="195" t="s">
        <v>34</v>
      </c>
      <c r="AX1407" s="195" t="s">
        <v>71</v>
      </c>
      <c r="AY1407" s="197" t="s">
        <v>180</v>
      </c>
    </row>
    <row r="1408" spans="2:65" s="203" customFormat="1">
      <c r="B1408" s="202"/>
      <c r="D1408" s="196" t="s">
        <v>190</v>
      </c>
      <c r="E1408" s="204" t="s">
        <v>5</v>
      </c>
      <c r="F1408" s="205" t="s">
        <v>1343</v>
      </c>
      <c r="H1408" s="206">
        <v>10.6</v>
      </c>
      <c r="L1408" s="202"/>
      <c r="M1408" s="207"/>
      <c r="N1408" s="208"/>
      <c r="O1408" s="208"/>
      <c r="P1408" s="208"/>
      <c r="Q1408" s="208"/>
      <c r="R1408" s="208"/>
      <c r="S1408" s="208"/>
      <c r="T1408" s="209"/>
      <c r="AT1408" s="204" t="s">
        <v>190</v>
      </c>
      <c r="AU1408" s="204" t="s">
        <v>81</v>
      </c>
      <c r="AV1408" s="203" t="s">
        <v>81</v>
      </c>
      <c r="AW1408" s="203" t="s">
        <v>34</v>
      </c>
      <c r="AX1408" s="203" t="s">
        <v>78</v>
      </c>
      <c r="AY1408" s="204" t="s">
        <v>180</v>
      </c>
    </row>
    <row r="1409" spans="2:65" s="103" customFormat="1" ht="38.25" customHeight="1">
      <c r="B1409" s="104"/>
      <c r="C1409" s="183" t="s">
        <v>1501</v>
      </c>
      <c r="D1409" s="183" t="s">
        <v>183</v>
      </c>
      <c r="E1409" s="184" t="s">
        <v>1502</v>
      </c>
      <c r="F1409" s="185" t="s">
        <v>1503</v>
      </c>
      <c r="G1409" s="186" t="s">
        <v>208</v>
      </c>
      <c r="H1409" s="187">
        <v>40.9</v>
      </c>
      <c r="I1409" s="6"/>
      <c r="J1409" s="188">
        <f>ROUND(I1409*H1409,2)</f>
        <v>0</v>
      </c>
      <c r="K1409" s="185" t="s">
        <v>187</v>
      </c>
      <c r="L1409" s="104"/>
      <c r="M1409" s="189" t="s">
        <v>5</v>
      </c>
      <c r="N1409" s="190" t="s">
        <v>42</v>
      </c>
      <c r="O1409" s="105"/>
      <c r="P1409" s="191">
        <f>O1409*H1409</f>
        <v>0</v>
      </c>
      <c r="Q1409" s="191">
        <v>1.261E-2</v>
      </c>
      <c r="R1409" s="191">
        <f>Q1409*H1409</f>
        <v>0.51574900000000001</v>
      </c>
      <c r="S1409" s="191">
        <v>0</v>
      </c>
      <c r="T1409" s="192">
        <f>S1409*H1409</f>
        <v>0</v>
      </c>
      <c r="AR1409" s="93" t="s">
        <v>271</v>
      </c>
      <c r="AT1409" s="93" t="s">
        <v>183</v>
      </c>
      <c r="AU1409" s="93" t="s">
        <v>81</v>
      </c>
      <c r="AY1409" s="93" t="s">
        <v>180</v>
      </c>
      <c r="BE1409" s="193">
        <f>IF(N1409="základní",J1409,0)</f>
        <v>0</v>
      </c>
      <c r="BF1409" s="193">
        <f>IF(N1409="snížená",J1409,0)</f>
        <v>0</v>
      </c>
      <c r="BG1409" s="193">
        <f>IF(N1409="zákl. přenesená",J1409,0)</f>
        <v>0</v>
      </c>
      <c r="BH1409" s="193">
        <f>IF(N1409="sníž. přenesená",J1409,0)</f>
        <v>0</v>
      </c>
      <c r="BI1409" s="193">
        <f>IF(N1409="nulová",J1409,0)</f>
        <v>0</v>
      </c>
      <c r="BJ1409" s="93" t="s">
        <v>78</v>
      </c>
      <c r="BK1409" s="193">
        <f>ROUND(I1409*H1409,2)</f>
        <v>0</v>
      </c>
      <c r="BL1409" s="93" t="s">
        <v>271</v>
      </c>
      <c r="BM1409" s="93" t="s">
        <v>1504</v>
      </c>
    </row>
    <row r="1410" spans="2:65" s="195" customFormat="1">
      <c r="B1410" s="194"/>
      <c r="D1410" s="196" t="s">
        <v>190</v>
      </c>
      <c r="E1410" s="197" t="s">
        <v>5</v>
      </c>
      <c r="F1410" s="198" t="s">
        <v>1505</v>
      </c>
      <c r="H1410" s="197" t="s">
        <v>5</v>
      </c>
      <c r="L1410" s="194"/>
      <c r="M1410" s="199"/>
      <c r="N1410" s="200"/>
      <c r="O1410" s="200"/>
      <c r="P1410" s="200"/>
      <c r="Q1410" s="200"/>
      <c r="R1410" s="200"/>
      <c r="S1410" s="200"/>
      <c r="T1410" s="201"/>
      <c r="AT1410" s="197" t="s">
        <v>190</v>
      </c>
      <c r="AU1410" s="197" t="s">
        <v>81</v>
      </c>
      <c r="AV1410" s="195" t="s">
        <v>78</v>
      </c>
      <c r="AW1410" s="195" t="s">
        <v>34</v>
      </c>
      <c r="AX1410" s="195" t="s">
        <v>71</v>
      </c>
      <c r="AY1410" s="197" t="s">
        <v>180</v>
      </c>
    </row>
    <row r="1411" spans="2:65" s="195" customFormat="1">
      <c r="B1411" s="194"/>
      <c r="D1411" s="196" t="s">
        <v>190</v>
      </c>
      <c r="E1411" s="197" t="s">
        <v>5</v>
      </c>
      <c r="F1411" s="198" t="s">
        <v>286</v>
      </c>
      <c r="H1411" s="197" t="s">
        <v>5</v>
      </c>
      <c r="L1411" s="194"/>
      <c r="M1411" s="199"/>
      <c r="N1411" s="200"/>
      <c r="O1411" s="200"/>
      <c r="P1411" s="200"/>
      <c r="Q1411" s="200"/>
      <c r="R1411" s="200"/>
      <c r="S1411" s="200"/>
      <c r="T1411" s="201"/>
      <c r="AT1411" s="197" t="s">
        <v>190</v>
      </c>
      <c r="AU1411" s="197" t="s">
        <v>81</v>
      </c>
      <c r="AV1411" s="195" t="s">
        <v>78</v>
      </c>
      <c r="AW1411" s="195" t="s">
        <v>34</v>
      </c>
      <c r="AX1411" s="195" t="s">
        <v>71</v>
      </c>
      <c r="AY1411" s="197" t="s">
        <v>180</v>
      </c>
    </row>
    <row r="1412" spans="2:65" s="195" customFormat="1">
      <c r="B1412" s="194"/>
      <c r="D1412" s="196" t="s">
        <v>190</v>
      </c>
      <c r="E1412" s="197" t="s">
        <v>5</v>
      </c>
      <c r="F1412" s="198" t="s">
        <v>288</v>
      </c>
      <c r="H1412" s="197" t="s">
        <v>5</v>
      </c>
      <c r="L1412" s="194"/>
      <c r="M1412" s="199"/>
      <c r="N1412" s="200"/>
      <c r="O1412" s="200"/>
      <c r="P1412" s="200"/>
      <c r="Q1412" s="200"/>
      <c r="R1412" s="200"/>
      <c r="S1412" s="200"/>
      <c r="T1412" s="201"/>
      <c r="AT1412" s="197" t="s">
        <v>190</v>
      </c>
      <c r="AU1412" s="197" t="s">
        <v>81</v>
      </c>
      <c r="AV1412" s="195" t="s">
        <v>78</v>
      </c>
      <c r="AW1412" s="195" t="s">
        <v>34</v>
      </c>
      <c r="AX1412" s="195" t="s">
        <v>71</v>
      </c>
      <c r="AY1412" s="197" t="s">
        <v>180</v>
      </c>
    </row>
    <row r="1413" spans="2:65" s="195" customFormat="1">
      <c r="B1413" s="194"/>
      <c r="D1413" s="196" t="s">
        <v>190</v>
      </c>
      <c r="E1413" s="197" t="s">
        <v>5</v>
      </c>
      <c r="F1413" s="198" t="s">
        <v>1506</v>
      </c>
      <c r="H1413" s="197" t="s">
        <v>5</v>
      </c>
      <c r="L1413" s="194"/>
      <c r="M1413" s="199"/>
      <c r="N1413" s="200"/>
      <c r="O1413" s="200"/>
      <c r="P1413" s="200"/>
      <c r="Q1413" s="200"/>
      <c r="R1413" s="200"/>
      <c r="S1413" s="200"/>
      <c r="T1413" s="201"/>
      <c r="AT1413" s="197" t="s">
        <v>190</v>
      </c>
      <c r="AU1413" s="197" t="s">
        <v>81</v>
      </c>
      <c r="AV1413" s="195" t="s">
        <v>78</v>
      </c>
      <c r="AW1413" s="195" t="s">
        <v>34</v>
      </c>
      <c r="AX1413" s="195" t="s">
        <v>71</v>
      </c>
      <c r="AY1413" s="197" t="s">
        <v>180</v>
      </c>
    </row>
    <row r="1414" spans="2:65" s="203" customFormat="1">
      <c r="B1414" s="202"/>
      <c r="D1414" s="196" t="s">
        <v>190</v>
      </c>
      <c r="E1414" s="204" t="s">
        <v>5</v>
      </c>
      <c r="F1414" s="205" t="s">
        <v>1507</v>
      </c>
      <c r="H1414" s="206">
        <v>8.9</v>
      </c>
      <c r="L1414" s="202"/>
      <c r="M1414" s="207"/>
      <c r="N1414" s="208"/>
      <c r="O1414" s="208"/>
      <c r="P1414" s="208"/>
      <c r="Q1414" s="208"/>
      <c r="R1414" s="208"/>
      <c r="S1414" s="208"/>
      <c r="T1414" s="209"/>
      <c r="AT1414" s="204" t="s">
        <v>190</v>
      </c>
      <c r="AU1414" s="204" t="s">
        <v>81</v>
      </c>
      <c r="AV1414" s="203" t="s">
        <v>81</v>
      </c>
      <c r="AW1414" s="203" t="s">
        <v>34</v>
      </c>
      <c r="AX1414" s="203" t="s">
        <v>71</v>
      </c>
      <c r="AY1414" s="204" t="s">
        <v>180</v>
      </c>
    </row>
    <row r="1415" spans="2:65" s="195" customFormat="1">
      <c r="B1415" s="194"/>
      <c r="D1415" s="196" t="s">
        <v>190</v>
      </c>
      <c r="E1415" s="197" t="s">
        <v>5</v>
      </c>
      <c r="F1415" s="198" t="s">
        <v>290</v>
      </c>
      <c r="H1415" s="197" t="s">
        <v>5</v>
      </c>
      <c r="L1415" s="194"/>
      <c r="M1415" s="199"/>
      <c r="N1415" s="200"/>
      <c r="O1415" s="200"/>
      <c r="P1415" s="200"/>
      <c r="Q1415" s="200"/>
      <c r="R1415" s="200"/>
      <c r="S1415" s="200"/>
      <c r="T1415" s="201"/>
      <c r="AT1415" s="197" t="s">
        <v>190</v>
      </c>
      <c r="AU1415" s="197" t="s">
        <v>81</v>
      </c>
      <c r="AV1415" s="195" t="s">
        <v>78</v>
      </c>
      <c r="AW1415" s="195" t="s">
        <v>34</v>
      </c>
      <c r="AX1415" s="195" t="s">
        <v>71</v>
      </c>
      <c r="AY1415" s="197" t="s">
        <v>180</v>
      </c>
    </row>
    <row r="1416" spans="2:65" s="195" customFormat="1">
      <c r="B1416" s="194"/>
      <c r="D1416" s="196" t="s">
        <v>190</v>
      </c>
      <c r="E1416" s="197" t="s">
        <v>5</v>
      </c>
      <c r="F1416" s="198" t="s">
        <v>1508</v>
      </c>
      <c r="H1416" s="197" t="s">
        <v>5</v>
      </c>
      <c r="L1416" s="194"/>
      <c r="M1416" s="199"/>
      <c r="N1416" s="200"/>
      <c r="O1416" s="200"/>
      <c r="P1416" s="200"/>
      <c r="Q1416" s="200"/>
      <c r="R1416" s="200"/>
      <c r="S1416" s="200"/>
      <c r="T1416" s="201"/>
      <c r="AT1416" s="197" t="s">
        <v>190</v>
      </c>
      <c r="AU1416" s="197" t="s">
        <v>81</v>
      </c>
      <c r="AV1416" s="195" t="s">
        <v>78</v>
      </c>
      <c r="AW1416" s="195" t="s">
        <v>34</v>
      </c>
      <c r="AX1416" s="195" t="s">
        <v>71</v>
      </c>
      <c r="AY1416" s="197" t="s">
        <v>180</v>
      </c>
    </row>
    <row r="1417" spans="2:65" s="203" customFormat="1">
      <c r="B1417" s="202"/>
      <c r="D1417" s="196" t="s">
        <v>190</v>
      </c>
      <c r="E1417" s="204" t="s">
        <v>5</v>
      </c>
      <c r="F1417" s="205" t="s">
        <v>1509</v>
      </c>
      <c r="H1417" s="206">
        <v>32</v>
      </c>
      <c r="L1417" s="202"/>
      <c r="M1417" s="207"/>
      <c r="N1417" s="208"/>
      <c r="O1417" s="208"/>
      <c r="P1417" s="208"/>
      <c r="Q1417" s="208"/>
      <c r="R1417" s="208"/>
      <c r="S1417" s="208"/>
      <c r="T1417" s="209"/>
      <c r="AT1417" s="204" t="s">
        <v>190</v>
      </c>
      <c r="AU1417" s="204" t="s">
        <v>81</v>
      </c>
      <c r="AV1417" s="203" t="s">
        <v>81</v>
      </c>
      <c r="AW1417" s="203" t="s">
        <v>34</v>
      </c>
      <c r="AX1417" s="203" t="s">
        <v>71</v>
      </c>
      <c r="AY1417" s="204" t="s">
        <v>180</v>
      </c>
    </row>
    <row r="1418" spans="2:65" s="211" customFormat="1">
      <c r="B1418" s="210"/>
      <c r="D1418" s="196" t="s">
        <v>190</v>
      </c>
      <c r="E1418" s="212" t="s">
        <v>5</v>
      </c>
      <c r="F1418" s="213" t="s">
        <v>198</v>
      </c>
      <c r="H1418" s="214">
        <v>40.9</v>
      </c>
      <c r="L1418" s="210"/>
      <c r="M1418" s="215"/>
      <c r="N1418" s="216"/>
      <c r="O1418" s="216"/>
      <c r="P1418" s="216"/>
      <c r="Q1418" s="216"/>
      <c r="R1418" s="216"/>
      <c r="S1418" s="216"/>
      <c r="T1418" s="217"/>
      <c r="AT1418" s="212" t="s">
        <v>190</v>
      </c>
      <c r="AU1418" s="212" t="s">
        <v>81</v>
      </c>
      <c r="AV1418" s="211" t="s">
        <v>188</v>
      </c>
      <c r="AW1418" s="211" t="s">
        <v>34</v>
      </c>
      <c r="AX1418" s="211" t="s">
        <v>78</v>
      </c>
      <c r="AY1418" s="212" t="s">
        <v>180</v>
      </c>
    </row>
    <row r="1419" spans="2:65" s="103" customFormat="1" ht="25.5" customHeight="1">
      <c r="B1419" s="104"/>
      <c r="C1419" s="183" t="s">
        <v>1510</v>
      </c>
      <c r="D1419" s="183" t="s">
        <v>183</v>
      </c>
      <c r="E1419" s="184" t="s">
        <v>1511</v>
      </c>
      <c r="F1419" s="185" t="s">
        <v>1512</v>
      </c>
      <c r="G1419" s="186" t="s">
        <v>186</v>
      </c>
      <c r="H1419" s="187">
        <v>24.8</v>
      </c>
      <c r="I1419" s="6"/>
      <c r="J1419" s="188">
        <f>ROUND(I1419*H1419,2)</f>
        <v>0</v>
      </c>
      <c r="K1419" s="185" t="s">
        <v>187</v>
      </c>
      <c r="L1419" s="104"/>
      <c r="M1419" s="189" t="s">
        <v>5</v>
      </c>
      <c r="N1419" s="190" t="s">
        <v>42</v>
      </c>
      <c r="O1419" s="105"/>
      <c r="P1419" s="191">
        <f>O1419*H1419</f>
        <v>0</v>
      </c>
      <c r="Q1419" s="191">
        <v>2.5999999999999998E-4</v>
      </c>
      <c r="R1419" s="191">
        <f>Q1419*H1419</f>
        <v>6.4479999999999997E-3</v>
      </c>
      <c r="S1419" s="191">
        <v>0</v>
      </c>
      <c r="T1419" s="192">
        <f>S1419*H1419</f>
        <v>0</v>
      </c>
      <c r="AR1419" s="93" t="s">
        <v>271</v>
      </c>
      <c r="AT1419" s="93" t="s">
        <v>183</v>
      </c>
      <c r="AU1419" s="93" t="s">
        <v>81</v>
      </c>
      <c r="AY1419" s="93" t="s">
        <v>180</v>
      </c>
      <c r="BE1419" s="193">
        <f>IF(N1419="základní",J1419,0)</f>
        <v>0</v>
      </c>
      <c r="BF1419" s="193">
        <f>IF(N1419="snížená",J1419,0)</f>
        <v>0</v>
      </c>
      <c r="BG1419" s="193">
        <f>IF(N1419="zákl. přenesená",J1419,0)</f>
        <v>0</v>
      </c>
      <c r="BH1419" s="193">
        <f>IF(N1419="sníž. přenesená",J1419,0)</f>
        <v>0</v>
      </c>
      <c r="BI1419" s="193">
        <f>IF(N1419="nulová",J1419,0)</f>
        <v>0</v>
      </c>
      <c r="BJ1419" s="93" t="s">
        <v>78</v>
      </c>
      <c r="BK1419" s="193">
        <f>ROUND(I1419*H1419,2)</f>
        <v>0</v>
      </c>
      <c r="BL1419" s="93" t="s">
        <v>271</v>
      </c>
      <c r="BM1419" s="93" t="s">
        <v>1513</v>
      </c>
    </row>
    <row r="1420" spans="2:65" s="203" customFormat="1">
      <c r="B1420" s="202"/>
      <c r="D1420" s="196" t="s">
        <v>190</v>
      </c>
      <c r="E1420" s="204" t="s">
        <v>5</v>
      </c>
      <c r="F1420" s="205" t="s">
        <v>1514</v>
      </c>
      <c r="H1420" s="206">
        <v>24.8</v>
      </c>
      <c r="L1420" s="202"/>
      <c r="M1420" s="207"/>
      <c r="N1420" s="208"/>
      <c r="O1420" s="208"/>
      <c r="P1420" s="208"/>
      <c r="Q1420" s="208"/>
      <c r="R1420" s="208"/>
      <c r="S1420" s="208"/>
      <c r="T1420" s="209"/>
      <c r="AT1420" s="204" t="s">
        <v>190</v>
      </c>
      <c r="AU1420" s="204" t="s">
        <v>81</v>
      </c>
      <c r="AV1420" s="203" t="s">
        <v>81</v>
      </c>
      <c r="AW1420" s="203" t="s">
        <v>34</v>
      </c>
      <c r="AX1420" s="203" t="s">
        <v>78</v>
      </c>
      <c r="AY1420" s="204" t="s">
        <v>180</v>
      </c>
    </row>
    <row r="1421" spans="2:65" s="103" customFormat="1" ht="25.5" customHeight="1">
      <c r="B1421" s="104"/>
      <c r="C1421" s="183" t="s">
        <v>1515</v>
      </c>
      <c r="D1421" s="183" t="s">
        <v>183</v>
      </c>
      <c r="E1421" s="184" t="s">
        <v>1516</v>
      </c>
      <c r="F1421" s="185" t="s">
        <v>1517</v>
      </c>
      <c r="G1421" s="186" t="s">
        <v>208</v>
      </c>
      <c r="H1421" s="187">
        <v>85.9</v>
      </c>
      <c r="I1421" s="6"/>
      <c r="J1421" s="188">
        <f>ROUND(I1421*H1421,2)</f>
        <v>0</v>
      </c>
      <c r="K1421" s="185" t="s">
        <v>187</v>
      </c>
      <c r="L1421" s="104"/>
      <c r="M1421" s="189" t="s">
        <v>5</v>
      </c>
      <c r="N1421" s="190" t="s">
        <v>42</v>
      </c>
      <c r="O1421" s="105"/>
      <c r="P1421" s="191">
        <f>O1421*H1421</f>
        <v>0</v>
      </c>
      <c r="Q1421" s="191">
        <v>1E-4</v>
      </c>
      <c r="R1421" s="191">
        <f>Q1421*H1421</f>
        <v>8.5900000000000004E-3</v>
      </c>
      <c r="S1421" s="191">
        <v>0</v>
      </c>
      <c r="T1421" s="192">
        <f>S1421*H1421</f>
        <v>0</v>
      </c>
      <c r="AR1421" s="93" t="s">
        <v>271</v>
      </c>
      <c r="AT1421" s="93" t="s">
        <v>183</v>
      </c>
      <c r="AU1421" s="93" t="s">
        <v>81</v>
      </c>
      <c r="AY1421" s="93" t="s">
        <v>180</v>
      </c>
      <c r="BE1421" s="193">
        <f>IF(N1421="základní",J1421,0)</f>
        <v>0</v>
      </c>
      <c r="BF1421" s="193">
        <f>IF(N1421="snížená",J1421,0)</f>
        <v>0</v>
      </c>
      <c r="BG1421" s="193">
        <f>IF(N1421="zákl. přenesená",J1421,0)</f>
        <v>0</v>
      </c>
      <c r="BH1421" s="193">
        <f>IF(N1421="sníž. přenesená",J1421,0)</f>
        <v>0</v>
      </c>
      <c r="BI1421" s="193">
        <f>IF(N1421="nulová",J1421,0)</f>
        <v>0</v>
      </c>
      <c r="BJ1421" s="93" t="s">
        <v>78</v>
      </c>
      <c r="BK1421" s="193">
        <f>ROUND(I1421*H1421,2)</f>
        <v>0</v>
      </c>
      <c r="BL1421" s="93" t="s">
        <v>271</v>
      </c>
      <c r="BM1421" s="93" t="s">
        <v>1518</v>
      </c>
    </row>
    <row r="1422" spans="2:65" s="203" customFormat="1">
      <c r="B1422" s="202"/>
      <c r="D1422" s="196" t="s">
        <v>190</v>
      </c>
      <c r="E1422" s="204" t="s">
        <v>5</v>
      </c>
      <c r="F1422" s="205" t="s">
        <v>1519</v>
      </c>
      <c r="H1422" s="206">
        <v>85.9</v>
      </c>
      <c r="L1422" s="202"/>
      <c r="M1422" s="207"/>
      <c r="N1422" s="208"/>
      <c r="O1422" s="208"/>
      <c r="P1422" s="208"/>
      <c r="Q1422" s="208"/>
      <c r="R1422" s="208"/>
      <c r="S1422" s="208"/>
      <c r="T1422" s="209"/>
      <c r="AT1422" s="204" t="s">
        <v>190</v>
      </c>
      <c r="AU1422" s="204" t="s">
        <v>81</v>
      </c>
      <c r="AV1422" s="203" t="s">
        <v>81</v>
      </c>
      <c r="AW1422" s="203" t="s">
        <v>34</v>
      </c>
      <c r="AX1422" s="203" t="s">
        <v>71</v>
      </c>
      <c r="AY1422" s="204" t="s">
        <v>180</v>
      </c>
    </row>
    <row r="1423" spans="2:65" s="211" customFormat="1">
      <c r="B1423" s="210"/>
      <c r="D1423" s="196" t="s">
        <v>190</v>
      </c>
      <c r="E1423" s="212" t="s">
        <v>5</v>
      </c>
      <c r="F1423" s="213" t="s">
        <v>198</v>
      </c>
      <c r="H1423" s="214">
        <v>85.9</v>
      </c>
      <c r="L1423" s="210"/>
      <c r="M1423" s="215"/>
      <c r="N1423" s="216"/>
      <c r="O1423" s="216"/>
      <c r="P1423" s="216"/>
      <c r="Q1423" s="216"/>
      <c r="R1423" s="216"/>
      <c r="S1423" s="216"/>
      <c r="T1423" s="217"/>
      <c r="AT1423" s="212" t="s">
        <v>190</v>
      </c>
      <c r="AU1423" s="212" t="s">
        <v>81</v>
      </c>
      <c r="AV1423" s="211" t="s">
        <v>188</v>
      </c>
      <c r="AW1423" s="211" t="s">
        <v>34</v>
      </c>
      <c r="AX1423" s="211" t="s">
        <v>78</v>
      </c>
      <c r="AY1423" s="212" t="s">
        <v>180</v>
      </c>
    </row>
    <row r="1424" spans="2:65" s="103" customFormat="1" ht="25.5" customHeight="1">
      <c r="B1424" s="104"/>
      <c r="C1424" s="183" t="s">
        <v>1520</v>
      </c>
      <c r="D1424" s="183" t="s">
        <v>183</v>
      </c>
      <c r="E1424" s="184" t="s">
        <v>1521</v>
      </c>
      <c r="F1424" s="185" t="s">
        <v>1522</v>
      </c>
      <c r="G1424" s="186" t="s">
        <v>186</v>
      </c>
      <c r="H1424" s="187">
        <v>41.2</v>
      </c>
      <c r="I1424" s="6"/>
      <c r="J1424" s="188">
        <f>ROUND(I1424*H1424,2)</f>
        <v>0</v>
      </c>
      <c r="K1424" s="185" t="s">
        <v>187</v>
      </c>
      <c r="L1424" s="104"/>
      <c r="M1424" s="189" t="s">
        <v>5</v>
      </c>
      <c r="N1424" s="190" t="s">
        <v>42</v>
      </c>
      <c r="O1424" s="105"/>
      <c r="P1424" s="191">
        <f>O1424*H1424</f>
        <v>0</v>
      </c>
      <c r="Q1424" s="191">
        <v>0</v>
      </c>
      <c r="R1424" s="191">
        <f>Q1424*H1424</f>
        <v>0</v>
      </c>
      <c r="S1424" s="191">
        <v>0</v>
      </c>
      <c r="T1424" s="192">
        <f>S1424*H1424</f>
        <v>0</v>
      </c>
      <c r="AR1424" s="93" t="s">
        <v>271</v>
      </c>
      <c r="AT1424" s="93" t="s">
        <v>183</v>
      </c>
      <c r="AU1424" s="93" t="s">
        <v>81</v>
      </c>
      <c r="AY1424" s="93" t="s">
        <v>180</v>
      </c>
      <c r="BE1424" s="193">
        <f>IF(N1424="základní",J1424,0)</f>
        <v>0</v>
      </c>
      <c r="BF1424" s="193">
        <f>IF(N1424="snížená",J1424,0)</f>
        <v>0</v>
      </c>
      <c r="BG1424" s="193">
        <f>IF(N1424="zákl. přenesená",J1424,0)</f>
        <v>0</v>
      </c>
      <c r="BH1424" s="193">
        <f>IF(N1424="sníž. přenesená",J1424,0)</f>
        <v>0</v>
      </c>
      <c r="BI1424" s="193">
        <f>IF(N1424="nulová",J1424,0)</f>
        <v>0</v>
      </c>
      <c r="BJ1424" s="93" t="s">
        <v>78</v>
      </c>
      <c r="BK1424" s="193">
        <f>ROUND(I1424*H1424,2)</f>
        <v>0</v>
      </c>
      <c r="BL1424" s="93" t="s">
        <v>271</v>
      </c>
      <c r="BM1424" s="93" t="s">
        <v>1523</v>
      </c>
    </row>
    <row r="1425" spans="2:65" s="203" customFormat="1">
      <c r="B1425" s="202"/>
      <c r="D1425" s="196" t="s">
        <v>190</v>
      </c>
      <c r="E1425" s="204" t="s">
        <v>5</v>
      </c>
      <c r="F1425" s="205" t="s">
        <v>1524</v>
      </c>
      <c r="H1425" s="206">
        <v>41.2</v>
      </c>
      <c r="L1425" s="202"/>
      <c r="M1425" s="207"/>
      <c r="N1425" s="208"/>
      <c r="O1425" s="208"/>
      <c r="P1425" s="208"/>
      <c r="Q1425" s="208"/>
      <c r="R1425" s="208"/>
      <c r="S1425" s="208"/>
      <c r="T1425" s="209"/>
      <c r="AT1425" s="204" t="s">
        <v>190</v>
      </c>
      <c r="AU1425" s="204" t="s">
        <v>81</v>
      </c>
      <c r="AV1425" s="203" t="s">
        <v>81</v>
      </c>
      <c r="AW1425" s="203" t="s">
        <v>34</v>
      </c>
      <c r="AX1425" s="203" t="s">
        <v>71</v>
      </c>
      <c r="AY1425" s="204" t="s">
        <v>180</v>
      </c>
    </row>
    <row r="1426" spans="2:65" s="211" customFormat="1">
      <c r="B1426" s="210"/>
      <c r="D1426" s="196" t="s">
        <v>190</v>
      </c>
      <c r="E1426" s="212" t="s">
        <v>5</v>
      </c>
      <c r="F1426" s="213" t="s">
        <v>198</v>
      </c>
      <c r="H1426" s="214">
        <v>41.2</v>
      </c>
      <c r="L1426" s="210"/>
      <c r="M1426" s="215"/>
      <c r="N1426" s="216"/>
      <c r="O1426" s="216"/>
      <c r="P1426" s="216"/>
      <c r="Q1426" s="216"/>
      <c r="R1426" s="216"/>
      <c r="S1426" s="216"/>
      <c r="T1426" s="217"/>
      <c r="AT1426" s="212" t="s">
        <v>190</v>
      </c>
      <c r="AU1426" s="212" t="s">
        <v>81</v>
      </c>
      <c r="AV1426" s="211" t="s">
        <v>188</v>
      </c>
      <c r="AW1426" s="211" t="s">
        <v>34</v>
      </c>
      <c r="AX1426" s="211" t="s">
        <v>78</v>
      </c>
      <c r="AY1426" s="212" t="s">
        <v>180</v>
      </c>
    </row>
    <row r="1427" spans="2:65" s="103" customFormat="1" ht="38.25" customHeight="1">
      <c r="B1427" s="104"/>
      <c r="C1427" s="183" t="s">
        <v>1525</v>
      </c>
      <c r="D1427" s="183" t="s">
        <v>183</v>
      </c>
      <c r="E1427" s="184" t="s">
        <v>1526</v>
      </c>
      <c r="F1427" s="185" t="s">
        <v>1527</v>
      </c>
      <c r="G1427" s="186" t="s">
        <v>186</v>
      </c>
      <c r="H1427" s="187">
        <v>2.1349999999999998</v>
      </c>
      <c r="I1427" s="6"/>
      <c r="J1427" s="188">
        <f>ROUND(I1427*H1427,2)</f>
        <v>0</v>
      </c>
      <c r="K1427" s="185" t="s">
        <v>187</v>
      </c>
      <c r="L1427" s="104"/>
      <c r="M1427" s="189" t="s">
        <v>5</v>
      </c>
      <c r="N1427" s="190" t="s">
        <v>42</v>
      </c>
      <c r="O1427" s="105"/>
      <c r="P1427" s="191">
        <f>O1427*H1427</f>
        <v>0</v>
      </c>
      <c r="Q1427" s="191">
        <v>4.3800000000000002E-3</v>
      </c>
      <c r="R1427" s="191">
        <f>Q1427*H1427</f>
        <v>9.3512999999999999E-3</v>
      </c>
      <c r="S1427" s="191">
        <v>0</v>
      </c>
      <c r="T1427" s="192">
        <f>S1427*H1427</f>
        <v>0</v>
      </c>
      <c r="AR1427" s="93" t="s">
        <v>271</v>
      </c>
      <c r="AT1427" s="93" t="s">
        <v>183</v>
      </c>
      <c r="AU1427" s="93" t="s">
        <v>81</v>
      </c>
      <c r="AY1427" s="93" t="s">
        <v>180</v>
      </c>
      <c r="BE1427" s="193">
        <f>IF(N1427="základní",J1427,0)</f>
        <v>0</v>
      </c>
      <c r="BF1427" s="193">
        <f>IF(N1427="snížená",J1427,0)</f>
        <v>0</v>
      </c>
      <c r="BG1427" s="193">
        <f>IF(N1427="zákl. přenesená",J1427,0)</f>
        <v>0</v>
      </c>
      <c r="BH1427" s="193">
        <f>IF(N1427="sníž. přenesená",J1427,0)</f>
        <v>0</v>
      </c>
      <c r="BI1427" s="193">
        <f>IF(N1427="nulová",J1427,0)</f>
        <v>0</v>
      </c>
      <c r="BJ1427" s="93" t="s">
        <v>78</v>
      </c>
      <c r="BK1427" s="193">
        <f>ROUND(I1427*H1427,2)</f>
        <v>0</v>
      </c>
      <c r="BL1427" s="93" t="s">
        <v>271</v>
      </c>
      <c r="BM1427" s="93" t="s">
        <v>1528</v>
      </c>
    </row>
    <row r="1428" spans="2:65" s="195" customFormat="1">
      <c r="B1428" s="194"/>
      <c r="D1428" s="196" t="s">
        <v>190</v>
      </c>
      <c r="E1428" s="197" t="s">
        <v>5</v>
      </c>
      <c r="F1428" s="198" t="s">
        <v>1529</v>
      </c>
      <c r="H1428" s="197" t="s">
        <v>5</v>
      </c>
      <c r="L1428" s="194"/>
      <c r="M1428" s="199"/>
      <c r="N1428" s="200"/>
      <c r="O1428" s="200"/>
      <c r="P1428" s="200"/>
      <c r="Q1428" s="200"/>
      <c r="R1428" s="200"/>
      <c r="S1428" s="200"/>
      <c r="T1428" s="201"/>
      <c r="AT1428" s="197" t="s">
        <v>190</v>
      </c>
      <c r="AU1428" s="197" t="s">
        <v>81</v>
      </c>
      <c r="AV1428" s="195" t="s">
        <v>78</v>
      </c>
      <c r="AW1428" s="195" t="s">
        <v>34</v>
      </c>
      <c r="AX1428" s="195" t="s">
        <v>71</v>
      </c>
      <c r="AY1428" s="197" t="s">
        <v>180</v>
      </c>
    </row>
    <row r="1429" spans="2:65" s="203" customFormat="1">
      <c r="B1429" s="202"/>
      <c r="D1429" s="196" t="s">
        <v>190</v>
      </c>
      <c r="E1429" s="204" t="s">
        <v>5</v>
      </c>
      <c r="F1429" s="205" t="s">
        <v>1530</v>
      </c>
      <c r="H1429" s="206">
        <v>2.1349999999999998</v>
      </c>
      <c r="L1429" s="202"/>
      <c r="M1429" s="207"/>
      <c r="N1429" s="208"/>
      <c r="O1429" s="208"/>
      <c r="P1429" s="208"/>
      <c r="Q1429" s="208"/>
      <c r="R1429" s="208"/>
      <c r="S1429" s="208"/>
      <c r="T1429" s="209"/>
      <c r="AT1429" s="204" t="s">
        <v>190</v>
      </c>
      <c r="AU1429" s="204" t="s">
        <v>81</v>
      </c>
      <c r="AV1429" s="203" t="s">
        <v>81</v>
      </c>
      <c r="AW1429" s="203" t="s">
        <v>34</v>
      </c>
      <c r="AX1429" s="203" t="s">
        <v>78</v>
      </c>
      <c r="AY1429" s="204" t="s">
        <v>180</v>
      </c>
    </row>
    <row r="1430" spans="2:65" s="103" customFormat="1" ht="25.5" customHeight="1">
      <c r="B1430" s="104"/>
      <c r="C1430" s="183" t="s">
        <v>1531</v>
      </c>
      <c r="D1430" s="183" t="s">
        <v>183</v>
      </c>
      <c r="E1430" s="184" t="s">
        <v>1532</v>
      </c>
      <c r="F1430" s="185" t="s">
        <v>1533</v>
      </c>
      <c r="G1430" s="186" t="s">
        <v>186</v>
      </c>
      <c r="H1430" s="187">
        <v>2.3149999999999999</v>
      </c>
      <c r="I1430" s="6"/>
      <c r="J1430" s="188">
        <f>ROUND(I1430*H1430,2)</f>
        <v>0</v>
      </c>
      <c r="K1430" s="185" t="s">
        <v>187</v>
      </c>
      <c r="L1430" s="104"/>
      <c r="M1430" s="189" t="s">
        <v>5</v>
      </c>
      <c r="N1430" s="190" t="s">
        <v>42</v>
      </c>
      <c r="O1430" s="105"/>
      <c r="P1430" s="191">
        <f>O1430*H1430</f>
        <v>0</v>
      </c>
      <c r="Q1430" s="191">
        <v>3.6000000000000002E-4</v>
      </c>
      <c r="R1430" s="191">
        <f>Q1430*H1430</f>
        <v>8.3339999999999998E-4</v>
      </c>
      <c r="S1430" s="191">
        <v>0</v>
      </c>
      <c r="T1430" s="192">
        <f>S1430*H1430</f>
        <v>0</v>
      </c>
      <c r="AR1430" s="93" t="s">
        <v>271</v>
      </c>
      <c r="AT1430" s="93" t="s">
        <v>183</v>
      </c>
      <c r="AU1430" s="93" t="s">
        <v>81</v>
      </c>
      <c r="AY1430" s="93" t="s">
        <v>180</v>
      </c>
      <c r="BE1430" s="193">
        <f>IF(N1430="základní",J1430,0)</f>
        <v>0</v>
      </c>
      <c r="BF1430" s="193">
        <f>IF(N1430="snížená",J1430,0)</f>
        <v>0</v>
      </c>
      <c r="BG1430" s="193">
        <f>IF(N1430="zákl. přenesená",J1430,0)</f>
        <v>0</v>
      </c>
      <c r="BH1430" s="193">
        <f>IF(N1430="sníž. přenesená",J1430,0)</f>
        <v>0</v>
      </c>
      <c r="BI1430" s="193">
        <f>IF(N1430="nulová",J1430,0)</f>
        <v>0</v>
      </c>
      <c r="BJ1430" s="93" t="s">
        <v>78</v>
      </c>
      <c r="BK1430" s="193">
        <f>ROUND(I1430*H1430,2)</f>
        <v>0</v>
      </c>
      <c r="BL1430" s="93" t="s">
        <v>271</v>
      </c>
      <c r="BM1430" s="93" t="s">
        <v>1534</v>
      </c>
    </row>
    <row r="1431" spans="2:65" s="103" customFormat="1" ht="25.5" customHeight="1">
      <c r="B1431" s="104"/>
      <c r="C1431" s="183" t="s">
        <v>1535</v>
      </c>
      <c r="D1431" s="183" t="s">
        <v>183</v>
      </c>
      <c r="E1431" s="184" t="s">
        <v>1536</v>
      </c>
      <c r="F1431" s="185" t="s">
        <v>1537</v>
      </c>
      <c r="G1431" s="186" t="s">
        <v>208</v>
      </c>
      <c r="H1431" s="187">
        <v>85.9</v>
      </c>
      <c r="I1431" s="6"/>
      <c r="J1431" s="188">
        <f>ROUND(I1431*H1431,2)</f>
        <v>0</v>
      </c>
      <c r="K1431" s="185" t="s">
        <v>187</v>
      </c>
      <c r="L1431" s="104"/>
      <c r="M1431" s="189" t="s">
        <v>5</v>
      </c>
      <c r="N1431" s="190" t="s">
        <v>42</v>
      </c>
      <c r="O1431" s="105"/>
      <c r="P1431" s="191">
        <f>O1431*H1431</f>
        <v>0</v>
      </c>
      <c r="Q1431" s="191">
        <v>1E-4</v>
      </c>
      <c r="R1431" s="191">
        <f>Q1431*H1431</f>
        <v>8.5900000000000004E-3</v>
      </c>
      <c r="S1431" s="191">
        <v>0</v>
      </c>
      <c r="T1431" s="192">
        <f>S1431*H1431</f>
        <v>0</v>
      </c>
      <c r="AR1431" s="93" t="s">
        <v>271</v>
      </c>
      <c r="AT1431" s="93" t="s">
        <v>183</v>
      </c>
      <c r="AU1431" s="93" t="s">
        <v>81</v>
      </c>
      <c r="AY1431" s="93" t="s">
        <v>180</v>
      </c>
      <c r="BE1431" s="193">
        <f>IF(N1431="základní",J1431,0)</f>
        <v>0</v>
      </c>
      <c r="BF1431" s="193">
        <f>IF(N1431="snížená",J1431,0)</f>
        <v>0</v>
      </c>
      <c r="BG1431" s="193">
        <f>IF(N1431="zákl. přenesená",J1431,0)</f>
        <v>0</v>
      </c>
      <c r="BH1431" s="193">
        <f>IF(N1431="sníž. přenesená",J1431,0)</f>
        <v>0</v>
      </c>
      <c r="BI1431" s="193">
        <f>IF(N1431="nulová",J1431,0)</f>
        <v>0</v>
      </c>
      <c r="BJ1431" s="93" t="s">
        <v>78</v>
      </c>
      <c r="BK1431" s="193">
        <f>ROUND(I1431*H1431,2)</f>
        <v>0</v>
      </c>
      <c r="BL1431" s="93" t="s">
        <v>271</v>
      </c>
      <c r="BM1431" s="93" t="s">
        <v>1538</v>
      </c>
    </row>
    <row r="1432" spans="2:65" s="103" customFormat="1" ht="38.25" customHeight="1">
      <c r="B1432" s="104"/>
      <c r="C1432" s="183" t="s">
        <v>1539</v>
      </c>
      <c r="D1432" s="183" t="s">
        <v>183</v>
      </c>
      <c r="E1432" s="184" t="s">
        <v>1540</v>
      </c>
      <c r="F1432" s="185" t="s">
        <v>1541</v>
      </c>
      <c r="G1432" s="186" t="s">
        <v>237</v>
      </c>
      <c r="H1432" s="187">
        <v>1.2470000000000001</v>
      </c>
      <c r="I1432" s="6"/>
      <c r="J1432" s="188">
        <f>ROUND(I1432*H1432,2)</f>
        <v>0</v>
      </c>
      <c r="K1432" s="185" t="s">
        <v>187</v>
      </c>
      <c r="L1432" s="104"/>
      <c r="M1432" s="189" t="s">
        <v>5</v>
      </c>
      <c r="N1432" s="190" t="s">
        <v>42</v>
      </c>
      <c r="O1432" s="105"/>
      <c r="P1432" s="191">
        <f>O1432*H1432</f>
        <v>0</v>
      </c>
      <c r="Q1432" s="191">
        <v>0</v>
      </c>
      <c r="R1432" s="191">
        <f>Q1432*H1432</f>
        <v>0</v>
      </c>
      <c r="S1432" s="191">
        <v>0</v>
      </c>
      <c r="T1432" s="192">
        <f>S1432*H1432</f>
        <v>0</v>
      </c>
      <c r="AR1432" s="93" t="s">
        <v>271</v>
      </c>
      <c r="AT1432" s="93" t="s">
        <v>183</v>
      </c>
      <c r="AU1432" s="93" t="s">
        <v>81</v>
      </c>
      <c r="AY1432" s="93" t="s">
        <v>180</v>
      </c>
      <c r="BE1432" s="193">
        <f>IF(N1432="základní",J1432,0)</f>
        <v>0</v>
      </c>
      <c r="BF1432" s="193">
        <f>IF(N1432="snížená",J1432,0)</f>
        <v>0</v>
      </c>
      <c r="BG1432" s="193">
        <f>IF(N1432="zákl. přenesená",J1432,0)</f>
        <v>0</v>
      </c>
      <c r="BH1432" s="193">
        <f>IF(N1432="sníž. přenesená",J1432,0)</f>
        <v>0</v>
      </c>
      <c r="BI1432" s="193">
        <f>IF(N1432="nulová",J1432,0)</f>
        <v>0</v>
      </c>
      <c r="BJ1432" s="93" t="s">
        <v>78</v>
      </c>
      <c r="BK1432" s="193">
        <f>ROUND(I1432*H1432,2)</f>
        <v>0</v>
      </c>
      <c r="BL1432" s="93" t="s">
        <v>271</v>
      </c>
      <c r="BM1432" s="93" t="s">
        <v>1542</v>
      </c>
    </row>
    <row r="1433" spans="2:65" s="103" customFormat="1" ht="38.25" customHeight="1">
      <c r="B1433" s="104"/>
      <c r="C1433" s="183" t="s">
        <v>1543</v>
      </c>
      <c r="D1433" s="183" t="s">
        <v>183</v>
      </c>
      <c r="E1433" s="184" t="s">
        <v>1544</v>
      </c>
      <c r="F1433" s="185" t="s">
        <v>1545</v>
      </c>
      <c r="G1433" s="186" t="s">
        <v>237</v>
      </c>
      <c r="H1433" s="187">
        <v>1.2470000000000001</v>
      </c>
      <c r="I1433" s="6"/>
      <c r="J1433" s="188">
        <f>ROUND(I1433*H1433,2)</f>
        <v>0</v>
      </c>
      <c r="K1433" s="185" t="s">
        <v>187</v>
      </c>
      <c r="L1433" s="104"/>
      <c r="M1433" s="189" t="s">
        <v>5</v>
      </c>
      <c r="N1433" s="190" t="s">
        <v>42</v>
      </c>
      <c r="O1433" s="105"/>
      <c r="P1433" s="191">
        <f>O1433*H1433</f>
        <v>0</v>
      </c>
      <c r="Q1433" s="191">
        <v>0</v>
      </c>
      <c r="R1433" s="191">
        <f>Q1433*H1433</f>
        <v>0</v>
      </c>
      <c r="S1433" s="191">
        <v>0</v>
      </c>
      <c r="T1433" s="192">
        <f>S1433*H1433</f>
        <v>0</v>
      </c>
      <c r="AR1433" s="93" t="s">
        <v>271</v>
      </c>
      <c r="AT1433" s="93" t="s">
        <v>183</v>
      </c>
      <c r="AU1433" s="93" t="s">
        <v>81</v>
      </c>
      <c r="AY1433" s="93" t="s">
        <v>180</v>
      </c>
      <c r="BE1433" s="193">
        <f>IF(N1433="základní",J1433,0)</f>
        <v>0</v>
      </c>
      <c r="BF1433" s="193">
        <f>IF(N1433="snížená",J1433,0)</f>
        <v>0</v>
      </c>
      <c r="BG1433" s="193">
        <f>IF(N1433="zákl. přenesená",J1433,0)</f>
        <v>0</v>
      </c>
      <c r="BH1433" s="193">
        <f>IF(N1433="sníž. přenesená",J1433,0)</f>
        <v>0</v>
      </c>
      <c r="BI1433" s="193">
        <f>IF(N1433="nulová",J1433,0)</f>
        <v>0</v>
      </c>
      <c r="BJ1433" s="93" t="s">
        <v>78</v>
      </c>
      <c r="BK1433" s="193">
        <f>ROUND(I1433*H1433,2)</f>
        <v>0</v>
      </c>
      <c r="BL1433" s="93" t="s">
        <v>271</v>
      </c>
      <c r="BM1433" s="93" t="s">
        <v>1546</v>
      </c>
    </row>
    <row r="1434" spans="2:65" s="171" customFormat="1" ht="29.85" customHeight="1">
      <c r="B1434" s="170"/>
      <c r="D1434" s="172" t="s">
        <v>70</v>
      </c>
      <c r="E1434" s="181" t="s">
        <v>1547</v>
      </c>
      <c r="F1434" s="181" t="s">
        <v>1548</v>
      </c>
      <c r="J1434" s="182">
        <f>BK1434</f>
        <v>0</v>
      </c>
      <c r="L1434" s="170"/>
      <c r="M1434" s="175"/>
      <c r="N1434" s="176"/>
      <c r="O1434" s="176"/>
      <c r="P1434" s="177">
        <f>SUM(P1435:P1455)</f>
        <v>0</v>
      </c>
      <c r="Q1434" s="176"/>
      <c r="R1434" s="177">
        <f>SUM(R1435:R1455)</f>
        <v>0.75409999999999999</v>
      </c>
      <c r="S1434" s="176"/>
      <c r="T1434" s="178">
        <f>SUM(T1435:T1455)</f>
        <v>0</v>
      </c>
      <c r="AR1434" s="172" t="s">
        <v>81</v>
      </c>
      <c r="AT1434" s="179" t="s">
        <v>70</v>
      </c>
      <c r="AU1434" s="179" t="s">
        <v>78</v>
      </c>
      <c r="AY1434" s="172" t="s">
        <v>180</v>
      </c>
      <c r="BK1434" s="180">
        <f>SUM(BK1435:BK1455)</f>
        <v>0</v>
      </c>
    </row>
    <row r="1435" spans="2:65" s="103" customFormat="1" ht="16.5" customHeight="1">
      <c r="B1435" s="104"/>
      <c r="C1435" s="183" t="s">
        <v>1549</v>
      </c>
      <c r="D1435" s="183" t="s">
        <v>183</v>
      </c>
      <c r="E1435" s="184" t="s">
        <v>1550</v>
      </c>
      <c r="F1435" s="185" t="s">
        <v>1551</v>
      </c>
      <c r="G1435" s="186" t="s">
        <v>416</v>
      </c>
      <c r="H1435" s="187">
        <v>1</v>
      </c>
      <c r="I1435" s="6"/>
      <c r="J1435" s="188">
        <f>ROUND(I1435*H1435,2)</f>
        <v>0</v>
      </c>
      <c r="K1435" s="185" t="s">
        <v>5</v>
      </c>
      <c r="L1435" s="104"/>
      <c r="M1435" s="189" t="s">
        <v>5</v>
      </c>
      <c r="N1435" s="190" t="s">
        <v>42</v>
      </c>
      <c r="O1435" s="105"/>
      <c r="P1435" s="191">
        <f>O1435*H1435</f>
        <v>0</v>
      </c>
      <c r="Q1435" s="191">
        <v>0</v>
      </c>
      <c r="R1435" s="191">
        <f>Q1435*H1435</f>
        <v>0</v>
      </c>
      <c r="S1435" s="191">
        <v>0</v>
      </c>
      <c r="T1435" s="192">
        <f>S1435*H1435</f>
        <v>0</v>
      </c>
      <c r="AR1435" s="93" t="s">
        <v>271</v>
      </c>
      <c r="AT1435" s="93" t="s">
        <v>183</v>
      </c>
      <c r="AU1435" s="93" t="s">
        <v>81</v>
      </c>
      <c r="AY1435" s="93" t="s">
        <v>180</v>
      </c>
      <c r="BE1435" s="193">
        <f>IF(N1435="základní",J1435,0)</f>
        <v>0</v>
      </c>
      <c r="BF1435" s="193">
        <f>IF(N1435="snížená",J1435,0)</f>
        <v>0</v>
      </c>
      <c r="BG1435" s="193">
        <f>IF(N1435="zákl. přenesená",J1435,0)</f>
        <v>0</v>
      </c>
      <c r="BH1435" s="193">
        <f>IF(N1435="sníž. přenesená",J1435,0)</f>
        <v>0</v>
      </c>
      <c r="BI1435" s="193">
        <f>IF(N1435="nulová",J1435,0)</f>
        <v>0</v>
      </c>
      <c r="BJ1435" s="93" t="s">
        <v>78</v>
      </c>
      <c r="BK1435" s="193">
        <f>ROUND(I1435*H1435,2)</f>
        <v>0</v>
      </c>
      <c r="BL1435" s="93" t="s">
        <v>271</v>
      </c>
      <c r="BM1435" s="93" t="s">
        <v>1552</v>
      </c>
    </row>
    <row r="1436" spans="2:65" s="103" customFormat="1" ht="25.5" customHeight="1">
      <c r="B1436" s="104"/>
      <c r="C1436" s="183" t="s">
        <v>1553</v>
      </c>
      <c r="D1436" s="183" t="s">
        <v>183</v>
      </c>
      <c r="E1436" s="184" t="s">
        <v>1554</v>
      </c>
      <c r="F1436" s="185" t="s">
        <v>1555</v>
      </c>
      <c r="G1436" s="186" t="s">
        <v>186</v>
      </c>
      <c r="H1436" s="187">
        <v>84</v>
      </c>
      <c r="I1436" s="6"/>
      <c r="J1436" s="188">
        <f>ROUND(I1436*H1436,2)</f>
        <v>0</v>
      </c>
      <c r="K1436" s="185" t="s">
        <v>187</v>
      </c>
      <c r="L1436" s="104"/>
      <c r="M1436" s="189" t="s">
        <v>5</v>
      </c>
      <c r="N1436" s="190" t="s">
        <v>42</v>
      </c>
      <c r="O1436" s="105"/>
      <c r="P1436" s="191">
        <f>O1436*H1436</f>
        <v>0</v>
      </c>
      <c r="Q1436" s="191">
        <v>4.1999999999999997E-3</v>
      </c>
      <c r="R1436" s="191">
        <f>Q1436*H1436</f>
        <v>0.3528</v>
      </c>
      <c r="S1436" s="191">
        <v>0</v>
      </c>
      <c r="T1436" s="192">
        <f>S1436*H1436</f>
        <v>0</v>
      </c>
      <c r="AR1436" s="93" t="s">
        <v>271</v>
      </c>
      <c r="AT1436" s="93" t="s">
        <v>183</v>
      </c>
      <c r="AU1436" s="93" t="s">
        <v>81</v>
      </c>
      <c r="AY1436" s="93" t="s">
        <v>180</v>
      </c>
      <c r="BE1436" s="193">
        <f>IF(N1436="základní",J1436,0)</f>
        <v>0</v>
      </c>
      <c r="BF1436" s="193">
        <f>IF(N1436="snížená",J1436,0)</f>
        <v>0</v>
      </c>
      <c r="BG1436" s="193">
        <f>IF(N1436="zákl. přenesená",J1436,0)</f>
        <v>0</v>
      </c>
      <c r="BH1436" s="193">
        <f>IF(N1436="sníž. přenesená",J1436,0)</f>
        <v>0</v>
      </c>
      <c r="BI1436" s="193">
        <f>IF(N1436="nulová",J1436,0)</f>
        <v>0</v>
      </c>
      <c r="BJ1436" s="93" t="s">
        <v>78</v>
      </c>
      <c r="BK1436" s="193">
        <f>ROUND(I1436*H1436,2)</f>
        <v>0</v>
      </c>
      <c r="BL1436" s="93" t="s">
        <v>271</v>
      </c>
      <c r="BM1436" s="93" t="s">
        <v>1556</v>
      </c>
    </row>
    <row r="1437" spans="2:65" s="195" customFormat="1">
      <c r="B1437" s="194"/>
      <c r="D1437" s="196" t="s">
        <v>190</v>
      </c>
      <c r="E1437" s="197" t="s">
        <v>5</v>
      </c>
      <c r="F1437" s="198" t="s">
        <v>1557</v>
      </c>
      <c r="H1437" s="197" t="s">
        <v>5</v>
      </c>
      <c r="L1437" s="194"/>
      <c r="M1437" s="199"/>
      <c r="N1437" s="200"/>
      <c r="O1437" s="200"/>
      <c r="P1437" s="200"/>
      <c r="Q1437" s="200"/>
      <c r="R1437" s="200"/>
      <c r="S1437" s="200"/>
      <c r="T1437" s="201"/>
      <c r="AT1437" s="197" t="s">
        <v>190</v>
      </c>
      <c r="AU1437" s="197" t="s">
        <v>81</v>
      </c>
      <c r="AV1437" s="195" t="s">
        <v>78</v>
      </c>
      <c r="AW1437" s="195" t="s">
        <v>34</v>
      </c>
      <c r="AX1437" s="195" t="s">
        <v>71</v>
      </c>
      <c r="AY1437" s="197" t="s">
        <v>180</v>
      </c>
    </row>
    <row r="1438" spans="2:65" s="195" customFormat="1">
      <c r="B1438" s="194"/>
      <c r="D1438" s="196" t="s">
        <v>190</v>
      </c>
      <c r="E1438" s="197" t="s">
        <v>5</v>
      </c>
      <c r="F1438" s="198" t="s">
        <v>1558</v>
      </c>
      <c r="H1438" s="197" t="s">
        <v>5</v>
      </c>
      <c r="L1438" s="194"/>
      <c r="M1438" s="199"/>
      <c r="N1438" s="200"/>
      <c r="O1438" s="200"/>
      <c r="P1438" s="200"/>
      <c r="Q1438" s="200"/>
      <c r="R1438" s="200"/>
      <c r="S1438" s="200"/>
      <c r="T1438" s="201"/>
      <c r="AT1438" s="197" t="s">
        <v>190</v>
      </c>
      <c r="AU1438" s="197" t="s">
        <v>81</v>
      </c>
      <c r="AV1438" s="195" t="s">
        <v>78</v>
      </c>
      <c r="AW1438" s="195" t="s">
        <v>34</v>
      </c>
      <c r="AX1438" s="195" t="s">
        <v>71</v>
      </c>
      <c r="AY1438" s="197" t="s">
        <v>180</v>
      </c>
    </row>
    <row r="1439" spans="2:65" s="195" customFormat="1">
      <c r="B1439" s="194"/>
      <c r="D1439" s="196" t="s">
        <v>190</v>
      </c>
      <c r="E1439" s="197" t="s">
        <v>5</v>
      </c>
      <c r="F1439" s="198" t="s">
        <v>1559</v>
      </c>
      <c r="H1439" s="197" t="s">
        <v>5</v>
      </c>
      <c r="L1439" s="194"/>
      <c r="M1439" s="199"/>
      <c r="N1439" s="200"/>
      <c r="O1439" s="200"/>
      <c r="P1439" s="200"/>
      <c r="Q1439" s="200"/>
      <c r="R1439" s="200"/>
      <c r="S1439" s="200"/>
      <c r="T1439" s="201"/>
      <c r="AT1439" s="197" t="s">
        <v>190</v>
      </c>
      <c r="AU1439" s="197" t="s">
        <v>81</v>
      </c>
      <c r="AV1439" s="195" t="s">
        <v>78</v>
      </c>
      <c r="AW1439" s="195" t="s">
        <v>34</v>
      </c>
      <c r="AX1439" s="195" t="s">
        <v>71</v>
      </c>
      <c r="AY1439" s="197" t="s">
        <v>180</v>
      </c>
    </row>
    <row r="1440" spans="2:65" s="203" customFormat="1">
      <c r="B1440" s="202"/>
      <c r="D1440" s="196" t="s">
        <v>190</v>
      </c>
      <c r="E1440" s="204" t="s">
        <v>5</v>
      </c>
      <c r="F1440" s="205" t="s">
        <v>551</v>
      </c>
      <c r="H1440" s="206">
        <v>84</v>
      </c>
      <c r="L1440" s="202"/>
      <c r="M1440" s="207"/>
      <c r="N1440" s="208"/>
      <c r="O1440" s="208"/>
      <c r="P1440" s="208"/>
      <c r="Q1440" s="208"/>
      <c r="R1440" s="208"/>
      <c r="S1440" s="208"/>
      <c r="T1440" s="209"/>
      <c r="AT1440" s="204" t="s">
        <v>190</v>
      </c>
      <c r="AU1440" s="204" t="s">
        <v>81</v>
      </c>
      <c r="AV1440" s="203" t="s">
        <v>81</v>
      </c>
      <c r="AW1440" s="203" t="s">
        <v>34</v>
      </c>
      <c r="AX1440" s="203" t="s">
        <v>78</v>
      </c>
      <c r="AY1440" s="204" t="s">
        <v>180</v>
      </c>
    </row>
    <row r="1441" spans="2:65" s="103" customFormat="1" ht="16.5" customHeight="1">
      <c r="B1441" s="104"/>
      <c r="C1441" s="183" t="s">
        <v>1560</v>
      </c>
      <c r="D1441" s="183" t="s">
        <v>183</v>
      </c>
      <c r="E1441" s="184" t="s">
        <v>1561</v>
      </c>
      <c r="F1441" s="185" t="s">
        <v>1562</v>
      </c>
      <c r="G1441" s="186" t="s">
        <v>186</v>
      </c>
      <c r="H1441" s="187">
        <v>84</v>
      </c>
      <c r="I1441" s="6"/>
      <c r="J1441" s="188">
        <f>ROUND(I1441*H1441,2)</f>
        <v>0</v>
      </c>
      <c r="K1441" s="185" t="s">
        <v>187</v>
      </c>
      <c r="L1441" s="104"/>
      <c r="M1441" s="189" t="s">
        <v>5</v>
      </c>
      <c r="N1441" s="190" t="s">
        <v>42</v>
      </c>
      <c r="O1441" s="105"/>
      <c r="P1441" s="191">
        <f>O1441*H1441</f>
        <v>0</v>
      </c>
      <c r="Q1441" s="191">
        <v>8.1999999999999998E-4</v>
      </c>
      <c r="R1441" s="191">
        <f>Q1441*H1441</f>
        <v>6.8879999999999997E-2</v>
      </c>
      <c r="S1441" s="191">
        <v>0</v>
      </c>
      <c r="T1441" s="192">
        <f>S1441*H1441</f>
        <v>0</v>
      </c>
      <c r="AR1441" s="93" t="s">
        <v>271</v>
      </c>
      <c r="AT1441" s="93" t="s">
        <v>183</v>
      </c>
      <c r="AU1441" s="93" t="s">
        <v>81</v>
      </c>
      <c r="AY1441" s="93" t="s">
        <v>180</v>
      </c>
      <c r="BE1441" s="193">
        <f>IF(N1441="základní",J1441,0)</f>
        <v>0</v>
      </c>
      <c r="BF1441" s="193">
        <f>IF(N1441="snížená",J1441,0)</f>
        <v>0</v>
      </c>
      <c r="BG1441" s="193">
        <f>IF(N1441="zákl. přenesená",J1441,0)</f>
        <v>0</v>
      </c>
      <c r="BH1441" s="193">
        <f>IF(N1441="sníž. přenesená",J1441,0)</f>
        <v>0</v>
      </c>
      <c r="BI1441" s="193">
        <f>IF(N1441="nulová",J1441,0)</f>
        <v>0</v>
      </c>
      <c r="BJ1441" s="93" t="s">
        <v>78</v>
      </c>
      <c r="BK1441" s="193">
        <f>ROUND(I1441*H1441,2)</f>
        <v>0</v>
      </c>
      <c r="BL1441" s="93" t="s">
        <v>271</v>
      </c>
      <c r="BM1441" s="93" t="s">
        <v>1563</v>
      </c>
    </row>
    <row r="1442" spans="2:65" s="103" customFormat="1" ht="38.25" customHeight="1">
      <c r="B1442" s="104"/>
      <c r="C1442" s="183" t="s">
        <v>1564</v>
      </c>
      <c r="D1442" s="183" t="s">
        <v>183</v>
      </c>
      <c r="E1442" s="184" t="s">
        <v>1565</v>
      </c>
      <c r="F1442" s="185" t="s">
        <v>1566</v>
      </c>
      <c r="G1442" s="186" t="s">
        <v>454</v>
      </c>
      <c r="H1442" s="187">
        <v>8</v>
      </c>
      <c r="I1442" s="6"/>
      <c r="J1442" s="188">
        <f>ROUND(I1442*H1442,2)</f>
        <v>0</v>
      </c>
      <c r="K1442" s="185" t="s">
        <v>187</v>
      </c>
      <c r="L1442" s="104"/>
      <c r="M1442" s="189" t="s">
        <v>5</v>
      </c>
      <c r="N1442" s="190" t="s">
        <v>42</v>
      </c>
      <c r="O1442" s="105"/>
      <c r="P1442" s="191">
        <f>O1442*H1442</f>
        <v>0</v>
      </c>
      <c r="Q1442" s="191">
        <v>0</v>
      </c>
      <c r="R1442" s="191">
        <f>Q1442*H1442</f>
        <v>0</v>
      </c>
      <c r="S1442" s="191">
        <v>0</v>
      </c>
      <c r="T1442" s="192">
        <f>S1442*H1442</f>
        <v>0</v>
      </c>
      <c r="AR1442" s="93" t="s">
        <v>271</v>
      </c>
      <c r="AT1442" s="93" t="s">
        <v>183</v>
      </c>
      <c r="AU1442" s="93" t="s">
        <v>81</v>
      </c>
      <c r="AY1442" s="93" t="s">
        <v>180</v>
      </c>
      <c r="BE1442" s="193">
        <f>IF(N1442="základní",J1442,0)</f>
        <v>0</v>
      </c>
      <c r="BF1442" s="193">
        <f>IF(N1442="snížená",J1442,0)</f>
        <v>0</v>
      </c>
      <c r="BG1442" s="193">
        <f>IF(N1442="zákl. přenesená",J1442,0)</f>
        <v>0</v>
      </c>
      <c r="BH1442" s="193">
        <f>IF(N1442="sníž. přenesená",J1442,0)</f>
        <v>0</v>
      </c>
      <c r="BI1442" s="193">
        <f>IF(N1442="nulová",J1442,0)</f>
        <v>0</v>
      </c>
      <c r="BJ1442" s="93" t="s">
        <v>78</v>
      </c>
      <c r="BK1442" s="193">
        <f>ROUND(I1442*H1442,2)</f>
        <v>0</v>
      </c>
      <c r="BL1442" s="93" t="s">
        <v>271</v>
      </c>
      <c r="BM1442" s="93" t="s">
        <v>1567</v>
      </c>
    </row>
    <row r="1443" spans="2:65" s="103" customFormat="1" ht="25.5" customHeight="1">
      <c r="B1443" s="104"/>
      <c r="C1443" s="183" t="s">
        <v>1568</v>
      </c>
      <c r="D1443" s="183" t="s">
        <v>183</v>
      </c>
      <c r="E1443" s="184" t="s">
        <v>1569</v>
      </c>
      <c r="F1443" s="185" t="s">
        <v>1570</v>
      </c>
      <c r="G1443" s="186" t="s">
        <v>186</v>
      </c>
      <c r="H1443" s="187">
        <v>57.5</v>
      </c>
      <c r="I1443" s="6"/>
      <c r="J1443" s="188">
        <f>ROUND(I1443*H1443,2)</f>
        <v>0</v>
      </c>
      <c r="K1443" s="185" t="s">
        <v>187</v>
      </c>
      <c r="L1443" s="104"/>
      <c r="M1443" s="189" t="s">
        <v>5</v>
      </c>
      <c r="N1443" s="190" t="s">
        <v>42</v>
      </c>
      <c r="O1443" s="105"/>
      <c r="P1443" s="191">
        <f>O1443*H1443</f>
        <v>0</v>
      </c>
      <c r="Q1443" s="191">
        <v>3.5400000000000002E-3</v>
      </c>
      <c r="R1443" s="191">
        <f>Q1443*H1443</f>
        <v>0.20355000000000001</v>
      </c>
      <c r="S1443" s="191">
        <v>0</v>
      </c>
      <c r="T1443" s="192">
        <f>S1443*H1443</f>
        <v>0</v>
      </c>
      <c r="AR1443" s="93" t="s">
        <v>271</v>
      </c>
      <c r="AT1443" s="93" t="s">
        <v>183</v>
      </c>
      <c r="AU1443" s="93" t="s">
        <v>81</v>
      </c>
      <c r="AY1443" s="93" t="s">
        <v>180</v>
      </c>
      <c r="BE1443" s="193">
        <f>IF(N1443="základní",J1443,0)</f>
        <v>0</v>
      </c>
      <c r="BF1443" s="193">
        <f>IF(N1443="snížená",J1443,0)</f>
        <v>0</v>
      </c>
      <c r="BG1443" s="193">
        <f>IF(N1443="zákl. přenesená",J1443,0)</f>
        <v>0</v>
      </c>
      <c r="BH1443" s="193">
        <f>IF(N1443="sníž. přenesená",J1443,0)</f>
        <v>0</v>
      </c>
      <c r="BI1443" s="193">
        <f>IF(N1443="nulová",J1443,0)</f>
        <v>0</v>
      </c>
      <c r="BJ1443" s="93" t="s">
        <v>78</v>
      </c>
      <c r="BK1443" s="193">
        <f>ROUND(I1443*H1443,2)</f>
        <v>0</v>
      </c>
      <c r="BL1443" s="93" t="s">
        <v>271</v>
      </c>
      <c r="BM1443" s="93" t="s">
        <v>1571</v>
      </c>
    </row>
    <row r="1444" spans="2:65" s="195" customFormat="1">
      <c r="B1444" s="194"/>
      <c r="D1444" s="196" t="s">
        <v>190</v>
      </c>
      <c r="E1444" s="197" t="s">
        <v>5</v>
      </c>
      <c r="F1444" s="198" t="s">
        <v>1572</v>
      </c>
      <c r="H1444" s="197" t="s">
        <v>5</v>
      </c>
      <c r="L1444" s="194"/>
      <c r="M1444" s="199"/>
      <c r="N1444" s="200"/>
      <c r="O1444" s="200"/>
      <c r="P1444" s="200"/>
      <c r="Q1444" s="200"/>
      <c r="R1444" s="200"/>
      <c r="S1444" s="200"/>
      <c r="T1444" s="201"/>
      <c r="AT1444" s="197" t="s">
        <v>190</v>
      </c>
      <c r="AU1444" s="197" t="s">
        <v>81</v>
      </c>
      <c r="AV1444" s="195" t="s">
        <v>78</v>
      </c>
      <c r="AW1444" s="195" t="s">
        <v>34</v>
      </c>
      <c r="AX1444" s="195" t="s">
        <v>71</v>
      </c>
      <c r="AY1444" s="197" t="s">
        <v>180</v>
      </c>
    </row>
    <row r="1445" spans="2:65" s="203" customFormat="1">
      <c r="B1445" s="202"/>
      <c r="D1445" s="196" t="s">
        <v>190</v>
      </c>
      <c r="E1445" s="204" t="s">
        <v>5</v>
      </c>
      <c r="F1445" s="205" t="s">
        <v>1573</v>
      </c>
      <c r="H1445" s="206">
        <v>23.3</v>
      </c>
      <c r="L1445" s="202"/>
      <c r="M1445" s="207"/>
      <c r="N1445" s="208"/>
      <c r="O1445" s="208"/>
      <c r="P1445" s="208"/>
      <c r="Q1445" s="208"/>
      <c r="R1445" s="208"/>
      <c r="S1445" s="208"/>
      <c r="T1445" s="209"/>
      <c r="AT1445" s="204" t="s">
        <v>190</v>
      </c>
      <c r="AU1445" s="204" t="s">
        <v>81</v>
      </c>
      <c r="AV1445" s="203" t="s">
        <v>81</v>
      </c>
      <c r="AW1445" s="203" t="s">
        <v>34</v>
      </c>
      <c r="AX1445" s="203" t="s">
        <v>71</v>
      </c>
      <c r="AY1445" s="204" t="s">
        <v>180</v>
      </c>
    </row>
    <row r="1446" spans="2:65" s="203" customFormat="1">
      <c r="B1446" s="202"/>
      <c r="D1446" s="196" t="s">
        <v>190</v>
      </c>
      <c r="E1446" s="204" t="s">
        <v>5</v>
      </c>
      <c r="F1446" s="205" t="s">
        <v>1574</v>
      </c>
      <c r="H1446" s="206">
        <v>13.45</v>
      </c>
      <c r="L1446" s="202"/>
      <c r="M1446" s="207"/>
      <c r="N1446" s="208"/>
      <c r="O1446" s="208"/>
      <c r="P1446" s="208"/>
      <c r="Q1446" s="208"/>
      <c r="R1446" s="208"/>
      <c r="S1446" s="208"/>
      <c r="T1446" s="209"/>
      <c r="AT1446" s="204" t="s">
        <v>190</v>
      </c>
      <c r="AU1446" s="204" t="s">
        <v>81</v>
      </c>
      <c r="AV1446" s="203" t="s">
        <v>81</v>
      </c>
      <c r="AW1446" s="203" t="s">
        <v>34</v>
      </c>
      <c r="AX1446" s="203" t="s">
        <v>71</v>
      </c>
      <c r="AY1446" s="204" t="s">
        <v>180</v>
      </c>
    </row>
    <row r="1447" spans="2:65" s="203" customFormat="1">
      <c r="B1447" s="202"/>
      <c r="D1447" s="196" t="s">
        <v>190</v>
      </c>
      <c r="E1447" s="204" t="s">
        <v>5</v>
      </c>
      <c r="F1447" s="205" t="s">
        <v>1575</v>
      </c>
      <c r="H1447" s="206">
        <v>15.85</v>
      </c>
      <c r="L1447" s="202"/>
      <c r="M1447" s="207"/>
      <c r="N1447" s="208"/>
      <c r="O1447" s="208"/>
      <c r="P1447" s="208"/>
      <c r="Q1447" s="208"/>
      <c r="R1447" s="208"/>
      <c r="S1447" s="208"/>
      <c r="T1447" s="209"/>
      <c r="AT1447" s="204" t="s">
        <v>190</v>
      </c>
      <c r="AU1447" s="204" t="s">
        <v>81</v>
      </c>
      <c r="AV1447" s="203" t="s">
        <v>81</v>
      </c>
      <c r="AW1447" s="203" t="s">
        <v>34</v>
      </c>
      <c r="AX1447" s="203" t="s">
        <v>71</v>
      </c>
      <c r="AY1447" s="204" t="s">
        <v>180</v>
      </c>
    </row>
    <row r="1448" spans="2:65" s="203" customFormat="1">
      <c r="B1448" s="202"/>
      <c r="D1448" s="196" t="s">
        <v>190</v>
      </c>
      <c r="E1448" s="204" t="s">
        <v>5</v>
      </c>
      <c r="F1448" s="205" t="s">
        <v>1576</v>
      </c>
      <c r="H1448" s="206">
        <v>4.9000000000000004</v>
      </c>
      <c r="L1448" s="202"/>
      <c r="M1448" s="207"/>
      <c r="N1448" s="208"/>
      <c r="O1448" s="208"/>
      <c r="P1448" s="208"/>
      <c r="Q1448" s="208"/>
      <c r="R1448" s="208"/>
      <c r="S1448" s="208"/>
      <c r="T1448" s="209"/>
      <c r="AT1448" s="204" t="s">
        <v>190</v>
      </c>
      <c r="AU1448" s="204" t="s">
        <v>81</v>
      </c>
      <c r="AV1448" s="203" t="s">
        <v>81</v>
      </c>
      <c r="AW1448" s="203" t="s">
        <v>34</v>
      </c>
      <c r="AX1448" s="203" t="s">
        <v>71</v>
      </c>
      <c r="AY1448" s="204" t="s">
        <v>180</v>
      </c>
    </row>
    <row r="1449" spans="2:65" s="211" customFormat="1">
      <c r="B1449" s="210"/>
      <c r="D1449" s="196" t="s">
        <v>190</v>
      </c>
      <c r="E1449" s="212" t="s">
        <v>5</v>
      </c>
      <c r="F1449" s="213" t="s">
        <v>198</v>
      </c>
      <c r="H1449" s="214">
        <v>57.5</v>
      </c>
      <c r="L1449" s="210"/>
      <c r="M1449" s="215"/>
      <c r="N1449" s="216"/>
      <c r="O1449" s="216"/>
      <c r="P1449" s="216"/>
      <c r="Q1449" s="216"/>
      <c r="R1449" s="216"/>
      <c r="S1449" s="216"/>
      <c r="T1449" s="217"/>
      <c r="AT1449" s="212" t="s">
        <v>190</v>
      </c>
      <c r="AU1449" s="212" t="s">
        <v>81</v>
      </c>
      <c r="AV1449" s="211" t="s">
        <v>188</v>
      </c>
      <c r="AW1449" s="211" t="s">
        <v>34</v>
      </c>
      <c r="AX1449" s="211" t="s">
        <v>78</v>
      </c>
      <c r="AY1449" s="212" t="s">
        <v>180</v>
      </c>
    </row>
    <row r="1450" spans="2:65" s="103" customFormat="1" ht="38.25" customHeight="1">
      <c r="B1450" s="104"/>
      <c r="C1450" s="183" t="s">
        <v>1577</v>
      </c>
      <c r="D1450" s="183" t="s">
        <v>183</v>
      </c>
      <c r="E1450" s="184" t="s">
        <v>1578</v>
      </c>
      <c r="F1450" s="185" t="s">
        <v>1579</v>
      </c>
      <c r="G1450" s="186" t="s">
        <v>454</v>
      </c>
      <c r="H1450" s="187">
        <v>44</v>
      </c>
      <c r="I1450" s="6"/>
      <c r="J1450" s="188">
        <f>ROUND(I1450*H1450,2)</f>
        <v>0</v>
      </c>
      <c r="K1450" s="185" t="s">
        <v>187</v>
      </c>
      <c r="L1450" s="104"/>
      <c r="M1450" s="189" t="s">
        <v>5</v>
      </c>
      <c r="N1450" s="190" t="s">
        <v>42</v>
      </c>
      <c r="O1450" s="105"/>
      <c r="P1450" s="191">
        <f>O1450*H1450</f>
        <v>0</v>
      </c>
      <c r="Q1450" s="191">
        <v>0</v>
      </c>
      <c r="R1450" s="191">
        <f>Q1450*H1450</f>
        <v>0</v>
      </c>
      <c r="S1450" s="191">
        <v>0</v>
      </c>
      <c r="T1450" s="192">
        <f>S1450*H1450</f>
        <v>0</v>
      </c>
      <c r="AR1450" s="93" t="s">
        <v>271</v>
      </c>
      <c r="AT1450" s="93" t="s">
        <v>183</v>
      </c>
      <c r="AU1450" s="93" t="s">
        <v>81</v>
      </c>
      <c r="AY1450" s="93" t="s">
        <v>180</v>
      </c>
      <c r="BE1450" s="193">
        <f>IF(N1450="základní",J1450,0)</f>
        <v>0</v>
      </c>
      <c r="BF1450" s="193">
        <f>IF(N1450="snížená",J1450,0)</f>
        <v>0</v>
      </c>
      <c r="BG1450" s="193">
        <f>IF(N1450="zákl. přenesená",J1450,0)</f>
        <v>0</v>
      </c>
      <c r="BH1450" s="193">
        <f>IF(N1450="sníž. přenesená",J1450,0)</f>
        <v>0</v>
      </c>
      <c r="BI1450" s="193">
        <f>IF(N1450="nulová",J1450,0)</f>
        <v>0</v>
      </c>
      <c r="BJ1450" s="93" t="s">
        <v>78</v>
      </c>
      <c r="BK1450" s="193">
        <f>ROUND(I1450*H1450,2)</f>
        <v>0</v>
      </c>
      <c r="BL1450" s="93" t="s">
        <v>271</v>
      </c>
      <c r="BM1450" s="93" t="s">
        <v>1580</v>
      </c>
    </row>
    <row r="1451" spans="2:65" s="103" customFormat="1" ht="25.5" customHeight="1">
      <c r="B1451" s="104"/>
      <c r="C1451" s="183" t="s">
        <v>1581</v>
      </c>
      <c r="D1451" s="183" t="s">
        <v>183</v>
      </c>
      <c r="E1451" s="184" t="s">
        <v>1582</v>
      </c>
      <c r="F1451" s="185" t="s">
        <v>1583</v>
      </c>
      <c r="G1451" s="186" t="s">
        <v>186</v>
      </c>
      <c r="H1451" s="187">
        <v>49</v>
      </c>
      <c r="I1451" s="6"/>
      <c r="J1451" s="188">
        <f>ROUND(I1451*H1451,2)</f>
        <v>0</v>
      </c>
      <c r="K1451" s="185" t="s">
        <v>187</v>
      </c>
      <c r="L1451" s="104"/>
      <c r="M1451" s="189" t="s">
        <v>5</v>
      </c>
      <c r="N1451" s="190" t="s">
        <v>42</v>
      </c>
      <c r="O1451" s="105"/>
      <c r="P1451" s="191">
        <f>O1451*H1451</f>
        <v>0</v>
      </c>
      <c r="Q1451" s="191">
        <v>2.63E-3</v>
      </c>
      <c r="R1451" s="191">
        <f>Q1451*H1451</f>
        <v>0.12886999999999998</v>
      </c>
      <c r="S1451" s="191">
        <v>0</v>
      </c>
      <c r="T1451" s="192">
        <f>S1451*H1451</f>
        <v>0</v>
      </c>
      <c r="AR1451" s="93" t="s">
        <v>271</v>
      </c>
      <c r="AT1451" s="93" t="s">
        <v>183</v>
      </c>
      <c r="AU1451" s="93" t="s">
        <v>81</v>
      </c>
      <c r="AY1451" s="93" t="s">
        <v>180</v>
      </c>
      <c r="BE1451" s="193">
        <f>IF(N1451="základní",J1451,0)</f>
        <v>0</v>
      </c>
      <c r="BF1451" s="193">
        <f>IF(N1451="snížená",J1451,0)</f>
        <v>0</v>
      </c>
      <c r="BG1451" s="193">
        <f>IF(N1451="zákl. přenesená",J1451,0)</f>
        <v>0</v>
      </c>
      <c r="BH1451" s="193">
        <f>IF(N1451="sníž. přenesená",J1451,0)</f>
        <v>0</v>
      </c>
      <c r="BI1451" s="193">
        <f>IF(N1451="nulová",J1451,0)</f>
        <v>0</v>
      </c>
      <c r="BJ1451" s="93" t="s">
        <v>78</v>
      </c>
      <c r="BK1451" s="193">
        <f>ROUND(I1451*H1451,2)</f>
        <v>0</v>
      </c>
      <c r="BL1451" s="93" t="s">
        <v>271</v>
      </c>
      <c r="BM1451" s="93" t="s">
        <v>1584</v>
      </c>
    </row>
    <row r="1452" spans="2:65" s="195" customFormat="1">
      <c r="B1452" s="194"/>
      <c r="D1452" s="196" t="s">
        <v>190</v>
      </c>
      <c r="E1452" s="197" t="s">
        <v>5</v>
      </c>
      <c r="F1452" s="198" t="s">
        <v>1585</v>
      </c>
      <c r="H1452" s="197" t="s">
        <v>5</v>
      </c>
      <c r="L1452" s="194"/>
      <c r="M1452" s="199"/>
      <c r="N1452" s="200"/>
      <c r="O1452" s="200"/>
      <c r="P1452" s="200"/>
      <c r="Q1452" s="200"/>
      <c r="R1452" s="200"/>
      <c r="S1452" s="200"/>
      <c r="T1452" s="201"/>
      <c r="AT1452" s="197" t="s">
        <v>190</v>
      </c>
      <c r="AU1452" s="197" t="s">
        <v>81</v>
      </c>
      <c r="AV1452" s="195" t="s">
        <v>78</v>
      </c>
      <c r="AW1452" s="195" t="s">
        <v>34</v>
      </c>
      <c r="AX1452" s="195" t="s">
        <v>71</v>
      </c>
      <c r="AY1452" s="197" t="s">
        <v>180</v>
      </c>
    </row>
    <row r="1453" spans="2:65" s="203" customFormat="1">
      <c r="B1453" s="202"/>
      <c r="D1453" s="196" t="s">
        <v>190</v>
      </c>
      <c r="E1453" s="204" t="s">
        <v>5</v>
      </c>
      <c r="F1453" s="205" t="s">
        <v>658</v>
      </c>
      <c r="H1453" s="206">
        <v>49</v>
      </c>
      <c r="L1453" s="202"/>
      <c r="M1453" s="207"/>
      <c r="N1453" s="208"/>
      <c r="O1453" s="208"/>
      <c r="P1453" s="208"/>
      <c r="Q1453" s="208"/>
      <c r="R1453" s="208"/>
      <c r="S1453" s="208"/>
      <c r="T1453" s="209"/>
      <c r="AT1453" s="204" t="s">
        <v>190</v>
      </c>
      <c r="AU1453" s="204" t="s">
        <v>81</v>
      </c>
      <c r="AV1453" s="203" t="s">
        <v>81</v>
      </c>
      <c r="AW1453" s="203" t="s">
        <v>34</v>
      </c>
      <c r="AX1453" s="203" t="s">
        <v>78</v>
      </c>
      <c r="AY1453" s="204" t="s">
        <v>180</v>
      </c>
    </row>
    <row r="1454" spans="2:65" s="103" customFormat="1" ht="38.25" customHeight="1">
      <c r="B1454" s="104"/>
      <c r="C1454" s="183" t="s">
        <v>1586</v>
      </c>
      <c r="D1454" s="183" t="s">
        <v>183</v>
      </c>
      <c r="E1454" s="184" t="s">
        <v>1587</v>
      </c>
      <c r="F1454" s="185" t="s">
        <v>1588</v>
      </c>
      <c r="G1454" s="186" t="s">
        <v>237</v>
      </c>
      <c r="H1454" s="187">
        <v>0.754</v>
      </c>
      <c r="I1454" s="6"/>
      <c r="J1454" s="188">
        <f>ROUND(I1454*H1454,2)</f>
        <v>0</v>
      </c>
      <c r="K1454" s="185" t="s">
        <v>187</v>
      </c>
      <c r="L1454" s="104"/>
      <c r="M1454" s="189" t="s">
        <v>5</v>
      </c>
      <c r="N1454" s="190" t="s">
        <v>42</v>
      </c>
      <c r="O1454" s="105"/>
      <c r="P1454" s="191">
        <f>O1454*H1454</f>
        <v>0</v>
      </c>
      <c r="Q1454" s="191">
        <v>0</v>
      </c>
      <c r="R1454" s="191">
        <f>Q1454*H1454</f>
        <v>0</v>
      </c>
      <c r="S1454" s="191">
        <v>0</v>
      </c>
      <c r="T1454" s="192">
        <f>S1454*H1454</f>
        <v>0</v>
      </c>
      <c r="AR1454" s="93" t="s">
        <v>271</v>
      </c>
      <c r="AT1454" s="93" t="s">
        <v>183</v>
      </c>
      <c r="AU1454" s="93" t="s">
        <v>81</v>
      </c>
      <c r="AY1454" s="93" t="s">
        <v>180</v>
      </c>
      <c r="BE1454" s="193">
        <f>IF(N1454="základní",J1454,0)</f>
        <v>0</v>
      </c>
      <c r="BF1454" s="193">
        <f>IF(N1454="snížená",J1454,0)</f>
        <v>0</v>
      </c>
      <c r="BG1454" s="193">
        <f>IF(N1454="zákl. přenesená",J1454,0)</f>
        <v>0</v>
      </c>
      <c r="BH1454" s="193">
        <f>IF(N1454="sníž. přenesená",J1454,0)</f>
        <v>0</v>
      </c>
      <c r="BI1454" s="193">
        <f>IF(N1454="nulová",J1454,0)</f>
        <v>0</v>
      </c>
      <c r="BJ1454" s="93" t="s">
        <v>78</v>
      </c>
      <c r="BK1454" s="193">
        <f>ROUND(I1454*H1454,2)</f>
        <v>0</v>
      </c>
      <c r="BL1454" s="93" t="s">
        <v>271</v>
      </c>
      <c r="BM1454" s="93" t="s">
        <v>1589</v>
      </c>
    </row>
    <row r="1455" spans="2:65" s="103" customFormat="1" ht="38.25" customHeight="1">
      <c r="B1455" s="104"/>
      <c r="C1455" s="183" t="s">
        <v>1590</v>
      </c>
      <c r="D1455" s="183" t="s">
        <v>183</v>
      </c>
      <c r="E1455" s="184" t="s">
        <v>1591</v>
      </c>
      <c r="F1455" s="185" t="s">
        <v>1592</v>
      </c>
      <c r="G1455" s="186" t="s">
        <v>237</v>
      </c>
      <c r="H1455" s="187">
        <v>0.754</v>
      </c>
      <c r="I1455" s="6"/>
      <c r="J1455" s="188">
        <f>ROUND(I1455*H1455,2)</f>
        <v>0</v>
      </c>
      <c r="K1455" s="185" t="s">
        <v>187</v>
      </c>
      <c r="L1455" s="104"/>
      <c r="M1455" s="189" t="s">
        <v>5</v>
      </c>
      <c r="N1455" s="190" t="s">
        <v>42</v>
      </c>
      <c r="O1455" s="105"/>
      <c r="P1455" s="191">
        <f>O1455*H1455</f>
        <v>0</v>
      </c>
      <c r="Q1455" s="191">
        <v>0</v>
      </c>
      <c r="R1455" s="191">
        <f>Q1455*H1455</f>
        <v>0</v>
      </c>
      <c r="S1455" s="191">
        <v>0</v>
      </c>
      <c r="T1455" s="192">
        <f>S1455*H1455</f>
        <v>0</v>
      </c>
      <c r="AR1455" s="93" t="s">
        <v>271</v>
      </c>
      <c r="AT1455" s="93" t="s">
        <v>183</v>
      </c>
      <c r="AU1455" s="93" t="s">
        <v>81</v>
      </c>
      <c r="AY1455" s="93" t="s">
        <v>180</v>
      </c>
      <c r="BE1455" s="193">
        <f>IF(N1455="základní",J1455,0)</f>
        <v>0</v>
      </c>
      <c r="BF1455" s="193">
        <f>IF(N1455="snížená",J1455,0)</f>
        <v>0</v>
      </c>
      <c r="BG1455" s="193">
        <f>IF(N1455="zákl. přenesená",J1455,0)</f>
        <v>0</v>
      </c>
      <c r="BH1455" s="193">
        <f>IF(N1455="sníž. přenesená",J1455,0)</f>
        <v>0</v>
      </c>
      <c r="BI1455" s="193">
        <f>IF(N1455="nulová",J1455,0)</f>
        <v>0</v>
      </c>
      <c r="BJ1455" s="93" t="s">
        <v>78</v>
      </c>
      <c r="BK1455" s="193">
        <f>ROUND(I1455*H1455,2)</f>
        <v>0</v>
      </c>
      <c r="BL1455" s="93" t="s">
        <v>271</v>
      </c>
      <c r="BM1455" s="93" t="s">
        <v>1593</v>
      </c>
    </row>
    <row r="1456" spans="2:65" s="171" customFormat="1" ht="29.85" customHeight="1">
      <c r="B1456" s="170"/>
      <c r="D1456" s="172" t="s">
        <v>70</v>
      </c>
      <c r="E1456" s="181" t="s">
        <v>1594</v>
      </c>
      <c r="F1456" s="181" t="s">
        <v>1595</v>
      </c>
      <c r="J1456" s="182">
        <f>BK1456</f>
        <v>0</v>
      </c>
      <c r="L1456" s="170"/>
      <c r="M1456" s="175"/>
      <c r="N1456" s="176"/>
      <c r="O1456" s="176"/>
      <c r="P1456" s="177">
        <f>SUM(P1457:P1569)</f>
        <v>0</v>
      </c>
      <c r="Q1456" s="176"/>
      <c r="R1456" s="177">
        <f>SUM(R1457:R1569)</f>
        <v>0.86419999999999986</v>
      </c>
      <c r="S1456" s="176"/>
      <c r="T1456" s="178">
        <f>SUM(T1457:T1569)</f>
        <v>4.6048980699999991</v>
      </c>
      <c r="AR1456" s="172" t="s">
        <v>81</v>
      </c>
      <c r="AT1456" s="179" t="s">
        <v>70</v>
      </c>
      <c r="AU1456" s="179" t="s">
        <v>78</v>
      </c>
      <c r="AY1456" s="172" t="s">
        <v>180</v>
      </c>
      <c r="BK1456" s="180">
        <f>SUM(BK1457:BK1569)</f>
        <v>0</v>
      </c>
    </row>
    <row r="1457" spans="2:65" s="103" customFormat="1" ht="38.25" customHeight="1">
      <c r="B1457" s="104"/>
      <c r="C1457" s="183" t="s">
        <v>1596</v>
      </c>
      <c r="D1457" s="183" t="s">
        <v>183</v>
      </c>
      <c r="E1457" s="184" t="s">
        <v>1597</v>
      </c>
      <c r="F1457" s="185" t="s">
        <v>1598</v>
      </c>
      <c r="G1457" s="186" t="s">
        <v>454</v>
      </c>
      <c r="H1457" s="187">
        <v>35</v>
      </c>
      <c r="I1457" s="6"/>
      <c r="J1457" s="188">
        <f>ROUND(I1457*H1457,2)</f>
        <v>0</v>
      </c>
      <c r="K1457" s="185" t="s">
        <v>187</v>
      </c>
      <c r="L1457" s="104"/>
      <c r="M1457" s="189" t="s">
        <v>5</v>
      </c>
      <c r="N1457" s="190" t="s">
        <v>42</v>
      </c>
      <c r="O1457" s="105"/>
      <c r="P1457" s="191">
        <f>O1457*H1457</f>
        <v>0</v>
      </c>
      <c r="Q1457" s="191">
        <v>0</v>
      </c>
      <c r="R1457" s="191">
        <f>Q1457*H1457</f>
        <v>0</v>
      </c>
      <c r="S1457" s="191">
        <v>2.4E-2</v>
      </c>
      <c r="T1457" s="192">
        <f>S1457*H1457</f>
        <v>0.84</v>
      </c>
      <c r="AR1457" s="93" t="s">
        <v>271</v>
      </c>
      <c r="AT1457" s="93" t="s">
        <v>183</v>
      </c>
      <c r="AU1457" s="93" t="s">
        <v>81</v>
      </c>
      <c r="AY1457" s="93" t="s">
        <v>180</v>
      </c>
      <c r="BE1457" s="193">
        <f>IF(N1457="základní",J1457,0)</f>
        <v>0</v>
      </c>
      <c r="BF1457" s="193">
        <f>IF(N1457="snížená",J1457,0)</f>
        <v>0</v>
      </c>
      <c r="BG1457" s="193">
        <f>IF(N1457="zákl. přenesená",J1457,0)</f>
        <v>0</v>
      </c>
      <c r="BH1457" s="193">
        <f>IF(N1457="sníž. přenesená",J1457,0)</f>
        <v>0</v>
      </c>
      <c r="BI1457" s="193">
        <f>IF(N1457="nulová",J1457,0)</f>
        <v>0</v>
      </c>
      <c r="BJ1457" s="93" t="s">
        <v>78</v>
      </c>
      <c r="BK1457" s="193">
        <f>ROUND(I1457*H1457,2)</f>
        <v>0</v>
      </c>
      <c r="BL1457" s="93" t="s">
        <v>271</v>
      </c>
      <c r="BM1457" s="93" t="s">
        <v>1599</v>
      </c>
    </row>
    <row r="1458" spans="2:65" s="195" customFormat="1">
      <c r="B1458" s="194"/>
      <c r="D1458" s="196" t="s">
        <v>190</v>
      </c>
      <c r="E1458" s="197" t="s">
        <v>5</v>
      </c>
      <c r="F1458" s="198" t="s">
        <v>1600</v>
      </c>
      <c r="H1458" s="197" t="s">
        <v>5</v>
      </c>
      <c r="L1458" s="194"/>
      <c r="M1458" s="199"/>
      <c r="N1458" s="200"/>
      <c r="O1458" s="200"/>
      <c r="P1458" s="200"/>
      <c r="Q1458" s="200"/>
      <c r="R1458" s="200"/>
      <c r="S1458" s="200"/>
      <c r="T1458" s="201"/>
      <c r="AT1458" s="197" t="s">
        <v>190</v>
      </c>
      <c r="AU1458" s="197" t="s">
        <v>81</v>
      </c>
      <c r="AV1458" s="195" t="s">
        <v>78</v>
      </c>
      <c r="AW1458" s="195" t="s">
        <v>34</v>
      </c>
      <c r="AX1458" s="195" t="s">
        <v>71</v>
      </c>
      <c r="AY1458" s="197" t="s">
        <v>180</v>
      </c>
    </row>
    <row r="1459" spans="2:65" s="195" customFormat="1">
      <c r="B1459" s="194"/>
      <c r="D1459" s="196" t="s">
        <v>190</v>
      </c>
      <c r="E1459" s="197" t="s">
        <v>5</v>
      </c>
      <c r="F1459" s="198" t="s">
        <v>1601</v>
      </c>
      <c r="H1459" s="197" t="s">
        <v>5</v>
      </c>
      <c r="L1459" s="194"/>
      <c r="M1459" s="199"/>
      <c r="N1459" s="200"/>
      <c r="O1459" s="200"/>
      <c r="P1459" s="200"/>
      <c r="Q1459" s="200"/>
      <c r="R1459" s="200"/>
      <c r="S1459" s="200"/>
      <c r="T1459" s="201"/>
      <c r="AT1459" s="197" t="s">
        <v>190</v>
      </c>
      <c r="AU1459" s="197" t="s">
        <v>81</v>
      </c>
      <c r="AV1459" s="195" t="s">
        <v>78</v>
      </c>
      <c r="AW1459" s="195" t="s">
        <v>34</v>
      </c>
      <c r="AX1459" s="195" t="s">
        <v>71</v>
      </c>
      <c r="AY1459" s="197" t="s">
        <v>180</v>
      </c>
    </row>
    <row r="1460" spans="2:65" s="195" customFormat="1">
      <c r="B1460" s="194"/>
      <c r="D1460" s="196" t="s">
        <v>190</v>
      </c>
      <c r="E1460" s="197" t="s">
        <v>5</v>
      </c>
      <c r="F1460" s="198" t="s">
        <v>288</v>
      </c>
      <c r="H1460" s="197" t="s">
        <v>5</v>
      </c>
      <c r="L1460" s="194"/>
      <c r="M1460" s="199"/>
      <c r="N1460" s="200"/>
      <c r="O1460" s="200"/>
      <c r="P1460" s="200"/>
      <c r="Q1460" s="200"/>
      <c r="R1460" s="200"/>
      <c r="S1460" s="200"/>
      <c r="T1460" s="201"/>
      <c r="AT1460" s="197" t="s">
        <v>190</v>
      </c>
      <c r="AU1460" s="197" t="s">
        <v>81</v>
      </c>
      <c r="AV1460" s="195" t="s">
        <v>78</v>
      </c>
      <c r="AW1460" s="195" t="s">
        <v>34</v>
      </c>
      <c r="AX1460" s="195" t="s">
        <v>71</v>
      </c>
      <c r="AY1460" s="197" t="s">
        <v>180</v>
      </c>
    </row>
    <row r="1461" spans="2:65" s="203" customFormat="1">
      <c r="B1461" s="202"/>
      <c r="D1461" s="196" t="s">
        <v>190</v>
      </c>
      <c r="E1461" s="204" t="s">
        <v>5</v>
      </c>
      <c r="F1461" s="205" t="s">
        <v>271</v>
      </c>
      <c r="H1461" s="206">
        <v>16</v>
      </c>
      <c r="L1461" s="202"/>
      <c r="M1461" s="207"/>
      <c r="N1461" s="208"/>
      <c r="O1461" s="208"/>
      <c r="P1461" s="208"/>
      <c r="Q1461" s="208"/>
      <c r="R1461" s="208"/>
      <c r="S1461" s="208"/>
      <c r="T1461" s="209"/>
      <c r="AT1461" s="204" t="s">
        <v>190</v>
      </c>
      <c r="AU1461" s="204" t="s">
        <v>81</v>
      </c>
      <c r="AV1461" s="203" t="s">
        <v>81</v>
      </c>
      <c r="AW1461" s="203" t="s">
        <v>34</v>
      </c>
      <c r="AX1461" s="203" t="s">
        <v>71</v>
      </c>
      <c r="AY1461" s="204" t="s">
        <v>180</v>
      </c>
    </row>
    <row r="1462" spans="2:65" s="195" customFormat="1">
      <c r="B1462" s="194"/>
      <c r="D1462" s="196" t="s">
        <v>190</v>
      </c>
      <c r="E1462" s="197" t="s">
        <v>5</v>
      </c>
      <c r="F1462" s="198" t="s">
        <v>290</v>
      </c>
      <c r="H1462" s="197" t="s">
        <v>5</v>
      </c>
      <c r="L1462" s="194"/>
      <c r="M1462" s="199"/>
      <c r="N1462" s="200"/>
      <c r="O1462" s="200"/>
      <c r="P1462" s="200"/>
      <c r="Q1462" s="200"/>
      <c r="R1462" s="200"/>
      <c r="S1462" s="200"/>
      <c r="T1462" s="201"/>
      <c r="AT1462" s="197" t="s">
        <v>190</v>
      </c>
      <c r="AU1462" s="197" t="s">
        <v>81</v>
      </c>
      <c r="AV1462" s="195" t="s">
        <v>78</v>
      </c>
      <c r="AW1462" s="195" t="s">
        <v>34</v>
      </c>
      <c r="AX1462" s="195" t="s">
        <v>71</v>
      </c>
      <c r="AY1462" s="197" t="s">
        <v>180</v>
      </c>
    </row>
    <row r="1463" spans="2:65" s="203" customFormat="1">
      <c r="B1463" s="202"/>
      <c r="D1463" s="196" t="s">
        <v>190</v>
      </c>
      <c r="E1463" s="204" t="s">
        <v>5</v>
      </c>
      <c r="F1463" s="205" t="s">
        <v>295</v>
      </c>
      <c r="H1463" s="206">
        <v>19</v>
      </c>
      <c r="L1463" s="202"/>
      <c r="M1463" s="207"/>
      <c r="N1463" s="208"/>
      <c r="O1463" s="208"/>
      <c r="P1463" s="208"/>
      <c r="Q1463" s="208"/>
      <c r="R1463" s="208"/>
      <c r="S1463" s="208"/>
      <c r="T1463" s="209"/>
      <c r="AT1463" s="204" t="s">
        <v>190</v>
      </c>
      <c r="AU1463" s="204" t="s">
        <v>81</v>
      </c>
      <c r="AV1463" s="203" t="s">
        <v>81</v>
      </c>
      <c r="AW1463" s="203" t="s">
        <v>34</v>
      </c>
      <c r="AX1463" s="203" t="s">
        <v>71</v>
      </c>
      <c r="AY1463" s="204" t="s">
        <v>180</v>
      </c>
    </row>
    <row r="1464" spans="2:65" s="211" customFormat="1">
      <c r="B1464" s="210"/>
      <c r="D1464" s="196" t="s">
        <v>190</v>
      </c>
      <c r="E1464" s="212" t="s">
        <v>5</v>
      </c>
      <c r="F1464" s="213" t="s">
        <v>198</v>
      </c>
      <c r="H1464" s="214">
        <v>35</v>
      </c>
      <c r="L1464" s="210"/>
      <c r="M1464" s="215"/>
      <c r="N1464" s="216"/>
      <c r="O1464" s="216"/>
      <c r="P1464" s="216"/>
      <c r="Q1464" s="216"/>
      <c r="R1464" s="216"/>
      <c r="S1464" s="216"/>
      <c r="T1464" s="217"/>
      <c r="AT1464" s="212" t="s">
        <v>190</v>
      </c>
      <c r="AU1464" s="212" t="s">
        <v>81</v>
      </c>
      <c r="AV1464" s="211" t="s">
        <v>188</v>
      </c>
      <c r="AW1464" s="211" t="s">
        <v>34</v>
      </c>
      <c r="AX1464" s="211" t="s">
        <v>78</v>
      </c>
      <c r="AY1464" s="212" t="s">
        <v>180</v>
      </c>
    </row>
    <row r="1465" spans="2:65" s="103" customFormat="1" ht="38.25" customHeight="1">
      <c r="B1465" s="104"/>
      <c r="C1465" s="183" t="s">
        <v>1602</v>
      </c>
      <c r="D1465" s="183" t="s">
        <v>183</v>
      </c>
      <c r="E1465" s="184" t="s">
        <v>1603</v>
      </c>
      <c r="F1465" s="185" t="s">
        <v>1604</v>
      </c>
      <c r="G1465" s="186" t="s">
        <v>454</v>
      </c>
      <c r="H1465" s="187">
        <v>3</v>
      </c>
      <c r="I1465" s="6"/>
      <c r="J1465" s="188">
        <f>ROUND(I1465*H1465,2)</f>
        <v>0</v>
      </c>
      <c r="K1465" s="185" t="s">
        <v>187</v>
      </c>
      <c r="L1465" s="104"/>
      <c r="M1465" s="189" t="s">
        <v>5</v>
      </c>
      <c r="N1465" s="190" t="s">
        <v>42</v>
      </c>
      <c r="O1465" s="105"/>
      <c r="P1465" s="191">
        <f>O1465*H1465</f>
        <v>0</v>
      </c>
      <c r="Q1465" s="191">
        <v>0</v>
      </c>
      <c r="R1465" s="191">
        <f>Q1465*H1465</f>
        <v>0</v>
      </c>
      <c r="S1465" s="191">
        <v>2.8000000000000001E-2</v>
      </c>
      <c r="T1465" s="192">
        <f>S1465*H1465</f>
        <v>8.4000000000000005E-2</v>
      </c>
      <c r="AR1465" s="93" t="s">
        <v>271</v>
      </c>
      <c r="AT1465" s="93" t="s">
        <v>183</v>
      </c>
      <c r="AU1465" s="93" t="s">
        <v>81</v>
      </c>
      <c r="AY1465" s="93" t="s">
        <v>180</v>
      </c>
      <c r="BE1465" s="193">
        <f>IF(N1465="základní",J1465,0)</f>
        <v>0</v>
      </c>
      <c r="BF1465" s="193">
        <f>IF(N1465="snížená",J1465,0)</f>
        <v>0</v>
      </c>
      <c r="BG1465" s="193">
        <f>IF(N1465="zákl. přenesená",J1465,0)</f>
        <v>0</v>
      </c>
      <c r="BH1465" s="193">
        <f>IF(N1465="sníž. přenesená",J1465,0)</f>
        <v>0</v>
      </c>
      <c r="BI1465" s="193">
        <f>IF(N1465="nulová",J1465,0)</f>
        <v>0</v>
      </c>
      <c r="BJ1465" s="93" t="s">
        <v>78</v>
      </c>
      <c r="BK1465" s="193">
        <f>ROUND(I1465*H1465,2)</f>
        <v>0</v>
      </c>
      <c r="BL1465" s="93" t="s">
        <v>271</v>
      </c>
      <c r="BM1465" s="93" t="s">
        <v>1605</v>
      </c>
    </row>
    <row r="1466" spans="2:65" s="195" customFormat="1">
      <c r="B1466" s="194"/>
      <c r="D1466" s="196" t="s">
        <v>190</v>
      </c>
      <c r="E1466" s="197" t="s">
        <v>5</v>
      </c>
      <c r="F1466" s="198" t="s">
        <v>290</v>
      </c>
      <c r="H1466" s="197" t="s">
        <v>5</v>
      </c>
      <c r="L1466" s="194"/>
      <c r="M1466" s="199"/>
      <c r="N1466" s="200"/>
      <c r="O1466" s="200"/>
      <c r="P1466" s="200"/>
      <c r="Q1466" s="200"/>
      <c r="R1466" s="200"/>
      <c r="S1466" s="200"/>
      <c r="T1466" s="201"/>
      <c r="AT1466" s="197" t="s">
        <v>190</v>
      </c>
      <c r="AU1466" s="197" t="s">
        <v>81</v>
      </c>
      <c r="AV1466" s="195" t="s">
        <v>78</v>
      </c>
      <c r="AW1466" s="195" t="s">
        <v>34</v>
      </c>
      <c r="AX1466" s="195" t="s">
        <v>71</v>
      </c>
      <c r="AY1466" s="197" t="s">
        <v>180</v>
      </c>
    </row>
    <row r="1467" spans="2:65" s="203" customFormat="1">
      <c r="B1467" s="202"/>
      <c r="D1467" s="196" t="s">
        <v>190</v>
      </c>
      <c r="E1467" s="204" t="s">
        <v>5</v>
      </c>
      <c r="F1467" s="205" t="s">
        <v>205</v>
      </c>
      <c r="H1467" s="206">
        <v>3</v>
      </c>
      <c r="L1467" s="202"/>
      <c r="M1467" s="207"/>
      <c r="N1467" s="208"/>
      <c r="O1467" s="208"/>
      <c r="P1467" s="208"/>
      <c r="Q1467" s="208"/>
      <c r="R1467" s="208"/>
      <c r="S1467" s="208"/>
      <c r="T1467" s="209"/>
      <c r="AT1467" s="204" t="s">
        <v>190</v>
      </c>
      <c r="AU1467" s="204" t="s">
        <v>81</v>
      </c>
      <c r="AV1467" s="203" t="s">
        <v>81</v>
      </c>
      <c r="AW1467" s="203" t="s">
        <v>34</v>
      </c>
      <c r="AX1467" s="203" t="s">
        <v>78</v>
      </c>
      <c r="AY1467" s="204" t="s">
        <v>180</v>
      </c>
    </row>
    <row r="1468" spans="2:65" s="103" customFormat="1" ht="16.5" customHeight="1">
      <c r="B1468" s="104"/>
      <c r="C1468" s="183" t="s">
        <v>1606</v>
      </c>
      <c r="D1468" s="183" t="s">
        <v>183</v>
      </c>
      <c r="E1468" s="184" t="s">
        <v>1607</v>
      </c>
      <c r="F1468" s="185" t="s">
        <v>1608</v>
      </c>
      <c r="G1468" s="186" t="s">
        <v>208</v>
      </c>
      <c r="H1468" s="187">
        <v>123.614</v>
      </c>
      <c r="I1468" s="6"/>
      <c r="J1468" s="188">
        <f>ROUND(I1468*H1468,2)</f>
        <v>0</v>
      </c>
      <c r="K1468" s="185" t="s">
        <v>187</v>
      </c>
      <c r="L1468" s="104"/>
      <c r="M1468" s="189" t="s">
        <v>5</v>
      </c>
      <c r="N1468" s="190" t="s">
        <v>42</v>
      </c>
      <c r="O1468" s="105"/>
      <c r="P1468" s="191">
        <f>O1468*H1468</f>
        <v>0</v>
      </c>
      <c r="Q1468" s="191">
        <v>0</v>
      </c>
      <c r="R1468" s="191">
        <f>Q1468*H1468</f>
        <v>0</v>
      </c>
      <c r="S1468" s="191">
        <v>1.098E-2</v>
      </c>
      <c r="T1468" s="192">
        <f>S1468*H1468</f>
        <v>1.35728172</v>
      </c>
      <c r="AR1468" s="93" t="s">
        <v>271</v>
      </c>
      <c r="AT1468" s="93" t="s">
        <v>183</v>
      </c>
      <c r="AU1468" s="93" t="s">
        <v>81</v>
      </c>
      <c r="AY1468" s="93" t="s">
        <v>180</v>
      </c>
      <c r="BE1468" s="193">
        <f>IF(N1468="základní",J1468,0)</f>
        <v>0</v>
      </c>
      <c r="BF1468" s="193">
        <f>IF(N1468="snížená",J1468,0)</f>
        <v>0</v>
      </c>
      <c r="BG1468" s="193">
        <f>IF(N1468="zákl. přenesená",J1468,0)</f>
        <v>0</v>
      </c>
      <c r="BH1468" s="193">
        <f>IF(N1468="sníž. přenesená",J1468,0)</f>
        <v>0</v>
      </c>
      <c r="BI1468" s="193">
        <f>IF(N1468="nulová",J1468,0)</f>
        <v>0</v>
      </c>
      <c r="BJ1468" s="93" t="s">
        <v>78</v>
      </c>
      <c r="BK1468" s="193">
        <f>ROUND(I1468*H1468,2)</f>
        <v>0</v>
      </c>
      <c r="BL1468" s="93" t="s">
        <v>271</v>
      </c>
      <c r="BM1468" s="93" t="s">
        <v>1609</v>
      </c>
    </row>
    <row r="1469" spans="2:65" s="195" customFormat="1">
      <c r="B1469" s="194"/>
      <c r="D1469" s="196" t="s">
        <v>190</v>
      </c>
      <c r="E1469" s="197" t="s">
        <v>5</v>
      </c>
      <c r="F1469" s="198" t="s">
        <v>1406</v>
      </c>
      <c r="H1469" s="197" t="s">
        <v>5</v>
      </c>
      <c r="L1469" s="194"/>
      <c r="M1469" s="199"/>
      <c r="N1469" s="200"/>
      <c r="O1469" s="200"/>
      <c r="P1469" s="200"/>
      <c r="Q1469" s="200"/>
      <c r="R1469" s="200"/>
      <c r="S1469" s="200"/>
      <c r="T1469" s="201"/>
      <c r="AT1469" s="197" t="s">
        <v>190</v>
      </c>
      <c r="AU1469" s="197" t="s">
        <v>81</v>
      </c>
      <c r="AV1469" s="195" t="s">
        <v>78</v>
      </c>
      <c r="AW1469" s="195" t="s">
        <v>34</v>
      </c>
      <c r="AX1469" s="195" t="s">
        <v>71</v>
      </c>
      <c r="AY1469" s="197" t="s">
        <v>180</v>
      </c>
    </row>
    <row r="1470" spans="2:65" s="195" customFormat="1">
      <c r="B1470" s="194"/>
      <c r="D1470" s="196" t="s">
        <v>190</v>
      </c>
      <c r="E1470" s="197" t="s">
        <v>5</v>
      </c>
      <c r="F1470" s="198" t="s">
        <v>1407</v>
      </c>
      <c r="H1470" s="197" t="s">
        <v>5</v>
      </c>
      <c r="L1470" s="194"/>
      <c r="M1470" s="199"/>
      <c r="N1470" s="200"/>
      <c r="O1470" s="200"/>
      <c r="P1470" s="200"/>
      <c r="Q1470" s="200"/>
      <c r="R1470" s="200"/>
      <c r="S1470" s="200"/>
      <c r="T1470" s="201"/>
      <c r="AT1470" s="197" t="s">
        <v>190</v>
      </c>
      <c r="AU1470" s="197" t="s">
        <v>81</v>
      </c>
      <c r="AV1470" s="195" t="s">
        <v>78</v>
      </c>
      <c r="AW1470" s="195" t="s">
        <v>34</v>
      </c>
      <c r="AX1470" s="195" t="s">
        <v>71</v>
      </c>
      <c r="AY1470" s="197" t="s">
        <v>180</v>
      </c>
    </row>
    <row r="1471" spans="2:65" s="195" customFormat="1">
      <c r="B1471" s="194"/>
      <c r="D1471" s="196" t="s">
        <v>190</v>
      </c>
      <c r="E1471" s="197" t="s">
        <v>5</v>
      </c>
      <c r="F1471" s="198" t="s">
        <v>288</v>
      </c>
      <c r="H1471" s="197" t="s">
        <v>5</v>
      </c>
      <c r="L1471" s="194"/>
      <c r="M1471" s="199"/>
      <c r="N1471" s="200"/>
      <c r="O1471" s="200"/>
      <c r="P1471" s="200"/>
      <c r="Q1471" s="200"/>
      <c r="R1471" s="200"/>
      <c r="S1471" s="200"/>
      <c r="T1471" s="201"/>
      <c r="AT1471" s="197" t="s">
        <v>190</v>
      </c>
      <c r="AU1471" s="197" t="s">
        <v>81</v>
      </c>
      <c r="AV1471" s="195" t="s">
        <v>78</v>
      </c>
      <c r="AW1471" s="195" t="s">
        <v>34</v>
      </c>
      <c r="AX1471" s="195" t="s">
        <v>71</v>
      </c>
      <c r="AY1471" s="197" t="s">
        <v>180</v>
      </c>
    </row>
    <row r="1472" spans="2:65" s="203" customFormat="1">
      <c r="B1472" s="202"/>
      <c r="D1472" s="196" t="s">
        <v>190</v>
      </c>
      <c r="E1472" s="204" t="s">
        <v>5</v>
      </c>
      <c r="F1472" s="205" t="s">
        <v>1408</v>
      </c>
      <c r="H1472" s="206">
        <v>64.507999999999996</v>
      </c>
      <c r="L1472" s="202"/>
      <c r="M1472" s="207"/>
      <c r="N1472" s="208"/>
      <c r="O1472" s="208"/>
      <c r="P1472" s="208"/>
      <c r="Q1472" s="208"/>
      <c r="R1472" s="208"/>
      <c r="S1472" s="208"/>
      <c r="T1472" s="209"/>
      <c r="AT1472" s="204" t="s">
        <v>190</v>
      </c>
      <c r="AU1472" s="204" t="s">
        <v>81</v>
      </c>
      <c r="AV1472" s="203" t="s">
        <v>81</v>
      </c>
      <c r="AW1472" s="203" t="s">
        <v>34</v>
      </c>
      <c r="AX1472" s="203" t="s">
        <v>71</v>
      </c>
      <c r="AY1472" s="204" t="s">
        <v>180</v>
      </c>
    </row>
    <row r="1473" spans="2:65" s="203" customFormat="1">
      <c r="B1473" s="202"/>
      <c r="D1473" s="196" t="s">
        <v>190</v>
      </c>
      <c r="E1473" s="204" t="s">
        <v>5</v>
      </c>
      <c r="F1473" s="205" t="s">
        <v>1409</v>
      </c>
      <c r="H1473" s="206">
        <v>9.7620000000000005</v>
      </c>
      <c r="L1473" s="202"/>
      <c r="M1473" s="207"/>
      <c r="N1473" s="208"/>
      <c r="O1473" s="208"/>
      <c r="P1473" s="208"/>
      <c r="Q1473" s="208"/>
      <c r="R1473" s="208"/>
      <c r="S1473" s="208"/>
      <c r="T1473" s="209"/>
      <c r="AT1473" s="204" t="s">
        <v>190</v>
      </c>
      <c r="AU1473" s="204" t="s">
        <v>81</v>
      </c>
      <c r="AV1473" s="203" t="s">
        <v>81</v>
      </c>
      <c r="AW1473" s="203" t="s">
        <v>34</v>
      </c>
      <c r="AX1473" s="203" t="s">
        <v>71</v>
      </c>
      <c r="AY1473" s="204" t="s">
        <v>180</v>
      </c>
    </row>
    <row r="1474" spans="2:65" s="195" customFormat="1">
      <c r="B1474" s="194"/>
      <c r="D1474" s="196" t="s">
        <v>190</v>
      </c>
      <c r="E1474" s="197" t="s">
        <v>5</v>
      </c>
      <c r="F1474" s="198" t="s">
        <v>290</v>
      </c>
      <c r="H1474" s="197" t="s">
        <v>5</v>
      </c>
      <c r="L1474" s="194"/>
      <c r="M1474" s="199"/>
      <c r="N1474" s="200"/>
      <c r="O1474" s="200"/>
      <c r="P1474" s="200"/>
      <c r="Q1474" s="200"/>
      <c r="R1474" s="200"/>
      <c r="S1474" s="200"/>
      <c r="T1474" s="201"/>
      <c r="AT1474" s="197" t="s">
        <v>190</v>
      </c>
      <c r="AU1474" s="197" t="s">
        <v>81</v>
      </c>
      <c r="AV1474" s="195" t="s">
        <v>78</v>
      </c>
      <c r="AW1474" s="195" t="s">
        <v>34</v>
      </c>
      <c r="AX1474" s="195" t="s">
        <v>71</v>
      </c>
      <c r="AY1474" s="197" t="s">
        <v>180</v>
      </c>
    </row>
    <row r="1475" spans="2:65" s="203" customFormat="1">
      <c r="B1475" s="202"/>
      <c r="D1475" s="196" t="s">
        <v>190</v>
      </c>
      <c r="E1475" s="204" t="s">
        <v>5</v>
      </c>
      <c r="F1475" s="205" t="s">
        <v>1410</v>
      </c>
      <c r="H1475" s="206">
        <v>49.344000000000001</v>
      </c>
      <c r="L1475" s="202"/>
      <c r="M1475" s="207"/>
      <c r="N1475" s="208"/>
      <c r="O1475" s="208"/>
      <c r="P1475" s="208"/>
      <c r="Q1475" s="208"/>
      <c r="R1475" s="208"/>
      <c r="S1475" s="208"/>
      <c r="T1475" s="209"/>
      <c r="AT1475" s="204" t="s">
        <v>190</v>
      </c>
      <c r="AU1475" s="204" t="s">
        <v>81</v>
      </c>
      <c r="AV1475" s="203" t="s">
        <v>81</v>
      </c>
      <c r="AW1475" s="203" t="s">
        <v>34</v>
      </c>
      <c r="AX1475" s="203" t="s">
        <v>71</v>
      </c>
      <c r="AY1475" s="204" t="s">
        <v>180</v>
      </c>
    </row>
    <row r="1476" spans="2:65" s="211" customFormat="1">
      <c r="B1476" s="210"/>
      <c r="D1476" s="196" t="s">
        <v>190</v>
      </c>
      <c r="E1476" s="212" t="s">
        <v>5</v>
      </c>
      <c r="F1476" s="213" t="s">
        <v>198</v>
      </c>
      <c r="H1476" s="214">
        <v>123.614</v>
      </c>
      <c r="L1476" s="210"/>
      <c r="M1476" s="215"/>
      <c r="N1476" s="216"/>
      <c r="O1476" s="216"/>
      <c r="P1476" s="216"/>
      <c r="Q1476" s="216"/>
      <c r="R1476" s="216"/>
      <c r="S1476" s="216"/>
      <c r="T1476" s="217"/>
      <c r="AT1476" s="212" t="s">
        <v>190</v>
      </c>
      <c r="AU1476" s="212" t="s">
        <v>81</v>
      </c>
      <c r="AV1476" s="211" t="s">
        <v>188</v>
      </c>
      <c r="AW1476" s="211" t="s">
        <v>34</v>
      </c>
      <c r="AX1476" s="211" t="s">
        <v>78</v>
      </c>
      <c r="AY1476" s="212" t="s">
        <v>180</v>
      </c>
    </row>
    <row r="1477" spans="2:65" s="103" customFormat="1" ht="16.5" customHeight="1">
      <c r="B1477" s="104"/>
      <c r="C1477" s="183" t="s">
        <v>1610</v>
      </c>
      <c r="D1477" s="183" t="s">
        <v>183</v>
      </c>
      <c r="E1477" s="184" t="s">
        <v>1611</v>
      </c>
      <c r="F1477" s="185" t="s">
        <v>1612</v>
      </c>
      <c r="G1477" s="186" t="s">
        <v>208</v>
      </c>
      <c r="H1477" s="187">
        <v>32.807000000000002</v>
      </c>
      <c r="I1477" s="6"/>
      <c r="J1477" s="188">
        <f>ROUND(I1477*H1477,2)</f>
        <v>0</v>
      </c>
      <c r="K1477" s="185" t="s">
        <v>187</v>
      </c>
      <c r="L1477" s="104"/>
      <c r="M1477" s="189" t="s">
        <v>5</v>
      </c>
      <c r="N1477" s="190" t="s">
        <v>42</v>
      </c>
      <c r="O1477" s="105"/>
      <c r="P1477" s="191">
        <f>O1477*H1477</f>
        <v>0</v>
      </c>
      <c r="Q1477" s="191">
        <v>0</v>
      </c>
      <c r="R1477" s="191">
        <f>Q1477*H1477</f>
        <v>0</v>
      </c>
      <c r="S1477" s="191">
        <v>2.4649999999999998E-2</v>
      </c>
      <c r="T1477" s="192">
        <f>S1477*H1477</f>
        <v>0.80869254999999995</v>
      </c>
      <c r="AR1477" s="93" t="s">
        <v>271</v>
      </c>
      <c r="AT1477" s="93" t="s">
        <v>183</v>
      </c>
      <c r="AU1477" s="93" t="s">
        <v>81</v>
      </c>
      <c r="AY1477" s="93" t="s">
        <v>180</v>
      </c>
      <c r="BE1477" s="193">
        <f>IF(N1477="základní",J1477,0)</f>
        <v>0</v>
      </c>
      <c r="BF1477" s="193">
        <f>IF(N1477="snížená",J1477,0)</f>
        <v>0</v>
      </c>
      <c r="BG1477" s="193">
        <f>IF(N1477="zákl. přenesená",J1477,0)</f>
        <v>0</v>
      </c>
      <c r="BH1477" s="193">
        <f>IF(N1477="sníž. přenesená",J1477,0)</f>
        <v>0</v>
      </c>
      <c r="BI1477" s="193">
        <f>IF(N1477="nulová",J1477,0)</f>
        <v>0</v>
      </c>
      <c r="BJ1477" s="93" t="s">
        <v>78</v>
      </c>
      <c r="BK1477" s="193">
        <f>ROUND(I1477*H1477,2)</f>
        <v>0</v>
      </c>
      <c r="BL1477" s="93" t="s">
        <v>271</v>
      </c>
      <c r="BM1477" s="93" t="s">
        <v>1613</v>
      </c>
    </row>
    <row r="1478" spans="2:65" s="195" customFormat="1">
      <c r="B1478" s="194"/>
      <c r="D1478" s="196" t="s">
        <v>190</v>
      </c>
      <c r="E1478" s="197" t="s">
        <v>5</v>
      </c>
      <c r="F1478" s="198" t="s">
        <v>1614</v>
      </c>
      <c r="H1478" s="197" t="s">
        <v>5</v>
      </c>
      <c r="L1478" s="194"/>
      <c r="M1478" s="199"/>
      <c r="N1478" s="200"/>
      <c r="O1478" s="200"/>
      <c r="P1478" s="200"/>
      <c r="Q1478" s="200"/>
      <c r="R1478" s="200"/>
      <c r="S1478" s="200"/>
      <c r="T1478" s="201"/>
      <c r="AT1478" s="197" t="s">
        <v>190</v>
      </c>
      <c r="AU1478" s="197" t="s">
        <v>81</v>
      </c>
      <c r="AV1478" s="195" t="s">
        <v>78</v>
      </c>
      <c r="AW1478" s="195" t="s">
        <v>34</v>
      </c>
      <c r="AX1478" s="195" t="s">
        <v>71</v>
      </c>
      <c r="AY1478" s="197" t="s">
        <v>180</v>
      </c>
    </row>
    <row r="1479" spans="2:65" s="195" customFormat="1">
      <c r="B1479" s="194"/>
      <c r="D1479" s="196" t="s">
        <v>190</v>
      </c>
      <c r="E1479" s="197" t="s">
        <v>5</v>
      </c>
      <c r="F1479" s="198" t="s">
        <v>224</v>
      </c>
      <c r="H1479" s="197" t="s">
        <v>5</v>
      </c>
      <c r="L1479" s="194"/>
      <c r="M1479" s="199"/>
      <c r="N1479" s="200"/>
      <c r="O1479" s="200"/>
      <c r="P1479" s="200"/>
      <c r="Q1479" s="200"/>
      <c r="R1479" s="200"/>
      <c r="S1479" s="200"/>
      <c r="T1479" s="201"/>
      <c r="AT1479" s="197" t="s">
        <v>190</v>
      </c>
      <c r="AU1479" s="197" t="s">
        <v>81</v>
      </c>
      <c r="AV1479" s="195" t="s">
        <v>78</v>
      </c>
      <c r="AW1479" s="195" t="s">
        <v>34</v>
      </c>
      <c r="AX1479" s="195" t="s">
        <v>71</v>
      </c>
      <c r="AY1479" s="197" t="s">
        <v>180</v>
      </c>
    </row>
    <row r="1480" spans="2:65" s="195" customFormat="1">
      <c r="B1480" s="194"/>
      <c r="D1480" s="196" t="s">
        <v>190</v>
      </c>
      <c r="E1480" s="197" t="s">
        <v>5</v>
      </c>
      <c r="F1480" s="198" t="s">
        <v>288</v>
      </c>
      <c r="H1480" s="197" t="s">
        <v>5</v>
      </c>
      <c r="L1480" s="194"/>
      <c r="M1480" s="199"/>
      <c r="N1480" s="200"/>
      <c r="O1480" s="200"/>
      <c r="P1480" s="200"/>
      <c r="Q1480" s="200"/>
      <c r="R1480" s="200"/>
      <c r="S1480" s="200"/>
      <c r="T1480" s="201"/>
      <c r="AT1480" s="197" t="s">
        <v>190</v>
      </c>
      <c r="AU1480" s="197" t="s">
        <v>81</v>
      </c>
      <c r="AV1480" s="195" t="s">
        <v>78</v>
      </c>
      <c r="AW1480" s="195" t="s">
        <v>34</v>
      </c>
      <c r="AX1480" s="195" t="s">
        <v>71</v>
      </c>
      <c r="AY1480" s="197" t="s">
        <v>180</v>
      </c>
    </row>
    <row r="1481" spans="2:65" s="203" customFormat="1">
      <c r="B1481" s="202"/>
      <c r="D1481" s="196" t="s">
        <v>190</v>
      </c>
      <c r="E1481" s="204" t="s">
        <v>5</v>
      </c>
      <c r="F1481" s="205" t="s">
        <v>1615</v>
      </c>
      <c r="H1481" s="206">
        <v>32.807000000000002</v>
      </c>
      <c r="L1481" s="202"/>
      <c r="M1481" s="207"/>
      <c r="N1481" s="208"/>
      <c r="O1481" s="208"/>
      <c r="P1481" s="208"/>
      <c r="Q1481" s="208"/>
      <c r="R1481" s="208"/>
      <c r="S1481" s="208"/>
      <c r="T1481" s="209"/>
      <c r="AT1481" s="204" t="s">
        <v>190</v>
      </c>
      <c r="AU1481" s="204" t="s">
        <v>81</v>
      </c>
      <c r="AV1481" s="203" t="s">
        <v>81</v>
      </c>
      <c r="AW1481" s="203" t="s">
        <v>34</v>
      </c>
      <c r="AX1481" s="203" t="s">
        <v>78</v>
      </c>
      <c r="AY1481" s="204" t="s">
        <v>180</v>
      </c>
    </row>
    <row r="1482" spans="2:65" s="103" customFormat="1" ht="16.5" customHeight="1">
      <c r="B1482" s="104"/>
      <c r="C1482" s="183" t="s">
        <v>1616</v>
      </c>
      <c r="D1482" s="183" t="s">
        <v>183</v>
      </c>
      <c r="E1482" s="184" t="s">
        <v>1617</v>
      </c>
      <c r="F1482" s="185" t="s">
        <v>1618</v>
      </c>
      <c r="G1482" s="186" t="s">
        <v>208</v>
      </c>
      <c r="H1482" s="187">
        <v>123.614</v>
      </c>
      <c r="I1482" s="6"/>
      <c r="J1482" s="188">
        <f>ROUND(I1482*H1482,2)</f>
        <v>0</v>
      </c>
      <c r="K1482" s="185" t="s">
        <v>187</v>
      </c>
      <c r="L1482" s="104"/>
      <c r="M1482" s="189" t="s">
        <v>5</v>
      </c>
      <c r="N1482" s="190" t="s">
        <v>42</v>
      </c>
      <c r="O1482" s="105"/>
      <c r="P1482" s="191">
        <f>O1482*H1482</f>
        <v>0</v>
      </c>
      <c r="Q1482" s="191">
        <v>0</v>
      </c>
      <c r="R1482" s="191">
        <f>Q1482*H1482</f>
        <v>0</v>
      </c>
      <c r="S1482" s="191">
        <v>8.0000000000000002E-3</v>
      </c>
      <c r="T1482" s="192">
        <f>S1482*H1482</f>
        <v>0.98891200000000001</v>
      </c>
      <c r="AR1482" s="93" t="s">
        <v>271</v>
      </c>
      <c r="AT1482" s="93" t="s">
        <v>183</v>
      </c>
      <c r="AU1482" s="93" t="s">
        <v>81</v>
      </c>
      <c r="AY1482" s="93" t="s">
        <v>180</v>
      </c>
      <c r="BE1482" s="193">
        <f>IF(N1482="základní",J1482,0)</f>
        <v>0</v>
      </c>
      <c r="BF1482" s="193">
        <f>IF(N1482="snížená",J1482,0)</f>
        <v>0</v>
      </c>
      <c r="BG1482" s="193">
        <f>IF(N1482="zákl. přenesená",J1482,0)</f>
        <v>0</v>
      </c>
      <c r="BH1482" s="193">
        <f>IF(N1482="sníž. přenesená",J1482,0)</f>
        <v>0</v>
      </c>
      <c r="BI1482" s="193">
        <f>IF(N1482="nulová",J1482,0)</f>
        <v>0</v>
      </c>
      <c r="BJ1482" s="93" t="s">
        <v>78</v>
      </c>
      <c r="BK1482" s="193">
        <f>ROUND(I1482*H1482,2)</f>
        <v>0</v>
      </c>
      <c r="BL1482" s="93" t="s">
        <v>271</v>
      </c>
      <c r="BM1482" s="93" t="s">
        <v>1619</v>
      </c>
    </row>
    <row r="1483" spans="2:65" s="103" customFormat="1" ht="16.5" customHeight="1">
      <c r="B1483" s="104"/>
      <c r="C1483" s="183" t="s">
        <v>1620</v>
      </c>
      <c r="D1483" s="183" t="s">
        <v>183</v>
      </c>
      <c r="E1483" s="184" t="s">
        <v>1621</v>
      </c>
      <c r="F1483" s="185" t="s">
        <v>1622</v>
      </c>
      <c r="G1483" s="186" t="s">
        <v>208</v>
      </c>
      <c r="H1483" s="187">
        <v>13.91</v>
      </c>
      <c r="I1483" s="6"/>
      <c r="J1483" s="188">
        <f>ROUND(I1483*H1483,2)</f>
        <v>0</v>
      </c>
      <c r="K1483" s="185" t="s">
        <v>187</v>
      </c>
      <c r="L1483" s="104"/>
      <c r="M1483" s="189" t="s">
        <v>5</v>
      </c>
      <c r="N1483" s="190" t="s">
        <v>42</v>
      </c>
      <c r="O1483" s="105"/>
      <c r="P1483" s="191">
        <f>O1483*H1483</f>
        <v>0</v>
      </c>
      <c r="Q1483" s="191">
        <v>0</v>
      </c>
      <c r="R1483" s="191">
        <f>Q1483*H1483</f>
        <v>0</v>
      </c>
      <c r="S1483" s="191">
        <v>1.098E-2</v>
      </c>
      <c r="T1483" s="192">
        <f>S1483*H1483</f>
        <v>0.1527318</v>
      </c>
      <c r="AR1483" s="93" t="s">
        <v>271</v>
      </c>
      <c r="AT1483" s="93" t="s">
        <v>183</v>
      </c>
      <c r="AU1483" s="93" t="s">
        <v>81</v>
      </c>
      <c r="AY1483" s="93" t="s">
        <v>180</v>
      </c>
      <c r="BE1483" s="193">
        <f>IF(N1483="základní",J1483,0)</f>
        <v>0</v>
      </c>
      <c r="BF1483" s="193">
        <f>IF(N1483="snížená",J1483,0)</f>
        <v>0</v>
      </c>
      <c r="BG1483" s="193">
        <f>IF(N1483="zákl. přenesená",J1483,0)</f>
        <v>0</v>
      </c>
      <c r="BH1483" s="193">
        <f>IF(N1483="sníž. přenesená",J1483,0)</f>
        <v>0</v>
      </c>
      <c r="BI1483" s="193">
        <f>IF(N1483="nulová",J1483,0)</f>
        <v>0</v>
      </c>
      <c r="BJ1483" s="93" t="s">
        <v>78</v>
      </c>
      <c r="BK1483" s="193">
        <f>ROUND(I1483*H1483,2)</f>
        <v>0</v>
      </c>
      <c r="BL1483" s="93" t="s">
        <v>271</v>
      </c>
      <c r="BM1483" s="93" t="s">
        <v>1623</v>
      </c>
    </row>
    <row r="1484" spans="2:65" s="195" customFormat="1">
      <c r="B1484" s="194"/>
      <c r="D1484" s="196" t="s">
        <v>190</v>
      </c>
      <c r="E1484" s="197" t="s">
        <v>5</v>
      </c>
      <c r="F1484" s="198" t="s">
        <v>1624</v>
      </c>
      <c r="H1484" s="197" t="s">
        <v>5</v>
      </c>
      <c r="L1484" s="194"/>
      <c r="M1484" s="199"/>
      <c r="N1484" s="200"/>
      <c r="O1484" s="200"/>
      <c r="P1484" s="200"/>
      <c r="Q1484" s="200"/>
      <c r="R1484" s="200"/>
      <c r="S1484" s="200"/>
      <c r="T1484" s="201"/>
      <c r="AT1484" s="197" t="s">
        <v>190</v>
      </c>
      <c r="AU1484" s="197" t="s">
        <v>81</v>
      </c>
      <c r="AV1484" s="195" t="s">
        <v>78</v>
      </c>
      <c r="AW1484" s="195" t="s">
        <v>34</v>
      </c>
      <c r="AX1484" s="195" t="s">
        <v>71</v>
      </c>
      <c r="AY1484" s="197" t="s">
        <v>180</v>
      </c>
    </row>
    <row r="1485" spans="2:65" s="195" customFormat="1">
      <c r="B1485" s="194"/>
      <c r="D1485" s="196" t="s">
        <v>190</v>
      </c>
      <c r="E1485" s="197" t="s">
        <v>5</v>
      </c>
      <c r="F1485" s="198" t="s">
        <v>1625</v>
      </c>
      <c r="H1485" s="197" t="s">
        <v>5</v>
      </c>
      <c r="L1485" s="194"/>
      <c r="M1485" s="199"/>
      <c r="N1485" s="200"/>
      <c r="O1485" s="200"/>
      <c r="P1485" s="200"/>
      <c r="Q1485" s="200"/>
      <c r="R1485" s="200"/>
      <c r="S1485" s="200"/>
      <c r="T1485" s="201"/>
      <c r="AT1485" s="197" t="s">
        <v>190</v>
      </c>
      <c r="AU1485" s="197" t="s">
        <v>81</v>
      </c>
      <c r="AV1485" s="195" t="s">
        <v>78</v>
      </c>
      <c r="AW1485" s="195" t="s">
        <v>34</v>
      </c>
      <c r="AX1485" s="195" t="s">
        <v>71</v>
      </c>
      <c r="AY1485" s="197" t="s">
        <v>180</v>
      </c>
    </row>
    <row r="1486" spans="2:65" s="195" customFormat="1">
      <c r="B1486" s="194"/>
      <c r="D1486" s="196" t="s">
        <v>190</v>
      </c>
      <c r="E1486" s="197" t="s">
        <v>5</v>
      </c>
      <c r="F1486" s="198" t="s">
        <v>290</v>
      </c>
      <c r="H1486" s="197" t="s">
        <v>5</v>
      </c>
      <c r="L1486" s="194"/>
      <c r="M1486" s="199"/>
      <c r="N1486" s="200"/>
      <c r="O1486" s="200"/>
      <c r="P1486" s="200"/>
      <c r="Q1486" s="200"/>
      <c r="R1486" s="200"/>
      <c r="S1486" s="200"/>
      <c r="T1486" s="201"/>
      <c r="AT1486" s="197" t="s">
        <v>190</v>
      </c>
      <c r="AU1486" s="197" t="s">
        <v>81</v>
      </c>
      <c r="AV1486" s="195" t="s">
        <v>78</v>
      </c>
      <c r="AW1486" s="195" t="s">
        <v>34</v>
      </c>
      <c r="AX1486" s="195" t="s">
        <v>71</v>
      </c>
      <c r="AY1486" s="197" t="s">
        <v>180</v>
      </c>
    </row>
    <row r="1487" spans="2:65" s="203" customFormat="1">
      <c r="B1487" s="202"/>
      <c r="D1487" s="196" t="s">
        <v>190</v>
      </c>
      <c r="E1487" s="204" t="s">
        <v>5</v>
      </c>
      <c r="F1487" s="205" t="s">
        <v>1626</v>
      </c>
      <c r="H1487" s="206">
        <v>8.91</v>
      </c>
      <c r="L1487" s="202"/>
      <c r="M1487" s="207"/>
      <c r="N1487" s="208"/>
      <c r="O1487" s="208"/>
      <c r="P1487" s="208"/>
      <c r="Q1487" s="208"/>
      <c r="R1487" s="208"/>
      <c r="S1487" s="208"/>
      <c r="T1487" s="209"/>
      <c r="AT1487" s="204" t="s">
        <v>190</v>
      </c>
      <c r="AU1487" s="204" t="s">
        <v>81</v>
      </c>
      <c r="AV1487" s="203" t="s">
        <v>81</v>
      </c>
      <c r="AW1487" s="203" t="s">
        <v>34</v>
      </c>
      <c r="AX1487" s="203" t="s">
        <v>71</v>
      </c>
      <c r="AY1487" s="204" t="s">
        <v>180</v>
      </c>
    </row>
    <row r="1488" spans="2:65" s="195" customFormat="1">
      <c r="B1488" s="194"/>
      <c r="D1488" s="196" t="s">
        <v>190</v>
      </c>
      <c r="E1488" s="197" t="s">
        <v>5</v>
      </c>
      <c r="F1488" s="198" t="s">
        <v>1240</v>
      </c>
      <c r="H1488" s="197" t="s">
        <v>5</v>
      </c>
      <c r="L1488" s="194"/>
      <c r="M1488" s="199"/>
      <c r="N1488" s="200"/>
      <c r="O1488" s="200"/>
      <c r="P1488" s="200"/>
      <c r="Q1488" s="200"/>
      <c r="R1488" s="200"/>
      <c r="S1488" s="200"/>
      <c r="T1488" s="201"/>
      <c r="AT1488" s="197" t="s">
        <v>190</v>
      </c>
      <c r="AU1488" s="197" t="s">
        <v>81</v>
      </c>
      <c r="AV1488" s="195" t="s">
        <v>78</v>
      </c>
      <c r="AW1488" s="195" t="s">
        <v>34</v>
      </c>
      <c r="AX1488" s="195" t="s">
        <v>71</v>
      </c>
      <c r="AY1488" s="197" t="s">
        <v>180</v>
      </c>
    </row>
    <row r="1489" spans="2:65" s="203" customFormat="1">
      <c r="B1489" s="202"/>
      <c r="D1489" s="196" t="s">
        <v>190</v>
      </c>
      <c r="E1489" s="204" t="s">
        <v>5</v>
      </c>
      <c r="F1489" s="205" t="s">
        <v>1627</v>
      </c>
      <c r="H1489" s="206">
        <v>5</v>
      </c>
      <c r="L1489" s="202"/>
      <c r="M1489" s="207"/>
      <c r="N1489" s="208"/>
      <c r="O1489" s="208"/>
      <c r="P1489" s="208"/>
      <c r="Q1489" s="208"/>
      <c r="R1489" s="208"/>
      <c r="S1489" s="208"/>
      <c r="T1489" s="209"/>
      <c r="AT1489" s="204" t="s">
        <v>190</v>
      </c>
      <c r="AU1489" s="204" t="s">
        <v>81</v>
      </c>
      <c r="AV1489" s="203" t="s">
        <v>81</v>
      </c>
      <c r="AW1489" s="203" t="s">
        <v>34</v>
      </c>
      <c r="AX1489" s="203" t="s">
        <v>71</v>
      </c>
      <c r="AY1489" s="204" t="s">
        <v>180</v>
      </c>
    </row>
    <row r="1490" spans="2:65" s="211" customFormat="1">
      <c r="B1490" s="210"/>
      <c r="D1490" s="196" t="s">
        <v>190</v>
      </c>
      <c r="E1490" s="212" t="s">
        <v>5</v>
      </c>
      <c r="F1490" s="213" t="s">
        <v>198</v>
      </c>
      <c r="H1490" s="214">
        <v>13.91</v>
      </c>
      <c r="L1490" s="210"/>
      <c r="M1490" s="215"/>
      <c r="N1490" s="216"/>
      <c r="O1490" s="216"/>
      <c r="P1490" s="216"/>
      <c r="Q1490" s="216"/>
      <c r="R1490" s="216"/>
      <c r="S1490" s="216"/>
      <c r="T1490" s="217"/>
      <c r="AT1490" s="212" t="s">
        <v>190</v>
      </c>
      <c r="AU1490" s="212" t="s">
        <v>81</v>
      </c>
      <c r="AV1490" s="211" t="s">
        <v>188</v>
      </c>
      <c r="AW1490" s="211" t="s">
        <v>34</v>
      </c>
      <c r="AX1490" s="211" t="s">
        <v>78</v>
      </c>
      <c r="AY1490" s="212" t="s">
        <v>180</v>
      </c>
    </row>
    <row r="1491" spans="2:65" s="103" customFormat="1" ht="16.5" customHeight="1">
      <c r="B1491" s="104"/>
      <c r="C1491" s="183" t="s">
        <v>1628</v>
      </c>
      <c r="D1491" s="183" t="s">
        <v>183</v>
      </c>
      <c r="E1491" s="184" t="s">
        <v>1629</v>
      </c>
      <c r="F1491" s="185" t="s">
        <v>1630</v>
      </c>
      <c r="G1491" s="186" t="s">
        <v>208</v>
      </c>
      <c r="H1491" s="187">
        <v>13.91</v>
      </c>
      <c r="I1491" s="6"/>
      <c r="J1491" s="188">
        <f>ROUND(I1491*H1491,2)</f>
        <v>0</v>
      </c>
      <c r="K1491" s="185" t="s">
        <v>187</v>
      </c>
      <c r="L1491" s="104"/>
      <c r="M1491" s="189" t="s">
        <v>5</v>
      </c>
      <c r="N1491" s="190" t="s">
        <v>42</v>
      </c>
      <c r="O1491" s="105"/>
      <c r="P1491" s="191">
        <f>O1491*H1491</f>
        <v>0</v>
      </c>
      <c r="Q1491" s="191">
        <v>0</v>
      </c>
      <c r="R1491" s="191">
        <f>Q1491*H1491</f>
        <v>0</v>
      </c>
      <c r="S1491" s="191">
        <v>8.0000000000000002E-3</v>
      </c>
      <c r="T1491" s="192">
        <f>S1491*H1491</f>
        <v>0.11128</v>
      </c>
      <c r="AR1491" s="93" t="s">
        <v>271</v>
      </c>
      <c r="AT1491" s="93" t="s">
        <v>183</v>
      </c>
      <c r="AU1491" s="93" t="s">
        <v>81</v>
      </c>
      <c r="AY1491" s="93" t="s">
        <v>180</v>
      </c>
      <c r="BE1491" s="193">
        <f>IF(N1491="základní",J1491,0)</f>
        <v>0</v>
      </c>
      <c r="BF1491" s="193">
        <f>IF(N1491="snížená",J1491,0)</f>
        <v>0</v>
      </c>
      <c r="BG1491" s="193">
        <f>IF(N1491="zákl. přenesená",J1491,0)</f>
        <v>0</v>
      </c>
      <c r="BH1491" s="193">
        <f>IF(N1491="sníž. přenesená",J1491,0)</f>
        <v>0</v>
      </c>
      <c r="BI1491" s="193">
        <f>IF(N1491="nulová",J1491,0)</f>
        <v>0</v>
      </c>
      <c r="BJ1491" s="93" t="s">
        <v>78</v>
      </c>
      <c r="BK1491" s="193">
        <f>ROUND(I1491*H1491,2)</f>
        <v>0</v>
      </c>
      <c r="BL1491" s="93" t="s">
        <v>271</v>
      </c>
      <c r="BM1491" s="93" t="s">
        <v>1631</v>
      </c>
    </row>
    <row r="1492" spans="2:65" s="103" customFormat="1" ht="25.5" customHeight="1">
      <c r="B1492" s="104"/>
      <c r="C1492" s="183" t="s">
        <v>1632</v>
      </c>
      <c r="D1492" s="183" t="s">
        <v>183</v>
      </c>
      <c r="E1492" s="184" t="s">
        <v>1633</v>
      </c>
      <c r="F1492" s="185" t="s">
        <v>1634</v>
      </c>
      <c r="G1492" s="186" t="s">
        <v>454</v>
      </c>
      <c r="H1492" s="187">
        <v>2</v>
      </c>
      <c r="I1492" s="6"/>
      <c r="J1492" s="188">
        <f>ROUND(I1492*H1492,2)</f>
        <v>0</v>
      </c>
      <c r="K1492" s="185" t="s">
        <v>187</v>
      </c>
      <c r="L1492" s="104"/>
      <c r="M1492" s="189" t="s">
        <v>5</v>
      </c>
      <c r="N1492" s="190" t="s">
        <v>42</v>
      </c>
      <c r="O1492" s="105"/>
      <c r="P1492" s="191">
        <f>O1492*H1492</f>
        <v>0</v>
      </c>
      <c r="Q1492" s="191">
        <v>0</v>
      </c>
      <c r="R1492" s="191">
        <f>Q1492*H1492</f>
        <v>0</v>
      </c>
      <c r="S1492" s="191">
        <v>0.13100000000000001</v>
      </c>
      <c r="T1492" s="192">
        <f>S1492*H1492</f>
        <v>0.26200000000000001</v>
      </c>
      <c r="AR1492" s="93" t="s">
        <v>188</v>
      </c>
      <c r="AT1492" s="93" t="s">
        <v>183</v>
      </c>
      <c r="AU1492" s="93" t="s">
        <v>81</v>
      </c>
      <c r="AY1492" s="93" t="s">
        <v>180</v>
      </c>
      <c r="BE1492" s="193">
        <f>IF(N1492="základní",J1492,0)</f>
        <v>0</v>
      </c>
      <c r="BF1492" s="193">
        <f>IF(N1492="snížená",J1492,0)</f>
        <v>0</v>
      </c>
      <c r="BG1492" s="193">
        <f>IF(N1492="zákl. přenesená",J1492,0)</f>
        <v>0</v>
      </c>
      <c r="BH1492" s="193">
        <f>IF(N1492="sníž. přenesená",J1492,0)</f>
        <v>0</v>
      </c>
      <c r="BI1492" s="193">
        <f>IF(N1492="nulová",J1492,0)</f>
        <v>0</v>
      </c>
      <c r="BJ1492" s="93" t="s">
        <v>78</v>
      </c>
      <c r="BK1492" s="193">
        <f>ROUND(I1492*H1492,2)</f>
        <v>0</v>
      </c>
      <c r="BL1492" s="93" t="s">
        <v>188</v>
      </c>
      <c r="BM1492" s="93" t="s">
        <v>1635</v>
      </c>
    </row>
    <row r="1493" spans="2:65" s="195" customFormat="1">
      <c r="B1493" s="194"/>
      <c r="D1493" s="196" t="s">
        <v>190</v>
      </c>
      <c r="E1493" s="197" t="s">
        <v>5</v>
      </c>
      <c r="F1493" s="198" t="s">
        <v>290</v>
      </c>
      <c r="H1493" s="197" t="s">
        <v>5</v>
      </c>
      <c r="L1493" s="194"/>
      <c r="M1493" s="199"/>
      <c r="N1493" s="200"/>
      <c r="O1493" s="200"/>
      <c r="P1493" s="200"/>
      <c r="Q1493" s="200"/>
      <c r="R1493" s="200"/>
      <c r="S1493" s="200"/>
      <c r="T1493" s="201"/>
      <c r="AT1493" s="197" t="s">
        <v>190</v>
      </c>
      <c r="AU1493" s="197" t="s">
        <v>81</v>
      </c>
      <c r="AV1493" s="195" t="s">
        <v>78</v>
      </c>
      <c r="AW1493" s="195" t="s">
        <v>34</v>
      </c>
      <c r="AX1493" s="195" t="s">
        <v>71</v>
      </c>
      <c r="AY1493" s="197" t="s">
        <v>180</v>
      </c>
    </row>
    <row r="1494" spans="2:65" s="195" customFormat="1">
      <c r="B1494" s="194"/>
      <c r="D1494" s="196" t="s">
        <v>190</v>
      </c>
      <c r="E1494" s="197" t="s">
        <v>5</v>
      </c>
      <c r="F1494" s="198" t="s">
        <v>1229</v>
      </c>
      <c r="H1494" s="197" t="s">
        <v>5</v>
      </c>
      <c r="L1494" s="194"/>
      <c r="M1494" s="199"/>
      <c r="N1494" s="200"/>
      <c r="O1494" s="200"/>
      <c r="P1494" s="200"/>
      <c r="Q1494" s="200"/>
      <c r="R1494" s="200"/>
      <c r="S1494" s="200"/>
      <c r="T1494" s="201"/>
      <c r="AT1494" s="197" t="s">
        <v>190</v>
      </c>
      <c r="AU1494" s="197" t="s">
        <v>81</v>
      </c>
      <c r="AV1494" s="195" t="s">
        <v>78</v>
      </c>
      <c r="AW1494" s="195" t="s">
        <v>34</v>
      </c>
      <c r="AX1494" s="195" t="s">
        <v>71</v>
      </c>
      <c r="AY1494" s="197" t="s">
        <v>180</v>
      </c>
    </row>
    <row r="1495" spans="2:65" s="203" customFormat="1">
      <c r="B1495" s="202"/>
      <c r="D1495" s="196" t="s">
        <v>190</v>
      </c>
      <c r="E1495" s="204" t="s">
        <v>5</v>
      </c>
      <c r="F1495" s="205" t="s">
        <v>81</v>
      </c>
      <c r="H1495" s="206">
        <v>2</v>
      </c>
      <c r="L1495" s="202"/>
      <c r="M1495" s="207"/>
      <c r="N1495" s="208"/>
      <c r="O1495" s="208"/>
      <c r="P1495" s="208"/>
      <c r="Q1495" s="208"/>
      <c r="R1495" s="208"/>
      <c r="S1495" s="208"/>
      <c r="T1495" s="209"/>
      <c r="AT1495" s="204" t="s">
        <v>190</v>
      </c>
      <c r="AU1495" s="204" t="s">
        <v>81</v>
      </c>
      <c r="AV1495" s="203" t="s">
        <v>81</v>
      </c>
      <c r="AW1495" s="203" t="s">
        <v>34</v>
      </c>
      <c r="AX1495" s="203" t="s">
        <v>78</v>
      </c>
      <c r="AY1495" s="204" t="s">
        <v>180</v>
      </c>
    </row>
    <row r="1496" spans="2:65" s="103" customFormat="1" ht="38.25" customHeight="1">
      <c r="B1496" s="104"/>
      <c r="C1496" s="183" t="s">
        <v>1636</v>
      </c>
      <c r="D1496" s="183" t="s">
        <v>183</v>
      </c>
      <c r="E1496" s="184" t="s">
        <v>1304</v>
      </c>
      <c r="F1496" s="185" t="s">
        <v>1305</v>
      </c>
      <c r="G1496" s="186" t="s">
        <v>237</v>
      </c>
      <c r="H1496" s="187">
        <v>4.6050000000000004</v>
      </c>
      <c r="I1496" s="6"/>
      <c r="J1496" s="188">
        <f>ROUND(I1496*H1496,2)</f>
        <v>0</v>
      </c>
      <c r="K1496" s="185" t="s">
        <v>187</v>
      </c>
      <c r="L1496" s="104"/>
      <c r="M1496" s="189" t="s">
        <v>5</v>
      </c>
      <c r="N1496" s="190" t="s">
        <v>42</v>
      </c>
      <c r="O1496" s="105"/>
      <c r="P1496" s="191">
        <f>O1496*H1496</f>
        <v>0</v>
      </c>
      <c r="Q1496" s="191">
        <v>0</v>
      </c>
      <c r="R1496" s="191">
        <f>Q1496*H1496</f>
        <v>0</v>
      </c>
      <c r="S1496" s="191">
        <v>0</v>
      </c>
      <c r="T1496" s="192">
        <f>S1496*H1496</f>
        <v>0</v>
      </c>
      <c r="AR1496" s="93" t="s">
        <v>271</v>
      </c>
      <c r="AT1496" s="93" t="s">
        <v>183</v>
      </c>
      <c r="AU1496" s="93" t="s">
        <v>81</v>
      </c>
      <c r="AY1496" s="93" t="s">
        <v>180</v>
      </c>
      <c r="BE1496" s="193">
        <f>IF(N1496="základní",J1496,0)</f>
        <v>0</v>
      </c>
      <c r="BF1496" s="193">
        <f>IF(N1496="snížená",J1496,0)</f>
        <v>0</v>
      </c>
      <c r="BG1496" s="193">
        <f>IF(N1496="zákl. přenesená",J1496,0)</f>
        <v>0</v>
      </c>
      <c r="BH1496" s="193">
        <f>IF(N1496="sníž. přenesená",J1496,0)</f>
        <v>0</v>
      </c>
      <c r="BI1496" s="193">
        <f>IF(N1496="nulová",J1496,0)</f>
        <v>0</v>
      </c>
      <c r="BJ1496" s="93" t="s">
        <v>78</v>
      </c>
      <c r="BK1496" s="193">
        <f>ROUND(I1496*H1496,2)</f>
        <v>0</v>
      </c>
      <c r="BL1496" s="93" t="s">
        <v>271</v>
      </c>
      <c r="BM1496" s="93" t="s">
        <v>1637</v>
      </c>
    </row>
    <row r="1497" spans="2:65" s="103" customFormat="1" ht="25.5" customHeight="1">
      <c r="B1497" s="104"/>
      <c r="C1497" s="183" t="s">
        <v>1638</v>
      </c>
      <c r="D1497" s="183" t="s">
        <v>183</v>
      </c>
      <c r="E1497" s="184" t="s">
        <v>1308</v>
      </c>
      <c r="F1497" s="185" t="s">
        <v>1309</v>
      </c>
      <c r="G1497" s="186" t="s">
        <v>237</v>
      </c>
      <c r="H1497" s="187">
        <v>4.6050000000000004</v>
      </c>
      <c r="I1497" s="6"/>
      <c r="J1497" s="188">
        <f>ROUND(I1497*H1497,2)</f>
        <v>0</v>
      </c>
      <c r="K1497" s="185" t="s">
        <v>187</v>
      </c>
      <c r="L1497" s="104"/>
      <c r="M1497" s="189" t="s">
        <v>5</v>
      </c>
      <c r="N1497" s="190" t="s">
        <v>42</v>
      </c>
      <c r="O1497" s="105"/>
      <c r="P1497" s="191">
        <f>O1497*H1497</f>
        <v>0</v>
      </c>
      <c r="Q1497" s="191">
        <v>0</v>
      </c>
      <c r="R1497" s="191">
        <f>Q1497*H1497</f>
        <v>0</v>
      </c>
      <c r="S1497" s="191">
        <v>0</v>
      </c>
      <c r="T1497" s="192">
        <f>S1497*H1497</f>
        <v>0</v>
      </c>
      <c r="AR1497" s="93" t="s">
        <v>271</v>
      </c>
      <c r="AT1497" s="93" t="s">
        <v>183</v>
      </c>
      <c r="AU1497" s="93" t="s">
        <v>81</v>
      </c>
      <c r="AY1497" s="93" t="s">
        <v>180</v>
      </c>
      <c r="BE1497" s="193">
        <f>IF(N1497="základní",J1497,0)</f>
        <v>0</v>
      </c>
      <c r="BF1497" s="193">
        <f>IF(N1497="snížená",J1497,0)</f>
        <v>0</v>
      </c>
      <c r="BG1497" s="193">
        <f>IF(N1497="zákl. přenesená",J1497,0)</f>
        <v>0</v>
      </c>
      <c r="BH1497" s="193">
        <f>IF(N1497="sníž. přenesená",J1497,0)</f>
        <v>0</v>
      </c>
      <c r="BI1497" s="193">
        <f>IF(N1497="nulová",J1497,0)</f>
        <v>0</v>
      </c>
      <c r="BJ1497" s="93" t="s">
        <v>78</v>
      </c>
      <c r="BK1497" s="193">
        <f>ROUND(I1497*H1497,2)</f>
        <v>0</v>
      </c>
      <c r="BL1497" s="93" t="s">
        <v>271</v>
      </c>
      <c r="BM1497" s="93" t="s">
        <v>1639</v>
      </c>
    </row>
    <row r="1498" spans="2:65" s="103" customFormat="1" ht="25.5" customHeight="1">
      <c r="B1498" s="104"/>
      <c r="C1498" s="183" t="s">
        <v>1640</v>
      </c>
      <c r="D1498" s="183" t="s">
        <v>183</v>
      </c>
      <c r="E1498" s="184" t="s">
        <v>1312</v>
      </c>
      <c r="F1498" s="185" t="s">
        <v>1313</v>
      </c>
      <c r="G1498" s="186" t="s">
        <v>237</v>
      </c>
      <c r="H1498" s="187">
        <v>64.47</v>
      </c>
      <c r="I1498" s="6"/>
      <c r="J1498" s="188">
        <f>ROUND(I1498*H1498,2)</f>
        <v>0</v>
      </c>
      <c r="K1498" s="185" t="s">
        <v>187</v>
      </c>
      <c r="L1498" s="104"/>
      <c r="M1498" s="189" t="s">
        <v>5</v>
      </c>
      <c r="N1498" s="190" t="s">
        <v>42</v>
      </c>
      <c r="O1498" s="105"/>
      <c r="P1498" s="191">
        <f>O1498*H1498</f>
        <v>0</v>
      </c>
      <c r="Q1498" s="191">
        <v>0</v>
      </c>
      <c r="R1498" s="191">
        <f>Q1498*H1498</f>
        <v>0</v>
      </c>
      <c r="S1498" s="191">
        <v>0</v>
      </c>
      <c r="T1498" s="192">
        <f>S1498*H1498</f>
        <v>0</v>
      </c>
      <c r="AR1498" s="93" t="s">
        <v>271</v>
      </c>
      <c r="AT1498" s="93" t="s">
        <v>183</v>
      </c>
      <c r="AU1498" s="93" t="s">
        <v>81</v>
      </c>
      <c r="AY1498" s="93" t="s">
        <v>180</v>
      </c>
      <c r="BE1498" s="193">
        <f>IF(N1498="základní",J1498,0)</f>
        <v>0</v>
      </c>
      <c r="BF1498" s="193">
        <f>IF(N1498="snížená",J1498,0)</f>
        <v>0</v>
      </c>
      <c r="BG1498" s="193">
        <f>IF(N1498="zákl. přenesená",J1498,0)</f>
        <v>0</v>
      </c>
      <c r="BH1498" s="193">
        <f>IF(N1498="sníž. přenesená",J1498,0)</f>
        <v>0</v>
      </c>
      <c r="BI1498" s="193">
        <f>IF(N1498="nulová",J1498,0)</f>
        <v>0</v>
      </c>
      <c r="BJ1498" s="93" t="s">
        <v>78</v>
      </c>
      <c r="BK1498" s="193">
        <f>ROUND(I1498*H1498,2)</f>
        <v>0</v>
      </c>
      <c r="BL1498" s="93" t="s">
        <v>271</v>
      </c>
      <c r="BM1498" s="93" t="s">
        <v>1641</v>
      </c>
    </row>
    <row r="1499" spans="2:65" s="203" customFormat="1">
      <c r="B1499" s="202"/>
      <c r="D1499" s="196" t="s">
        <v>190</v>
      </c>
      <c r="E1499" s="204" t="s">
        <v>5</v>
      </c>
      <c r="F1499" s="205" t="s">
        <v>1642</v>
      </c>
      <c r="H1499" s="206">
        <v>64.47</v>
      </c>
      <c r="L1499" s="202"/>
      <c r="M1499" s="207"/>
      <c r="N1499" s="208"/>
      <c r="O1499" s="208"/>
      <c r="P1499" s="208"/>
      <c r="Q1499" s="208"/>
      <c r="R1499" s="208"/>
      <c r="S1499" s="208"/>
      <c r="T1499" s="209"/>
      <c r="AT1499" s="204" t="s">
        <v>190</v>
      </c>
      <c r="AU1499" s="204" t="s">
        <v>81</v>
      </c>
      <c r="AV1499" s="203" t="s">
        <v>81</v>
      </c>
      <c r="AW1499" s="203" t="s">
        <v>34</v>
      </c>
      <c r="AX1499" s="203" t="s">
        <v>78</v>
      </c>
      <c r="AY1499" s="204" t="s">
        <v>180</v>
      </c>
    </row>
    <row r="1500" spans="2:65" s="103" customFormat="1" ht="25.5" customHeight="1">
      <c r="B1500" s="104"/>
      <c r="C1500" s="183" t="s">
        <v>1643</v>
      </c>
      <c r="D1500" s="183" t="s">
        <v>183</v>
      </c>
      <c r="E1500" s="184" t="s">
        <v>1644</v>
      </c>
      <c r="F1500" s="185" t="s">
        <v>1645</v>
      </c>
      <c r="G1500" s="186" t="s">
        <v>237</v>
      </c>
      <c r="H1500" s="187">
        <v>3.7959999999999998</v>
      </c>
      <c r="I1500" s="6"/>
      <c r="J1500" s="188">
        <f>ROUND(I1500*H1500,2)</f>
        <v>0</v>
      </c>
      <c r="K1500" s="185" t="s">
        <v>187</v>
      </c>
      <c r="L1500" s="104"/>
      <c r="M1500" s="189" t="s">
        <v>5</v>
      </c>
      <c r="N1500" s="190" t="s">
        <v>42</v>
      </c>
      <c r="O1500" s="105"/>
      <c r="P1500" s="191">
        <f>O1500*H1500</f>
        <v>0</v>
      </c>
      <c r="Q1500" s="191">
        <v>0</v>
      </c>
      <c r="R1500" s="191">
        <f>Q1500*H1500</f>
        <v>0</v>
      </c>
      <c r="S1500" s="191">
        <v>0</v>
      </c>
      <c r="T1500" s="192">
        <f>S1500*H1500</f>
        <v>0</v>
      </c>
      <c r="AR1500" s="93" t="s">
        <v>271</v>
      </c>
      <c r="AT1500" s="93" t="s">
        <v>183</v>
      </c>
      <c r="AU1500" s="93" t="s">
        <v>81</v>
      </c>
      <c r="AY1500" s="93" t="s">
        <v>180</v>
      </c>
      <c r="BE1500" s="193">
        <f>IF(N1500="základní",J1500,0)</f>
        <v>0</v>
      </c>
      <c r="BF1500" s="193">
        <f>IF(N1500="snížená",J1500,0)</f>
        <v>0</v>
      </c>
      <c r="BG1500" s="193">
        <f>IF(N1500="zákl. přenesená",J1500,0)</f>
        <v>0</v>
      </c>
      <c r="BH1500" s="193">
        <f>IF(N1500="sníž. přenesená",J1500,0)</f>
        <v>0</v>
      </c>
      <c r="BI1500" s="193">
        <f>IF(N1500="nulová",J1500,0)</f>
        <v>0</v>
      </c>
      <c r="BJ1500" s="93" t="s">
        <v>78</v>
      </c>
      <c r="BK1500" s="193">
        <f>ROUND(I1500*H1500,2)</f>
        <v>0</v>
      </c>
      <c r="BL1500" s="93" t="s">
        <v>271</v>
      </c>
      <c r="BM1500" s="93" t="s">
        <v>1646</v>
      </c>
    </row>
    <row r="1501" spans="2:65" s="103" customFormat="1" ht="38.25" customHeight="1">
      <c r="B1501" s="104"/>
      <c r="C1501" s="183" t="s">
        <v>1647</v>
      </c>
      <c r="D1501" s="183" t="s">
        <v>183</v>
      </c>
      <c r="E1501" s="184" t="s">
        <v>1323</v>
      </c>
      <c r="F1501" s="185" t="s">
        <v>1324</v>
      </c>
      <c r="G1501" s="186" t="s">
        <v>237</v>
      </c>
      <c r="H1501" s="187">
        <v>0.80900000000000005</v>
      </c>
      <c r="I1501" s="6"/>
      <c r="J1501" s="188">
        <f>ROUND(I1501*H1501,2)</f>
        <v>0</v>
      </c>
      <c r="K1501" s="185" t="s">
        <v>187</v>
      </c>
      <c r="L1501" s="104"/>
      <c r="M1501" s="189" t="s">
        <v>5</v>
      </c>
      <c r="N1501" s="190" t="s">
        <v>42</v>
      </c>
      <c r="O1501" s="105"/>
      <c r="P1501" s="191">
        <f>O1501*H1501</f>
        <v>0</v>
      </c>
      <c r="Q1501" s="191">
        <v>0</v>
      </c>
      <c r="R1501" s="191">
        <f>Q1501*H1501</f>
        <v>0</v>
      </c>
      <c r="S1501" s="191">
        <v>0</v>
      </c>
      <c r="T1501" s="192">
        <f>S1501*H1501</f>
        <v>0</v>
      </c>
      <c r="AR1501" s="93" t="s">
        <v>271</v>
      </c>
      <c r="AT1501" s="93" t="s">
        <v>183</v>
      </c>
      <c r="AU1501" s="93" t="s">
        <v>81</v>
      </c>
      <c r="AY1501" s="93" t="s">
        <v>180</v>
      </c>
      <c r="BE1501" s="193">
        <f>IF(N1501="základní",J1501,0)</f>
        <v>0</v>
      </c>
      <c r="BF1501" s="193">
        <f>IF(N1501="snížená",J1501,0)</f>
        <v>0</v>
      </c>
      <c r="BG1501" s="193">
        <f>IF(N1501="zákl. přenesená",J1501,0)</f>
        <v>0</v>
      </c>
      <c r="BH1501" s="193">
        <f>IF(N1501="sníž. přenesená",J1501,0)</f>
        <v>0</v>
      </c>
      <c r="BI1501" s="193">
        <f>IF(N1501="nulová",J1501,0)</f>
        <v>0</v>
      </c>
      <c r="BJ1501" s="93" t="s">
        <v>78</v>
      </c>
      <c r="BK1501" s="193">
        <f>ROUND(I1501*H1501,2)</f>
        <v>0</v>
      </c>
      <c r="BL1501" s="93" t="s">
        <v>271</v>
      </c>
      <c r="BM1501" s="93" t="s">
        <v>1648</v>
      </c>
    </row>
    <row r="1502" spans="2:65" s="103" customFormat="1" ht="25.5" customHeight="1">
      <c r="B1502" s="104"/>
      <c r="C1502" s="183" t="s">
        <v>1649</v>
      </c>
      <c r="D1502" s="183" t="s">
        <v>183</v>
      </c>
      <c r="E1502" s="184" t="s">
        <v>1650</v>
      </c>
      <c r="F1502" s="185" t="s">
        <v>1651</v>
      </c>
      <c r="G1502" s="186" t="s">
        <v>454</v>
      </c>
      <c r="H1502" s="187">
        <v>3</v>
      </c>
      <c r="I1502" s="6"/>
      <c r="J1502" s="188">
        <f>ROUND(I1502*H1502,2)</f>
        <v>0</v>
      </c>
      <c r="K1502" s="185" t="s">
        <v>187</v>
      </c>
      <c r="L1502" s="104"/>
      <c r="M1502" s="189" t="s">
        <v>5</v>
      </c>
      <c r="N1502" s="190" t="s">
        <v>42</v>
      </c>
      <c r="O1502" s="105"/>
      <c r="P1502" s="191">
        <f>O1502*H1502</f>
        <v>0</v>
      </c>
      <c r="Q1502" s="191">
        <v>0</v>
      </c>
      <c r="R1502" s="191">
        <f>Q1502*H1502</f>
        <v>0</v>
      </c>
      <c r="S1502" s="191">
        <v>0</v>
      </c>
      <c r="T1502" s="192">
        <f>S1502*H1502</f>
        <v>0</v>
      </c>
      <c r="AR1502" s="93" t="s">
        <v>271</v>
      </c>
      <c r="AT1502" s="93" t="s">
        <v>183</v>
      </c>
      <c r="AU1502" s="93" t="s">
        <v>81</v>
      </c>
      <c r="AY1502" s="93" t="s">
        <v>180</v>
      </c>
      <c r="BE1502" s="193">
        <f>IF(N1502="základní",J1502,0)</f>
        <v>0</v>
      </c>
      <c r="BF1502" s="193">
        <f>IF(N1502="snížená",J1502,0)</f>
        <v>0</v>
      </c>
      <c r="BG1502" s="193">
        <f>IF(N1502="zákl. přenesená",J1502,0)</f>
        <v>0</v>
      </c>
      <c r="BH1502" s="193">
        <f>IF(N1502="sníž. přenesená",J1502,0)</f>
        <v>0</v>
      </c>
      <c r="BI1502" s="193">
        <f>IF(N1502="nulová",J1502,0)</f>
        <v>0</v>
      </c>
      <c r="BJ1502" s="93" t="s">
        <v>78</v>
      </c>
      <c r="BK1502" s="193">
        <f>ROUND(I1502*H1502,2)</f>
        <v>0</v>
      </c>
      <c r="BL1502" s="93" t="s">
        <v>271</v>
      </c>
      <c r="BM1502" s="93" t="s">
        <v>1652</v>
      </c>
    </row>
    <row r="1503" spans="2:65" s="195" customFormat="1">
      <c r="B1503" s="194"/>
      <c r="D1503" s="196" t="s">
        <v>190</v>
      </c>
      <c r="E1503" s="197" t="s">
        <v>5</v>
      </c>
      <c r="F1503" s="198" t="s">
        <v>1653</v>
      </c>
      <c r="H1503" s="197" t="s">
        <v>5</v>
      </c>
      <c r="L1503" s="194"/>
      <c r="M1503" s="199"/>
      <c r="N1503" s="200"/>
      <c r="O1503" s="200"/>
      <c r="P1503" s="200"/>
      <c r="Q1503" s="200"/>
      <c r="R1503" s="200"/>
      <c r="S1503" s="200"/>
      <c r="T1503" s="201"/>
      <c r="AT1503" s="197" t="s">
        <v>190</v>
      </c>
      <c r="AU1503" s="197" t="s">
        <v>81</v>
      </c>
      <c r="AV1503" s="195" t="s">
        <v>78</v>
      </c>
      <c r="AW1503" s="195" t="s">
        <v>34</v>
      </c>
      <c r="AX1503" s="195" t="s">
        <v>71</v>
      </c>
      <c r="AY1503" s="197" t="s">
        <v>180</v>
      </c>
    </row>
    <row r="1504" spans="2:65" s="195" customFormat="1">
      <c r="B1504" s="194"/>
      <c r="D1504" s="196" t="s">
        <v>190</v>
      </c>
      <c r="E1504" s="197" t="s">
        <v>5</v>
      </c>
      <c r="F1504" s="198" t="s">
        <v>1654</v>
      </c>
      <c r="H1504" s="197" t="s">
        <v>5</v>
      </c>
      <c r="L1504" s="194"/>
      <c r="M1504" s="199"/>
      <c r="N1504" s="200"/>
      <c r="O1504" s="200"/>
      <c r="P1504" s="200"/>
      <c r="Q1504" s="200"/>
      <c r="R1504" s="200"/>
      <c r="S1504" s="200"/>
      <c r="T1504" s="201"/>
      <c r="AT1504" s="197" t="s">
        <v>190</v>
      </c>
      <c r="AU1504" s="197" t="s">
        <v>81</v>
      </c>
      <c r="AV1504" s="195" t="s">
        <v>78</v>
      </c>
      <c r="AW1504" s="195" t="s">
        <v>34</v>
      </c>
      <c r="AX1504" s="195" t="s">
        <v>71</v>
      </c>
      <c r="AY1504" s="197" t="s">
        <v>180</v>
      </c>
    </row>
    <row r="1505" spans="2:65" s="195" customFormat="1">
      <c r="B1505" s="194"/>
      <c r="D1505" s="196" t="s">
        <v>190</v>
      </c>
      <c r="E1505" s="197" t="s">
        <v>5</v>
      </c>
      <c r="F1505" s="198" t="s">
        <v>1655</v>
      </c>
      <c r="H1505" s="197" t="s">
        <v>5</v>
      </c>
      <c r="L1505" s="194"/>
      <c r="M1505" s="199"/>
      <c r="N1505" s="200"/>
      <c r="O1505" s="200"/>
      <c r="P1505" s="200"/>
      <c r="Q1505" s="200"/>
      <c r="R1505" s="200"/>
      <c r="S1505" s="200"/>
      <c r="T1505" s="201"/>
      <c r="AT1505" s="197" t="s">
        <v>190</v>
      </c>
      <c r="AU1505" s="197" t="s">
        <v>81</v>
      </c>
      <c r="AV1505" s="195" t="s">
        <v>78</v>
      </c>
      <c r="AW1505" s="195" t="s">
        <v>34</v>
      </c>
      <c r="AX1505" s="195" t="s">
        <v>71</v>
      </c>
      <c r="AY1505" s="197" t="s">
        <v>180</v>
      </c>
    </row>
    <row r="1506" spans="2:65" s="195" customFormat="1">
      <c r="B1506" s="194"/>
      <c r="D1506" s="196" t="s">
        <v>190</v>
      </c>
      <c r="E1506" s="197" t="s">
        <v>5</v>
      </c>
      <c r="F1506" s="198" t="s">
        <v>1656</v>
      </c>
      <c r="H1506" s="197" t="s">
        <v>5</v>
      </c>
      <c r="L1506" s="194"/>
      <c r="M1506" s="199"/>
      <c r="N1506" s="200"/>
      <c r="O1506" s="200"/>
      <c r="P1506" s="200"/>
      <c r="Q1506" s="200"/>
      <c r="R1506" s="200"/>
      <c r="S1506" s="200"/>
      <c r="T1506" s="201"/>
      <c r="AT1506" s="197" t="s">
        <v>190</v>
      </c>
      <c r="AU1506" s="197" t="s">
        <v>81</v>
      </c>
      <c r="AV1506" s="195" t="s">
        <v>78</v>
      </c>
      <c r="AW1506" s="195" t="s">
        <v>34</v>
      </c>
      <c r="AX1506" s="195" t="s">
        <v>71</v>
      </c>
      <c r="AY1506" s="197" t="s">
        <v>180</v>
      </c>
    </row>
    <row r="1507" spans="2:65" s="203" customFormat="1">
      <c r="B1507" s="202"/>
      <c r="D1507" s="196" t="s">
        <v>190</v>
      </c>
      <c r="E1507" s="204" t="s">
        <v>5</v>
      </c>
      <c r="F1507" s="205" t="s">
        <v>78</v>
      </c>
      <c r="H1507" s="206">
        <v>1</v>
      </c>
      <c r="L1507" s="202"/>
      <c r="M1507" s="207"/>
      <c r="N1507" s="208"/>
      <c r="O1507" s="208"/>
      <c r="P1507" s="208"/>
      <c r="Q1507" s="208"/>
      <c r="R1507" s="208"/>
      <c r="S1507" s="208"/>
      <c r="T1507" s="209"/>
      <c r="AT1507" s="204" t="s">
        <v>190</v>
      </c>
      <c r="AU1507" s="204" t="s">
        <v>81</v>
      </c>
      <c r="AV1507" s="203" t="s">
        <v>81</v>
      </c>
      <c r="AW1507" s="203" t="s">
        <v>34</v>
      </c>
      <c r="AX1507" s="203" t="s">
        <v>71</v>
      </c>
      <c r="AY1507" s="204" t="s">
        <v>180</v>
      </c>
    </row>
    <row r="1508" spans="2:65" s="195" customFormat="1">
      <c r="B1508" s="194"/>
      <c r="D1508" s="196" t="s">
        <v>190</v>
      </c>
      <c r="E1508" s="197" t="s">
        <v>5</v>
      </c>
      <c r="F1508" s="198" t="s">
        <v>952</v>
      </c>
      <c r="H1508" s="197" t="s">
        <v>5</v>
      </c>
      <c r="L1508" s="194"/>
      <c r="M1508" s="199"/>
      <c r="N1508" s="200"/>
      <c r="O1508" s="200"/>
      <c r="P1508" s="200"/>
      <c r="Q1508" s="200"/>
      <c r="R1508" s="200"/>
      <c r="S1508" s="200"/>
      <c r="T1508" s="201"/>
      <c r="AT1508" s="197" t="s">
        <v>190</v>
      </c>
      <c r="AU1508" s="197" t="s">
        <v>81</v>
      </c>
      <c r="AV1508" s="195" t="s">
        <v>78</v>
      </c>
      <c r="AW1508" s="195" t="s">
        <v>34</v>
      </c>
      <c r="AX1508" s="195" t="s">
        <v>71</v>
      </c>
      <c r="AY1508" s="197" t="s">
        <v>180</v>
      </c>
    </row>
    <row r="1509" spans="2:65" s="203" customFormat="1">
      <c r="B1509" s="202"/>
      <c r="D1509" s="196" t="s">
        <v>190</v>
      </c>
      <c r="E1509" s="204" t="s">
        <v>5</v>
      </c>
      <c r="F1509" s="205" t="s">
        <v>81</v>
      </c>
      <c r="H1509" s="206">
        <v>2</v>
      </c>
      <c r="L1509" s="202"/>
      <c r="M1509" s="207"/>
      <c r="N1509" s="208"/>
      <c r="O1509" s="208"/>
      <c r="P1509" s="208"/>
      <c r="Q1509" s="208"/>
      <c r="R1509" s="208"/>
      <c r="S1509" s="208"/>
      <c r="T1509" s="209"/>
      <c r="AT1509" s="204" t="s">
        <v>190</v>
      </c>
      <c r="AU1509" s="204" t="s">
        <v>81</v>
      </c>
      <c r="AV1509" s="203" t="s">
        <v>81</v>
      </c>
      <c r="AW1509" s="203" t="s">
        <v>34</v>
      </c>
      <c r="AX1509" s="203" t="s">
        <v>71</v>
      </c>
      <c r="AY1509" s="204" t="s">
        <v>180</v>
      </c>
    </row>
    <row r="1510" spans="2:65" s="211" customFormat="1">
      <c r="B1510" s="210"/>
      <c r="D1510" s="196" t="s">
        <v>190</v>
      </c>
      <c r="E1510" s="212" t="s">
        <v>5</v>
      </c>
      <c r="F1510" s="213" t="s">
        <v>198</v>
      </c>
      <c r="H1510" s="214">
        <v>3</v>
      </c>
      <c r="L1510" s="210"/>
      <c r="M1510" s="215"/>
      <c r="N1510" s="216"/>
      <c r="O1510" s="216"/>
      <c r="P1510" s="216"/>
      <c r="Q1510" s="216"/>
      <c r="R1510" s="216"/>
      <c r="S1510" s="216"/>
      <c r="T1510" s="217"/>
      <c r="AT1510" s="212" t="s">
        <v>190</v>
      </c>
      <c r="AU1510" s="212" t="s">
        <v>81</v>
      </c>
      <c r="AV1510" s="211" t="s">
        <v>188</v>
      </c>
      <c r="AW1510" s="211" t="s">
        <v>34</v>
      </c>
      <c r="AX1510" s="211" t="s">
        <v>78</v>
      </c>
      <c r="AY1510" s="212" t="s">
        <v>180</v>
      </c>
    </row>
    <row r="1511" spans="2:65" s="103" customFormat="1" ht="25.5" customHeight="1">
      <c r="B1511" s="104"/>
      <c r="C1511" s="226" t="s">
        <v>1657</v>
      </c>
      <c r="D1511" s="226" t="s">
        <v>296</v>
      </c>
      <c r="E1511" s="227" t="s">
        <v>1658</v>
      </c>
      <c r="F1511" s="228" t="s">
        <v>1659</v>
      </c>
      <c r="G1511" s="229" t="s">
        <v>454</v>
      </c>
      <c r="H1511" s="230">
        <v>1</v>
      </c>
      <c r="I1511" s="7"/>
      <c r="J1511" s="231">
        <f>ROUND(I1511*H1511,2)</f>
        <v>0</v>
      </c>
      <c r="K1511" s="228" t="s">
        <v>5</v>
      </c>
      <c r="L1511" s="232"/>
      <c r="M1511" s="233" t="s">
        <v>5</v>
      </c>
      <c r="N1511" s="234" t="s">
        <v>42</v>
      </c>
      <c r="O1511" s="105"/>
      <c r="P1511" s="191">
        <f>O1511*H1511</f>
        <v>0</v>
      </c>
      <c r="Q1511" s="191">
        <v>3.7999999999999999E-2</v>
      </c>
      <c r="R1511" s="191">
        <f>Q1511*H1511</f>
        <v>3.7999999999999999E-2</v>
      </c>
      <c r="S1511" s="191">
        <v>0</v>
      </c>
      <c r="T1511" s="192">
        <f>S1511*H1511</f>
        <v>0</v>
      </c>
      <c r="AR1511" s="93" t="s">
        <v>389</v>
      </c>
      <c r="AT1511" s="93" t="s">
        <v>296</v>
      </c>
      <c r="AU1511" s="93" t="s">
        <v>81</v>
      </c>
      <c r="AY1511" s="93" t="s">
        <v>180</v>
      </c>
      <c r="BE1511" s="193">
        <f>IF(N1511="základní",J1511,0)</f>
        <v>0</v>
      </c>
      <c r="BF1511" s="193">
        <f>IF(N1511="snížená",J1511,0)</f>
        <v>0</v>
      </c>
      <c r="BG1511" s="193">
        <f>IF(N1511="zákl. přenesená",J1511,0)</f>
        <v>0</v>
      </c>
      <c r="BH1511" s="193">
        <f>IF(N1511="sníž. přenesená",J1511,0)</f>
        <v>0</v>
      </c>
      <c r="BI1511" s="193">
        <f>IF(N1511="nulová",J1511,0)</f>
        <v>0</v>
      </c>
      <c r="BJ1511" s="93" t="s">
        <v>78</v>
      </c>
      <c r="BK1511" s="193">
        <f>ROUND(I1511*H1511,2)</f>
        <v>0</v>
      </c>
      <c r="BL1511" s="93" t="s">
        <v>271</v>
      </c>
      <c r="BM1511" s="93" t="s">
        <v>1660</v>
      </c>
    </row>
    <row r="1512" spans="2:65" s="103" customFormat="1" ht="25.5" customHeight="1">
      <c r="B1512" s="104"/>
      <c r="C1512" s="226" t="s">
        <v>1661</v>
      </c>
      <c r="D1512" s="226" t="s">
        <v>296</v>
      </c>
      <c r="E1512" s="227" t="s">
        <v>1662</v>
      </c>
      <c r="F1512" s="228" t="s">
        <v>1663</v>
      </c>
      <c r="G1512" s="229" t="s">
        <v>454</v>
      </c>
      <c r="H1512" s="230">
        <v>2</v>
      </c>
      <c r="I1512" s="7"/>
      <c r="J1512" s="231">
        <f>ROUND(I1512*H1512,2)</f>
        <v>0</v>
      </c>
      <c r="K1512" s="228" t="s">
        <v>5</v>
      </c>
      <c r="L1512" s="232"/>
      <c r="M1512" s="233" t="s">
        <v>5</v>
      </c>
      <c r="N1512" s="234" t="s">
        <v>42</v>
      </c>
      <c r="O1512" s="105"/>
      <c r="P1512" s="191">
        <f>O1512*H1512</f>
        <v>0</v>
      </c>
      <c r="Q1512" s="191">
        <v>3.7999999999999999E-2</v>
      </c>
      <c r="R1512" s="191">
        <f>Q1512*H1512</f>
        <v>7.5999999999999998E-2</v>
      </c>
      <c r="S1512" s="191">
        <v>0</v>
      </c>
      <c r="T1512" s="192">
        <f>S1512*H1512</f>
        <v>0</v>
      </c>
      <c r="AR1512" s="93" t="s">
        <v>389</v>
      </c>
      <c r="AT1512" s="93" t="s">
        <v>296</v>
      </c>
      <c r="AU1512" s="93" t="s">
        <v>81</v>
      </c>
      <c r="AY1512" s="93" t="s">
        <v>180</v>
      </c>
      <c r="BE1512" s="193">
        <f>IF(N1512="základní",J1512,0)</f>
        <v>0</v>
      </c>
      <c r="BF1512" s="193">
        <f>IF(N1512="snížená",J1512,0)</f>
        <v>0</v>
      </c>
      <c r="BG1512" s="193">
        <f>IF(N1512="zákl. přenesená",J1512,0)</f>
        <v>0</v>
      </c>
      <c r="BH1512" s="193">
        <f>IF(N1512="sníž. přenesená",J1512,0)</f>
        <v>0</v>
      </c>
      <c r="BI1512" s="193">
        <f>IF(N1512="nulová",J1512,0)</f>
        <v>0</v>
      </c>
      <c r="BJ1512" s="93" t="s">
        <v>78</v>
      </c>
      <c r="BK1512" s="193">
        <f>ROUND(I1512*H1512,2)</f>
        <v>0</v>
      </c>
      <c r="BL1512" s="93" t="s">
        <v>271</v>
      </c>
      <c r="BM1512" s="93" t="s">
        <v>1664</v>
      </c>
    </row>
    <row r="1513" spans="2:65" s="103" customFormat="1" ht="25.5" customHeight="1">
      <c r="B1513" s="104"/>
      <c r="C1513" s="183" t="s">
        <v>1665</v>
      </c>
      <c r="D1513" s="183" t="s">
        <v>183</v>
      </c>
      <c r="E1513" s="184" t="s">
        <v>1666</v>
      </c>
      <c r="F1513" s="185" t="s">
        <v>1667</v>
      </c>
      <c r="G1513" s="186" t="s">
        <v>454</v>
      </c>
      <c r="H1513" s="187">
        <v>1</v>
      </c>
      <c r="I1513" s="6"/>
      <c r="J1513" s="188">
        <f>ROUND(I1513*H1513,2)</f>
        <v>0</v>
      </c>
      <c r="K1513" s="185" t="s">
        <v>187</v>
      </c>
      <c r="L1513" s="104"/>
      <c r="M1513" s="189" t="s">
        <v>5</v>
      </c>
      <c r="N1513" s="190" t="s">
        <v>42</v>
      </c>
      <c r="O1513" s="105"/>
      <c r="P1513" s="191">
        <f>O1513*H1513</f>
        <v>0</v>
      </c>
      <c r="Q1513" s="191">
        <v>0</v>
      </c>
      <c r="R1513" s="191">
        <f>Q1513*H1513</f>
        <v>0</v>
      </c>
      <c r="S1513" s="191">
        <v>0</v>
      </c>
      <c r="T1513" s="192">
        <f>S1513*H1513</f>
        <v>0</v>
      </c>
      <c r="AR1513" s="93" t="s">
        <v>271</v>
      </c>
      <c r="AT1513" s="93" t="s">
        <v>183</v>
      </c>
      <c r="AU1513" s="93" t="s">
        <v>81</v>
      </c>
      <c r="AY1513" s="93" t="s">
        <v>180</v>
      </c>
      <c r="BE1513" s="193">
        <f>IF(N1513="základní",J1513,0)</f>
        <v>0</v>
      </c>
      <c r="BF1513" s="193">
        <f>IF(N1513="snížená",J1513,0)</f>
        <v>0</v>
      </c>
      <c r="BG1513" s="193">
        <f>IF(N1513="zákl. přenesená",J1513,0)</f>
        <v>0</v>
      </c>
      <c r="BH1513" s="193">
        <f>IF(N1513="sníž. přenesená",J1513,0)</f>
        <v>0</v>
      </c>
      <c r="BI1513" s="193">
        <f>IF(N1513="nulová",J1513,0)</f>
        <v>0</v>
      </c>
      <c r="BJ1513" s="93" t="s">
        <v>78</v>
      </c>
      <c r="BK1513" s="193">
        <f>ROUND(I1513*H1513,2)</f>
        <v>0</v>
      </c>
      <c r="BL1513" s="93" t="s">
        <v>271</v>
      </c>
      <c r="BM1513" s="93" t="s">
        <v>1668</v>
      </c>
    </row>
    <row r="1514" spans="2:65" s="195" customFormat="1">
      <c r="B1514" s="194"/>
      <c r="D1514" s="196" t="s">
        <v>190</v>
      </c>
      <c r="E1514" s="197" t="s">
        <v>5</v>
      </c>
      <c r="F1514" s="198" t="s">
        <v>958</v>
      </c>
      <c r="H1514" s="197" t="s">
        <v>5</v>
      </c>
      <c r="L1514" s="194"/>
      <c r="M1514" s="199"/>
      <c r="N1514" s="200"/>
      <c r="O1514" s="200"/>
      <c r="P1514" s="200"/>
      <c r="Q1514" s="200"/>
      <c r="R1514" s="200"/>
      <c r="S1514" s="200"/>
      <c r="T1514" s="201"/>
      <c r="AT1514" s="197" t="s">
        <v>190</v>
      </c>
      <c r="AU1514" s="197" t="s">
        <v>81</v>
      </c>
      <c r="AV1514" s="195" t="s">
        <v>78</v>
      </c>
      <c r="AW1514" s="195" t="s">
        <v>34</v>
      </c>
      <c r="AX1514" s="195" t="s">
        <v>71</v>
      </c>
      <c r="AY1514" s="197" t="s">
        <v>180</v>
      </c>
    </row>
    <row r="1515" spans="2:65" s="203" customFormat="1">
      <c r="B1515" s="202"/>
      <c r="D1515" s="196" t="s">
        <v>190</v>
      </c>
      <c r="E1515" s="204" t="s">
        <v>5</v>
      </c>
      <c r="F1515" s="205" t="s">
        <v>78</v>
      </c>
      <c r="H1515" s="206">
        <v>1</v>
      </c>
      <c r="L1515" s="202"/>
      <c r="M1515" s="207"/>
      <c r="N1515" s="208"/>
      <c r="O1515" s="208"/>
      <c r="P1515" s="208"/>
      <c r="Q1515" s="208"/>
      <c r="R1515" s="208"/>
      <c r="S1515" s="208"/>
      <c r="T1515" s="209"/>
      <c r="AT1515" s="204" t="s">
        <v>190</v>
      </c>
      <c r="AU1515" s="204" t="s">
        <v>81</v>
      </c>
      <c r="AV1515" s="203" t="s">
        <v>81</v>
      </c>
      <c r="AW1515" s="203" t="s">
        <v>34</v>
      </c>
      <c r="AX1515" s="203" t="s">
        <v>78</v>
      </c>
      <c r="AY1515" s="204" t="s">
        <v>180</v>
      </c>
    </row>
    <row r="1516" spans="2:65" s="103" customFormat="1" ht="25.5" customHeight="1">
      <c r="B1516" s="104"/>
      <c r="C1516" s="226" t="s">
        <v>1669</v>
      </c>
      <c r="D1516" s="226" t="s">
        <v>296</v>
      </c>
      <c r="E1516" s="227" t="s">
        <v>1670</v>
      </c>
      <c r="F1516" s="228" t="s">
        <v>1671</v>
      </c>
      <c r="G1516" s="229" t="s">
        <v>454</v>
      </c>
      <c r="H1516" s="230">
        <v>1</v>
      </c>
      <c r="I1516" s="7"/>
      <c r="J1516" s="231">
        <f>ROUND(I1516*H1516,2)</f>
        <v>0</v>
      </c>
      <c r="K1516" s="228" t="s">
        <v>5</v>
      </c>
      <c r="L1516" s="232"/>
      <c r="M1516" s="233" t="s">
        <v>5</v>
      </c>
      <c r="N1516" s="234" t="s">
        <v>42</v>
      </c>
      <c r="O1516" s="105"/>
      <c r="P1516" s="191">
        <f>O1516*H1516</f>
        <v>0</v>
      </c>
      <c r="Q1516" s="191">
        <v>4.1000000000000002E-2</v>
      </c>
      <c r="R1516" s="191">
        <f>Q1516*H1516</f>
        <v>4.1000000000000002E-2</v>
      </c>
      <c r="S1516" s="191">
        <v>0</v>
      </c>
      <c r="T1516" s="192">
        <f>S1516*H1516</f>
        <v>0</v>
      </c>
      <c r="AR1516" s="93" t="s">
        <v>389</v>
      </c>
      <c r="AT1516" s="93" t="s">
        <v>296</v>
      </c>
      <c r="AU1516" s="93" t="s">
        <v>81</v>
      </c>
      <c r="AY1516" s="93" t="s">
        <v>180</v>
      </c>
      <c r="BE1516" s="193">
        <f>IF(N1516="základní",J1516,0)</f>
        <v>0</v>
      </c>
      <c r="BF1516" s="193">
        <f>IF(N1516="snížená",J1516,0)</f>
        <v>0</v>
      </c>
      <c r="BG1516" s="193">
        <f>IF(N1516="zákl. přenesená",J1516,0)</f>
        <v>0</v>
      </c>
      <c r="BH1516" s="193">
        <f>IF(N1516="sníž. přenesená",J1516,0)</f>
        <v>0</v>
      </c>
      <c r="BI1516" s="193">
        <f>IF(N1516="nulová",J1516,0)</f>
        <v>0</v>
      </c>
      <c r="BJ1516" s="93" t="s">
        <v>78</v>
      </c>
      <c r="BK1516" s="193">
        <f>ROUND(I1516*H1516,2)</f>
        <v>0</v>
      </c>
      <c r="BL1516" s="93" t="s">
        <v>271</v>
      </c>
      <c r="BM1516" s="93" t="s">
        <v>1672</v>
      </c>
    </row>
    <row r="1517" spans="2:65" s="103" customFormat="1" ht="16.5" customHeight="1">
      <c r="B1517" s="104"/>
      <c r="C1517" s="183" t="s">
        <v>1673</v>
      </c>
      <c r="D1517" s="183" t="s">
        <v>183</v>
      </c>
      <c r="E1517" s="184" t="s">
        <v>1674</v>
      </c>
      <c r="F1517" s="185" t="s">
        <v>1675</v>
      </c>
      <c r="G1517" s="186" t="s">
        <v>454</v>
      </c>
      <c r="H1517" s="187">
        <v>5</v>
      </c>
      <c r="I1517" s="6"/>
      <c r="J1517" s="188">
        <f>ROUND(I1517*H1517,2)</f>
        <v>0</v>
      </c>
      <c r="K1517" s="185" t="s">
        <v>187</v>
      </c>
      <c r="L1517" s="104"/>
      <c r="M1517" s="189" t="s">
        <v>5</v>
      </c>
      <c r="N1517" s="190" t="s">
        <v>42</v>
      </c>
      <c r="O1517" s="105"/>
      <c r="P1517" s="191">
        <f>O1517*H1517</f>
        <v>0</v>
      </c>
      <c r="Q1517" s="191">
        <v>0</v>
      </c>
      <c r="R1517" s="191">
        <f>Q1517*H1517</f>
        <v>0</v>
      </c>
      <c r="S1517" s="191">
        <v>0</v>
      </c>
      <c r="T1517" s="192">
        <f>S1517*H1517</f>
        <v>0</v>
      </c>
      <c r="AR1517" s="93" t="s">
        <v>271</v>
      </c>
      <c r="AT1517" s="93" t="s">
        <v>183</v>
      </c>
      <c r="AU1517" s="93" t="s">
        <v>81</v>
      </c>
      <c r="AY1517" s="93" t="s">
        <v>180</v>
      </c>
      <c r="BE1517" s="193">
        <f>IF(N1517="základní",J1517,0)</f>
        <v>0</v>
      </c>
      <c r="BF1517" s="193">
        <f>IF(N1517="snížená",J1517,0)</f>
        <v>0</v>
      </c>
      <c r="BG1517" s="193">
        <f>IF(N1517="zákl. přenesená",J1517,0)</f>
        <v>0</v>
      </c>
      <c r="BH1517" s="193">
        <f>IF(N1517="sníž. přenesená",J1517,0)</f>
        <v>0</v>
      </c>
      <c r="BI1517" s="193">
        <f>IF(N1517="nulová",J1517,0)</f>
        <v>0</v>
      </c>
      <c r="BJ1517" s="93" t="s">
        <v>78</v>
      </c>
      <c r="BK1517" s="193">
        <f>ROUND(I1517*H1517,2)</f>
        <v>0</v>
      </c>
      <c r="BL1517" s="93" t="s">
        <v>271</v>
      </c>
      <c r="BM1517" s="93" t="s">
        <v>1676</v>
      </c>
    </row>
    <row r="1518" spans="2:65" s="195" customFormat="1">
      <c r="B1518" s="194"/>
      <c r="D1518" s="196" t="s">
        <v>190</v>
      </c>
      <c r="E1518" s="197" t="s">
        <v>5</v>
      </c>
      <c r="F1518" s="198" t="s">
        <v>1677</v>
      </c>
      <c r="H1518" s="197" t="s">
        <v>5</v>
      </c>
      <c r="L1518" s="194"/>
      <c r="M1518" s="199"/>
      <c r="N1518" s="200"/>
      <c r="O1518" s="200"/>
      <c r="P1518" s="200"/>
      <c r="Q1518" s="200"/>
      <c r="R1518" s="200"/>
      <c r="S1518" s="200"/>
      <c r="T1518" s="201"/>
      <c r="AT1518" s="197" t="s">
        <v>190</v>
      </c>
      <c r="AU1518" s="197" t="s">
        <v>81</v>
      </c>
      <c r="AV1518" s="195" t="s">
        <v>78</v>
      </c>
      <c r="AW1518" s="195" t="s">
        <v>34</v>
      </c>
      <c r="AX1518" s="195" t="s">
        <v>71</v>
      </c>
      <c r="AY1518" s="197" t="s">
        <v>180</v>
      </c>
    </row>
    <row r="1519" spans="2:65" s="203" customFormat="1">
      <c r="B1519" s="202"/>
      <c r="D1519" s="196" t="s">
        <v>190</v>
      </c>
      <c r="E1519" s="204" t="s">
        <v>5</v>
      </c>
      <c r="F1519" s="205" t="s">
        <v>1678</v>
      </c>
      <c r="H1519" s="206">
        <v>4</v>
      </c>
      <c r="L1519" s="202"/>
      <c r="M1519" s="207"/>
      <c r="N1519" s="208"/>
      <c r="O1519" s="208"/>
      <c r="P1519" s="208"/>
      <c r="Q1519" s="208"/>
      <c r="R1519" s="208"/>
      <c r="S1519" s="208"/>
      <c r="T1519" s="209"/>
      <c r="AT1519" s="204" t="s">
        <v>190</v>
      </c>
      <c r="AU1519" s="204" t="s">
        <v>81</v>
      </c>
      <c r="AV1519" s="203" t="s">
        <v>81</v>
      </c>
      <c r="AW1519" s="203" t="s">
        <v>34</v>
      </c>
      <c r="AX1519" s="203" t="s">
        <v>71</v>
      </c>
      <c r="AY1519" s="204" t="s">
        <v>180</v>
      </c>
    </row>
    <row r="1520" spans="2:65" s="195" customFormat="1">
      <c r="B1520" s="194"/>
      <c r="D1520" s="196" t="s">
        <v>190</v>
      </c>
      <c r="E1520" s="197" t="s">
        <v>5</v>
      </c>
      <c r="F1520" s="198" t="s">
        <v>1679</v>
      </c>
      <c r="H1520" s="197" t="s">
        <v>5</v>
      </c>
      <c r="L1520" s="194"/>
      <c r="M1520" s="199"/>
      <c r="N1520" s="200"/>
      <c r="O1520" s="200"/>
      <c r="P1520" s="200"/>
      <c r="Q1520" s="200"/>
      <c r="R1520" s="200"/>
      <c r="S1520" s="200"/>
      <c r="T1520" s="201"/>
      <c r="AT1520" s="197" t="s">
        <v>190</v>
      </c>
      <c r="AU1520" s="197" t="s">
        <v>81</v>
      </c>
      <c r="AV1520" s="195" t="s">
        <v>78</v>
      </c>
      <c r="AW1520" s="195" t="s">
        <v>34</v>
      </c>
      <c r="AX1520" s="195" t="s">
        <v>71</v>
      </c>
      <c r="AY1520" s="197" t="s">
        <v>180</v>
      </c>
    </row>
    <row r="1521" spans="2:65" s="203" customFormat="1">
      <c r="B1521" s="202"/>
      <c r="D1521" s="196" t="s">
        <v>190</v>
      </c>
      <c r="E1521" s="204" t="s">
        <v>5</v>
      </c>
      <c r="F1521" s="205" t="s">
        <v>78</v>
      </c>
      <c r="H1521" s="206">
        <v>1</v>
      </c>
      <c r="L1521" s="202"/>
      <c r="M1521" s="207"/>
      <c r="N1521" s="208"/>
      <c r="O1521" s="208"/>
      <c r="P1521" s="208"/>
      <c r="Q1521" s="208"/>
      <c r="R1521" s="208"/>
      <c r="S1521" s="208"/>
      <c r="T1521" s="209"/>
      <c r="AT1521" s="204" t="s">
        <v>190</v>
      </c>
      <c r="AU1521" s="204" t="s">
        <v>81</v>
      </c>
      <c r="AV1521" s="203" t="s">
        <v>81</v>
      </c>
      <c r="AW1521" s="203" t="s">
        <v>34</v>
      </c>
      <c r="AX1521" s="203" t="s">
        <v>71</v>
      </c>
      <c r="AY1521" s="204" t="s">
        <v>180</v>
      </c>
    </row>
    <row r="1522" spans="2:65" s="211" customFormat="1">
      <c r="B1522" s="210"/>
      <c r="D1522" s="196" t="s">
        <v>190</v>
      </c>
      <c r="E1522" s="212" t="s">
        <v>5</v>
      </c>
      <c r="F1522" s="213" t="s">
        <v>198</v>
      </c>
      <c r="H1522" s="214">
        <v>5</v>
      </c>
      <c r="L1522" s="210"/>
      <c r="M1522" s="215"/>
      <c r="N1522" s="216"/>
      <c r="O1522" s="216"/>
      <c r="P1522" s="216"/>
      <c r="Q1522" s="216"/>
      <c r="R1522" s="216"/>
      <c r="S1522" s="216"/>
      <c r="T1522" s="217"/>
      <c r="AT1522" s="212" t="s">
        <v>190</v>
      </c>
      <c r="AU1522" s="212" t="s">
        <v>81</v>
      </c>
      <c r="AV1522" s="211" t="s">
        <v>188</v>
      </c>
      <c r="AW1522" s="211" t="s">
        <v>34</v>
      </c>
      <c r="AX1522" s="211" t="s">
        <v>78</v>
      </c>
      <c r="AY1522" s="212" t="s">
        <v>180</v>
      </c>
    </row>
    <row r="1523" spans="2:65" s="103" customFormat="1" ht="16.5" customHeight="1">
      <c r="B1523" s="104"/>
      <c r="C1523" s="226" t="s">
        <v>1680</v>
      </c>
      <c r="D1523" s="226" t="s">
        <v>296</v>
      </c>
      <c r="E1523" s="227" t="s">
        <v>1681</v>
      </c>
      <c r="F1523" s="228" t="s">
        <v>1682</v>
      </c>
      <c r="G1523" s="229" t="s">
        <v>454</v>
      </c>
      <c r="H1523" s="230">
        <v>4</v>
      </c>
      <c r="I1523" s="7"/>
      <c r="J1523" s="231">
        <f>ROUND(I1523*H1523,2)</f>
        <v>0</v>
      </c>
      <c r="K1523" s="228" t="s">
        <v>187</v>
      </c>
      <c r="L1523" s="232"/>
      <c r="M1523" s="233" t="s">
        <v>5</v>
      </c>
      <c r="N1523" s="234" t="s">
        <v>42</v>
      </c>
      <c r="O1523" s="105"/>
      <c r="P1523" s="191">
        <f>O1523*H1523</f>
        <v>0</v>
      </c>
      <c r="Q1523" s="191">
        <v>4.7000000000000002E-3</v>
      </c>
      <c r="R1523" s="191">
        <f>Q1523*H1523</f>
        <v>1.8800000000000001E-2</v>
      </c>
      <c r="S1523" s="191">
        <v>0</v>
      </c>
      <c r="T1523" s="192">
        <f>S1523*H1523</f>
        <v>0</v>
      </c>
      <c r="AR1523" s="93" t="s">
        <v>389</v>
      </c>
      <c r="AT1523" s="93" t="s">
        <v>296</v>
      </c>
      <c r="AU1523" s="93" t="s">
        <v>81</v>
      </c>
      <c r="AY1523" s="93" t="s">
        <v>180</v>
      </c>
      <c r="BE1523" s="193">
        <f>IF(N1523="základní",J1523,0)</f>
        <v>0</v>
      </c>
      <c r="BF1523" s="193">
        <f>IF(N1523="snížená",J1523,0)</f>
        <v>0</v>
      </c>
      <c r="BG1523" s="193">
        <f>IF(N1523="zákl. přenesená",J1523,0)</f>
        <v>0</v>
      </c>
      <c r="BH1523" s="193">
        <f>IF(N1523="sníž. přenesená",J1523,0)</f>
        <v>0</v>
      </c>
      <c r="BI1523" s="193">
        <f>IF(N1523="nulová",J1523,0)</f>
        <v>0</v>
      </c>
      <c r="BJ1523" s="93" t="s">
        <v>78</v>
      </c>
      <c r="BK1523" s="193">
        <f>ROUND(I1523*H1523,2)</f>
        <v>0</v>
      </c>
      <c r="BL1523" s="93" t="s">
        <v>271</v>
      </c>
      <c r="BM1523" s="93" t="s">
        <v>1683</v>
      </c>
    </row>
    <row r="1524" spans="2:65" s="103" customFormat="1" ht="16.5" customHeight="1">
      <c r="B1524" s="104"/>
      <c r="C1524" s="226" t="s">
        <v>1684</v>
      </c>
      <c r="D1524" s="226" t="s">
        <v>296</v>
      </c>
      <c r="E1524" s="227" t="s">
        <v>1685</v>
      </c>
      <c r="F1524" s="228" t="s">
        <v>1686</v>
      </c>
      <c r="G1524" s="229" t="s">
        <v>454</v>
      </c>
      <c r="H1524" s="230">
        <v>1</v>
      </c>
      <c r="I1524" s="7"/>
      <c r="J1524" s="231">
        <f>ROUND(I1524*H1524,2)</f>
        <v>0</v>
      </c>
      <c r="K1524" s="228" t="s">
        <v>5</v>
      </c>
      <c r="L1524" s="232"/>
      <c r="M1524" s="233" t="s">
        <v>5</v>
      </c>
      <c r="N1524" s="234" t="s">
        <v>42</v>
      </c>
      <c r="O1524" s="105"/>
      <c r="P1524" s="191">
        <f>O1524*H1524</f>
        <v>0</v>
      </c>
      <c r="Q1524" s="191">
        <v>1.4E-3</v>
      </c>
      <c r="R1524" s="191">
        <f>Q1524*H1524</f>
        <v>1.4E-3</v>
      </c>
      <c r="S1524" s="191">
        <v>0</v>
      </c>
      <c r="T1524" s="192">
        <f>S1524*H1524</f>
        <v>0</v>
      </c>
      <c r="AR1524" s="93" t="s">
        <v>389</v>
      </c>
      <c r="AT1524" s="93" t="s">
        <v>296</v>
      </c>
      <c r="AU1524" s="93" t="s">
        <v>81</v>
      </c>
      <c r="AY1524" s="93" t="s">
        <v>180</v>
      </c>
      <c r="BE1524" s="193">
        <f>IF(N1524="základní",J1524,0)</f>
        <v>0</v>
      </c>
      <c r="BF1524" s="193">
        <f>IF(N1524="snížená",J1524,0)</f>
        <v>0</v>
      </c>
      <c r="BG1524" s="193">
        <f>IF(N1524="zákl. přenesená",J1524,0)</f>
        <v>0</v>
      </c>
      <c r="BH1524" s="193">
        <f>IF(N1524="sníž. přenesená",J1524,0)</f>
        <v>0</v>
      </c>
      <c r="BI1524" s="193">
        <f>IF(N1524="nulová",J1524,0)</f>
        <v>0</v>
      </c>
      <c r="BJ1524" s="93" t="s">
        <v>78</v>
      </c>
      <c r="BK1524" s="193">
        <f>ROUND(I1524*H1524,2)</f>
        <v>0</v>
      </c>
      <c r="BL1524" s="93" t="s">
        <v>271</v>
      </c>
      <c r="BM1524" s="93" t="s">
        <v>1687</v>
      </c>
    </row>
    <row r="1525" spans="2:65" s="103" customFormat="1" ht="25.5" customHeight="1">
      <c r="B1525" s="104"/>
      <c r="C1525" s="183" t="s">
        <v>1688</v>
      </c>
      <c r="D1525" s="183" t="s">
        <v>183</v>
      </c>
      <c r="E1525" s="184" t="s">
        <v>1689</v>
      </c>
      <c r="F1525" s="185" t="s">
        <v>1690</v>
      </c>
      <c r="G1525" s="186" t="s">
        <v>454</v>
      </c>
      <c r="H1525" s="187">
        <v>20</v>
      </c>
      <c r="I1525" s="6"/>
      <c r="J1525" s="188">
        <f>ROUND(I1525*H1525,2)</f>
        <v>0</v>
      </c>
      <c r="K1525" s="185" t="s">
        <v>187</v>
      </c>
      <c r="L1525" s="104"/>
      <c r="M1525" s="189" t="s">
        <v>5</v>
      </c>
      <c r="N1525" s="190" t="s">
        <v>42</v>
      </c>
      <c r="O1525" s="105"/>
      <c r="P1525" s="191">
        <f>O1525*H1525</f>
        <v>0</v>
      </c>
      <c r="Q1525" s="191">
        <v>0</v>
      </c>
      <c r="R1525" s="191">
        <f>Q1525*H1525</f>
        <v>0</v>
      </c>
      <c r="S1525" s="191">
        <v>0</v>
      </c>
      <c r="T1525" s="192">
        <f>S1525*H1525</f>
        <v>0</v>
      </c>
      <c r="AR1525" s="93" t="s">
        <v>271</v>
      </c>
      <c r="AT1525" s="93" t="s">
        <v>183</v>
      </c>
      <c r="AU1525" s="93" t="s">
        <v>81</v>
      </c>
      <c r="AY1525" s="93" t="s">
        <v>180</v>
      </c>
      <c r="BE1525" s="193">
        <f>IF(N1525="základní",J1525,0)</f>
        <v>0</v>
      </c>
      <c r="BF1525" s="193">
        <f>IF(N1525="snížená",J1525,0)</f>
        <v>0</v>
      </c>
      <c r="BG1525" s="193">
        <f>IF(N1525="zákl. přenesená",J1525,0)</f>
        <v>0</v>
      </c>
      <c r="BH1525" s="193">
        <f>IF(N1525="sníž. přenesená",J1525,0)</f>
        <v>0</v>
      </c>
      <c r="BI1525" s="193">
        <f>IF(N1525="nulová",J1525,0)</f>
        <v>0</v>
      </c>
      <c r="BJ1525" s="93" t="s">
        <v>78</v>
      </c>
      <c r="BK1525" s="193">
        <f>ROUND(I1525*H1525,2)</f>
        <v>0</v>
      </c>
      <c r="BL1525" s="93" t="s">
        <v>271</v>
      </c>
      <c r="BM1525" s="93" t="s">
        <v>1691</v>
      </c>
    </row>
    <row r="1526" spans="2:65" s="195" customFormat="1">
      <c r="B1526" s="194"/>
      <c r="D1526" s="196" t="s">
        <v>190</v>
      </c>
      <c r="E1526" s="197" t="s">
        <v>5</v>
      </c>
      <c r="F1526" s="198" t="s">
        <v>1692</v>
      </c>
      <c r="H1526" s="197" t="s">
        <v>5</v>
      </c>
      <c r="L1526" s="194"/>
      <c r="M1526" s="199"/>
      <c r="N1526" s="200"/>
      <c r="O1526" s="200"/>
      <c r="P1526" s="200"/>
      <c r="Q1526" s="200"/>
      <c r="R1526" s="200"/>
      <c r="S1526" s="200"/>
      <c r="T1526" s="201"/>
      <c r="AT1526" s="197" t="s">
        <v>190</v>
      </c>
      <c r="AU1526" s="197" t="s">
        <v>81</v>
      </c>
      <c r="AV1526" s="195" t="s">
        <v>78</v>
      </c>
      <c r="AW1526" s="195" t="s">
        <v>34</v>
      </c>
      <c r="AX1526" s="195" t="s">
        <v>71</v>
      </c>
      <c r="AY1526" s="197" t="s">
        <v>180</v>
      </c>
    </row>
    <row r="1527" spans="2:65" s="195" customFormat="1">
      <c r="B1527" s="194"/>
      <c r="D1527" s="196" t="s">
        <v>190</v>
      </c>
      <c r="E1527" s="197" t="s">
        <v>5</v>
      </c>
      <c r="F1527" s="198" t="s">
        <v>1693</v>
      </c>
      <c r="H1527" s="197" t="s">
        <v>5</v>
      </c>
      <c r="L1527" s="194"/>
      <c r="M1527" s="199"/>
      <c r="N1527" s="200"/>
      <c r="O1527" s="200"/>
      <c r="P1527" s="200"/>
      <c r="Q1527" s="200"/>
      <c r="R1527" s="200"/>
      <c r="S1527" s="200"/>
      <c r="T1527" s="201"/>
      <c r="AT1527" s="197" t="s">
        <v>190</v>
      </c>
      <c r="AU1527" s="197" t="s">
        <v>81</v>
      </c>
      <c r="AV1527" s="195" t="s">
        <v>78</v>
      </c>
      <c r="AW1527" s="195" t="s">
        <v>34</v>
      </c>
      <c r="AX1527" s="195" t="s">
        <v>71</v>
      </c>
      <c r="AY1527" s="197" t="s">
        <v>180</v>
      </c>
    </row>
    <row r="1528" spans="2:65" s="195" customFormat="1">
      <c r="B1528" s="194"/>
      <c r="D1528" s="196" t="s">
        <v>190</v>
      </c>
      <c r="E1528" s="197" t="s">
        <v>5</v>
      </c>
      <c r="F1528" s="198" t="s">
        <v>1655</v>
      </c>
      <c r="H1528" s="197" t="s">
        <v>5</v>
      </c>
      <c r="L1528" s="194"/>
      <c r="M1528" s="199"/>
      <c r="N1528" s="200"/>
      <c r="O1528" s="200"/>
      <c r="P1528" s="200"/>
      <c r="Q1528" s="200"/>
      <c r="R1528" s="200"/>
      <c r="S1528" s="200"/>
      <c r="T1528" s="201"/>
      <c r="AT1528" s="197" t="s">
        <v>190</v>
      </c>
      <c r="AU1528" s="197" t="s">
        <v>81</v>
      </c>
      <c r="AV1528" s="195" t="s">
        <v>78</v>
      </c>
      <c r="AW1528" s="195" t="s">
        <v>34</v>
      </c>
      <c r="AX1528" s="195" t="s">
        <v>71</v>
      </c>
      <c r="AY1528" s="197" t="s">
        <v>180</v>
      </c>
    </row>
    <row r="1529" spans="2:65" s="195" customFormat="1">
      <c r="B1529" s="194"/>
      <c r="D1529" s="196" t="s">
        <v>190</v>
      </c>
      <c r="E1529" s="197" t="s">
        <v>5</v>
      </c>
      <c r="F1529" s="198" t="s">
        <v>1694</v>
      </c>
      <c r="H1529" s="197" t="s">
        <v>5</v>
      </c>
      <c r="L1529" s="194"/>
      <c r="M1529" s="199"/>
      <c r="N1529" s="200"/>
      <c r="O1529" s="200"/>
      <c r="P1529" s="200"/>
      <c r="Q1529" s="200"/>
      <c r="R1529" s="200"/>
      <c r="S1529" s="200"/>
      <c r="T1529" s="201"/>
      <c r="AT1529" s="197" t="s">
        <v>190</v>
      </c>
      <c r="AU1529" s="197" t="s">
        <v>81</v>
      </c>
      <c r="AV1529" s="195" t="s">
        <v>78</v>
      </c>
      <c r="AW1529" s="195" t="s">
        <v>34</v>
      </c>
      <c r="AX1529" s="195" t="s">
        <v>71</v>
      </c>
      <c r="AY1529" s="197" t="s">
        <v>180</v>
      </c>
    </row>
    <row r="1530" spans="2:65" s="203" customFormat="1">
      <c r="B1530" s="202"/>
      <c r="D1530" s="196" t="s">
        <v>190</v>
      </c>
      <c r="E1530" s="204" t="s">
        <v>5</v>
      </c>
      <c r="F1530" s="205" t="s">
        <v>78</v>
      </c>
      <c r="H1530" s="206">
        <v>1</v>
      </c>
      <c r="L1530" s="202"/>
      <c r="M1530" s="207"/>
      <c r="N1530" s="208"/>
      <c r="O1530" s="208"/>
      <c r="P1530" s="208"/>
      <c r="Q1530" s="208"/>
      <c r="R1530" s="208"/>
      <c r="S1530" s="208"/>
      <c r="T1530" s="209"/>
      <c r="AT1530" s="204" t="s">
        <v>190</v>
      </c>
      <c r="AU1530" s="204" t="s">
        <v>81</v>
      </c>
      <c r="AV1530" s="203" t="s">
        <v>81</v>
      </c>
      <c r="AW1530" s="203" t="s">
        <v>34</v>
      </c>
      <c r="AX1530" s="203" t="s">
        <v>71</v>
      </c>
      <c r="AY1530" s="204" t="s">
        <v>180</v>
      </c>
    </row>
    <row r="1531" spans="2:65" s="195" customFormat="1">
      <c r="B1531" s="194"/>
      <c r="D1531" s="196" t="s">
        <v>190</v>
      </c>
      <c r="E1531" s="197" t="s">
        <v>5</v>
      </c>
      <c r="F1531" s="198" t="s">
        <v>1695</v>
      </c>
      <c r="H1531" s="197" t="s">
        <v>5</v>
      </c>
      <c r="L1531" s="194"/>
      <c r="M1531" s="199"/>
      <c r="N1531" s="200"/>
      <c r="O1531" s="200"/>
      <c r="P1531" s="200"/>
      <c r="Q1531" s="200"/>
      <c r="R1531" s="200"/>
      <c r="S1531" s="200"/>
      <c r="T1531" s="201"/>
      <c r="AT1531" s="197" t="s">
        <v>190</v>
      </c>
      <c r="AU1531" s="197" t="s">
        <v>81</v>
      </c>
      <c r="AV1531" s="195" t="s">
        <v>78</v>
      </c>
      <c r="AW1531" s="195" t="s">
        <v>34</v>
      </c>
      <c r="AX1531" s="195" t="s">
        <v>71</v>
      </c>
      <c r="AY1531" s="197" t="s">
        <v>180</v>
      </c>
    </row>
    <row r="1532" spans="2:65" s="203" customFormat="1">
      <c r="B1532" s="202"/>
      <c r="D1532" s="196" t="s">
        <v>190</v>
      </c>
      <c r="E1532" s="204" t="s">
        <v>5</v>
      </c>
      <c r="F1532" s="205" t="s">
        <v>205</v>
      </c>
      <c r="H1532" s="206">
        <v>3</v>
      </c>
      <c r="L1532" s="202"/>
      <c r="M1532" s="207"/>
      <c r="N1532" s="208"/>
      <c r="O1532" s="208"/>
      <c r="P1532" s="208"/>
      <c r="Q1532" s="208"/>
      <c r="R1532" s="208"/>
      <c r="S1532" s="208"/>
      <c r="T1532" s="209"/>
      <c r="AT1532" s="204" t="s">
        <v>190</v>
      </c>
      <c r="AU1532" s="204" t="s">
        <v>81</v>
      </c>
      <c r="AV1532" s="203" t="s">
        <v>81</v>
      </c>
      <c r="AW1532" s="203" t="s">
        <v>34</v>
      </c>
      <c r="AX1532" s="203" t="s">
        <v>71</v>
      </c>
      <c r="AY1532" s="204" t="s">
        <v>180</v>
      </c>
    </row>
    <row r="1533" spans="2:65" s="195" customFormat="1">
      <c r="B1533" s="194"/>
      <c r="D1533" s="196" t="s">
        <v>190</v>
      </c>
      <c r="E1533" s="197" t="s">
        <v>5</v>
      </c>
      <c r="F1533" s="198" t="s">
        <v>1696</v>
      </c>
      <c r="H1533" s="197" t="s">
        <v>5</v>
      </c>
      <c r="L1533" s="194"/>
      <c r="M1533" s="199"/>
      <c r="N1533" s="200"/>
      <c r="O1533" s="200"/>
      <c r="P1533" s="200"/>
      <c r="Q1533" s="200"/>
      <c r="R1533" s="200"/>
      <c r="S1533" s="200"/>
      <c r="T1533" s="201"/>
      <c r="AT1533" s="197" t="s">
        <v>190</v>
      </c>
      <c r="AU1533" s="197" t="s">
        <v>81</v>
      </c>
      <c r="AV1533" s="195" t="s">
        <v>78</v>
      </c>
      <c r="AW1533" s="195" t="s">
        <v>34</v>
      </c>
      <c r="AX1533" s="195" t="s">
        <v>71</v>
      </c>
      <c r="AY1533" s="197" t="s">
        <v>180</v>
      </c>
    </row>
    <row r="1534" spans="2:65" s="203" customFormat="1">
      <c r="B1534" s="202"/>
      <c r="D1534" s="196" t="s">
        <v>190</v>
      </c>
      <c r="E1534" s="204" t="s">
        <v>5</v>
      </c>
      <c r="F1534" s="205" t="s">
        <v>205</v>
      </c>
      <c r="H1534" s="206">
        <v>3</v>
      </c>
      <c r="L1534" s="202"/>
      <c r="M1534" s="207"/>
      <c r="N1534" s="208"/>
      <c r="O1534" s="208"/>
      <c r="P1534" s="208"/>
      <c r="Q1534" s="208"/>
      <c r="R1534" s="208"/>
      <c r="S1534" s="208"/>
      <c r="T1534" s="209"/>
      <c r="AT1534" s="204" t="s">
        <v>190</v>
      </c>
      <c r="AU1534" s="204" t="s">
        <v>81</v>
      </c>
      <c r="AV1534" s="203" t="s">
        <v>81</v>
      </c>
      <c r="AW1534" s="203" t="s">
        <v>34</v>
      </c>
      <c r="AX1534" s="203" t="s">
        <v>71</v>
      </c>
      <c r="AY1534" s="204" t="s">
        <v>180</v>
      </c>
    </row>
    <row r="1535" spans="2:65" s="195" customFormat="1">
      <c r="B1535" s="194"/>
      <c r="D1535" s="196" t="s">
        <v>190</v>
      </c>
      <c r="E1535" s="197" t="s">
        <v>5</v>
      </c>
      <c r="F1535" s="198" t="s">
        <v>1697</v>
      </c>
      <c r="H1535" s="197" t="s">
        <v>5</v>
      </c>
      <c r="L1535" s="194"/>
      <c r="M1535" s="199"/>
      <c r="N1535" s="200"/>
      <c r="O1535" s="200"/>
      <c r="P1535" s="200"/>
      <c r="Q1535" s="200"/>
      <c r="R1535" s="200"/>
      <c r="S1535" s="200"/>
      <c r="T1535" s="201"/>
      <c r="AT1535" s="197" t="s">
        <v>190</v>
      </c>
      <c r="AU1535" s="197" t="s">
        <v>81</v>
      </c>
      <c r="AV1535" s="195" t="s">
        <v>78</v>
      </c>
      <c r="AW1535" s="195" t="s">
        <v>34</v>
      </c>
      <c r="AX1535" s="195" t="s">
        <v>71</v>
      </c>
      <c r="AY1535" s="197" t="s">
        <v>180</v>
      </c>
    </row>
    <row r="1536" spans="2:65" s="203" customFormat="1">
      <c r="B1536" s="202"/>
      <c r="D1536" s="196" t="s">
        <v>190</v>
      </c>
      <c r="E1536" s="204" t="s">
        <v>5</v>
      </c>
      <c r="F1536" s="205" t="s">
        <v>81</v>
      </c>
      <c r="H1536" s="206">
        <v>2</v>
      </c>
      <c r="L1536" s="202"/>
      <c r="M1536" s="207"/>
      <c r="N1536" s="208"/>
      <c r="O1536" s="208"/>
      <c r="P1536" s="208"/>
      <c r="Q1536" s="208"/>
      <c r="R1536" s="208"/>
      <c r="S1536" s="208"/>
      <c r="T1536" s="209"/>
      <c r="AT1536" s="204" t="s">
        <v>190</v>
      </c>
      <c r="AU1536" s="204" t="s">
        <v>81</v>
      </c>
      <c r="AV1536" s="203" t="s">
        <v>81</v>
      </c>
      <c r="AW1536" s="203" t="s">
        <v>34</v>
      </c>
      <c r="AX1536" s="203" t="s">
        <v>71</v>
      </c>
      <c r="AY1536" s="204" t="s">
        <v>180</v>
      </c>
    </row>
    <row r="1537" spans="2:65" s="195" customFormat="1">
      <c r="B1537" s="194"/>
      <c r="D1537" s="196" t="s">
        <v>190</v>
      </c>
      <c r="E1537" s="197" t="s">
        <v>5</v>
      </c>
      <c r="F1537" s="198" t="s">
        <v>1698</v>
      </c>
      <c r="H1537" s="197" t="s">
        <v>5</v>
      </c>
      <c r="L1537" s="194"/>
      <c r="M1537" s="199"/>
      <c r="N1537" s="200"/>
      <c r="O1537" s="200"/>
      <c r="P1537" s="200"/>
      <c r="Q1537" s="200"/>
      <c r="R1537" s="200"/>
      <c r="S1537" s="200"/>
      <c r="T1537" s="201"/>
      <c r="AT1537" s="197" t="s">
        <v>190</v>
      </c>
      <c r="AU1537" s="197" t="s">
        <v>81</v>
      </c>
      <c r="AV1537" s="195" t="s">
        <v>78</v>
      </c>
      <c r="AW1537" s="195" t="s">
        <v>34</v>
      </c>
      <c r="AX1537" s="195" t="s">
        <v>71</v>
      </c>
      <c r="AY1537" s="197" t="s">
        <v>180</v>
      </c>
    </row>
    <row r="1538" spans="2:65" s="203" customFormat="1">
      <c r="B1538" s="202"/>
      <c r="D1538" s="196" t="s">
        <v>190</v>
      </c>
      <c r="E1538" s="204" t="s">
        <v>5</v>
      </c>
      <c r="F1538" s="205" t="s">
        <v>230</v>
      </c>
      <c r="H1538" s="206">
        <v>7</v>
      </c>
      <c r="L1538" s="202"/>
      <c r="M1538" s="207"/>
      <c r="N1538" s="208"/>
      <c r="O1538" s="208"/>
      <c r="P1538" s="208"/>
      <c r="Q1538" s="208"/>
      <c r="R1538" s="208"/>
      <c r="S1538" s="208"/>
      <c r="T1538" s="209"/>
      <c r="AT1538" s="204" t="s">
        <v>190</v>
      </c>
      <c r="AU1538" s="204" t="s">
        <v>81</v>
      </c>
      <c r="AV1538" s="203" t="s">
        <v>81</v>
      </c>
      <c r="AW1538" s="203" t="s">
        <v>34</v>
      </c>
      <c r="AX1538" s="203" t="s">
        <v>71</v>
      </c>
      <c r="AY1538" s="204" t="s">
        <v>180</v>
      </c>
    </row>
    <row r="1539" spans="2:65" s="195" customFormat="1">
      <c r="B1539" s="194"/>
      <c r="D1539" s="196" t="s">
        <v>190</v>
      </c>
      <c r="E1539" s="197" t="s">
        <v>5</v>
      </c>
      <c r="F1539" s="198" t="s">
        <v>1699</v>
      </c>
      <c r="H1539" s="197" t="s">
        <v>5</v>
      </c>
      <c r="L1539" s="194"/>
      <c r="M1539" s="199"/>
      <c r="N1539" s="200"/>
      <c r="O1539" s="200"/>
      <c r="P1539" s="200"/>
      <c r="Q1539" s="200"/>
      <c r="R1539" s="200"/>
      <c r="S1539" s="200"/>
      <c r="T1539" s="201"/>
      <c r="AT1539" s="197" t="s">
        <v>190</v>
      </c>
      <c r="AU1539" s="197" t="s">
        <v>81</v>
      </c>
      <c r="AV1539" s="195" t="s">
        <v>78</v>
      </c>
      <c r="AW1539" s="195" t="s">
        <v>34</v>
      </c>
      <c r="AX1539" s="195" t="s">
        <v>71</v>
      </c>
      <c r="AY1539" s="197" t="s">
        <v>180</v>
      </c>
    </row>
    <row r="1540" spans="2:65" s="203" customFormat="1">
      <c r="B1540" s="202"/>
      <c r="D1540" s="196" t="s">
        <v>190</v>
      </c>
      <c r="E1540" s="204" t="s">
        <v>5</v>
      </c>
      <c r="F1540" s="205" t="s">
        <v>205</v>
      </c>
      <c r="H1540" s="206">
        <v>3</v>
      </c>
      <c r="L1540" s="202"/>
      <c r="M1540" s="207"/>
      <c r="N1540" s="208"/>
      <c r="O1540" s="208"/>
      <c r="P1540" s="208"/>
      <c r="Q1540" s="208"/>
      <c r="R1540" s="208"/>
      <c r="S1540" s="208"/>
      <c r="T1540" s="209"/>
      <c r="AT1540" s="204" t="s">
        <v>190</v>
      </c>
      <c r="AU1540" s="204" t="s">
        <v>81</v>
      </c>
      <c r="AV1540" s="203" t="s">
        <v>81</v>
      </c>
      <c r="AW1540" s="203" t="s">
        <v>34</v>
      </c>
      <c r="AX1540" s="203" t="s">
        <v>71</v>
      </c>
      <c r="AY1540" s="204" t="s">
        <v>180</v>
      </c>
    </row>
    <row r="1541" spans="2:65" s="195" customFormat="1">
      <c r="B1541" s="194"/>
      <c r="D1541" s="196" t="s">
        <v>190</v>
      </c>
      <c r="E1541" s="197" t="s">
        <v>5</v>
      </c>
      <c r="F1541" s="198" t="s">
        <v>1700</v>
      </c>
      <c r="H1541" s="197" t="s">
        <v>5</v>
      </c>
      <c r="L1541" s="194"/>
      <c r="M1541" s="199"/>
      <c r="N1541" s="200"/>
      <c r="O1541" s="200"/>
      <c r="P1541" s="200"/>
      <c r="Q1541" s="200"/>
      <c r="R1541" s="200"/>
      <c r="S1541" s="200"/>
      <c r="T1541" s="201"/>
      <c r="AT1541" s="197" t="s">
        <v>190</v>
      </c>
      <c r="AU1541" s="197" t="s">
        <v>81</v>
      </c>
      <c r="AV1541" s="195" t="s">
        <v>78</v>
      </c>
      <c r="AW1541" s="195" t="s">
        <v>34</v>
      </c>
      <c r="AX1541" s="195" t="s">
        <v>71</v>
      </c>
      <c r="AY1541" s="197" t="s">
        <v>180</v>
      </c>
    </row>
    <row r="1542" spans="2:65" s="203" customFormat="1">
      <c r="B1542" s="202"/>
      <c r="D1542" s="196" t="s">
        <v>190</v>
      </c>
      <c r="E1542" s="204" t="s">
        <v>5</v>
      </c>
      <c r="F1542" s="205" t="s">
        <v>78</v>
      </c>
      <c r="H1542" s="206">
        <v>1</v>
      </c>
      <c r="L1542" s="202"/>
      <c r="M1542" s="207"/>
      <c r="N1542" s="208"/>
      <c r="O1542" s="208"/>
      <c r="P1542" s="208"/>
      <c r="Q1542" s="208"/>
      <c r="R1542" s="208"/>
      <c r="S1542" s="208"/>
      <c r="T1542" s="209"/>
      <c r="AT1542" s="204" t="s">
        <v>190</v>
      </c>
      <c r="AU1542" s="204" t="s">
        <v>81</v>
      </c>
      <c r="AV1542" s="203" t="s">
        <v>81</v>
      </c>
      <c r="AW1542" s="203" t="s">
        <v>34</v>
      </c>
      <c r="AX1542" s="203" t="s">
        <v>71</v>
      </c>
      <c r="AY1542" s="204" t="s">
        <v>180</v>
      </c>
    </row>
    <row r="1543" spans="2:65" s="211" customFormat="1">
      <c r="B1543" s="210"/>
      <c r="D1543" s="196" t="s">
        <v>190</v>
      </c>
      <c r="E1543" s="212" t="s">
        <v>5</v>
      </c>
      <c r="F1543" s="213" t="s">
        <v>198</v>
      </c>
      <c r="H1543" s="214">
        <v>20</v>
      </c>
      <c r="L1543" s="210"/>
      <c r="M1543" s="215"/>
      <c r="N1543" s="216"/>
      <c r="O1543" s="216"/>
      <c r="P1543" s="216"/>
      <c r="Q1543" s="216"/>
      <c r="R1543" s="216"/>
      <c r="S1543" s="216"/>
      <c r="T1543" s="217"/>
      <c r="AT1543" s="212" t="s">
        <v>190</v>
      </c>
      <c r="AU1543" s="212" t="s">
        <v>81</v>
      </c>
      <c r="AV1543" s="211" t="s">
        <v>188</v>
      </c>
      <c r="AW1543" s="211" t="s">
        <v>34</v>
      </c>
      <c r="AX1543" s="211" t="s">
        <v>78</v>
      </c>
      <c r="AY1543" s="212" t="s">
        <v>180</v>
      </c>
    </row>
    <row r="1544" spans="2:65" s="103" customFormat="1" ht="25.5" customHeight="1">
      <c r="B1544" s="104"/>
      <c r="C1544" s="226" t="s">
        <v>1701</v>
      </c>
      <c r="D1544" s="226" t="s">
        <v>296</v>
      </c>
      <c r="E1544" s="227" t="s">
        <v>1702</v>
      </c>
      <c r="F1544" s="228" t="s">
        <v>1703</v>
      </c>
      <c r="G1544" s="229" t="s">
        <v>454</v>
      </c>
      <c r="H1544" s="230">
        <v>11</v>
      </c>
      <c r="I1544" s="7"/>
      <c r="J1544" s="231">
        <f>ROUND(I1544*H1544,2)</f>
        <v>0</v>
      </c>
      <c r="K1544" s="228" t="s">
        <v>5</v>
      </c>
      <c r="L1544" s="232"/>
      <c r="M1544" s="233" t="s">
        <v>5</v>
      </c>
      <c r="N1544" s="234" t="s">
        <v>42</v>
      </c>
      <c r="O1544" s="105"/>
      <c r="P1544" s="191">
        <f>O1544*H1544</f>
        <v>0</v>
      </c>
      <c r="Q1544" s="191">
        <v>1.7999999999999999E-2</v>
      </c>
      <c r="R1544" s="191">
        <f>Q1544*H1544</f>
        <v>0.19799999999999998</v>
      </c>
      <c r="S1544" s="191">
        <v>0</v>
      </c>
      <c r="T1544" s="192">
        <f>S1544*H1544</f>
        <v>0</v>
      </c>
      <c r="AR1544" s="93" t="s">
        <v>389</v>
      </c>
      <c r="AT1544" s="93" t="s">
        <v>296</v>
      </c>
      <c r="AU1544" s="93" t="s">
        <v>81</v>
      </c>
      <c r="AY1544" s="93" t="s">
        <v>180</v>
      </c>
      <c r="BE1544" s="193">
        <f>IF(N1544="základní",J1544,0)</f>
        <v>0</v>
      </c>
      <c r="BF1544" s="193">
        <f>IF(N1544="snížená",J1544,0)</f>
        <v>0</v>
      </c>
      <c r="BG1544" s="193">
        <f>IF(N1544="zákl. přenesená",J1544,0)</f>
        <v>0</v>
      </c>
      <c r="BH1544" s="193">
        <f>IF(N1544="sníž. přenesená",J1544,0)</f>
        <v>0</v>
      </c>
      <c r="BI1544" s="193">
        <f>IF(N1544="nulová",J1544,0)</f>
        <v>0</v>
      </c>
      <c r="BJ1544" s="93" t="s">
        <v>78</v>
      </c>
      <c r="BK1544" s="193">
        <f>ROUND(I1544*H1544,2)</f>
        <v>0</v>
      </c>
      <c r="BL1544" s="93" t="s">
        <v>271</v>
      </c>
      <c r="BM1544" s="93" t="s">
        <v>1704</v>
      </c>
    </row>
    <row r="1545" spans="2:65" s="195" customFormat="1">
      <c r="B1545" s="194"/>
      <c r="D1545" s="196" t="s">
        <v>190</v>
      </c>
      <c r="E1545" s="197" t="s">
        <v>5</v>
      </c>
      <c r="F1545" s="198" t="s">
        <v>1694</v>
      </c>
      <c r="H1545" s="197" t="s">
        <v>5</v>
      </c>
      <c r="L1545" s="194"/>
      <c r="M1545" s="199"/>
      <c r="N1545" s="200"/>
      <c r="O1545" s="200"/>
      <c r="P1545" s="200"/>
      <c r="Q1545" s="200"/>
      <c r="R1545" s="200"/>
      <c r="S1545" s="200"/>
      <c r="T1545" s="201"/>
      <c r="AT1545" s="197" t="s">
        <v>190</v>
      </c>
      <c r="AU1545" s="197" t="s">
        <v>81</v>
      </c>
      <c r="AV1545" s="195" t="s">
        <v>78</v>
      </c>
      <c r="AW1545" s="195" t="s">
        <v>34</v>
      </c>
      <c r="AX1545" s="195" t="s">
        <v>71</v>
      </c>
      <c r="AY1545" s="197" t="s">
        <v>180</v>
      </c>
    </row>
    <row r="1546" spans="2:65" s="203" customFormat="1">
      <c r="B1546" s="202"/>
      <c r="D1546" s="196" t="s">
        <v>190</v>
      </c>
      <c r="E1546" s="204" t="s">
        <v>5</v>
      </c>
      <c r="F1546" s="205" t="s">
        <v>78</v>
      </c>
      <c r="H1546" s="206">
        <v>1</v>
      </c>
      <c r="L1546" s="202"/>
      <c r="M1546" s="207"/>
      <c r="N1546" s="208"/>
      <c r="O1546" s="208"/>
      <c r="P1546" s="208"/>
      <c r="Q1546" s="208"/>
      <c r="R1546" s="208"/>
      <c r="S1546" s="208"/>
      <c r="T1546" s="209"/>
      <c r="AT1546" s="204" t="s">
        <v>190</v>
      </c>
      <c r="AU1546" s="204" t="s">
        <v>81</v>
      </c>
      <c r="AV1546" s="203" t="s">
        <v>81</v>
      </c>
      <c r="AW1546" s="203" t="s">
        <v>34</v>
      </c>
      <c r="AX1546" s="203" t="s">
        <v>71</v>
      </c>
      <c r="AY1546" s="204" t="s">
        <v>180</v>
      </c>
    </row>
    <row r="1547" spans="2:65" s="195" customFormat="1">
      <c r="B1547" s="194"/>
      <c r="D1547" s="196" t="s">
        <v>190</v>
      </c>
      <c r="E1547" s="197" t="s">
        <v>5</v>
      </c>
      <c r="F1547" s="198" t="s">
        <v>1695</v>
      </c>
      <c r="H1547" s="197" t="s">
        <v>5</v>
      </c>
      <c r="L1547" s="194"/>
      <c r="M1547" s="199"/>
      <c r="N1547" s="200"/>
      <c r="O1547" s="200"/>
      <c r="P1547" s="200"/>
      <c r="Q1547" s="200"/>
      <c r="R1547" s="200"/>
      <c r="S1547" s="200"/>
      <c r="T1547" s="201"/>
      <c r="AT1547" s="197" t="s">
        <v>190</v>
      </c>
      <c r="AU1547" s="197" t="s">
        <v>81</v>
      </c>
      <c r="AV1547" s="195" t="s">
        <v>78</v>
      </c>
      <c r="AW1547" s="195" t="s">
        <v>34</v>
      </c>
      <c r="AX1547" s="195" t="s">
        <v>71</v>
      </c>
      <c r="AY1547" s="197" t="s">
        <v>180</v>
      </c>
    </row>
    <row r="1548" spans="2:65" s="203" customFormat="1">
      <c r="B1548" s="202"/>
      <c r="D1548" s="196" t="s">
        <v>190</v>
      </c>
      <c r="E1548" s="204" t="s">
        <v>5</v>
      </c>
      <c r="F1548" s="205" t="s">
        <v>205</v>
      </c>
      <c r="H1548" s="206">
        <v>3</v>
      </c>
      <c r="L1548" s="202"/>
      <c r="M1548" s="207"/>
      <c r="N1548" s="208"/>
      <c r="O1548" s="208"/>
      <c r="P1548" s="208"/>
      <c r="Q1548" s="208"/>
      <c r="R1548" s="208"/>
      <c r="S1548" s="208"/>
      <c r="T1548" s="209"/>
      <c r="AT1548" s="204" t="s">
        <v>190</v>
      </c>
      <c r="AU1548" s="204" t="s">
        <v>81</v>
      </c>
      <c r="AV1548" s="203" t="s">
        <v>81</v>
      </c>
      <c r="AW1548" s="203" t="s">
        <v>34</v>
      </c>
      <c r="AX1548" s="203" t="s">
        <v>71</v>
      </c>
      <c r="AY1548" s="204" t="s">
        <v>180</v>
      </c>
    </row>
    <row r="1549" spans="2:65" s="195" customFormat="1">
      <c r="B1549" s="194"/>
      <c r="D1549" s="196" t="s">
        <v>190</v>
      </c>
      <c r="E1549" s="197" t="s">
        <v>5</v>
      </c>
      <c r="F1549" s="198" t="s">
        <v>1698</v>
      </c>
      <c r="H1549" s="197" t="s">
        <v>5</v>
      </c>
      <c r="L1549" s="194"/>
      <c r="M1549" s="199"/>
      <c r="N1549" s="200"/>
      <c r="O1549" s="200"/>
      <c r="P1549" s="200"/>
      <c r="Q1549" s="200"/>
      <c r="R1549" s="200"/>
      <c r="S1549" s="200"/>
      <c r="T1549" s="201"/>
      <c r="AT1549" s="197" t="s">
        <v>190</v>
      </c>
      <c r="AU1549" s="197" t="s">
        <v>81</v>
      </c>
      <c r="AV1549" s="195" t="s">
        <v>78</v>
      </c>
      <c r="AW1549" s="195" t="s">
        <v>34</v>
      </c>
      <c r="AX1549" s="195" t="s">
        <v>71</v>
      </c>
      <c r="AY1549" s="197" t="s">
        <v>180</v>
      </c>
    </row>
    <row r="1550" spans="2:65" s="203" customFormat="1">
      <c r="B1550" s="202"/>
      <c r="D1550" s="196" t="s">
        <v>190</v>
      </c>
      <c r="E1550" s="204" t="s">
        <v>5</v>
      </c>
      <c r="F1550" s="205" t="s">
        <v>230</v>
      </c>
      <c r="H1550" s="206">
        <v>7</v>
      </c>
      <c r="L1550" s="202"/>
      <c r="M1550" s="207"/>
      <c r="N1550" s="208"/>
      <c r="O1550" s="208"/>
      <c r="P1550" s="208"/>
      <c r="Q1550" s="208"/>
      <c r="R1550" s="208"/>
      <c r="S1550" s="208"/>
      <c r="T1550" s="209"/>
      <c r="AT1550" s="204" t="s">
        <v>190</v>
      </c>
      <c r="AU1550" s="204" t="s">
        <v>81</v>
      </c>
      <c r="AV1550" s="203" t="s">
        <v>81</v>
      </c>
      <c r="AW1550" s="203" t="s">
        <v>34</v>
      </c>
      <c r="AX1550" s="203" t="s">
        <v>71</v>
      </c>
      <c r="AY1550" s="204" t="s">
        <v>180</v>
      </c>
    </row>
    <row r="1551" spans="2:65" s="211" customFormat="1">
      <c r="B1551" s="210"/>
      <c r="D1551" s="196" t="s">
        <v>190</v>
      </c>
      <c r="E1551" s="212" t="s">
        <v>5</v>
      </c>
      <c r="F1551" s="213" t="s">
        <v>198</v>
      </c>
      <c r="H1551" s="214">
        <v>11</v>
      </c>
      <c r="L1551" s="210"/>
      <c r="M1551" s="215"/>
      <c r="N1551" s="216"/>
      <c r="O1551" s="216"/>
      <c r="P1551" s="216"/>
      <c r="Q1551" s="216"/>
      <c r="R1551" s="216"/>
      <c r="S1551" s="216"/>
      <c r="T1551" s="217"/>
      <c r="AT1551" s="212" t="s">
        <v>190</v>
      </c>
      <c r="AU1551" s="212" t="s">
        <v>81</v>
      </c>
      <c r="AV1551" s="211" t="s">
        <v>188</v>
      </c>
      <c r="AW1551" s="211" t="s">
        <v>34</v>
      </c>
      <c r="AX1551" s="211" t="s">
        <v>78</v>
      </c>
      <c r="AY1551" s="212" t="s">
        <v>180</v>
      </c>
    </row>
    <row r="1552" spans="2:65" s="103" customFormat="1" ht="16.5" customHeight="1">
      <c r="B1552" s="104"/>
      <c r="C1552" s="226" t="s">
        <v>1705</v>
      </c>
      <c r="D1552" s="226" t="s">
        <v>296</v>
      </c>
      <c r="E1552" s="227" t="s">
        <v>1706</v>
      </c>
      <c r="F1552" s="228" t="s">
        <v>1707</v>
      </c>
      <c r="G1552" s="229" t="s">
        <v>454</v>
      </c>
      <c r="H1552" s="230">
        <v>9</v>
      </c>
      <c r="I1552" s="7"/>
      <c r="J1552" s="231">
        <f>ROUND(I1552*H1552,2)</f>
        <v>0</v>
      </c>
      <c r="K1552" s="228" t="s">
        <v>5</v>
      </c>
      <c r="L1552" s="232"/>
      <c r="M1552" s="233" t="s">
        <v>5</v>
      </c>
      <c r="N1552" s="234" t="s">
        <v>42</v>
      </c>
      <c r="O1552" s="105"/>
      <c r="P1552" s="191">
        <f>O1552*H1552</f>
        <v>0</v>
      </c>
      <c r="Q1552" s="191">
        <v>1.7999999999999999E-2</v>
      </c>
      <c r="R1552" s="191">
        <f>Q1552*H1552</f>
        <v>0.16199999999999998</v>
      </c>
      <c r="S1552" s="191">
        <v>0</v>
      </c>
      <c r="T1552" s="192">
        <f>S1552*H1552</f>
        <v>0</v>
      </c>
      <c r="AR1552" s="93" t="s">
        <v>389</v>
      </c>
      <c r="AT1552" s="93" t="s">
        <v>296</v>
      </c>
      <c r="AU1552" s="93" t="s">
        <v>81</v>
      </c>
      <c r="AY1552" s="93" t="s">
        <v>180</v>
      </c>
      <c r="BE1552" s="193">
        <f>IF(N1552="základní",J1552,0)</f>
        <v>0</v>
      </c>
      <c r="BF1552" s="193">
        <f>IF(N1552="snížená",J1552,0)</f>
        <v>0</v>
      </c>
      <c r="BG1552" s="193">
        <f>IF(N1552="zákl. přenesená",J1552,0)</f>
        <v>0</v>
      </c>
      <c r="BH1552" s="193">
        <f>IF(N1552="sníž. přenesená",J1552,0)</f>
        <v>0</v>
      </c>
      <c r="BI1552" s="193">
        <f>IF(N1552="nulová",J1552,0)</f>
        <v>0</v>
      </c>
      <c r="BJ1552" s="93" t="s">
        <v>78</v>
      </c>
      <c r="BK1552" s="193">
        <f>ROUND(I1552*H1552,2)</f>
        <v>0</v>
      </c>
      <c r="BL1552" s="93" t="s">
        <v>271</v>
      </c>
      <c r="BM1552" s="93" t="s">
        <v>1708</v>
      </c>
    </row>
    <row r="1553" spans="2:65" s="195" customFormat="1">
      <c r="B1553" s="194"/>
      <c r="D1553" s="196" t="s">
        <v>190</v>
      </c>
      <c r="E1553" s="197" t="s">
        <v>5</v>
      </c>
      <c r="F1553" s="198" t="s">
        <v>1696</v>
      </c>
      <c r="H1553" s="197" t="s">
        <v>5</v>
      </c>
      <c r="L1553" s="194"/>
      <c r="M1553" s="199"/>
      <c r="N1553" s="200"/>
      <c r="O1553" s="200"/>
      <c r="P1553" s="200"/>
      <c r="Q1553" s="200"/>
      <c r="R1553" s="200"/>
      <c r="S1553" s="200"/>
      <c r="T1553" s="201"/>
      <c r="AT1553" s="197" t="s">
        <v>190</v>
      </c>
      <c r="AU1553" s="197" t="s">
        <v>81</v>
      </c>
      <c r="AV1553" s="195" t="s">
        <v>78</v>
      </c>
      <c r="AW1553" s="195" t="s">
        <v>34</v>
      </c>
      <c r="AX1553" s="195" t="s">
        <v>71</v>
      </c>
      <c r="AY1553" s="197" t="s">
        <v>180</v>
      </c>
    </row>
    <row r="1554" spans="2:65" s="203" customFormat="1">
      <c r="B1554" s="202"/>
      <c r="D1554" s="196" t="s">
        <v>190</v>
      </c>
      <c r="E1554" s="204" t="s">
        <v>5</v>
      </c>
      <c r="F1554" s="205" t="s">
        <v>205</v>
      </c>
      <c r="H1554" s="206">
        <v>3</v>
      </c>
      <c r="L1554" s="202"/>
      <c r="M1554" s="207"/>
      <c r="N1554" s="208"/>
      <c r="O1554" s="208"/>
      <c r="P1554" s="208"/>
      <c r="Q1554" s="208"/>
      <c r="R1554" s="208"/>
      <c r="S1554" s="208"/>
      <c r="T1554" s="209"/>
      <c r="AT1554" s="204" t="s">
        <v>190</v>
      </c>
      <c r="AU1554" s="204" t="s">
        <v>81</v>
      </c>
      <c r="AV1554" s="203" t="s">
        <v>81</v>
      </c>
      <c r="AW1554" s="203" t="s">
        <v>34</v>
      </c>
      <c r="AX1554" s="203" t="s">
        <v>71</v>
      </c>
      <c r="AY1554" s="204" t="s">
        <v>180</v>
      </c>
    </row>
    <row r="1555" spans="2:65" s="195" customFormat="1">
      <c r="B1555" s="194"/>
      <c r="D1555" s="196" t="s">
        <v>190</v>
      </c>
      <c r="E1555" s="197" t="s">
        <v>5</v>
      </c>
      <c r="F1555" s="198" t="s">
        <v>1697</v>
      </c>
      <c r="H1555" s="197" t="s">
        <v>5</v>
      </c>
      <c r="L1555" s="194"/>
      <c r="M1555" s="199"/>
      <c r="N1555" s="200"/>
      <c r="O1555" s="200"/>
      <c r="P1555" s="200"/>
      <c r="Q1555" s="200"/>
      <c r="R1555" s="200"/>
      <c r="S1555" s="200"/>
      <c r="T1555" s="201"/>
      <c r="AT1555" s="197" t="s">
        <v>190</v>
      </c>
      <c r="AU1555" s="197" t="s">
        <v>81</v>
      </c>
      <c r="AV1555" s="195" t="s">
        <v>78</v>
      </c>
      <c r="AW1555" s="195" t="s">
        <v>34</v>
      </c>
      <c r="AX1555" s="195" t="s">
        <v>71</v>
      </c>
      <c r="AY1555" s="197" t="s">
        <v>180</v>
      </c>
    </row>
    <row r="1556" spans="2:65" s="203" customFormat="1">
      <c r="B1556" s="202"/>
      <c r="D1556" s="196" t="s">
        <v>190</v>
      </c>
      <c r="E1556" s="204" t="s">
        <v>5</v>
      </c>
      <c r="F1556" s="205" t="s">
        <v>81</v>
      </c>
      <c r="H1556" s="206">
        <v>2</v>
      </c>
      <c r="L1556" s="202"/>
      <c r="M1556" s="207"/>
      <c r="N1556" s="208"/>
      <c r="O1556" s="208"/>
      <c r="P1556" s="208"/>
      <c r="Q1556" s="208"/>
      <c r="R1556" s="208"/>
      <c r="S1556" s="208"/>
      <c r="T1556" s="209"/>
      <c r="AT1556" s="204" t="s">
        <v>190</v>
      </c>
      <c r="AU1556" s="204" t="s">
        <v>81</v>
      </c>
      <c r="AV1556" s="203" t="s">
        <v>81</v>
      </c>
      <c r="AW1556" s="203" t="s">
        <v>34</v>
      </c>
      <c r="AX1556" s="203" t="s">
        <v>71</v>
      </c>
      <c r="AY1556" s="204" t="s">
        <v>180</v>
      </c>
    </row>
    <row r="1557" spans="2:65" s="195" customFormat="1">
      <c r="B1557" s="194"/>
      <c r="D1557" s="196" t="s">
        <v>190</v>
      </c>
      <c r="E1557" s="197" t="s">
        <v>5</v>
      </c>
      <c r="F1557" s="198" t="s">
        <v>1699</v>
      </c>
      <c r="H1557" s="197" t="s">
        <v>5</v>
      </c>
      <c r="L1557" s="194"/>
      <c r="M1557" s="199"/>
      <c r="N1557" s="200"/>
      <c r="O1557" s="200"/>
      <c r="P1557" s="200"/>
      <c r="Q1557" s="200"/>
      <c r="R1557" s="200"/>
      <c r="S1557" s="200"/>
      <c r="T1557" s="201"/>
      <c r="AT1557" s="197" t="s">
        <v>190</v>
      </c>
      <c r="AU1557" s="197" t="s">
        <v>81</v>
      </c>
      <c r="AV1557" s="195" t="s">
        <v>78</v>
      </c>
      <c r="AW1557" s="195" t="s">
        <v>34</v>
      </c>
      <c r="AX1557" s="195" t="s">
        <v>71</v>
      </c>
      <c r="AY1557" s="197" t="s">
        <v>180</v>
      </c>
    </row>
    <row r="1558" spans="2:65" s="203" customFormat="1">
      <c r="B1558" s="202"/>
      <c r="D1558" s="196" t="s">
        <v>190</v>
      </c>
      <c r="E1558" s="204" t="s">
        <v>5</v>
      </c>
      <c r="F1558" s="205" t="s">
        <v>205</v>
      </c>
      <c r="H1558" s="206">
        <v>3</v>
      </c>
      <c r="L1558" s="202"/>
      <c r="M1558" s="207"/>
      <c r="N1558" s="208"/>
      <c r="O1558" s="208"/>
      <c r="P1558" s="208"/>
      <c r="Q1558" s="208"/>
      <c r="R1558" s="208"/>
      <c r="S1558" s="208"/>
      <c r="T1558" s="209"/>
      <c r="AT1558" s="204" t="s">
        <v>190</v>
      </c>
      <c r="AU1558" s="204" t="s">
        <v>81</v>
      </c>
      <c r="AV1558" s="203" t="s">
        <v>81</v>
      </c>
      <c r="AW1558" s="203" t="s">
        <v>34</v>
      </c>
      <c r="AX1558" s="203" t="s">
        <v>71</v>
      </c>
      <c r="AY1558" s="204" t="s">
        <v>180</v>
      </c>
    </row>
    <row r="1559" spans="2:65" s="195" customFormat="1">
      <c r="B1559" s="194"/>
      <c r="D1559" s="196" t="s">
        <v>190</v>
      </c>
      <c r="E1559" s="197" t="s">
        <v>5</v>
      </c>
      <c r="F1559" s="198" t="s">
        <v>1700</v>
      </c>
      <c r="H1559" s="197" t="s">
        <v>5</v>
      </c>
      <c r="L1559" s="194"/>
      <c r="M1559" s="199"/>
      <c r="N1559" s="200"/>
      <c r="O1559" s="200"/>
      <c r="P1559" s="200"/>
      <c r="Q1559" s="200"/>
      <c r="R1559" s="200"/>
      <c r="S1559" s="200"/>
      <c r="T1559" s="201"/>
      <c r="AT1559" s="197" t="s">
        <v>190</v>
      </c>
      <c r="AU1559" s="197" t="s">
        <v>81</v>
      </c>
      <c r="AV1559" s="195" t="s">
        <v>78</v>
      </c>
      <c r="AW1559" s="195" t="s">
        <v>34</v>
      </c>
      <c r="AX1559" s="195" t="s">
        <v>71</v>
      </c>
      <c r="AY1559" s="197" t="s">
        <v>180</v>
      </c>
    </row>
    <row r="1560" spans="2:65" s="203" customFormat="1">
      <c r="B1560" s="202"/>
      <c r="D1560" s="196" t="s">
        <v>190</v>
      </c>
      <c r="E1560" s="204" t="s">
        <v>5</v>
      </c>
      <c r="F1560" s="205" t="s">
        <v>78</v>
      </c>
      <c r="H1560" s="206">
        <v>1</v>
      </c>
      <c r="L1560" s="202"/>
      <c r="M1560" s="207"/>
      <c r="N1560" s="208"/>
      <c r="O1560" s="208"/>
      <c r="P1560" s="208"/>
      <c r="Q1560" s="208"/>
      <c r="R1560" s="208"/>
      <c r="S1560" s="208"/>
      <c r="T1560" s="209"/>
      <c r="AT1560" s="204" t="s">
        <v>190</v>
      </c>
      <c r="AU1560" s="204" t="s">
        <v>81</v>
      </c>
      <c r="AV1560" s="203" t="s">
        <v>81</v>
      </c>
      <c r="AW1560" s="203" t="s">
        <v>34</v>
      </c>
      <c r="AX1560" s="203" t="s">
        <v>71</v>
      </c>
      <c r="AY1560" s="204" t="s">
        <v>180</v>
      </c>
    </row>
    <row r="1561" spans="2:65" s="211" customFormat="1">
      <c r="B1561" s="210"/>
      <c r="D1561" s="196" t="s">
        <v>190</v>
      </c>
      <c r="E1561" s="212" t="s">
        <v>5</v>
      </c>
      <c r="F1561" s="213" t="s">
        <v>198</v>
      </c>
      <c r="H1561" s="214">
        <v>9</v>
      </c>
      <c r="L1561" s="210"/>
      <c r="M1561" s="215"/>
      <c r="N1561" s="216"/>
      <c r="O1561" s="216"/>
      <c r="P1561" s="216"/>
      <c r="Q1561" s="216"/>
      <c r="R1561" s="216"/>
      <c r="S1561" s="216"/>
      <c r="T1561" s="217"/>
      <c r="AT1561" s="212" t="s">
        <v>190</v>
      </c>
      <c r="AU1561" s="212" t="s">
        <v>81</v>
      </c>
      <c r="AV1561" s="211" t="s">
        <v>188</v>
      </c>
      <c r="AW1561" s="211" t="s">
        <v>34</v>
      </c>
      <c r="AX1561" s="211" t="s">
        <v>78</v>
      </c>
      <c r="AY1561" s="212" t="s">
        <v>180</v>
      </c>
    </row>
    <row r="1562" spans="2:65" s="103" customFormat="1" ht="25.5" customHeight="1">
      <c r="B1562" s="104"/>
      <c r="C1562" s="183" t="s">
        <v>1709</v>
      </c>
      <c r="D1562" s="183" t="s">
        <v>183</v>
      </c>
      <c r="E1562" s="184" t="s">
        <v>1710</v>
      </c>
      <c r="F1562" s="185" t="s">
        <v>1711</v>
      </c>
      <c r="G1562" s="186" t="s">
        <v>454</v>
      </c>
      <c r="H1562" s="187">
        <v>20</v>
      </c>
      <c r="I1562" s="6"/>
      <c r="J1562" s="188">
        <f>ROUND(I1562*H1562,2)</f>
        <v>0</v>
      </c>
      <c r="K1562" s="185" t="s">
        <v>187</v>
      </c>
      <c r="L1562" s="104"/>
      <c r="M1562" s="189" t="s">
        <v>5</v>
      </c>
      <c r="N1562" s="190" t="s">
        <v>42</v>
      </c>
      <c r="O1562" s="105"/>
      <c r="P1562" s="191">
        <f>O1562*H1562</f>
        <v>0</v>
      </c>
      <c r="Q1562" s="191">
        <v>4.4999999999999999E-4</v>
      </c>
      <c r="R1562" s="191">
        <f>Q1562*H1562</f>
        <v>8.9999999999999993E-3</v>
      </c>
      <c r="S1562" s="191">
        <v>0</v>
      </c>
      <c r="T1562" s="192">
        <f>S1562*H1562</f>
        <v>0</v>
      </c>
      <c r="AR1562" s="93" t="s">
        <v>271</v>
      </c>
      <c r="AT1562" s="93" t="s">
        <v>183</v>
      </c>
      <c r="AU1562" s="93" t="s">
        <v>81</v>
      </c>
      <c r="AY1562" s="93" t="s">
        <v>180</v>
      </c>
      <c r="BE1562" s="193">
        <f>IF(N1562="základní",J1562,0)</f>
        <v>0</v>
      </c>
      <c r="BF1562" s="193">
        <f>IF(N1562="snížená",J1562,0)</f>
        <v>0</v>
      </c>
      <c r="BG1562" s="193">
        <f>IF(N1562="zákl. přenesená",J1562,0)</f>
        <v>0</v>
      </c>
      <c r="BH1562" s="193">
        <f>IF(N1562="sníž. přenesená",J1562,0)</f>
        <v>0</v>
      </c>
      <c r="BI1562" s="193">
        <f>IF(N1562="nulová",J1562,0)</f>
        <v>0</v>
      </c>
      <c r="BJ1562" s="93" t="s">
        <v>78</v>
      </c>
      <c r="BK1562" s="193">
        <f>ROUND(I1562*H1562,2)</f>
        <v>0</v>
      </c>
      <c r="BL1562" s="93" t="s">
        <v>271</v>
      </c>
      <c r="BM1562" s="93" t="s">
        <v>1712</v>
      </c>
    </row>
    <row r="1563" spans="2:65" s="195" customFormat="1">
      <c r="B1563" s="194"/>
      <c r="D1563" s="196" t="s">
        <v>190</v>
      </c>
      <c r="E1563" s="197" t="s">
        <v>5</v>
      </c>
      <c r="F1563" s="198" t="s">
        <v>1713</v>
      </c>
      <c r="H1563" s="197" t="s">
        <v>5</v>
      </c>
      <c r="L1563" s="194"/>
      <c r="M1563" s="199"/>
      <c r="N1563" s="200"/>
      <c r="O1563" s="200"/>
      <c r="P1563" s="200"/>
      <c r="Q1563" s="200"/>
      <c r="R1563" s="200"/>
      <c r="S1563" s="200"/>
      <c r="T1563" s="201"/>
      <c r="AT1563" s="197" t="s">
        <v>190</v>
      </c>
      <c r="AU1563" s="197" t="s">
        <v>81</v>
      </c>
      <c r="AV1563" s="195" t="s">
        <v>78</v>
      </c>
      <c r="AW1563" s="195" t="s">
        <v>34</v>
      </c>
      <c r="AX1563" s="195" t="s">
        <v>71</v>
      </c>
      <c r="AY1563" s="197" t="s">
        <v>180</v>
      </c>
    </row>
    <row r="1564" spans="2:65" s="195" customFormat="1">
      <c r="B1564" s="194"/>
      <c r="D1564" s="196" t="s">
        <v>190</v>
      </c>
      <c r="E1564" s="197" t="s">
        <v>5</v>
      </c>
      <c r="F1564" s="198" t="s">
        <v>1714</v>
      </c>
      <c r="H1564" s="197" t="s">
        <v>5</v>
      </c>
      <c r="L1564" s="194"/>
      <c r="M1564" s="199"/>
      <c r="N1564" s="200"/>
      <c r="O1564" s="200"/>
      <c r="P1564" s="200"/>
      <c r="Q1564" s="200"/>
      <c r="R1564" s="200"/>
      <c r="S1564" s="200"/>
      <c r="T1564" s="201"/>
      <c r="AT1564" s="197" t="s">
        <v>190</v>
      </c>
      <c r="AU1564" s="197" t="s">
        <v>81</v>
      </c>
      <c r="AV1564" s="195" t="s">
        <v>78</v>
      </c>
      <c r="AW1564" s="195" t="s">
        <v>34</v>
      </c>
      <c r="AX1564" s="195" t="s">
        <v>71</v>
      </c>
      <c r="AY1564" s="197" t="s">
        <v>180</v>
      </c>
    </row>
    <row r="1565" spans="2:65" s="203" customFormat="1">
      <c r="B1565" s="202"/>
      <c r="D1565" s="196" t="s">
        <v>190</v>
      </c>
      <c r="E1565" s="204" t="s">
        <v>5</v>
      </c>
      <c r="F1565" s="205" t="s">
        <v>302</v>
      </c>
      <c r="H1565" s="206">
        <v>20</v>
      </c>
      <c r="L1565" s="202"/>
      <c r="M1565" s="207"/>
      <c r="N1565" s="208"/>
      <c r="O1565" s="208"/>
      <c r="P1565" s="208"/>
      <c r="Q1565" s="208"/>
      <c r="R1565" s="208"/>
      <c r="S1565" s="208"/>
      <c r="T1565" s="209"/>
      <c r="AT1565" s="204" t="s">
        <v>190</v>
      </c>
      <c r="AU1565" s="204" t="s">
        <v>81</v>
      </c>
      <c r="AV1565" s="203" t="s">
        <v>81</v>
      </c>
      <c r="AW1565" s="203" t="s">
        <v>34</v>
      </c>
      <c r="AX1565" s="203" t="s">
        <v>78</v>
      </c>
      <c r="AY1565" s="204" t="s">
        <v>180</v>
      </c>
    </row>
    <row r="1566" spans="2:65" s="103" customFormat="1" ht="25.5" customHeight="1">
      <c r="B1566" s="104"/>
      <c r="C1566" s="226" t="s">
        <v>1715</v>
      </c>
      <c r="D1566" s="226" t="s">
        <v>296</v>
      </c>
      <c r="E1566" s="227" t="s">
        <v>1716</v>
      </c>
      <c r="F1566" s="228" t="s">
        <v>1717</v>
      </c>
      <c r="G1566" s="229" t="s">
        <v>454</v>
      </c>
      <c r="H1566" s="230">
        <v>20</v>
      </c>
      <c r="I1566" s="7"/>
      <c r="J1566" s="231">
        <f>ROUND(I1566*H1566,2)</f>
        <v>0</v>
      </c>
      <c r="K1566" s="228" t="s">
        <v>187</v>
      </c>
      <c r="L1566" s="232"/>
      <c r="M1566" s="233" t="s">
        <v>5</v>
      </c>
      <c r="N1566" s="234" t="s">
        <v>42</v>
      </c>
      <c r="O1566" s="105"/>
      <c r="P1566" s="191">
        <f>O1566*H1566</f>
        <v>0</v>
      </c>
      <c r="Q1566" s="191">
        <v>1.6E-2</v>
      </c>
      <c r="R1566" s="191">
        <f>Q1566*H1566</f>
        <v>0.32</v>
      </c>
      <c r="S1566" s="191">
        <v>0</v>
      </c>
      <c r="T1566" s="192">
        <f>S1566*H1566</f>
        <v>0</v>
      </c>
      <c r="AR1566" s="93" t="s">
        <v>389</v>
      </c>
      <c r="AT1566" s="93" t="s">
        <v>296</v>
      </c>
      <c r="AU1566" s="93" t="s">
        <v>81</v>
      </c>
      <c r="AY1566" s="93" t="s">
        <v>180</v>
      </c>
      <c r="BE1566" s="193">
        <f>IF(N1566="základní",J1566,0)</f>
        <v>0</v>
      </c>
      <c r="BF1566" s="193">
        <f>IF(N1566="snížená",J1566,0)</f>
        <v>0</v>
      </c>
      <c r="BG1566" s="193">
        <f>IF(N1566="zákl. přenesená",J1566,0)</f>
        <v>0</v>
      </c>
      <c r="BH1566" s="193">
        <f>IF(N1566="sníž. přenesená",J1566,0)</f>
        <v>0</v>
      </c>
      <c r="BI1566" s="193">
        <f>IF(N1566="nulová",J1566,0)</f>
        <v>0</v>
      </c>
      <c r="BJ1566" s="93" t="s">
        <v>78</v>
      </c>
      <c r="BK1566" s="193">
        <f>ROUND(I1566*H1566,2)</f>
        <v>0</v>
      </c>
      <c r="BL1566" s="93" t="s">
        <v>271</v>
      </c>
      <c r="BM1566" s="93" t="s">
        <v>1718</v>
      </c>
    </row>
    <row r="1567" spans="2:65" s="103" customFormat="1" ht="16.5" customHeight="1">
      <c r="B1567" s="104"/>
      <c r="C1567" s="183" t="s">
        <v>1719</v>
      </c>
      <c r="D1567" s="183" t="s">
        <v>183</v>
      </c>
      <c r="E1567" s="184" t="s">
        <v>1720</v>
      </c>
      <c r="F1567" s="185" t="s">
        <v>1721</v>
      </c>
      <c r="G1567" s="186" t="s">
        <v>416</v>
      </c>
      <c r="H1567" s="187">
        <v>1</v>
      </c>
      <c r="I1567" s="6"/>
      <c r="J1567" s="188">
        <f>ROUND(I1567*H1567,2)</f>
        <v>0</v>
      </c>
      <c r="K1567" s="185" t="s">
        <v>5</v>
      </c>
      <c r="L1567" s="104"/>
      <c r="M1567" s="189" t="s">
        <v>5</v>
      </c>
      <c r="N1567" s="190" t="s">
        <v>42</v>
      </c>
      <c r="O1567" s="105"/>
      <c r="P1567" s="191">
        <f>O1567*H1567</f>
        <v>0</v>
      </c>
      <c r="Q1567" s="191">
        <v>0</v>
      </c>
      <c r="R1567" s="191">
        <f>Q1567*H1567</f>
        <v>0</v>
      </c>
      <c r="S1567" s="191">
        <v>0</v>
      </c>
      <c r="T1567" s="192">
        <f>S1567*H1567</f>
        <v>0</v>
      </c>
      <c r="AR1567" s="93" t="s">
        <v>271</v>
      </c>
      <c r="AT1567" s="93" t="s">
        <v>183</v>
      </c>
      <c r="AU1567" s="93" t="s">
        <v>81</v>
      </c>
      <c r="AY1567" s="93" t="s">
        <v>180</v>
      </c>
      <c r="BE1567" s="193">
        <f>IF(N1567="základní",J1567,0)</f>
        <v>0</v>
      </c>
      <c r="BF1567" s="193">
        <f>IF(N1567="snížená",J1567,0)</f>
        <v>0</v>
      </c>
      <c r="BG1567" s="193">
        <f>IF(N1567="zákl. přenesená",J1567,0)</f>
        <v>0</v>
      </c>
      <c r="BH1567" s="193">
        <f>IF(N1567="sníž. přenesená",J1567,0)</f>
        <v>0</v>
      </c>
      <c r="BI1567" s="193">
        <f>IF(N1567="nulová",J1567,0)</f>
        <v>0</v>
      </c>
      <c r="BJ1567" s="93" t="s">
        <v>78</v>
      </c>
      <c r="BK1567" s="193">
        <f>ROUND(I1567*H1567,2)</f>
        <v>0</v>
      </c>
      <c r="BL1567" s="93" t="s">
        <v>271</v>
      </c>
      <c r="BM1567" s="93" t="s">
        <v>1722</v>
      </c>
    </row>
    <row r="1568" spans="2:65" s="103" customFormat="1" ht="38.25" customHeight="1">
      <c r="B1568" s="104"/>
      <c r="C1568" s="183" t="s">
        <v>1723</v>
      </c>
      <c r="D1568" s="183" t="s">
        <v>183</v>
      </c>
      <c r="E1568" s="184" t="s">
        <v>1724</v>
      </c>
      <c r="F1568" s="185" t="s">
        <v>1725</v>
      </c>
      <c r="G1568" s="186" t="s">
        <v>237</v>
      </c>
      <c r="H1568" s="187">
        <v>0.86399999999999999</v>
      </c>
      <c r="I1568" s="6"/>
      <c r="J1568" s="188">
        <f>ROUND(I1568*H1568,2)</f>
        <v>0</v>
      </c>
      <c r="K1568" s="185" t="s">
        <v>187</v>
      </c>
      <c r="L1568" s="104"/>
      <c r="M1568" s="189" t="s">
        <v>5</v>
      </c>
      <c r="N1568" s="190" t="s">
        <v>42</v>
      </c>
      <c r="O1568" s="105"/>
      <c r="P1568" s="191">
        <f>O1568*H1568</f>
        <v>0</v>
      </c>
      <c r="Q1568" s="191">
        <v>0</v>
      </c>
      <c r="R1568" s="191">
        <f>Q1568*H1568</f>
        <v>0</v>
      </c>
      <c r="S1568" s="191">
        <v>0</v>
      </c>
      <c r="T1568" s="192">
        <f>S1568*H1568</f>
        <v>0</v>
      </c>
      <c r="AR1568" s="93" t="s">
        <v>271</v>
      </c>
      <c r="AT1568" s="93" t="s">
        <v>183</v>
      </c>
      <c r="AU1568" s="93" t="s">
        <v>81</v>
      </c>
      <c r="AY1568" s="93" t="s">
        <v>180</v>
      </c>
      <c r="BE1568" s="193">
        <f>IF(N1568="základní",J1568,0)</f>
        <v>0</v>
      </c>
      <c r="BF1568" s="193">
        <f>IF(N1568="snížená",J1568,0)</f>
        <v>0</v>
      </c>
      <c r="BG1568" s="193">
        <f>IF(N1568="zákl. přenesená",J1568,0)</f>
        <v>0</v>
      </c>
      <c r="BH1568" s="193">
        <f>IF(N1568="sníž. přenesená",J1568,0)</f>
        <v>0</v>
      </c>
      <c r="BI1568" s="193">
        <f>IF(N1568="nulová",J1568,0)</f>
        <v>0</v>
      </c>
      <c r="BJ1568" s="93" t="s">
        <v>78</v>
      </c>
      <c r="BK1568" s="193">
        <f>ROUND(I1568*H1568,2)</f>
        <v>0</v>
      </c>
      <c r="BL1568" s="93" t="s">
        <v>271</v>
      </c>
      <c r="BM1568" s="93" t="s">
        <v>1726</v>
      </c>
    </row>
    <row r="1569" spans="2:65" s="103" customFormat="1" ht="38.25" customHeight="1">
      <c r="B1569" s="104"/>
      <c r="C1569" s="183" t="s">
        <v>1727</v>
      </c>
      <c r="D1569" s="183" t="s">
        <v>183</v>
      </c>
      <c r="E1569" s="184" t="s">
        <v>1728</v>
      </c>
      <c r="F1569" s="185" t="s">
        <v>1729</v>
      </c>
      <c r="G1569" s="186" t="s">
        <v>237</v>
      </c>
      <c r="H1569" s="187">
        <v>0.86399999999999999</v>
      </c>
      <c r="I1569" s="6"/>
      <c r="J1569" s="188">
        <f>ROUND(I1569*H1569,2)</f>
        <v>0</v>
      </c>
      <c r="K1569" s="185" t="s">
        <v>187</v>
      </c>
      <c r="L1569" s="104"/>
      <c r="M1569" s="189" t="s">
        <v>5</v>
      </c>
      <c r="N1569" s="190" t="s">
        <v>42</v>
      </c>
      <c r="O1569" s="105"/>
      <c r="P1569" s="191">
        <f>O1569*H1569</f>
        <v>0</v>
      </c>
      <c r="Q1569" s="191">
        <v>0</v>
      </c>
      <c r="R1569" s="191">
        <f>Q1569*H1569</f>
        <v>0</v>
      </c>
      <c r="S1569" s="191">
        <v>0</v>
      </c>
      <c r="T1569" s="192">
        <f>S1569*H1569</f>
        <v>0</v>
      </c>
      <c r="AR1569" s="93" t="s">
        <v>271</v>
      </c>
      <c r="AT1569" s="93" t="s">
        <v>183</v>
      </c>
      <c r="AU1569" s="93" t="s">
        <v>81</v>
      </c>
      <c r="AY1569" s="93" t="s">
        <v>180</v>
      </c>
      <c r="BE1569" s="193">
        <f>IF(N1569="základní",J1569,0)</f>
        <v>0</v>
      </c>
      <c r="BF1569" s="193">
        <f>IF(N1569="snížená",J1569,0)</f>
        <v>0</v>
      </c>
      <c r="BG1569" s="193">
        <f>IF(N1569="zákl. přenesená",J1569,0)</f>
        <v>0</v>
      </c>
      <c r="BH1569" s="193">
        <f>IF(N1569="sníž. přenesená",J1569,0)</f>
        <v>0</v>
      </c>
      <c r="BI1569" s="193">
        <f>IF(N1569="nulová",J1569,0)</f>
        <v>0</v>
      </c>
      <c r="BJ1569" s="93" t="s">
        <v>78</v>
      </c>
      <c r="BK1569" s="193">
        <f>ROUND(I1569*H1569,2)</f>
        <v>0</v>
      </c>
      <c r="BL1569" s="93" t="s">
        <v>271</v>
      </c>
      <c r="BM1569" s="93" t="s">
        <v>1730</v>
      </c>
    </row>
    <row r="1570" spans="2:65" s="171" customFormat="1" ht="29.85" customHeight="1">
      <c r="B1570" s="170"/>
      <c r="D1570" s="172" t="s">
        <v>70</v>
      </c>
      <c r="E1570" s="181" t="s">
        <v>1731</v>
      </c>
      <c r="F1570" s="181" t="s">
        <v>1732</v>
      </c>
      <c r="J1570" s="182">
        <f>BK1570</f>
        <v>0</v>
      </c>
      <c r="L1570" s="170"/>
      <c r="M1570" s="175"/>
      <c r="N1570" s="176"/>
      <c r="O1570" s="176"/>
      <c r="P1570" s="177">
        <f>SUM(P1571:P1848)</f>
        <v>0</v>
      </c>
      <c r="Q1570" s="176"/>
      <c r="R1570" s="177">
        <f>SUM(R1571:R1848)</f>
        <v>5.5630704000000009</v>
      </c>
      <c r="S1570" s="176"/>
      <c r="T1570" s="178">
        <f>SUM(T1571:T1848)</f>
        <v>2.9053110000000006</v>
      </c>
      <c r="AR1570" s="172" t="s">
        <v>81</v>
      </c>
      <c r="AT1570" s="179" t="s">
        <v>70</v>
      </c>
      <c r="AU1570" s="179" t="s">
        <v>78</v>
      </c>
      <c r="AY1570" s="172" t="s">
        <v>180</v>
      </c>
      <c r="BK1570" s="180">
        <f>SUM(BK1571:BK1848)</f>
        <v>0</v>
      </c>
    </row>
    <row r="1571" spans="2:65" s="103" customFormat="1" ht="16.5" customHeight="1">
      <c r="B1571" s="104"/>
      <c r="C1571" s="183" t="s">
        <v>1733</v>
      </c>
      <c r="D1571" s="183" t="s">
        <v>183</v>
      </c>
      <c r="E1571" s="184" t="s">
        <v>1734</v>
      </c>
      <c r="F1571" s="185" t="s">
        <v>1735</v>
      </c>
      <c r="G1571" s="186" t="s">
        <v>186</v>
      </c>
      <c r="H1571" s="187">
        <v>7.2</v>
      </c>
      <c r="I1571" s="6"/>
      <c r="J1571" s="188">
        <f>ROUND(I1571*H1571,2)</f>
        <v>0</v>
      </c>
      <c r="K1571" s="185" t="s">
        <v>187</v>
      </c>
      <c r="L1571" s="104"/>
      <c r="M1571" s="189" t="s">
        <v>5</v>
      </c>
      <c r="N1571" s="190" t="s">
        <v>42</v>
      </c>
      <c r="O1571" s="105"/>
      <c r="P1571" s="191">
        <f>O1571*H1571</f>
        <v>0</v>
      </c>
      <c r="Q1571" s="191">
        <v>0</v>
      </c>
      <c r="R1571" s="191">
        <f>Q1571*H1571</f>
        <v>0</v>
      </c>
      <c r="S1571" s="191">
        <v>0.05</v>
      </c>
      <c r="T1571" s="192">
        <f>S1571*H1571</f>
        <v>0.36000000000000004</v>
      </c>
      <c r="AR1571" s="93" t="s">
        <v>271</v>
      </c>
      <c r="AT1571" s="93" t="s">
        <v>183</v>
      </c>
      <c r="AU1571" s="93" t="s">
        <v>81</v>
      </c>
      <c r="AY1571" s="93" t="s">
        <v>180</v>
      </c>
      <c r="BE1571" s="193">
        <f>IF(N1571="základní",J1571,0)</f>
        <v>0</v>
      </c>
      <c r="BF1571" s="193">
        <f>IF(N1571="snížená",J1571,0)</f>
        <v>0</v>
      </c>
      <c r="BG1571" s="193">
        <f>IF(N1571="zákl. přenesená",J1571,0)</f>
        <v>0</v>
      </c>
      <c r="BH1571" s="193">
        <f>IF(N1571="sníž. přenesená",J1571,0)</f>
        <v>0</v>
      </c>
      <c r="BI1571" s="193">
        <f>IF(N1571="nulová",J1571,0)</f>
        <v>0</v>
      </c>
      <c r="BJ1571" s="93" t="s">
        <v>78</v>
      </c>
      <c r="BK1571" s="193">
        <f>ROUND(I1571*H1571,2)</f>
        <v>0</v>
      </c>
      <c r="BL1571" s="93" t="s">
        <v>271</v>
      </c>
      <c r="BM1571" s="93" t="s">
        <v>1736</v>
      </c>
    </row>
    <row r="1572" spans="2:65" s="195" customFormat="1">
      <c r="B1572" s="194"/>
      <c r="D1572" s="196" t="s">
        <v>190</v>
      </c>
      <c r="E1572" s="197" t="s">
        <v>5</v>
      </c>
      <c r="F1572" s="198" t="s">
        <v>1737</v>
      </c>
      <c r="H1572" s="197" t="s">
        <v>5</v>
      </c>
      <c r="L1572" s="194"/>
      <c r="M1572" s="199"/>
      <c r="N1572" s="200"/>
      <c r="O1572" s="200"/>
      <c r="P1572" s="200"/>
      <c r="Q1572" s="200"/>
      <c r="R1572" s="200"/>
      <c r="S1572" s="200"/>
      <c r="T1572" s="201"/>
      <c r="AT1572" s="197" t="s">
        <v>190</v>
      </c>
      <c r="AU1572" s="197" t="s">
        <v>81</v>
      </c>
      <c r="AV1572" s="195" t="s">
        <v>78</v>
      </c>
      <c r="AW1572" s="195" t="s">
        <v>34</v>
      </c>
      <c r="AX1572" s="195" t="s">
        <v>71</v>
      </c>
      <c r="AY1572" s="197" t="s">
        <v>180</v>
      </c>
    </row>
    <row r="1573" spans="2:65" s="195" customFormat="1">
      <c r="B1573" s="194"/>
      <c r="D1573" s="196" t="s">
        <v>190</v>
      </c>
      <c r="E1573" s="197" t="s">
        <v>5</v>
      </c>
      <c r="F1573" s="198" t="s">
        <v>1738</v>
      </c>
      <c r="H1573" s="197" t="s">
        <v>5</v>
      </c>
      <c r="L1573" s="194"/>
      <c r="M1573" s="199"/>
      <c r="N1573" s="200"/>
      <c r="O1573" s="200"/>
      <c r="P1573" s="200"/>
      <c r="Q1573" s="200"/>
      <c r="R1573" s="200"/>
      <c r="S1573" s="200"/>
      <c r="T1573" s="201"/>
      <c r="AT1573" s="197" t="s">
        <v>190</v>
      </c>
      <c r="AU1573" s="197" t="s">
        <v>81</v>
      </c>
      <c r="AV1573" s="195" t="s">
        <v>78</v>
      </c>
      <c r="AW1573" s="195" t="s">
        <v>34</v>
      </c>
      <c r="AX1573" s="195" t="s">
        <v>71</v>
      </c>
      <c r="AY1573" s="197" t="s">
        <v>180</v>
      </c>
    </row>
    <row r="1574" spans="2:65" s="195" customFormat="1">
      <c r="B1574" s="194"/>
      <c r="D1574" s="196" t="s">
        <v>190</v>
      </c>
      <c r="E1574" s="197" t="s">
        <v>5</v>
      </c>
      <c r="F1574" s="198" t="s">
        <v>1739</v>
      </c>
      <c r="H1574" s="197" t="s">
        <v>5</v>
      </c>
      <c r="L1574" s="194"/>
      <c r="M1574" s="199"/>
      <c r="N1574" s="200"/>
      <c r="O1574" s="200"/>
      <c r="P1574" s="200"/>
      <c r="Q1574" s="200"/>
      <c r="R1574" s="200"/>
      <c r="S1574" s="200"/>
      <c r="T1574" s="201"/>
      <c r="AT1574" s="197" t="s">
        <v>190</v>
      </c>
      <c r="AU1574" s="197" t="s">
        <v>81</v>
      </c>
      <c r="AV1574" s="195" t="s">
        <v>78</v>
      </c>
      <c r="AW1574" s="195" t="s">
        <v>34</v>
      </c>
      <c r="AX1574" s="195" t="s">
        <v>71</v>
      </c>
      <c r="AY1574" s="197" t="s">
        <v>180</v>
      </c>
    </row>
    <row r="1575" spans="2:65" s="203" customFormat="1">
      <c r="B1575" s="202"/>
      <c r="D1575" s="196" t="s">
        <v>190</v>
      </c>
      <c r="E1575" s="204" t="s">
        <v>5</v>
      </c>
      <c r="F1575" s="205" t="s">
        <v>1740</v>
      </c>
      <c r="H1575" s="206">
        <v>7.2</v>
      </c>
      <c r="L1575" s="202"/>
      <c r="M1575" s="207"/>
      <c r="N1575" s="208"/>
      <c r="O1575" s="208"/>
      <c r="P1575" s="208"/>
      <c r="Q1575" s="208"/>
      <c r="R1575" s="208"/>
      <c r="S1575" s="208"/>
      <c r="T1575" s="209"/>
      <c r="AT1575" s="204" t="s">
        <v>190</v>
      </c>
      <c r="AU1575" s="204" t="s">
        <v>81</v>
      </c>
      <c r="AV1575" s="203" t="s">
        <v>81</v>
      </c>
      <c r="AW1575" s="203" t="s">
        <v>34</v>
      </c>
      <c r="AX1575" s="203" t="s">
        <v>78</v>
      </c>
      <c r="AY1575" s="204" t="s">
        <v>180</v>
      </c>
    </row>
    <row r="1576" spans="2:65" s="103" customFormat="1" ht="38.25" customHeight="1">
      <c r="B1576" s="104"/>
      <c r="C1576" s="183" t="s">
        <v>1741</v>
      </c>
      <c r="D1576" s="183" t="s">
        <v>183</v>
      </c>
      <c r="E1576" s="184" t="s">
        <v>1742</v>
      </c>
      <c r="F1576" s="185" t="s">
        <v>1743</v>
      </c>
      <c r="G1576" s="186" t="s">
        <v>454</v>
      </c>
      <c r="H1576" s="187">
        <v>48</v>
      </c>
      <c r="I1576" s="6"/>
      <c r="J1576" s="188">
        <f>ROUND(I1576*H1576,2)</f>
        <v>0</v>
      </c>
      <c r="K1576" s="185" t="s">
        <v>187</v>
      </c>
      <c r="L1576" s="104"/>
      <c r="M1576" s="189" t="s">
        <v>5</v>
      </c>
      <c r="N1576" s="190" t="s">
        <v>42</v>
      </c>
      <c r="O1576" s="105"/>
      <c r="P1576" s="191">
        <f>O1576*H1576</f>
        <v>0</v>
      </c>
      <c r="Q1576" s="191">
        <v>0</v>
      </c>
      <c r="R1576" s="191">
        <f>Q1576*H1576</f>
        <v>0</v>
      </c>
      <c r="S1576" s="191">
        <v>0</v>
      </c>
      <c r="T1576" s="192">
        <f>S1576*H1576</f>
        <v>0</v>
      </c>
      <c r="AR1576" s="93" t="s">
        <v>271</v>
      </c>
      <c r="AT1576" s="93" t="s">
        <v>183</v>
      </c>
      <c r="AU1576" s="93" t="s">
        <v>81</v>
      </c>
      <c r="AY1576" s="93" t="s">
        <v>180</v>
      </c>
      <c r="BE1576" s="193">
        <f>IF(N1576="základní",J1576,0)</f>
        <v>0</v>
      </c>
      <c r="BF1576" s="193">
        <f>IF(N1576="snížená",J1576,0)</f>
        <v>0</v>
      </c>
      <c r="BG1576" s="193">
        <f>IF(N1576="zákl. přenesená",J1576,0)</f>
        <v>0</v>
      </c>
      <c r="BH1576" s="193">
        <f>IF(N1576="sníž. přenesená",J1576,0)</f>
        <v>0</v>
      </c>
      <c r="BI1576" s="193">
        <f>IF(N1576="nulová",J1576,0)</f>
        <v>0</v>
      </c>
      <c r="BJ1576" s="93" t="s">
        <v>78</v>
      </c>
      <c r="BK1576" s="193">
        <f>ROUND(I1576*H1576,2)</f>
        <v>0</v>
      </c>
      <c r="BL1576" s="93" t="s">
        <v>271</v>
      </c>
      <c r="BM1576" s="93" t="s">
        <v>1744</v>
      </c>
    </row>
    <row r="1577" spans="2:65" s="195" customFormat="1">
      <c r="B1577" s="194"/>
      <c r="D1577" s="196" t="s">
        <v>190</v>
      </c>
      <c r="E1577" s="197" t="s">
        <v>5</v>
      </c>
      <c r="F1577" s="198" t="s">
        <v>1745</v>
      </c>
      <c r="H1577" s="197" t="s">
        <v>5</v>
      </c>
      <c r="L1577" s="194"/>
      <c r="M1577" s="199"/>
      <c r="N1577" s="200"/>
      <c r="O1577" s="200"/>
      <c r="P1577" s="200"/>
      <c r="Q1577" s="200"/>
      <c r="R1577" s="200"/>
      <c r="S1577" s="200"/>
      <c r="T1577" s="201"/>
      <c r="AT1577" s="197" t="s">
        <v>190</v>
      </c>
      <c r="AU1577" s="197" t="s">
        <v>81</v>
      </c>
      <c r="AV1577" s="195" t="s">
        <v>78</v>
      </c>
      <c r="AW1577" s="195" t="s">
        <v>34</v>
      </c>
      <c r="AX1577" s="195" t="s">
        <v>71</v>
      </c>
      <c r="AY1577" s="197" t="s">
        <v>180</v>
      </c>
    </row>
    <row r="1578" spans="2:65" s="195" customFormat="1">
      <c r="B1578" s="194"/>
      <c r="D1578" s="196" t="s">
        <v>190</v>
      </c>
      <c r="E1578" s="197" t="s">
        <v>5</v>
      </c>
      <c r="F1578" s="198" t="s">
        <v>1147</v>
      </c>
      <c r="H1578" s="197" t="s">
        <v>5</v>
      </c>
      <c r="L1578" s="194"/>
      <c r="M1578" s="199"/>
      <c r="N1578" s="200"/>
      <c r="O1578" s="200"/>
      <c r="P1578" s="200"/>
      <c r="Q1578" s="200"/>
      <c r="R1578" s="200"/>
      <c r="S1578" s="200"/>
      <c r="T1578" s="201"/>
      <c r="AT1578" s="197" t="s">
        <v>190</v>
      </c>
      <c r="AU1578" s="197" t="s">
        <v>81</v>
      </c>
      <c r="AV1578" s="195" t="s">
        <v>78</v>
      </c>
      <c r="AW1578" s="195" t="s">
        <v>34</v>
      </c>
      <c r="AX1578" s="195" t="s">
        <v>71</v>
      </c>
      <c r="AY1578" s="197" t="s">
        <v>180</v>
      </c>
    </row>
    <row r="1579" spans="2:65" s="195" customFormat="1">
      <c r="B1579" s="194"/>
      <c r="D1579" s="196" t="s">
        <v>190</v>
      </c>
      <c r="E1579" s="197" t="s">
        <v>5</v>
      </c>
      <c r="F1579" s="198" t="s">
        <v>1148</v>
      </c>
      <c r="H1579" s="197" t="s">
        <v>5</v>
      </c>
      <c r="L1579" s="194"/>
      <c r="M1579" s="199"/>
      <c r="N1579" s="200"/>
      <c r="O1579" s="200"/>
      <c r="P1579" s="200"/>
      <c r="Q1579" s="200"/>
      <c r="R1579" s="200"/>
      <c r="S1579" s="200"/>
      <c r="T1579" s="201"/>
      <c r="AT1579" s="197" t="s">
        <v>190</v>
      </c>
      <c r="AU1579" s="197" t="s">
        <v>81</v>
      </c>
      <c r="AV1579" s="195" t="s">
        <v>78</v>
      </c>
      <c r="AW1579" s="195" t="s">
        <v>34</v>
      </c>
      <c r="AX1579" s="195" t="s">
        <v>71</v>
      </c>
      <c r="AY1579" s="197" t="s">
        <v>180</v>
      </c>
    </row>
    <row r="1580" spans="2:65" s="195" customFormat="1">
      <c r="B1580" s="194"/>
      <c r="D1580" s="196" t="s">
        <v>190</v>
      </c>
      <c r="E1580" s="197" t="s">
        <v>5</v>
      </c>
      <c r="F1580" s="198" t="s">
        <v>288</v>
      </c>
      <c r="H1580" s="197" t="s">
        <v>5</v>
      </c>
      <c r="L1580" s="194"/>
      <c r="M1580" s="199"/>
      <c r="N1580" s="200"/>
      <c r="O1580" s="200"/>
      <c r="P1580" s="200"/>
      <c r="Q1580" s="200"/>
      <c r="R1580" s="200"/>
      <c r="S1580" s="200"/>
      <c r="T1580" s="201"/>
      <c r="AT1580" s="197" t="s">
        <v>190</v>
      </c>
      <c r="AU1580" s="197" t="s">
        <v>81</v>
      </c>
      <c r="AV1580" s="195" t="s">
        <v>78</v>
      </c>
      <c r="AW1580" s="195" t="s">
        <v>34</v>
      </c>
      <c r="AX1580" s="195" t="s">
        <v>71</v>
      </c>
      <c r="AY1580" s="197" t="s">
        <v>180</v>
      </c>
    </row>
    <row r="1581" spans="2:65" s="203" customFormat="1">
      <c r="B1581" s="202"/>
      <c r="D1581" s="196" t="s">
        <v>190</v>
      </c>
      <c r="E1581" s="204" t="s">
        <v>5</v>
      </c>
      <c r="F1581" s="205" t="s">
        <v>1746</v>
      </c>
      <c r="H1581" s="206">
        <v>22</v>
      </c>
      <c r="L1581" s="202"/>
      <c r="M1581" s="207"/>
      <c r="N1581" s="208"/>
      <c r="O1581" s="208"/>
      <c r="P1581" s="208"/>
      <c r="Q1581" s="208"/>
      <c r="R1581" s="208"/>
      <c r="S1581" s="208"/>
      <c r="T1581" s="209"/>
      <c r="AT1581" s="204" t="s">
        <v>190</v>
      </c>
      <c r="AU1581" s="204" t="s">
        <v>81</v>
      </c>
      <c r="AV1581" s="203" t="s">
        <v>81</v>
      </c>
      <c r="AW1581" s="203" t="s">
        <v>34</v>
      </c>
      <c r="AX1581" s="203" t="s">
        <v>71</v>
      </c>
      <c r="AY1581" s="204" t="s">
        <v>180</v>
      </c>
    </row>
    <row r="1582" spans="2:65" s="195" customFormat="1">
      <c r="B1582" s="194"/>
      <c r="D1582" s="196" t="s">
        <v>190</v>
      </c>
      <c r="E1582" s="197" t="s">
        <v>5</v>
      </c>
      <c r="F1582" s="198" t="s">
        <v>290</v>
      </c>
      <c r="H1582" s="197" t="s">
        <v>5</v>
      </c>
      <c r="L1582" s="194"/>
      <c r="M1582" s="199"/>
      <c r="N1582" s="200"/>
      <c r="O1582" s="200"/>
      <c r="P1582" s="200"/>
      <c r="Q1582" s="200"/>
      <c r="R1582" s="200"/>
      <c r="S1582" s="200"/>
      <c r="T1582" s="201"/>
      <c r="AT1582" s="197" t="s">
        <v>190</v>
      </c>
      <c r="AU1582" s="197" t="s">
        <v>81</v>
      </c>
      <c r="AV1582" s="195" t="s">
        <v>78</v>
      </c>
      <c r="AW1582" s="195" t="s">
        <v>34</v>
      </c>
      <c r="AX1582" s="195" t="s">
        <v>71</v>
      </c>
      <c r="AY1582" s="197" t="s">
        <v>180</v>
      </c>
    </row>
    <row r="1583" spans="2:65" s="203" customFormat="1">
      <c r="B1583" s="202"/>
      <c r="D1583" s="196" t="s">
        <v>190</v>
      </c>
      <c r="E1583" s="204" t="s">
        <v>5</v>
      </c>
      <c r="F1583" s="205" t="s">
        <v>1747</v>
      </c>
      <c r="H1583" s="206">
        <v>26</v>
      </c>
      <c r="L1583" s="202"/>
      <c r="M1583" s="207"/>
      <c r="N1583" s="208"/>
      <c r="O1583" s="208"/>
      <c r="P1583" s="208"/>
      <c r="Q1583" s="208"/>
      <c r="R1583" s="208"/>
      <c r="S1583" s="208"/>
      <c r="T1583" s="209"/>
      <c r="AT1583" s="204" t="s">
        <v>190</v>
      </c>
      <c r="AU1583" s="204" t="s">
        <v>81</v>
      </c>
      <c r="AV1583" s="203" t="s">
        <v>81</v>
      </c>
      <c r="AW1583" s="203" t="s">
        <v>34</v>
      </c>
      <c r="AX1583" s="203" t="s">
        <v>71</v>
      </c>
      <c r="AY1583" s="204" t="s">
        <v>180</v>
      </c>
    </row>
    <row r="1584" spans="2:65" s="211" customFormat="1">
      <c r="B1584" s="210"/>
      <c r="D1584" s="196" t="s">
        <v>190</v>
      </c>
      <c r="E1584" s="212" t="s">
        <v>5</v>
      </c>
      <c r="F1584" s="213" t="s">
        <v>198</v>
      </c>
      <c r="H1584" s="214">
        <v>48</v>
      </c>
      <c r="L1584" s="210"/>
      <c r="M1584" s="215"/>
      <c r="N1584" s="216"/>
      <c r="O1584" s="216"/>
      <c r="P1584" s="216"/>
      <c r="Q1584" s="216"/>
      <c r="R1584" s="216"/>
      <c r="S1584" s="216"/>
      <c r="T1584" s="217"/>
      <c r="AT1584" s="212" t="s">
        <v>190</v>
      </c>
      <c r="AU1584" s="212" t="s">
        <v>81</v>
      </c>
      <c r="AV1584" s="211" t="s">
        <v>188</v>
      </c>
      <c r="AW1584" s="211" t="s">
        <v>34</v>
      </c>
      <c r="AX1584" s="211" t="s">
        <v>78</v>
      </c>
      <c r="AY1584" s="212" t="s">
        <v>180</v>
      </c>
    </row>
    <row r="1585" spans="2:65" s="103" customFormat="1" ht="38.25" customHeight="1">
      <c r="B1585" s="104"/>
      <c r="C1585" s="183" t="s">
        <v>1748</v>
      </c>
      <c r="D1585" s="183" t="s">
        <v>183</v>
      </c>
      <c r="E1585" s="184" t="s">
        <v>1749</v>
      </c>
      <c r="F1585" s="185" t="s">
        <v>1750</v>
      </c>
      <c r="G1585" s="186" t="s">
        <v>454</v>
      </c>
      <c r="H1585" s="187">
        <v>3</v>
      </c>
      <c r="I1585" s="6"/>
      <c r="J1585" s="188">
        <f>ROUND(I1585*H1585,2)</f>
        <v>0</v>
      </c>
      <c r="K1585" s="185" t="s">
        <v>187</v>
      </c>
      <c r="L1585" s="104"/>
      <c r="M1585" s="189" t="s">
        <v>5</v>
      </c>
      <c r="N1585" s="190" t="s">
        <v>42</v>
      </c>
      <c r="O1585" s="105"/>
      <c r="P1585" s="191">
        <f>O1585*H1585</f>
        <v>0</v>
      </c>
      <c r="Q1585" s="191">
        <v>0</v>
      </c>
      <c r="R1585" s="191">
        <f>Q1585*H1585</f>
        <v>0</v>
      </c>
      <c r="S1585" s="191">
        <v>0</v>
      </c>
      <c r="T1585" s="192">
        <f>S1585*H1585</f>
        <v>0</v>
      </c>
      <c r="AR1585" s="93" t="s">
        <v>271</v>
      </c>
      <c r="AT1585" s="93" t="s">
        <v>183</v>
      </c>
      <c r="AU1585" s="93" t="s">
        <v>81</v>
      </c>
      <c r="AY1585" s="93" t="s">
        <v>180</v>
      </c>
      <c r="BE1585" s="193">
        <f>IF(N1585="základní",J1585,0)</f>
        <v>0</v>
      </c>
      <c r="BF1585" s="193">
        <f>IF(N1585="snížená",J1585,0)</f>
        <v>0</v>
      </c>
      <c r="BG1585" s="193">
        <f>IF(N1585="zákl. přenesená",J1585,0)</f>
        <v>0</v>
      </c>
      <c r="BH1585" s="193">
        <f>IF(N1585="sníž. přenesená",J1585,0)</f>
        <v>0</v>
      </c>
      <c r="BI1585" s="193">
        <f>IF(N1585="nulová",J1585,0)</f>
        <v>0</v>
      </c>
      <c r="BJ1585" s="93" t="s">
        <v>78</v>
      </c>
      <c r="BK1585" s="193">
        <f>ROUND(I1585*H1585,2)</f>
        <v>0</v>
      </c>
      <c r="BL1585" s="93" t="s">
        <v>271</v>
      </c>
      <c r="BM1585" s="93" t="s">
        <v>1751</v>
      </c>
    </row>
    <row r="1586" spans="2:65" s="195" customFormat="1">
      <c r="B1586" s="194"/>
      <c r="D1586" s="196" t="s">
        <v>190</v>
      </c>
      <c r="E1586" s="197" t="s">
        <v>5</v>
      </c>
      <c r="F1586" s="198" t="s">
        <v>1752</v>
      </c>
      <c r="H1586" s="197" t="s">
        <v>5</v>
      </c>
      <c r="L1586" s="194"/>
      <c r="M1586" s="199"/>
      <c r="N1586" s="200"/>
      <c r="O1586" s="200"/>
      <c r="P1586" s="200"/>
      <c r="Q1586" s="200"/>
      <c r="R1586" s="200"/>
      <c r="S1586" s="200"/>
      <c r="T1586" s="201"/>
      <c r="AT1586" s="197" t="s">
        <v>190</v>
      </c>
      <c r="AU1586" s="197" t="s">
        <v>81</v>
      </c>
      <c r="AV1586" s="195" t="s">
        <v>78</v>
      </c>
      <c r="AW1586" s="195" t="s">
        <v>34</v>
      </c>
      <c r="AX1586" s="195" t="s">
        <v>71</v>
      </c>
      <c r="AY1586" s="197" t="s">
        <v>180</v>
      </c>
    </row>
    <row r="1587" spans="2:65" s="195" customFormat="1">
      <c r="B1587" s="194"/>
      <c r="D1587" s="196" t="s">
        <v>190</v>
      </c>
      <c r="E1587" s="197" t="s">
        <v>5</v>
      </c>
      <c r="F1587" s="198" t="s">
        <v>224</v>
      </c>
      <c r="H1587" s="197" t="s">
        <v>5</v>
      </c>
      <c r="L1587" s="194"/>
      <c r="M1587" s="199"/>
      <c r="N1587" s="200"/>
      <c r="O1587" s="200"/>
      <c r="P1587" s="200"/>
      <c r="Q1587" s="200"/>
      <c r="R1587" s="200"/>
      <c r="S1587" s="200"/>
      <c r="T1587" s="201"/>
      <c r="AT1587" s="197" t="s">
        <v>190</v>
      </c>
      <c r="AU1587" s="197" t="s">
        <v>81</v>
      </c>
      <c r="AV1587" s="195" t="s">
        <v>78</v>
      </c>
      <c r="AW1587" s="195" t="s">
        <v>34</v>
      </c>
      <c r="AX1587" s="195" t="s">
        <v>71</v>
      </c>
      <c r="AY1587" s="197" t="s">
        <v>180</v>
      </c>
    </row>
    <row r="1588" spans="2:65" s="195" customFormat="1">
      <c r="B1588" s="194"/>
      <c r="D1588" s="196" t="s">
        <v>190</v>
      </c>
      <c r="E1588" s="197" t="s">
        <v>5</v>
      </c>
      <c r="F1588" s="198" t="s">
        <v>288</v>
      </c>
      <c r="H1588" s="197" t="s">
        <v>5</v>
      </c>
      <c r="L1588" s="194"/>
      <c r="M1588" s="199"/>
      <c r="N1588" s="200"/>
      <c r="O1588" s="200"/>
      <c r="P1588" s="200"/>
      <c r="Q1588" s="200"/>
      <c r="R1588" s="200"/>
      <c r="S1588" s="200"/>
      <c r="T1588" s="201"/>
      <c r="AT1588" s="197" t="s">
        <v>190</v>
      </c>
      <c r="AU1588" s="197" t="s">
        <v>81</v>
      </c>
      <c r="AV1588" s="195" t="s">
        <v>78</v>
      </c>
      <c r="AW1588" s="195" t="s">
        <v>34</v>
      </c>
      <c r="AX1588" s="195" t="s">
        <v>71</v>
      </c>
      <c r="AY1588" s="197" t="s">
        <v>180</v>
      </c>
    </row>
    <row r="1589" spans="2:65" s="203" customFormat="1">
      <c r="B1589" s="202"/>
      <c r="D1589" s="196" t="s">
        <v>190</v>
      </c>
      <c r="E1589" s="204" t="s">
        <v>5</v>
      </c>
      <c r="F1589" s="205" t="s">
        <v>205</v>
      </c>
      <c r="H1589" s="206">
        <v>3</v>
      </c>
      <c r="L1589" s="202"/>
      <c r="M1589" s="207"/>
      <c r="N1589" s="208"/>
      <c r="O1589" s="208"/>
      <c r="P1589" s="208"/>
      <c r="Q1589" s="208"/>
      <c r="R1589" s="208"/>
      <c r="S1589" s="208"/>
      <c r="T1589" s="209"/>
      <c r="AT1589" s="204" t="s">
        <v>190</v>
      </c>
      <c r="AU1589" s="204" t="s">
        <v>81</v>
      </c>
      <c r="AV1589" s="203" t="s">
        <v>81</v>
      </c>
      <c r="AW1589" s="203" t="s">
        <v>34</v>
      </c>
      <c r="AX1589" s="203" t="s">
        <v>78</v>
      </c>
      <c r="AY1589" s="204" t="s">
        <v>180</v>
      </c>
    </row>
    <row r="1590" spans="2:65" s="103" customFormat="1" ht="38.25" customHeight="1">
      <c r="B1590" s="104"/>
      <c r="C1590" s="183" t="s">
        <v>1753</v>
      </c>
      <c r="D1590" s="183" t="s">
        <v>183</v>
      </c>
      <c r="E1590" s="184" t="s">
        <v>1754</v>
      </c>
      <c r="F1590" s="185" t="s">
        <v>1755</v>
      </c>
      <c r="G1590" s="186" t="s">
        <v>454</v>
      </c>
      <c r="H1590" s="187">
        <v>10</v>
      </c>
      <c r="I1590" s="6"/>
      <c r="J1590" s="188">
        <f>ROUND(I1590*H1590,2)</f>
        <v>0</v>
      </c>
      <c r="K1590" s="185" t="s">
        <v>187</v>
      </c>
      <c r="L1590" s="104"/>
      <c r="M1590" s="189" t="s">
        <v>5</v>
      </c>
      <c r="N1590" s="190" t="s">
        <v>42</v>
      </c>
      <c r="O1590" s="105"/>
      <c r="P1590" s="191">
        <f>O1590*H1590</f>
        <v>0</v>
      </c>
      <c r="Q1590" s="191">
        <v>0</v>
      </c>
      <c r="R1590" s="191">
        <f>Q1590*H1590</f>
        <v>0</v>
      </c>
      <c r="S1590" s="191">
        <v>0</v>
      </c>
      <c r="T1590" s="192">
        <f>S1590*H1590</f>
        <v>0</v>
      </c>
      <c r="AR1590" s="93" t="s">
        <v>271</v>
      </c>
      <c r="AT1590" s="93" t="s">
        <v>183</v>
      </c>
      <c r="AU1590" s="93" t="s">
        <v>81</v>
      </c>
      <c r="AY1590" s="93" t="s">
        <v>180</v>
      </c>
      <c r="BE1590" s="193">
        <f>IF(N1590="základní",J1590,0)</f>
        <v>0</v>
      </c>
      <c r="BF1590" s="193">
        <f>IF(N1590="snížená",J1590,0)</f>
        <v>0</v>
      </c>
      <c r="BG1590" s="193">
        <f>IF(N1590="zákl. přenesená",J1590,0)</f>
        <v>0</v>
      </c>
      <c r="BH1590" s="193">
        <f>IF(N1590="sníž. přenesená",J1590,0)</f>
        <v>0</v>
      </c>
      <c r="BI1590" s="193">
        <f>IF(N1590="nulová",J1590,0)</f>
        <v>0</v>
      </c>
      <c r="BJ1590" s="93" t="s">
        <v>78</v>
      </c>
      <c r="BK1590" s="193">
        <f>ROUND(I1590*H1590,2)</f>
        <v>0</v>
      </c>
      <c r="BL1590" s="93" t="s">
        <v>271</v>
      </c>
      <c r="BM1590" s="93" t="s">
        <v>1756</v>
      </c>
    </row>
    <row r="1591" spans="2:65" s="195" customFormat="1">
      <c r="B1591" s="194"/>
      <c r="D1591" s="196" t="s">
        <v>190</v>
      </c>
      <c r="E1591" s="197" t="s">
        <v>5</v>
      </c>
      <c r="F1591" s="198" t="s">
        <v>1757</v>
      </c>
      <c r="H1591" s="197" t="s">
        <v>5</v>
      </c>
      <c r="L1591" s="194"/>
      <c r="M1591" s="199"/>
      <c r="N1591" s="200"/>
      <c r="O1591" s="200"/>
      <c r="P1591" s="200"/>
      <c r="Q1591" s="200"/>
      <c r="R1591" s="200"/>
      <c r="S1591" s="200"/>
      <c r="T1591" s="201"/>
      <c r="AT1591" s="197" t="s">
        <v>190</v>
      </c>
      <c r="AU1591" s="197" t="s">
        <v>81</v>
      </c>
      <c r="AV1591" s="195" t="s">
        <v>78</v>
      </c>
      <c r="AW1591" s="195" t="s">
        <v>34</v>
      </c>
      <c r="AX1591" s="195" t="s">
        <v>71</v>
      </c>
      <c r="AY1591" s="197" t="s">
        <v>180</v>
      </c>
    </row>
    <row r="1592" spans="2:65" s="195" customFormat="1">
      <c r="B1592" s="194"/>
      <c r="D1592" s="196" t="s">
        <v>190</v>
      </c>
      <c r="E1592" s="197" t="s">
        <v>5</v>
      </c>
      <c r="F1592" s="198" t="s">
        <v>1161</v>
      </c>
      <c r="H1592" s="197" t="s">
        <v>5</v>
      </c>
      <c r="L1592" s="194"/>
      <c r="M1592" s="199"/>
      <c r="N1592" s="200"/>
      <c r="O1592" s="200"/>
      <c r="P1592" s="200"/>
      <c r="Q1592" s="200"/>
      <c r="R1592" s="200"/>
      <c r="S1592" s="200"/>
      <c r="T1592" s="201"/>
      <c r="AT1592" s="197" t="s">
        <v>190</v>
      </c>
      <c r="AU1592" s="197" t="s">
        <v>81</v>
      </c>
      <c r="AV1592" s="195" t="s">
        <v>78</v>
      </c>
      <c r="AW1592" s="195" t="s">
        <v>34</v>
      </c>
      <c r="AX1592" s="195" t="s">
        <v>71</v>
      </c>
      <c r="AY1592" s="197" t="s">
        <v>180</v>
      </c>
    </row>
    <row r="1593" spans="2:65" s="195" customFormat="1">
      <c r="B1593" s="194"/>
      <c r="D1593" s="196" t="s">
        <v>190</v>
      </c>
      <c r="E1593" s="197" t="s">
        <v>5</v>
      </c>
      <c r="F1593" s="198" t="s">
        <v>288</v>
      </c>
      <c r="H1593" s="197" t="s">
        <v>5</v>
      </c>
      <c r="L1593" s="194"/>
      <c r="M1593" s="199"/>
      <c r="N1593" s="200"/>
      <c r="O1593" s="200"/>
      <c r="P1593" s="200"/>
      <c r="Q1593" s="200"/>
      <c r="R1593" s="200"/>
      <c r="S1593" s="200"/>
      <c r="T1593" s="201"/>
      <c r="AT1593" s="197" t="s">
        <v>190</v>
      </c>
      <c r="AU1593" s="197" t="s">
        <v>81</v>
      </c>
      <c r="AV1593" s="195" t="s">
        <v>78</v>
      </c>
      <c r="AW1593" s="195" t="s">
        <v>34</v>
      </c>
      <c r="AX1593" s="195" t="s">
        <v>71</v>
      </c>
      <c r="AY1593" s="197" t="s">
        <v>180</v>
      </c>
    </row>
    <row r="1594" spans="2:65" s="203" customFormat="1">
      <c r="B1594" s="202"/>
      <c r="D1594" s="196" t="s">
        <v>190</v>
      </c>
      <c r="E1594" s="204" t="s">
        <v>5</v>
      </c>
      <c r="F1594" s="205" t="s">
        <v>1758</v>
      </c>
      <c r="H1594" s="206">
        <v>5</v>
      </c>
      <c r="L1594" s="202"/>
      <c r="M1594" s="207"/>
      <c r="N1594" s="208"/>
      <c r="O1594" s="208"/>
      <c r="P1594" s="208"/>
      <c r="Q1594" s="208"/>
      <c r="R1594" s="208"/>
      <c r="S1594" s="208"/>
      <c r="T1594" s="209"/>
      <c r="AT1594" s="204" t="s">
        <v>190</v>
      </c>
      <c r="AU1594" s="204" t="s">
        <v>81</v>
      </c>
      <c r="AV1594" s="203" t="s">
        <v>81</v>
      </c>
      <c r="AW1594" s="203" t="s">
        <v>34</v>
      </c>
      <c r="AX1594" s="203" t="s">
        <v>71</v>
      </c>
      <c r="AY1594" s="204" t="s">
        <v>180</v>
      </c>
    </row>
    <row r="1595" spans="2:65" s="195" customFormat="1">
      <c r="B1595" s="194"/>
      <c r="D1595" s="196" t="s">
        <v>190</v>
      </c>
      <c r="E1595" s="197" t="s">
        <v>5</v>
      </c>
      <c r="F1595" s="198" t="s">
        <v>290</v>
      </c>
      <c r="H1595" s="197" t="s">
        <v>5</v>
      </c>
      <c r="L1595" s="194"/>
      <c r="M1595" s="199"/>
      <c r="N1595" s="200"/>
      <c r="O1595" s="200"/>
      <c r="P1595" s="200"/>
      <c r="Q1595" s="200"/>
      <c r="R1595" s="200"/>
      <c r="S1595" s="200"/>
      <c r="T1595" s="201"/>
      <c r="AT1595" s="197" t="s">
        <v>190</v>
      </c>
      <c r="AU1595" s="197" t="s">
        <v>81</v>
      </c>
      <c r="AV1595" s="195" t="s">
        <v>78</v>
      </c>
      <c r="AW1595" s="195" t="s">
        <v>34</v>
      </c>
      <c r="AX1595" s="195" t="s">
        <v>71</v>
      </c>
      <c r="AY1595" s="197" t="s">
        <v>180</v>
      </c>
    </row>
    <row r="1596" spans="2:65" s="203" customFormat="1">
      <c r="B1596" s="202"/>
      <c r="D1596" s="196" t="s">
        <v>190</v>
      </c>
      <c r="E1596" s="204" t="s">
        <v>5</v>
      </c>
      <c r="F1596" s="205" t="s">
        <v>81</v>
      </c>
      <c r="H1596" s="206">
        <v>2</v>
      </c>
      <c r="L1596" s="202"/>
      <c r="M1596" s="207"/>
      <c r="N1596" s="208"/>
      <c r="O1596" s="208"/>
      <c r="P1596" s="208"/>
      <c r="Q1596" s="208"/>
      <c r="R1596" s="208"/>
      <c r="S1596" s="208"/>
      <c r="T1596" s="209"/>
      <c r="AT1596" s="204" t="s">
        <v>190</v>
      </c>
      <c r="AU1596" s="204" t="s">
        <v>81</v>
      </c>
      <c r="AV1596" s="203" t="s">
        <v>81</v>
      </c>
      <c r="AW1596" s="203" t="s">
        <v>34</v>
      </c>
      <c r="AX1596" s="203" t="s">
        <v>71</v>
      </c>
      <c r="AY1596" s="204" t="s">
        <v>180</v>
      </c>
    </row>
    <row r="1597" spans="2:65" s="195" customFormat="1">
      <c r="B1597" s="194"/>
      <c r="D1597" s="196" t="s">
        <v>190</v>
      </c>
      <c r="E1597" s="197" t="s">
        <v>5</v>
      </c>
      <c r="F1597" s="198" t="s">
        <v>1752</v>
      </c>
      <c r="H1597" s="197" t="s">
        <v>5</v>
      </c>
      <c r="L1597" s="194"/>
      <c r="M1597" s="199"/>
      <c r="N1597" s="200"/>
      <c r="O1597" s="200"/>
      <c r="P1597" s="200"/>
      <c r="Q1597" s="200"/>
      <c r="R1597" s="200"/>
      <c r="S1597" s="200"/>
      <c r="T1597" s="201"/>
      <c r="AT1597" s="197" t="s">
        <v>190</v>
      </c>
      <c r="AU1597" s="197" t="s">
        <v>81</v>
      </c>
      <c r="AV1597" s="195" t="s">
        <v>78</v>
      </c>
      <c r="AW1597" s="195" t="s">
        <v>34</v>
      </c>
      <c r="AX1597" s="195" t="s">
        <v>71</v>
      </c>
      <c r="AY1597" s="197" t="s">
        <v>180</v>
      </c>
    </row>
    <row r="1598" spans="2:65" s="195" customFormat="1">
      <c r="B1598" s="194"/>
      <c r="D1598" s="196" t="s">
        <v>190</v>
      </c>
      <c r="E1598" s="197" t="s">
        <v>5</v>
      </c>
      <c r="F1598" s="198" t="s">
        <v>1229</v>
      </c>
      <c r="H1598" s="197" t="s">
        <v>5</v>
      </c>
      <c r="L1598" s="194"/>
      <c r="M1598" s="199"/>
      <c r="N1598" s="200"/>
      <c r="O1598" s="200"/>
      <c r="P1598" s="200"/>
      <c r="Q1598" s="200"/>
      <c r="R1598" s="200"/>
      <c r="S1598" s="200"/>
      <c r="T1598" s="201"/>
      <c r="AT1598" s="197" t="s">
        <v>190</v>
      </c>
      <c r="AU1598" s="197" t="s">
        <v>81</v>
      </c>
      <c r="AV1598" s="195" t="s">
        <v>78</v>
      </c>
      <c r="AW1598" s="195" t="s">
        <v>34</v>
      </c>
      <c r="AX1598" s="195" t="s">
        <v>71</v>
      </c>
      <c r="AY1598" s="197" t="s">
        <v>180</v>
      </c>
    </row>
    <row r="1599" spans="2:65" s="195" customFormat="1">
      <c r="B1599" s="194"/>
      <c r="D1599" s="196" t="s">
        <v>190</v>
      </c>
      <c r="E1599" s="197" t="s">
        <v>5</v>
      </c>
      <c r="F1599" s="198" t="s">
        <v>290</v>
      </c>
      <c r="H1599" s="197" t="s">
        <v>5</v>
      </c>
      <c r="L1599" s="194"/>
      <c r="M1599" s="199"/>
      <c r="N1599" s="200"/>
      <c r="O1599" s="200"/>
      <c r="P1599" s="200"/>
      <c r="Q1599" s="200"/>
      <c r="R1599" s="200"/>
      <c r="S1599" s="200"/>
      <c r="T1599" s="201"/>
      <c r="AT1599" s="197" t="s">
        <v>190</v>
      </c>
      <c r="AU1599" s="197" t="s">
        <v>81</v>
      </c>
      <c r="AV1599" s="195" t="s">
        <v>78</v>
      </c>
      <c r="AW1599" s="195" t="s">
        <v>34</v>
      </c>
      <c r="AX1599" s="195" t="s">
        <v>71</v>
      </c>
      <c r="AY1599" s="197" t="s">
        <v>180</v>
      </c>
    </row>
    <row r="1600" spans="2:65" s="203" customFormat="1">
      <c r="B1600" s="202"/>
      <c r="D1600" s="196" t="s">
        <v>190</v>
      </c>
      <c r="E1600" s="204" t="s">
        <v>5</v>
      </c>
      <c r="F1600" s="205" t="s">
        <v>205</v>
      </c>
      <c r="H1600" s="206">
        <v>3</v>
      </c>
      <c r="L1600" s="202"/>
      <c r="M1600" s="207"/>
      <c r="N1600" s="208"/>
      <c r="O1600" s="208"/>
      <c r="P1600" s="208"/>
      <c r="Q1600" s="208"/>
      <c r="R1600" s="208"/>
      <c r="S1600" s="208"/>
      <c r="T1600" s="209"/>
      <c r="AT1600" s="204" t="s">
        <v>190</v>
      </c>
      <c r="AU1600" s="204" t="s">
        <v>81</v>
      </c>
      <c r="AV1600" s="203" t="s">
        <v>81</v>
      </c>
      <c r="AW1600" s="203" t="s">
        <v>34</v>
      </c>
      <c r="AX1600" s="203" t="s">
        <v>71</v>
      </c>
      <c r="AY1600" s="204" t="s">
        <v>180</v>
      </c>
    </row>
    <row r="1601" spans="2:65" s="211" customFormat="1">
      <c r="B1601" s="210"/>
      <c r="D1601" s="196" t="s">
        <v>190</v>
      </c>
      <c r="E1601" s="212" t="s">
        <v>5</v>
      </c>
      <c r="F1601" s="213" t="s">
        <v>198</v>
      </c>
      <c r="H1601" s="214">
        <v>10</v>
      </c>
      <c r="L1601" s="210"/>
      <c r="M1601" s="215"/>
      <c r="N1601" s="216"/>
      <c r="O1601" s="216"/>
      <c r="P1601" s="216"/>
      <c r="Q1601" s="216"/>
      <c r="R1601" s="216"/>
      <c r="S1601" s="216"/>
      <c r="T1601" s="217"/>
      <c r="AT1601" s="212" t="s">
        <v>190</v>
      </c>
      <c r="AU1601" s="212" t="s">
        <v>81</v>
      </c>
      <c r="AV1601" s="211" t="s">
        <v>188</v>
      </c>
      <c r="AW1601" s="211" t="s">
        <v>34</v>
      </c>
      <c r="AX1601" s="211" t="s">
        <v>78</v>
      </c>
      <c r="AY1601" s="212" t="s">
        <v>180</v>
      </c>
    </row>
    <row r="1602" spans="2:65" s="103" customFormat="1" ht="16.5" customHeight="1">
      <c r="B1602" s="104"/>
      <c r="C1602" s="183" t="s">
        <v>1759</v>
      </c>
      <c r="D1602" s="183" t="s">
        <v>183</v>
      </c>
      <c r="E1602" s="184" t="s">
        <v>1760</v>
      </c>
      <c r="F1602" s="185" t="s">
        <v>1761</v>
      </c>
      <c r="G1602" s="186" t="s">
        <v>208</v>
      </c>
      <c r="H1602" s="187">
        <v>49.383000000000003</v>
      </c>
      <c r="I1602" s="6"/>
      <c r="J1602" s="188">
        <f>ROUND(I1602*H1602,2)</f>
        <v>0</v>
      </c>
      <c r="K1602" s="185" t="s">
        <v>187</v>
      </c>
      <c r="L1602" s="104"/>
      <c r="M1602" s="189" t="s">
        <v>5</v>
      </c>
      <c r="N1602" s="190" t="s">
        <v>42</v>
      </c>
      <c r="O1602" s="105"/>
      <c r="P1602" s="191">
        <f>O1602*H1602</f>
        <v>0</v>
      </c>
      <c r="Q1602" s="191">
        <v>0</v>
      </c>
      <c r="R1602" s="191">
        <f>Q1602*H1602</f>
        <v>0</v>
      </c>
      <c r="S1602" s="191">
        <v>0.02</v>
      </c>
      <c r="T1602" s="192">
        <f>S1602*H1602</f>
        <v>0.98766000000000009</v>
      </c>
      <c r="AR1602" s="93" t="s">
        <v>271</v>
      </c>
      <c r="AT1602" s="93" t="s">
        <v>183</v>
      </c>
      <c r="AU1602" s="93" t="s">
        <v>81</v>
      </c>
      <c r="AY1602" s="93" t="s">
        <v>180</v>
      </c>
      <c r="BE1602" s="193">
        <f>IF(N1602="základní",J1602,0)</f>
        <v>0</v>
      </c>
      <c r="BF1602" s="193">
        <f>IF(N1602="snížená",J1602,0)</f>
        <v>0</v>
      </c>
      <c r="BG1602" s="193">
        <f>IF(N1602="zákl. přenesená",J1602,0)</f>
        <v>0</v>
      </c>
      <c r="BH1602" s="193">
        <f>IF(N1602="sníž. přenesená",J1602,0)</f>
        <v>0</v>
      </c>
      <c r="BI1602" s="193">
        <f>IF(N1602="nulová",J1602,0)</f>
        <v>0</v>
      </c>
      <c r="BJ1602" s="93" t="s">
        <v>78</v>
      </c>
      <c r="BK1602" s="193">
        <f>ROUND(I1602*H1602,2)</f>
        <v>0</v>
      </c>
      <c r="BL1602" s="93" t="s">
        <v>271</v>
      </c>
      <c r="BM1602" s="93" t="s">
        <v>1762</v>
      </c>
    </row>
    <row r="1603" spans="2:65" s="195" customFormat="1">
      <c r="B1603" s="194"/>
      <c r="D1603" s="196" t="s">
        <v>190</v>
      </c>
      <c r="E1603" s="197" t="s">
        <v>5</v>
      </c>
      <c r="F1603" s="198" t="s">
        <v>1763</v>
      </c>
      <c r="H1603" s="197" t="s">
        <v>5</v>
      </c>
      <c r="L1603" s="194"/>
      <c r="M1603" s="199"/>
      <c r="N1603" s="200"/>
      <c r="O1603" s="200"/>
      <c r="P1603" s="200"/>
      <c r="Q1603" s="200"/>
      <c r="R1603" s="200"/>
      <c r="S1603" s="200"/>
      <c r="T1603" s="201"/>
      <c r="AT1603" s="197" t="s">
        <v>190</v>
      </c>
      <c r="AU1603" s="197" t="s">
        <v>81</v>
      </c>
      <c r="AV1603" s="195" t="s">
        <v>78</v>
      </c>
      <c r="AW1603" s="195" t="s">
        <v>34</v>
      </c>
      <c r="AX1603" s="195" t="s">
        <v>71</v>
      </c>
      <c r="AY1603" s="197" t="s">
        <v>180</v>
      </c>
    </row>
    <row r="1604" spans="2:65" s="195" customFormat="1">
      <c r="B1604" s="194"/>
      <c r="D1604" s="196" t="s">
        <v>190</v>
      </c>
      <c r="E1604" s="197" t="s">
        <v>5</v>
      </c>
      <c r="F1604" s="198" t="s">
        <v>1764</v>
      </c>
      <c r="H1604" s="197" t="s">
        <v>5</v>
      </c>
      <c r="L1604" s="194"/>
      <c r="M1604" s="199"/>
      <c r="N1604" s="200"/>
      <c r="O1604" s="200"/>
      <c r="P1604" s="200"/>
      <c r="Q1604" s="200"/>
      <c r="R1604" s="200"/>
      <c r="S1604" s="200"/>
      <c r="T1604" s="201"/>
      <c r="AT1604" s="197" t="s">
        <v>190</v>
      </c>
      <c r="AU1604" s="197" t="s">
        <v>81</v>
      </c>
      <c r="AV1604" s="195" t="s">
        <v>78</v>
      </c>
      <c r="AW1604" s="195" t="s">
        <v>34</v>
      </c>
      <c r="AX1604" s="195" t="s">
        <v>71</v>
      </c>
      <c r="AY1604" s="197" t="s">
        <v>180</v>
      </c>
    </row>
    <row r="1605" spans="2:65" s="203" customFormat="1">
      <c r="B1605" s="202"/>
      <c r="D1605" s="196" t="s">
        <v>190</v>
      </c>
      <c r="E1605" s="204" t="s">
        <v>5</v>
      </c>
      <c r="F1605" s="205" t="s">
        <v>1765</v>
      </c>
      <c r="H1605" s="206">
        <v>5.28</v>
      </c>
      <c r="L1605" s="202"/>
      <c r="M1605" s="207"/>
      <c r="N1605" s="208"/>
      <c r="O1605" s="208"/>
      <c r="P1605" s="208"/>
      <c r="Q1605" s="208"/>
      <c r="R1605" s="208"/>
      <c r="S1605" s="208"/>
      <c r="T1605" s="209"/>
      <c r="AT1605" s="204" t="s">
        <v>190</v>
      </c>
      <c r="AU1605" s="204" t="s">
        <v>81</v>
      </c>
      <c r="AV1605" s="203" t="s">
        <v>81</v>
      </c>
      <c r="AW1605" s="203" t="s">
        <v>34</v>
      </c>
      <c r="AX1605" s="203" t="s">
        <v>71</v>
      </c>
      <c r="AY1605" s="204" t="s">
        <v>180</v>
      </c>
    </row>
    <row r="1606" spans="2:65" s="203" customFormat="1">
      <c r="B1606" s="202"/>
      <c r="D1606" s="196" t="s">
        <v>190</v>
      </c>
      <c r="E1606" s="204" t="s">
        <v>5</v>
      </c>
      <c r="F1606" s="205" t="s">
        <v>1766</v>
      </c>
      <c r="H1606" s="206">
        <v>11.52</v>
      </c>
      <c r="L1606" s="202"/>
      <c r="M1606" s="207"/>
      <c r="N1606" s="208"/>
      <c r="O1606" s="208"/>
      <c r="P1606" s="208"/>
      <c r="Q1606" s="208"/>
      <c r="R1606" s="208"/>
      <c r="S1606" s="208"/>
      <c r="T1606" s="209"/>
      <c r="AT1606" s="204" t="s">
        <v>190</v>
      </c>
      <c r="AU1606" s="204" t="s">
        <v>81</v>
      </c>
      <c r="AV1606" s="203" t="s">
        <v>81</v>
      </c>
      <c r="AW1606" s="203" t="s">
        <v>34</v>
      </c>
      <c r="AX1606" s="203" t="s">
        <v>71</v>
      </c>
      <c r="AY1606" s="204" t="s">
        <v>180</v>
      </c>
    </row>
    <row r="1607" spans="2:65" s="203" customFormat="1">
      <c r="B1607" s="202"/>
      <c r="D1607" s="196" t="s">
        <v>190</v>
      </c>
      <c r="E1607" s="204" t="s">
        <v>5</v>
      </c>
      <c r="F1607" s="205" t="s">
        <v>1767</v>
      </c>
      <c r="H1607" s="206">
        <v>19.803000000000001</v>
      </c>
      <c r="L1607" s="202"/>
      <c r="M1607" s="207"/>
      <c r="N1607" s="208"/>
      <c r="O1607" s="208"/>
      <c r="P1607" s="208"/>
      <c r="Q1607" s="208"/>
      <c r="R1607" s="208"/>
      <c r="S1607" s="208"/>
      <c r="T1607" s="209"/>
      <c r="AT1607" s="204" t="s">
        <v>190</v>
      </c>
      <c r="AU1607" s="204" t="s">
        <v>81</v>
      </c>
      <c r="AV1607" s="203" t="s">
        <v>81</v>
      </c>
      <c r="AW1607" s="203" t="s">
        <v>34</v>
      </c>
      <c r="AX1607" s="203" t="s">
        <v>71</v>
      </c>
      <c r="AY1607" s="204" t="s">
        <v>180</v>
      </c>
    </row>
    <row r="1608" spans="2:65" s="203" customFormat="1">
      <c r="B1608" s="202"/>
      <c r="D1608" s="196" t="s">
        <v>190</v>
      </c>
      <c r="E1608" s="204" t="s">
        <v>5</v>
      </c>
      <c r="F1608" s="205" t="s">
        <v>1768</v>
      </c>
      <c r="H1608" s="206">
        <v>4.1399999999999997</v>
      </c>
      <c r="L1608" s="202"/>
      <c r="M1608" s="207"/>
      <c r="N1608" s="208"/>
      <c r="O1608" s="208"/>
      <c r="P1608" s="208"/>
      <c r="Q1608" s="208"/>
      <c r="R1608" s="208"/>
      <c r="S1608" s="208"/>
      <c r="T1608" s="209"/>
      <c r="AT1608" s="204" t="s">
        <v>190</v>
      </c>
      <c r="AU1608" s="204" t="s">
        <v>81</v>
      </c>
      <c r="AV1608" s="203" t="s">
        <v>81</v>
      </c>
      <c r="AW1608" s="203" t="s">
        <v>34</v>
      </c>
      <c r="AX1608" s="203" t="s">
        <v>71</v>
      </c>
      <c r="AY1608" s="204" t="s">
        <v>180</v>
      </c>
    </row>
    <row r="1609" spans="2:65" s="203" customFormat="1">
      <c r="B1609" s="202"/>
      <c r="D1609" s="196" t="s">
        <v>190</v>
      </c>
      <c r="E1609" s="204" t="s">
        <v>5</v>
      </c>
      <c r="F1609" s="205" t="s">
        <v>1769</v>
      </c>
      <c r="H1609" s="206">
        <v>8.64</v>
      </c>
      <c r="L1609" s="202"/>
      <c r="M1609" s="207"/>
      <c r="N1609" s="208"/>
      <c r="O1609" s="208"/>
      <c r="P1609" s="208"/>
      <c r="Q1609" s="208"/>
      <c r="R1609" s="208"/>
      <c r="S1609" s="208"/>
      <c r="T1609" s="209"/>
      <c r="AT1609" s="204" t="s">
        <v>190</v>
      </c>
      <c r="AU1609" s="204" t="s">
        <v>81</v>
      </c>
      <c r="AV1609" s="203" t="s">
        <v>81</v>
      </c>
      <c r="AW1609" s="203" t="s">
        <v>34</v>
      </c>
      <c r="AX1609" s="203" t="s">
        <v>71</v>
      </c>
      <c r="AY1609" s="204" t="s">
        <v>180</v>
      </c>
    </row>
    <row r="1610" spans="2:65" s="211" customFormat="1">
      <c r="B1610" s="210"/>
      <c r="D1610" s="196" t="s">
        <v>190</v>
      </c>
      <c r="E1610" s="212" t="s">
        <v>5</v>
      </c>
      <c r="F1610" s="213" t="s">
        <v>198</v>
      </c>
      <c r="H1610" s="214">
        <v>49.383000000000003</v>
      </c>
      <c r="L1610" s="210"/>
      <c r="M1610" s="215"/>
      <c r="N1610" s="216"/>
      <c r="O1610" s="216"/>
      <c r="P1610" s="216"/>
      <c r="Q1610" s="216"/>
      <c r="R1610" s="216"/>
      <c r="S1610" s="216"/>
      <c r="T1610" s="217"/>
      <c r="AT1610" s="212" t="s">
        <v>190</v>
      </c>
      <c r="AU1610" s="212" t="s">
        <v>81</v>
      </c>
      <c r="AV1610" s="211" t="s">
        <v>188</v>
      </c>
      <c r="AW1610" s="211" t="s">
        <v>34</v>
      </c>
      <c r="AX1610" s="211" t="s">
        <v>78</v>
      </c>
      <c r="AY1610" s="212" t="s">
        <v>180</v>
      </c>
    </row>
    <row r="1611" spans="2:65" s="103" customFormat="1" ht="16.5" customHeight="1">
      <c r="B1611" s="104"/>
      <c r="C1611" s="183" t="s">
        <v>1770</v>
      </c>
      <c r="D1611" s="183" t="s">
        <v>183</v>
      </c>
      <c r="E1611" s="184" t="s">
        <v>1771</v>
      </c>
      <c r="F1611" s="185" t="s">
        <v>1772</v>
      </c>
      <c r="G1611" s="186" t="s">
        <v>208</v>
      </c>
      <c r="H1611" s="187">
        <v>33.587000000000003</v>
      </c>
      <c r="I1611" s="6"/>
      <c r="J1611" s="188">
        <f>ROUND(I1611*H1611,2)</f>
        <v>0</v>
      </c>
      <c r="K1611" s="185" t="s">
        <v>187</v>
      </c>
      <c r="L1611" s="104"/>
      <c r="M1611" s="189" t="s">
        <v>5</v>
      </c>
      <c r="N1611" s="190" t="s">
        <v>42</v>
      </c>
      <c r="O1611" s="105"/>
      <c r="P1611" s="191">
        <f>O1611*H1611</f>
        <v>0</v>
      </c>
      <c r="Q1611" s="191">
        <v>0</v>
      </c>
      <c r="R1611" s="191">
        <f>Q1611*H1611</f>
        <v>0</v>
      </c>
      <c r="S1611" s="191">
        <v>3.3000000000000002E-2</v>
      </c>
      <c r="T1611" s="192">
        <f>S1611*H1611</f>
        <v>1.1083710000000002</v>
      </c>
      <c r="AR1611" s="93" t="s">
        <v>188</v>
      </c>
      <c r="AT1611" s="93" t="s">
        <v>183</v>
      </c>
      <c r="AU1611" s="93" t="s">
        <v>81</v>
      </c>
      <c r="AY1611" s="93" t="s">
        <v>180</v>
      </c>
      <c r="BE1611" s="193">
        <f>IF(N1611="základní",J1611,0)</f>
        <v>0</v>
      </c>
      <c r="BF1611" s="193">
        <f>IF(N1611="snížená",J1611,0)</f>
        <v>0</v>
      </c>
      <c r="BG1611" s="193">
        <f>IF(N1611="zákl. přenesená",J1611,0)</f>
        <v>0</v>
      </c>
      <c r="BH1611" s="193">
        <f>IF(N1611="sníž. přenesená",J1611,0)</f>
        <v>0</v>
      </c>
      <c r="BI1611" s="193">
        <f>IF(N1611="nulová",J1611,0)</f>
        <v>0</v>
      </c>
      <c r="BJ1611" s="93" t="s">
        <v>78</v>
      </c>
      <c r="BK1611" s="193">
        <f>ROUND(I1611*H1611,2)</f>
        <v>0</v>
      </c>
      <c r="BL1611" s="93" t="s">
        <v>188</v>
      </c>
      <c r="BM1611" s="93" t="s">
        <v>1773</v>
      </c>
    </row>
    <row r="1612" spans="2:65" s="195" customFormat="1">
      <c r="B1612" s="194"/>
      <c r="D1612" s="196" t="s">
        <v>190</v>
      </c>
      <c r="E1612" s="197" t="s">
        <v>5</v>
      </c>
      <c r="F1612" s="198" t="s">
        <v>1774</v>
      </c>
      <c r="H1612" s="197" t="s">
        <v>5</v>
      </c>
      <c r="L1612" s="194"/>
      <c r="M1612" s="199"/>
      <c r="N1612" s="200"/>
      <c r="O1612" s="200"/>
      <c r="P1612" s="200"/>
      <c r="Q1612" s="200"/>
      <c r="R1612" s="200"/>
      <c r="S1612" s="200"/>
      <c r="T1612" s="201"/>
      <c r="AT1612" s="197" t="s">
        <v>190</v>
      </c>
      <c r="AU1612" s="197" t="s">
        <v>81</v>
      </c>
      <c r="AV1612" s="195" t="s">
        <v>78</v>
      </c>
      <c r="AW1612" s="195" t="s">
        <v>34</v>
      </c>
      <c r="AX1612" s="195" t="s">
        <v>71</v>
      </c>
      <c r="AY1612" s="197" t="s">
        <v>180</v>
      </c>
    </row>
    <row r="1613" spans="2:65" s="195" customFormat="1">
      <c r="B1613" s="194"/>
      <c r="D1613" s="196" t="s">
        <v>190</v>
      </c>
      <c r="E1613" s="197" t="s">
        <v>5</v>
      </c>
      <c r="F1613" s="198" t="s">
        <v>1161</v>
      </c>
      <c r="H1613" s="197" t="s">
        <v>5</v>
      </c>
      <c r="L1613" s="194"/>
      <c r="M1613" s="199"/>
      <c r="N1613" s="200"/>
      <c r="O1613" s="200"/>
      <c r="P1613" s="200"/>
      <c r="Q1613" s="200"/>
      <c r="R1613" s="200"/>
      <c r="S1613" s="200"/>
      <c r="T1613" s="201"/>
      <c r="AT1613" s="197" t="s">
        <v>190</v>
      </c>
      <c r="AU1613" s="197" t="s">
        <v>81</v>
      </c>
      <c r="AV1613" s="195" t="s">
        <v>78</v>
      </c>
      <c r="AW1613" s="195" t="s">
        <v>34</v>
      </c>
      <c r="AX1613" s="195" t="s">
        <v>71</v>
      </c>
      <c r="AY1613" s="197" t="s">
        <v>180</v>
      </c>
    </row>
    <row r="1614" spans="2:65" s="195" customFormat="1">
      <c r="B1614" s="194"/>
      <c r="D1614" s="196" t="s">
        <v>190</v>
      </c>
      <c r="E1614" s="197" t="s">
        <v>5</v>
      </c>
      <c r="F1614" s="198" t="s">
        <v>288</v>
      </c>
      <c r="H1614" s="197" t="s">
        <v>5</v>
      </c>
      <c r="L1614" s="194"/>
      <c r="M1614" s="199"/>
      <c r="N1614" s="200"/>
      <c r="O1614" s="200"/>
      <c r="P1614" s="200"/>
      <c r="Q1614" s="200"/>
      <c r="R1614" s="200"/>
      <c r="S1614" s="200"/>
      <c r="T1614" s="201"/>
      <c r="AT1614" s="197" t="s">
        <v>190</v>
      </c>
      <c r="AU1614" s="197" t="s">
        <v>81</v>
      </c>
      <c r="AV1614" s="195" t="s">
        <v>78</v>
      </c>
      <c r="AW1614" s="195" t="s">
        <v>34</v>
      </c>
      <c r="AX1614" s="195" t="s">
        <v>71</v>
      </c>
      <c r="AY1614" s="197" t="s">
        <v>180</v>
      </c>
    </row>
    <row r="1615" spans="2:65" s="203" customFormat="1">
      <c r="B1615" s="202"/>
      <c r="D1615" s="196" t="s">
        <v>190</v>
      </c>
      <c r="E1615" s="204" t="s">
        <v>5</v>
      </c>
      <c r="F1615" s="205" t="s">
        <v>1775</v>
      </c>
      <c r="H1615" s="206">
        <v>17.82</v>
      </c>
      <c r="L1615" s="202"/>
      <c r="M1615" s="207"/>
      <c r="N1615" s="208"/>
      <c r="O1615" s="208"/>
      <c r="P1615" s="208"/>
      <c r="Q1615" s="208"/>
      <c r="R1615" s="208"/>
      <c r="S1615" s="208"/>
      <c r="T1615" s="209"/>
      <c r="AT1615" s="204" t="s">
        <v>190</v>
      </c>
      <c r="AU1615" s="204" t="s">
        <v>81</v>
      </c>
      <c r="AV1615" s="203" t="s">
        <v>81</v>
      </c>
      <c r="AW1615" s="203" t="s">
        <v>34</v>
      </c>
      <c r="AX1615" s="203" t="s">
        <v>71</v>
      </c>
      <c r="AY1615" s="204" t="s">
        <v>180</v>
      </c>
    </row>
    <row r="1616" spans="2:65" s="195" customFormat="1">
      <c r="B1616" s="194"/>
      <c r="D1616" s="196" t="s">
        <v>190</v>
      </c>
      <c r="E1616" s="197" t="s">
        <v>5</v>
      </c>
      <c r="F1616" s="198" t="s">
        <v>290</v>
      </c>
      <c r="H1616" s="197" t="s">
        <v>5</v>
      </c>
      <c r="L1616" s="194"/>
      <c r="M1616" s="199"/>
      <c r="N1616" s="200"/>
      <c r="O1616" s="200"/>
      <c r="P1616" s="200"/>
      <c r="Q1616" s="200"/>
      <c r="R1616" s="200"/>
      <c r="S1616" s="200"/>
      <c r="T1616" s="201"/>
      <c r="AT1616" s="197" t="s">
        <v>190</v>
      </c>
      <c r="AU1616" s="197" t="s">
        <v>81</v>
      </c>
      <c r="AV1616" s="195" t="s">
        <v>78</v>
      </c>
      <c r="AW1616" s="195" t="s">
        <v>34</v>
      </c>
      <c r="AX1616" s="195" t="s">
        <v>71</v>
      </c>
      <c r="AY1616" s="197" t="s">
        <v>180</v>
      </c>
    </row>
    <row r="1617" spans="2:65" s="203" customFormat="1">
      <c r="B1617" s="202"/>
      <c r="D1617" s="196" t="s">
        <v>190</v>
      </c>
      <c r="E1617" s="204" t="s">
        <v>5</v>
      </c>
      <c r="F1617" s="205" t="s">
        <v>342</v>
      </c>
      <c r="H1617" s="206">
        <v>5.94</v>
      </c>
      <c r="L1617" s="202"/>
      <c r="M1617" s="207"/>
      <c r="N1617" s="208"/>
      <c r="O1617" s="208"/>
      <c r="P1617" s="208"/>
      <c r="Q1617" s="208"/>
      <c r="R1617" s="208"/>
      <c r="S1617" s="208"/>
      <c r="T1617" s="209"/>
      <c r="AT1617" s="204" t="s">
        <v>190</v>
      </c>
      <c r="AU1617" s="204" t="s">
        <v>81</v>
      </c>
      <c r="AV1617" s="203" t="s">
        <v>81</v>
      </c>
      <c r="AW1617" s="203" t="s">
        <v>34</v>
      </c>
      <c r="AX1617" s="203" t="s">
        <v>71</v>
      </c>
      <c r="AY1617" s="204" t="s">
        <v>180</v>
      </c>
    </row>
    <row r="1618" spans="2:65" s="203" customFormat="1">
      <c r="B1618" s="202"/>
      <c r="D1618" s="196" t="s">
        <v>190</v>
      </c>
      <c r="E1618" s="204" t="s">
        <v>5</v>
      </c>
      <c r="F1618" s="205" t="s">
        <v>1776</v>
      </c>
      <c r="H1618" s="206">
        <v>9.827</v>
      </c>
      <c r="L1618" s="202"/>
      <c r="M1618" s="207"/>
      <c r="N1618" s="208"/>
      <c r="O1618" s="208"/>
      <c r="P1618" s="208"/>
      <c r="Q1618" s="208"/>
      <c r="R1618" s="208"/>
      <c r="S1618" s="208"/>
      <c r="T1618" s="209"/>
      <c r="AT1618" s="204" t="s">
        <v>190</v>
      </c>
      <c r="AU1618" s="204" t="s">
        <v>81</v>
      </c>
      <c r="AV1618" s="203" t="s">
        <v>81</v>
      </c>
      <c r="AW1618" s="203" t="s">
        <v>34</v>
      </c>
      <c r="AX1618" s="203" t="s">
        <v>71</v>
      </c>
      <c r="AY1618" s="204" t="s">
        <v>180</v>
      </c>
    </row>
    <row r="1619" spans="2:65" s="211" customFormat="1">
      <c r="B1619" s="210"/>
      <c r="D1619" s="196" t="s">
        <v>190</v>
      </c>
      <c r="E1619" s="212" t="s">
        <v>5</v>
      </c>
      <c r="F1619" s="213" t="s">
        <v>198</v>
      </c>
      <c r="H1619" s="214">
        <v>33.587000000000003</v>
      </c>
      <c r="L1619" s="210"/>
      <c r="M1619" s="215"/>
      <c r="N1619" s="216"/>
      <c r="O1619" s="216"/>
      <c r="P1619" s="216"/>
      <c r="Q1619" s="216"/>
      <c r="R1619" s="216"/>
      <c r="S1619" s="216"/>
      <c r="T1619" s="217"/>
      <c r="AT1619" s="212" t="s">
        <v>190</v>
      </c>
      <c r="AU1619" s="212" t="s">
        <v>81</v>
      </c>
      <c r="AV1619" s="211" t="s">
        <v>188</v>
      </c>
      <c r="AW1619" s="211" t="s">
        <v>34</v>
      </c>
      <c r="AX1619" s="211" t="s">
        <v>78</v>
      </c>
      <c r="AY1619" s="212" t="s">
        <v>180</v>
      </c>
    </row>
    <row r="1620" spans="2:65" s="103" customFormat="1" ht="25.5" customHeight="1">
      <c r="B1620" s="104"/>
      <c r="C1620" s="183" t="s">
        <v>1777</v>
      </c>
      <c r="D1620" s="183" t="s">
        <v>183</v>
      </c>
      <c r="E1620" s="184" t="s">
        <v>1778</v>
      </c>
      <c r="F1620" s="185" t="s">
        <v>1779</v>
      </c>
      <c r="G1620" s="186" t="s">
        <v>1780</v>
      </c>
      <c r="H1620" s="187">
        <v>269.27999999999997</v>
      </c>
      <c r="I1620" s="6"/>
      <c r="J1620" s="188">
        <f>ROUND(I1620*H1620,2)</f>
        <v>0</v>
      </c>
      <c r="K1620" s="185" t="s">
        <v>187</v>
      </c>
      <c r="L1620" s="104"/>
      <c r="M1620" s="189" t="s">
        <v>5</v>
      </c>
      <c r="N1620" s="190" t="s">
        <v>42</v>
      </c>
      <c r="O1620" s="105"/>
      <c r="P1620" s="191">
        <f>O1620*H1620</f>
        <v>0</v>
      </c>
      <c r="Q1620" s="191">
        <v>0</v>
      </c>
      <c r="R1620" s="191">
        <f>Q1620*H1620</f>
        <v>0</v>
      </c>
      <c r="S1620" s="191">
        <v>1E-3</v>
      </c>
      <c r="T1620" s="192">
        <f>S1620*H1620</f>
        <v>0.26927999999999996</v>
      </c>
      <c r="AR1620" s="93" t="s">
        <v>271</v>
      </c>
      <c r="AT1620" s="93" t="s">
        <v>183</v>
      </c>
      <c r="AU1620" s="93" t="s">
        <v>81</v>
      </c>
      <c r="AY1620" s="93" t="s">
        <v>180</v>
      </c>
      <c r="BE1620" s="193">
        <f>IF(N1620="základní",J1620,0)</f>
        <v>0</v>
      </c>
      <c r="BF1620" s="193">
        <f>IF(N1620="snížená",J1620,0)</f>
        <v>0</v>
      </c>
      <c r="BG1620" s="193">
        <f>IF(N1620="zákl. přenesená",J1620,0)</f>
        <v>0</v>
      </c>
      <c r="BH1620" s="193">
        <f>IF(N1620="sníž. přenesená",J1620,0)</f>
        <v>0</v>
      </c>
      <c r="BI1620" s="193">
        <f>IF(N1620="nulová",J1620,0)</f>
        <v>0</v>
      </c>
      <c r="BJ1620" s="93" t="s">
        <v>78</v>
      </c>
      <c r="BK1620" s="193">
        <f>ROUND(I1620*H1620,2)</f>
        <v>0</v>
      </c>
      <c r="BL1620" s="93" t="s">
        <v>271</v>
      </c>
      <c r="BM1620" s="93" t="s">
        <v>1781</v>
      </c>
    </row>
    <row r="1621" spans="2:65" s="195" customFormat="1">
      <c r="B1621" s="194"/>
      <c r="D1621" s="196" t="s">
        <v>190</v>
      </c>
      <c r="E1621" s="197" t="s">
        <v>5</v>
      </c>
      <c r="F1621" s="198" t="s">
        <v>1212</v>
      </c>
      <c r="H1621" s="197" t="s">
        <v>5</v>
      </c>
      <c r="L1621" s="194"/>
      <c r="M1621" s="199"/>
      <c r="N1621" s="200"/>
      <c r="O1621" s="200"/>
      <c r="P1621" s="200"/>
      <c r="Q1621" s="200"/>
      <c r="R1621" s="200"/>
      <c r="S1621" s="200"/>
      <c r="T1621" s="201"/>
      <c r="AT1621" s="197" t="s">
        <v>190</v>
      </c>
      <c r="AU1621" s="197" t="s">
        <v>81</v>
      </c>
      <c r="AV1621" s="195" t="s">
        <v>78</v>
      </c>
      <c r="AW1621" s="195" t="s">
        <v>34</v>
      </c>
      <c r="AX1621" s="195" t="s">
        <v>71</v>
      </c>
      <c r="AY1621" s="197" t="s">
        <v>180</v>
      </c>
    </row>
    <row r="1622" spans="2:65" s="195" customFormat="1">
      <c r="B1622" s="194"/>
      <c r="D1622" s="196" t="s">
        <v>190</v>
      </c>
      <c r="E1622" s="197" t="s">
        <v>5</v>
      </c>
      <c r="F1622" s="198" t="s">
        <v>1782</v>
      </c>
      <c r="H1622" s="197" t="s">
        <v>5</v>
      </c>
      <c r="L1622" s="194"/>
      <c r="M1622" s="199"/>
      <c r="N1622" s="200"/>
      <c r="O1622" s="200"/>
      <c r="P1622" s="200"/>
      <c r="Q1622" s="200"/>
      <c r="R1622" s="200"/>
      <c r="S1622" s="200"/>
      <c r="T1622" s="201"/>
      <c r="AT1622" s="197" t="s">
        <v>190</v>
      </c>
      <c r="AU1622" s="197" t="s">
        <v>81</v>
      </c>
      <c r="AV1622" s="195" t="s">
        <v>78</v>
      </c>
      <c r="AW1622" s="195" t="s">
        <v>34</v>
      </c>
      <c r="AX1622" s="195" t="s">
        <v>71</v>
      </c>
      <c r="AY1622" s="197" t="s">
        <v>180</v>
      </c>
    </row>
    <row r="1623" spans="2:65" s="195" customFormat="1">
      <c r="B1623" s="194"/>
      <c r="D1623" s="196" t="s">
        <v>190</v>
      </c>
      <c r="E1623" s="197" t="s">
        <v>5</v>
      </c>
      <c r="F1623" s="198" t="s">
        <v>288</v>
      </c>
      <c r="H1623" s="197" t="s">
        <v>5</v>
      </c>
      <c r="L1623" s="194"/>
      <c r="M1623" s="199"/>
      <c r="N1623" s="200"/>
      <c r="O1623" s="200"/>
      <c r="P1623" s="200"/>
      <c r="Q1623" s="200"/>
      <c r="R1623" s="200"/>
      <c r="S1623" s="200"/>
      <c r="T1623" s="201"/>
      <c r="AT1623" s="197" t="s">
        <v>190</v>
      </c>
      <c r="AU1623" s="197" t="s">
        <v>81</v>
      </c>
      <c r="AV1623" s="195" t="s">
        <v>78</v>
      </c>
      <c r="AW1623" s="195" t="s">
        <v>34</v>
      </c>
      <c r="AX1623" s="195" t="s">
        <v>71</v>
      </c>
      <c r="AY1623" s="197" t="s">
        <v>180</v>
      </c>
    </row>
    <row r="1624" spans="2:65" s="203" customFormat="1">
      <c r="B1624" s="202"/>
      <c r="D1624" s="196" t="s">
        <v>190</v>
      </c>
      <c r="E1624" s="204" t="s">
        <v>5</v>
      </c>
      <c r="F1624" s="205" t="s">
        <v>1783</v>
      </c>
      <c r="H1624" s="206">
        <v>134.63999999999999</v>
      </c>
      <c r="L1624" s="202"/>
      <c r="M1624" s="207"/>
      <c r="N1624" s="208"/>
      <c r="O1624" s="208"/>
      <c r="P1624" s="208"/>
      <c r="Q1624" s="208"/>
      <c r="R1624" s="208"/>
      <c r="S1624" s="208"/>
      <c r="T1624" s="209"/>
      <c r="AT1624" s="204" t="s">
        <v>190</v>
      </c>
      <c r="AU1624" s="204" t="s">
        <v>81</v>
      </c>
      <c r="AV1624" s="203" t="s">
        <v>81</v>
      </c>
      <c r="AW1624" s="203" t="s">
        <v>34</v>
      </c>
      <c r="AX1624" s="203" t="s">
        <v>71</v>
      </c>
      <c r="AY1624" s="204" t="s">
        <v>180</v>
      </c>
    </row>
    <row r="1625" spans="2:65" s="195" customFormat="1">
      <c r="B1625" s="194"/>
      <c r="D1625" s="196" t="s">
        <v>190</v>
      </c>
      <c r="E1625" s="197" t="s">
        <v>5</v>
      </c>
      <c r="F1625" s="198" t="s">
        <v>290</v>
      </c>
      <c r="H1625" s="197" t="s">
        <v>5</v>
      </c>
      <c r="L1625" s="194"/>
      <c r="M1625" s="199"/>
      <c r="N1625" s="200"/>
      <c r="O1625" s="200"/>
      <c r="P1625" s="200"/>
      <c r="Q1625" s="200"/>
      <c r="R1625" s="200"/>
      <c r="S1625" s="200"/>
      <c r="T1625" s="201"/>
      <c r="AT1625" s="197" t="s">
        <v>190</v>
      </c>
      <c r="AU1625" s="197" t="s">
        <v>81</v>
      </c>
      <c r="AV1625" s="195" t="s">
        <v>78</v>
      </c>
      <c r="AW1625" s="195" t="s">
        <v>34</v>
      </c>
      <c r="AX1625" s="195" t="s">
        <v>71</v>
      </c>
      <c r="AY1625" s="197" t="s">
        <v>180</v>
      </c>
    </row>
    <row r="1626" spans="2:65" s="203" customFormat="1">
      <c r="B1626" s="202"/>
      <c r="D1626" s="196" t="s">
        <v>190</v>
      </c>
      <c r="E1626" s="204" t="s">
        <v>5</v>
      </c>
      <c r="F1626" s="205" t="s">
        <v>1783</v>
      </c>
      <c r="H1626" s="206">
        <v>134.63999999999999</v>
      </c>
      <c r="L1626" s="202"/>
      <c r="M1626" s="207"/>
      <c r="N1626" s="208"/>
      <c r="O1626" s="208"/>
      <c r="P1626" s="208"/>
      <c r="Q1626" s="208"/>
      <c r="R1626" s="208"/>
      <c r="S1626" s="208"/>
      <c r="T1626" s="209"/>
      <c r="AT1626" s="204" t="s">
        <v>190</v>
      </c>
      <c r="AU1626" s="204" t="s">
        <v>81</v>
      </c>
      <c r="AV1626" s="203" t="s">
        <v>81</v>
      </c>
      <c r="AW1626" s="203" t="s">
        <v>34</v>
      </c>
      <c r="AX1626" s="203" t="s">
        <v>71</v>
      </c>
      <c r="AY1626" s="204" t="s">
        <v>180</v>
      </c>
    </row>
    <row r="1627" spans="2:65" s="211" customFormat="1">
      <c r="B1627" s="210"/>
      <c r="D1627" s="196" t="s">
        <v>190</v>
      </c>
      <c r="E1627" s="212" t="s">
        <v>5</v>
      </c>
      <c r="F1627" s="213" t="s">
        <v>198</v>
      </c>
      <c r="H1627" s="214">
        <v>269.27999999999997</v>
      </c>
      <c r="L1627" s="210"/>
      <c r="M1627" s="215"/>
      <c r="N1627" s="216"/>
      <c r="O1627" s="216"/>
      <c r="P1627" s="216"/>
      <c r="Q1627" s="216"/>
      <c r="R1627" s="216"/>
      <c r="S1627" s="216"/>
      <c r="T1627" s="217"/>
      <c r="AT1627" s="212" t="s">
        <v>190</v>
      </c>
      <c r="AU1627" s="212" t="s">
        <v>81</v>
      </c>
      <c r="AV1627" s="211" t="s">
        <v>188</v>
      </c>
      <c r="AW1627" s="211" t="s">
        <v>34</v>
      </c>
      <c r="AX1627" s="211" t="s">
        <v>78</v>
      </c>
      <c r="AY1627" s="212" t="s">
        <v>180</v>
      </c>
    </row>
    <row r="1628" spans="2:65" s="103" customFormat="1" ht="25.5" customHeight="1">
      <c r="B1628" s="104"/>
      <c r="C1628" s="183" t="s">
        <v>1784</v>
      </c>
      <c r="D1628" s="183" t="s">
        <v>183</v>
      </c>
      <c r="E1628" s="184" t="s">
        <v>1785</v>
      </c>
      <c r="F1628" s="185" t="s">
        <v>1786</v>
      </c>
      <c r="G1628" s="186" t="s">
        <v>1780</v>
      </c>
      <c r="H1628" s="187">
        <v>180</v>
      </c>
      <c r="I1628" s="6"/>
      <c r="J1628" s="188">
        <f>ROUND(I1628*H1628,2)</f>
        <v>0</v>
      </c>
      <c r="K1628" s="185" t="s">
        <v>187</v>
      </c>
      <c r="L1628" s="104"/>
      <c r="M1628" s="189" t="s">
        <v>5</v>
      </c>
      <c r="N1628" s="190" t="s">
        <v>42</v>
      </c>
      <c r="O1628" s="105"/>
      <c r="P1628" s="191">
        <f>O1628*H1628</f>
        <v>0</v>
      </c>
      <c r="Q1628" s="191">
        <v>0</v>
      </c>
      <c r="R1628" s="191">
        <f>Q1628*H1628</f>
        <v>0</v>
      </c>
      <c r="S1628" s="191">
        <v>1E-3</v>
      </c>
      <c r="T1628" s="192">
        <f>S1628*H1628</f>
        <v>0.18</v>
      </c>
      <c r="AR1628" s="93" t="s">
        <v>271</v>
      </c>
      <c r="AT1628" s="93" t="s">
        <v>183</v>
      </c>
      <c r="AU1628" s="93" t="s">
        <v>81</v>
      </c>
      <c r="AY1628" s="93" t="s">
        <v>180</v>
      </c>
      <c r="BE1628" s="193">
        <f>IF(N1628="základní",J1628,0)</f>
        <v>0</v>
      </c>
      <c r="BF1628" s="193">
        <f>IF(N1628="snížená",J1628,0)</f>
        <v>0</v>
      </c>
      <c r="BG1628" s="193">
        <f>IF(N1628="zákl. přenesená",J1628,0)</f>
        <v>0</v>
      </c>
      <c r="BH1628" s="193">
        <f>IF(N1628="sníž. přenesená",J1628,0)</f>
        <v>0</v>
      </c>
      <c r="BI1628" s="193">
        <f>IF(N1628="nulová",J1628,0)</f>
        <v>0</v>
      </c>
      <c r="BJ1628" s="93" t="s">
        <v>78</v>
      </c>
      <c r="BK1628" s="193">
        <f>ROUND(I1628*H1628,2)</f>
        <v>0</v>
      </c>
      <c r="BL1628" s="93" t="s">
        <v>271</v>
      </c>
      <c r="BM1628" s="93" t="s">
        <v>1787</v>
      </c>
    </row>
    <row r="1629" spans="2:65" s="195" customFormat="1">
      <c r="B1629" s="194"/>
      <c r="D1629" s="196" t="s">
        <v>190</v>
      </c>
      <c r="E1629" s="197" t="s">
        <v>5</v>
      </c>
      <c r="F1629" s="198" t="s">
        <v>1788</v>
      </c>
      <c r="H1629" s="197" t="s">
        <v>5</v>
      </c>
      <c r="L1629" s="194"/>
      <c r="M1629" s="199"/>
      <c r="N1629" s="200"/>
      <c r="O1629" s="200"/>
      <c r="P1629" s="200"/>
      <c r="Q1629" s="200"/>
      <c r="R1629" s="200"/>
      <c r="S1629" s="200"/>
      <c r="T1629" s="201"/>
      <c r="AT1629" s="197" t="s">
        <v>190</v>
      </c>
      <c r="AU1629" s="197" t="s">
        <v>81</v>
      </c>
      <c r="AV1629" s="195" t="s">
        <v>78</v>
      </c>
      <c r="AW1629" s="195" t="s">
        <v>34</v>
      </c>
      <c r="AX1629" s="195" t="s">
        <v>71</v>
      </c>
      <c r="AY1629" s="197" t="s">
        <v>180</v>
      </c>
    </row>
    <row r="1630" spans="2:65" s="195" customFormat="1">
      <c r="B1630" s="194"/>
      <c r="D1630" s="196" t="s">
        <v>190</v>
      </c>
      <c r="E1630" s="197" t="s">
        <v>5</v>
      </c>
      <c r="F1630" s="198" t="s">
        <v>1789</v>
      </c>
      <c r="H1630" s="197" t="s">
        <v>5</v>
      </c>
      <c r="L1630" s="194"/>
      <c r="M1630" s="199"/>
      <c r="N1630" s="200"/>
      <c r="O1630" s="200"/>
      <c r="P1630" s="200"/>
      <c r="Q1630" s="200"/>
      <c r="R1630" s="200"/>
      <c r="S1630" s="200"/>
      <c r="T1630" s="201"/>
      <c r="AT1630" s="197" t="s">
        <v>190</v>
      </c>
      <c r="AU1630" s="197" t="s">
        <v>81</v>
      </c>
      <c r="AV1630" s="195" t="s">
        <v>78</v>
      </c>
      <c r="AW1630" s="195" t="s">
        <v>34</v>
      </c>
      <c r="AX1630" s="195" t="s">
        <v>71</v>
      </c>
      <c r="AY1630" s="197" t="s">
        <v>180</v>
      </c>
    </row>
    <row r="1631" spans="2:65" s="203" customFormat="1">
      <c r="B1631" s="202"/>
      <c r="D1631" s="196" t="s">
        <v>190</v>
      </c>
      <c r="E1631" s="204" t="s">
        <v>5</v>
      </c>
      <c r="F1631" s="205" t="s">
        <v>1790</v>
      </c>
      <c r="H1631" s="206">
        <v>180</v>
      </c>
      <c r="L1631" s="202"/>
      <c r="M1631" s="207"/>
      <c r="N1631" s="208"/>
      <c r="O1631" s="208"/>
      <c r="P1631" s="208"/>
      <c r="Q1631" s="208"/>
      <c r="R1631" s="208"/>
      <c r="S1631" s="208"/>
      <c r="T1631" s="209"/>
      <c r="AT1631" s="204" t="s">
        <v>190</v>
      </c>
      <c r="AU1631" s="204" t="s">
        <v>81</v>
      </c>
      <c r="AV1631" s="203" t="s">
        <v>81</v>
      </c>
      <c r="AW1631" s="203" t="s">
        <v>34</v>
      </c>
      <c r="AX1631" s="203" t="s">
        <v>78</v>
      </c>
      <c r="AY1631" s="204" t="s">
        <v>180</v>
      </c>
    </row>
    <row r="1632" spans="2:65" s="103" customFormat="1" ht="38.25" customHeight="1">
      <c r="B1632" s="104"/>
      <c r="C1632" s="183" t="s">
        <v>1791</v>
      </c>
      <c r="D1632" s="183" t="s">
        <v>183</v>
      </c>
      <c r="E1632" s="184" t="s">
        <v>1304</v>
      </c>
      <c r="F1632" s="185" t="s">
        <v>1305</v>
      </c>
      <c r="G1632" s="186" t="s">
        <v>237</v>
      </c>
      <c r="H1632" s="187">
        <v>2.9049999999999998</v>
      </c>
      <c r="I1632" s="6"/>
      <c r="J1632" s="188">
        <f>ROUND(I1632*H1632,2)</f>
        <v>0</v>
      </c>
      <c r="K1632" s="185" t="s">
        <v>187</v>
      </c>
      <c r="L1632" s="104"/>
      <c r="M1632" s="189" t="s">
        <v>5</v>
      </c>
      <c r="N1632" s="190" t="s">
        <v>42</v>
      </c>
      <c r="O1632" s="105"/>
      <c r="P1632" s="191">
        <f>O1632*H1632</f>
        <v>0</v>
      </c>
      <c r="Q1632" s="191">
        <v>0</v>
      </c>
      <c r="R1632" s="191">
        <f>Q1632*H1632</f>
        <v>0</v>
      </c>
      <c r="S1632" s="191">
        <v>0</v>
      </c>
      <c r="T1632" s="192">
        <f>S1632*H1632</f>
        <v>0</v>
      </c>
      <c r="AR1632" s="93" t="s">
        <v>271</v>
      </c>
      <c r="AT1632" s="93" t="s">
        <v>183</v>
      </c>
      <c r="AU1632" s="93" t="s">
        <v>81</v>
      </c>
      <c r="AY1632" s="93" t="s">
        <v>180</v>
      </c>
      <c r="BE1632" s="193">
        <f>IF(N1632="základní",J1632,0)</f>
        <v>0</v>
      </c>
      <c r="BF1632" s="193">
        <f>IF(N1632="snížená",J1632,0)</f>
        <v>0</v>
      </c>
      <c r="BG1632" s="193">
        <f>IF(N1632="zákl. přenesená",J1632,0)</f>
        <v>0</v>
      </c>
      <c r="BH1632" s="193">
        <f>IF(N1632="sníž. přenesená",J1632,0)</f>
        <v>0</v>
      </c>
      <c r="BI1632" s="193">
        <f>IF(N1632="nulová",J1632,0)</f>
        <v>0</v>
      </c>
      <c r="BJ1632" s="93" t="s">
        <v>78</v>
      </c>
      <c r="BK1632" s="193">
        <f>ROUND(I1632*H1632,2)</f>
        <v>0</v>
      </c>
      <c r="BL1632" s="93" t="s">
        <v>271</v>
      </c>
      <c r="BM1632" s="93" t="s">
        <v>1792</v>
      </c>
    </row>
    <row r="1633" spans="2:65" s="103" customFormat="1" ht="25.5" customHeight="1">
      <c r="B1633" s="104"/>
      <c r="C1633" s="183" t="s">
        <v>1793</v>
      </c>
      <c r="D1633" s="183" t="s">
        <v>183</v>
      </c>
      <c r="E1633" s="184" t="s">
        <v>1308</v>
      </c>
      <c r="F1633" s="185" t="s">
        <v>1309</v>
      </c>
      <c r="G1633" s="186" t="s">
        <v>237</v>
      </c>
      <c r="H1633" s="187">
        <v>2.9049999999999998</v>
      </c>
      <c r="I1633" s="6"/>
      <c r="J1633" s="188">
        <f>ROUND(I1633*H1633,2)</f>
        <v>0</v>
      </c>
      <c r="K1633" s="185" t="s">
        <v>187</v>
      </c>
      <c r="L1633" s="104"/>
      <c r="M1633" s="189" t="s">
        <v>5</v>
      </c>
      <c r="N1633" s="190" t="s">
        <v>42</v>
      </c>
      <c r="O1633" s="105"/>
      <c r="P1633" s="191">
        <f>O1633*H1633</f>
        <v>0</v>
      </c>
      <c r="Q1633" s="191">
        <v>0</v>
      </c>
      <c r="R1633" s="191">
        <f>Q1633*H1633</f>
        <v>0</v>
      </c>
      <c r="S1633" s="191">
        <v>0</v>
      </c>
      <c r="T1633" s="192">
        <f>S1633*H1633</f>
        <v>0</v>
      </c>
      <c r="AR1633" s="93" t="s">
        <v>271</v>
      </c>
      <c r="AT1633" s="93" t="s">
        <v>183</v>
      </c>
      <c r="AU1633" s="93" t="s">
        <v>81</v>
      </c>
      <c r="AY1633" s="93" t="s">
        <v>180</v>
      </c>
      <c r="BE1633" s="193">
        <f>IF(N1633="základní",J1633,0)</f>
        <v>0</v>
      </c>
      <c r="BF1633" s="193">
        <f>IF(N1633="snížená",J1633,0)</f>
        <v>0</v>
      </c>
      <c r="BG1633" s="193">
        <f>IF(N1633="zákl. přenesená",J1633,0)</f>
        <v>0</v>
      </c>
      <c r="BH1633" s="193">
        <f>IF(N1633="sníž. přenesená",J1633,0)</f>
        <v>0</v>
      </c>
      <c r="BI1633" s="193">
        <f>IF(N1633="nulová",J1633,0)</f>
        <v>0</v>
      </c>
      <c r="BJ1633" s="93" t="s">
        <v>78</v>
      </c>
      <c r="BK1633" s="193">
        <f>ROUND(I1633*H1633,2)</f>
        <v>0</v>
      </c>
      <c r="BL1633" s="93" t="s">
        <v>271</v>
      </c>
      <c r="BM1633" s="93" t="s">
        <v>1794</v>
      </c>
    </row>
    <row r="1634" spans="2:65" s="195" customFormat="1">
      <c r="B1634" s="194"/>
      <c r="D1634" s="196" t="s">
        <v>190</v>
      </c>
      <c r="E1634" s="197" t="s">
        <v>5</v>
      </c>
      <c r="F1634" s="198" t="s">
        <v>1795</v>
      </c>
      <c r="H1634" s="197" t="s">
        <v>5</v>
      </c>
      <c r="L1634" s="194"/>
      <c r="M1634" s="199"/>
      <c r="N1634" s="200"/>
      <c r="O1634" s="200"/>
      <c r="P1634" s="200"/>
      <c r="Q1634" s="200"/>
      <c r="R1634" s="200"/>
      <c r="S1634" s="200"/>
      <c r="T1634" s="201"/>
      <c r="AT1634" s="197" t="s">
        <v>190</v>
      </c>
      <c r="AU1634" s="197" t="s">
        <v>81</v>
      </c>
      <c r="AV1634" s="195" t="s">
        <v>78</v>
      </c>
      <c r="AW1634" s="195" t="s">
        <v>34</v>
      </c>
      <c r="AX1634" s="195" t="s">
        <v>71</v>
      </c>
      <c r="AY1634" s="197" t="s">
        <v>180</v>
      </c>
    </row>
    <row r="1635" spans="2:65" s="203" customFormat="1">
      <c r="B1635" s="202"/>
      <c r="D1635" s="196" t="s">
        <v>190</v>
      </c>
      <c r="E1635" s="204" t="s">
        <v>5</v>
      </c>
      <c r="F1635" s="205" t="s">
        <v>1796</v>
      </c>
      <c r="H1635" s="206">
        <v>2.9049999999999998</v>
      </c>
      <c r="L1635" s="202"/>
      <c r="M1635" s="207"/>
      <c r="N1635" s="208"/>
      <c r="O1635" s="208"/>
      <c r="P1635" s="208"/>
      <c r="Q1635" s="208"/>
      <c r="R1635" s="208"/>
      <c r="S1635" s="208"/>
      <c r="T1635" s="209"/>
      <c r="AT1635" s="204" t="s">
        <v>190</v>
      </c>
      <c r="AU1635" s="204" t="s">
        <v>81</v>
      </c>
      <c r="AV1635" s="203" t="s">
        <v>81</v>
      </c>
      <c r="AW1635" s="203" t="s">
        <v>34</v>
      </c>
      <c r="AX1635" s="203" t="s">
        <v>78</v>
      </c>
      <c r="AY1635" s="204" t="s">
        <v>180</v>
      </c>
    </row>
    <row r="1636" spans="2:65" s="103" customFormat="1" ht="25.5" customHeight="1">
      <c r="B1636" s="104"/>
      <c r="C1636" s="183" t="s">
        <v>1797</v>
      </c>
      <c r="D1636" s="183" t="s">
        <v>183</v>
      </c>
      <c r="E1636" s="184" t="s">
        <v>1312</v>
      </c>
      <c r="F1636" s="185" t="s">
        <v>1313</v>
      </c>
      <c r="G1636" s="186" t="s">
        <v>237</v>
      </c>
      <c r="H1636" s="187">
        <v>40.67</v>
      </c>
      <c r="I1636" s="6"/>
      <c r="J1636" s="188">
        <f>ROUND(I1636*H1636,2)</f>
        <v>0</v>
      </c>
      <c r="K1636" s="185" t="s">
        <v>187</v>
      </c>
      <c r="L1636" s="104"/>
      <c r="M1636" s="189" t="s">
        <v>5</v>
      </c>
      <c r="N1636" s="190" t="s">
        <v>42</v>
      </c>
      <c r="O1636" s="105"/>
      <c r="P1636" s="191">
        <f>O1636*H1636</f>
        <v>0</v>
      </c>
      <c r="Q1636" s="191">
        <v>0</v>
      </c>
      <c r="R1636" s="191">
        <f>Q1636*H1636</f>
        <v>0</v>
      </c>
      <c r="S1636" s="191">
        <v>0</v>
      </c>
      <c r="T1636" s="192">
        <f>S1636*H1636</f>
        <v>0</v>
      </c>
      <c r="AR1636" s="93" t="s">
        <v>271</v>
      </c>
      <c r="AT1636" s="93" t="s">
        <v>183</v>
      </c>
      <c r="AU1636" s="93" t="s">
        <v>81</v>
      </c>
      <c r="AY1636" s="93" t="s">
        <v>180</v>
      </c>
      <c r="BE1636" s="193">
        <f>IF(N1636="základní",J1636,0)</f>
        <v>0</v>
      </c>
      <c r="BF1636" s="193">
        <f>IF(N1636="snížená",J1636,0)</f>
        <v>0</v>
      </c>
      <c r="BG1636" s="193">
        <f>IF(N1636="zákl. přenesená",J1636,0)</f>
        <v>0</v>
      </c>
      <c r="BH1636" s="193">
        <f>IF(N1636="sníž. přenesená",J1636,0)</f>
        <v>0</v>
      </c>
      <c r="BI1636" s="193">
        <f>IF(N1636="nulová",J1636,0)</f>
        <v>0</v>
      </c>
      <c r="BJ1636" s="93" t="s">
        <v>78</v>
      </c>
      <c r="BK1636" s="193">
        <f>ROUND(I1636*H1636,2)</f>
        <v>0</v>
      </c>
      <c r="BL1636" s="93" t="s">
        <v>271</v>
      </c>
      <c r="BM1636" s="93" t="s">
        <v>1798</v>
      </c>
    </row>
    <row r="1637" spans="2:65" s="203" customFormat="1">
      <c r="B1637" s="202"/>
      <c r="D1637" s="196" t="s">
        <v>190</v>
      </c>
      <c r="E1637" s="204" t="s">
        <v>5</v>
      </c>
      <c r="F1637" s="205" t="s">
        <v>1799</v>
      </c>
      <c r="H1637" s="206">
        <v>40.67</v>
      </c>
      <c r="L1637" s="202"/>
      <c r="M1637" s="207"/>
      <c r="N1637" s="208"/>
      <c r="O1637" s="208"/>
      <c r="P1637" s="208"/>
      <c r="Q1637" s="208"/>
      <c r="R1637" s="208"/>
      <c r="S1637" s="208"/>
      <c r="T1637" s="209"/>
      <c r="AT1637" s="204" t="s">
        <v>190</v>
      </c>
      <c r="AU1637" s="204" t="s">
        <v>81</v>
      </c>
      <c r="AV1637" s="203" t="s">
        <v>81</v>
      </c>
      <c r="AW1637" s="203" t="s">
        <v>34</v>
      </c>
      <c r="AX1637" s="203" t="s">
        <v>78</v>
      </c>
      <c r="AY1637" s="204" t="s">
        <v>180</v>
      </c>
    </row>
    <row r="1638" spans="2:65" s="103" customFormat="1" ht="25.5" customHeight="1">
      <c r="B1638" s="104"/>
      <c r="C1638" s="183" t="s">
        <v>1800</v>
      </c>
      <c r="D1638" s="183" t="s">
        <v>183</v>
      </c>
      <c r="E1638" s="184" t="s">
        <v>1801</v>
      </c>
      <c r="F1638" s="185" t="s">
        <v>1802</v>
      </c>
      <c r="G1638" s="186" t="s">
        <v>237</v>
      </c>
      <c r="H1638" s="187">
        <v>0.52</v>
      </c>
      <c r="I1638" s="6"/>
      <c r="J1638" s="188">
        <f>ROUND(I1638*H1638,2)</f>
        <v>0</v>
      </c>
      <c r="K1638" s="185" t="s">
        <v>187</v>
      </c>
      <c r="L1638" s="104"/>
      <c r="M1638" s="189" t="s">
        <v>5</v>
      </c>
      <c r="N1638" s="190" t="s">
        <v>42</v>
      </c>
      <c r="O1638" s="105"/>
      <c r="P1638" s="191">
        <f>O1638*H1638</f>
        <v>0</v>
      </c>
      <c r="Q1638" s="191">
        <v>0</v>
      </c>
      <c r="R1638" s="191">
        <f>Q1638*H1638</f>
        <v>0</v>
      </c>
      <c r="S1638" s="191">
        <v>0</v>
      </c>
      <c r="T1638" s="192">
        <f>S1638*H1638</f>
        <v>0</v>
      </c>
      <c r="AR1638" s="93" t="s">
        <v>271</v>
      </c>
      <c r="AT1638" s="93" t="s">
        <v>183</v>
      </c>
      <c r="AU1638" s="93" t="s">
        <v>81</v>
      </c>
      <c r="AY1638" s="93" t="s">
        <v>180</v>
      </c>
      <c r="BE1638" s="193">
        <f>IF(N1638="základní",J1638,0)</f>
        <v>0</v>
      </c>
      <c r="BF1638" s="193">
        <f>IF(N1638="snížená",J1638,0)</f>
        <v>0</v>
      </c>
      <c r="BG1638" s="193">
        <f>IF(N1638="zákl. přenesená",J1638,0)</f>
        <v>0</v>
      </c>
      <c r="BH1638" s="193">
        <f>IF(N1638="sníž. přenesená",J1638,0)</f>
        <v>0</v>
      </c>
      <c r="BI1638" s="193">
        <f>IF(N1638="nulová",J1638,0)</f>
        <v>0</v>
      </c>
      <c r="BJ1638" s="93" t="s">
        <v>78</v>
      </c>
      <c r="BK1638" s="193">
        <f>ROUND(I1638*H1638,2)</f>
        <v>0</v>
      </c>
      <c r="BL1638" s="93" t="s">
        <v>271</v>
      </c>
      <c r="BM1638" s="93" t="s">
        <v>1803</v>
      </c>
    </row>
    <row r="1639" spans="2:65" s="103" customFormat="1" ht="25.5" customHeight="1">
      <c r="B1639" s="104"/>
      <c r="C1639" s="183" t="s">
        <v>1804</v>
      </c>
      <c r="D1639" s="183" t="s">
        <v>183</v>
      </c>
      <c r="E1639" s="184" t="s">
        <v>1805</v>
      </c>
      <c r="F1639" s="185" t="s">
        <v>1806</v>
      </c>
      <c r="G1639" s="186" t="s">
        <v>186</v>
      </c>
      <c r="H1639" s="187">
        <v>23.6</v>
      </c>
      <c r="I1639" s="6"/>
      <c r="J1639" s="188">
        <f>ROUND(I1639*H1639,2)</f>
        <v>0</v>
      </c>
      <c r="K1639" s="185" t="s">
        <v>187</v>
      </c>
      <c r="L1639" s="104"/>
      <c r="M1639" s="189" t="s">
        <v>5</v>
      </c>
      <c r="N1639" s="190" t="s">
        <v>42</v>
      </c>
      <c r="O1639" s="105"/>
      <c r="P1639" s="191">
        <f>O1639*H1639</f>
        <v>0</v>
      </c>
      <c r="Q1639" s="191">
        <v>6.0000000000000002E-5</v>
      </c>
      <c r="R1639" s="191">
        <f>Q1639*H1639</f>
        <v>1.4160000000000002E-3</v>
      </c>
      <c r="S1639" s="191">
        <v>0</v>
      </c>
      <c r="T1639" s="192">
        <f>S1639*H1639</f>
        <v>0</v>
      </c>
      <c r="AR1639" s="93" t="s">
        <v>271</v>
      </c>
      <c r="AT1639" s="93" t="s">
        <v>183</v>
      </c>
      <c r="AU1639" s="93" t="s">
        <v>81</v>
      </c>
      <c r="AY1639" s="93" t="s">
        <v>180</v>
      </c>
      <c r="BE1639" s="193">
        <f>IF(N1639="základní",J1639,0)</f>
        <v>0</v>
      </c>
      <c r="BF1639" s="193">
        <f>IF(N1639="snížená",J1639,0)</f>
        <v>0</v>
      </c>
      <c r="BG1639" s="193">
        <f>IF(N1639="zákl. přenesená",J1639,0)</f>
        <v>0</v>
      </c>
      <c r="BH1639" s="193">
        <f>IF(N1639="sníž. přenesená",J1639,0)</f>
        <v>0</v>
      </c>
      <c r="BI1639" s="193">
        <f>IF(N1639="nulová",J1639,0)</f>
        <v>0</v>
      </c>
      <c r="BJ1639" s="93" t="s">
        <v>78</v>
      </c>
      <c r="BK1639" s="193">
        <f>ROUND(I1639*H1639,2)</f>
        <v>0</v>
      </c>
      <c r="BL1639" s="93" t="s">
        <v>271</v>
      </c>
      <c r="BM1639" s="93" t="s">
        <v>1807</v>
      </c>
    </row>
    <row r="1640" spans="2:65" s="195" customFormat="1">
      <c r="B1640" s="194"/>
      <c r="D1640" s="196" t="s">
        <v>190</v>
      </c>
      <c r="E1640" s="197" t="s">
        <v>5</v>
      </c>
      <c r="F1640" s="198" t="s">
        <v>1808</v>
      </c>
      <c r="H1640" s="197" t="s">
        <v>5</v>
      </c>
      <c r="L1640" s="194"/>
      <c r="M1640" s="199"/>
      <c r="N1640" s="200"/>
      <c r="O1640" s="200"/>
      <c r="P1640" s="200"/>
      <c r="Q1640" s="200"/>
      <c r="R1640" s="200"/>
      <c r="S1640" s="200"/>
      <c r="T1640" s="201"/>
      <c r="AT1640" s="197" t="s">
        <v>190</v>
      </c>
      <c r="AU1640" s="197" t="s">
        <v>81</v>
      </c>
      <c r="AV1640" s="195" t="s">
        <v>78</v>
      </c>
      <c r="AW1640" s="195" t="s">
        <v>34</v>
      </c>
      <c r="AX1640" s="195" t="s">
        <v>71</v>
      </c>
      <c r="AY1640" s="197" t="s">
        <v>180</v>
      </c>
    </row>
    <row r="1641" spans="2:65" s="195" customFormat="1">
      <c r="B1641" s="194"/>
      <c r="D1641" s="196" t="s">
        <v>190</v>
      </c>
      <c r="E1641" s="197" t="s">
        <v>5</v>
      </c>
      <c r="F1641" s="198" t="s">
        <v>1809</v>
      </c>
      <c r="H1641" s="197" t="s">
        <v>5</v>
      </c>
      <c r="L1641" s="194"/>
      <c r="M1641" s="199"/>
      <c r="N1641" s="200"/>
      <c r="O1641" s="200"/>
      <c r="P1641" s="200"/>
      <c r="Q1641" s="200"/>
      <c r="R1641" s="200"/>
      <c r="S1641" s="200"/>
      <c r="T1641" s="201"/>
      <c r="AT1641" s="197" t="s">
        <v>190</v>
      </c>
      <c r="AU1641" s="197" t="s">
        <v>81</v>
      </c>
      <c r="AV1641" s="195" t="s">
        <v>78</v>
      </c>
      <c r="AW1641" s="195" t="s">
        <v>34</v>
      </c>
      <c r="AX1641" s="195" t="s">
        <v>71</v>
      </c>
      <c r="AY1641" s="197" t="s">
        <v>180</v>
      </c>
    </row>
    <row r="1642" spans="2:65" s="195" customFormat="1">
      <c r="B1642" s="194"/>
      <c r="D1642" s="196" t="s">
        <v>190</v>
      </c>
      <c r="E1642" s="197" t="s">
        <v>5</v>
      </c>
      <c r="F1642" s="198" t="s">
        <v>1810</v>
      </c>
      <c r="H1642" s="197" t="s">
        <v>5</v>
      </c>
      <c r="L1642" s="194"/>
      <c r="M1642" s="199"/>
      <c r="N1642" s="200"/>
      <c r="O1642" s="200"/>
      <c r="P1642" s="200"/>
      <c r="Q1642" s="200"/>
      <c r="R1642" s="200"/>
      <c r="S1642" s="200"/>
      <c r="T1642" s="201"/>
      <c r="AT1642" s="197" t="s">
        <v>190</v>
      </c>
      <c r="AU1642" s="197" t="s">
        <v>81</v>
      </c>
      <c r="AV1642" s="195" t="s">
        <v>78</v>
      </c>
      <c r="AW1642" s="195" t="s">
        <v>34</v>
      </c>
      <c r="AX1642" s="195" t="s">
        <v>71</v>
      </c>
      <c r="AY1642" s="197" t="s">
        <v>180</v>
      </c>
    </row>
    <row r="1643" spans="2:65" s="203" customFormat="1">
      <c r="B1643" s="202"/>
      <c r="D1643" s="196" t="s">
        <v>190</v>
      </c>
      <c r="E1643" s="204" t="s">
        <v>5</v>
      </c>
      <c r="F1643" s="205" t="s">
        <v>1627</v>
      </c>
      <c r="H1643" s="206">
        <v>5</v>
      </c>
      <c r="L1643" s="202"/>
      <c r="M1643" s="207"/>
      <c r="N1643" s="208"/>
      <c r="O1643" s="208"/>
      <c r="P1643" s="208"/>
      <c r="Q1643" s="208"/>
      <c r="R1643" s="208"/>
      <c r="S1643" s="208"/>
      <c r="T1643" s="209"/>
      <c r="AT1643" s="204" t="s">
        <v>190</v>
      </c>
      <c r="AU1643" s="204" t="s">
        <v>81</v>
      </c>
      <c r="AV1643" s="203" t="s">
        <v>81</v>
      </c>
      <c r="AW1643" s="203" t="s">
        <v>34</v>
      </c>
      <c r="AX1643" s="203" t="s">
        <v>71</v>
      </c>
      <c r="AY1643" s="204" t="s">
        <v>180</v>
      </c>
    </row>
    <row r="1644" spans="2:65" s="195" customFormat="1">
      <c r="B1644" s="194"/>
      <c r="D1644" s="196" t="s">
        <v>190</v>
      </c>
      <c r="E1644" s="197" t="s">
        <v>5</v>
      </c>
      <c r="F1644" s="198" t="s">
        <v>1811</v>
      </c>
      <c r="H1644" s="197" t="s">
        <v>5</v>
      </c>
      <c r="L1644" s="194"/>
      <c r="M1644" s="199"/>
      <c r="N1644" s="200"/>
      <c r="O1644" s="200"/>
      <c r="P1644" s="200"/>
      <c r="Q1644" s="200"/>
      <c r="R1644" s="200"/>
      <c r="S1644" s="200"/>
      <c r="T1644" s="201"/>
      <c r="AT1644" s="197" t="s">
        <v>190</v>
      </c>
      <c r="AU1644" s="197" t="s">
        <v>81</v>
      </c>
      <c r="AV1644" s="195" t="s">
        <v>78</v>
      </c>
      <c r="AW1644" s="195" t="s">
        <v>34</v>
      </c>
      <c r="AX1644" s="195" t="s">
        <v>71</v>
      </c>
      <c r="AY1644" s="197" t="s">
        <v>180</v>
      </c>
    </row>
    <row r="1645" spans="2:65" s="195" customFormat="1">
      <c r="B1645" s="194"/>
      <c r="D1645" s="196" t="s">
        <v>190</v>
      </c>
      <c r="E1645" s="197" t="s">
        <v>5</v>
      </c>
      <c r="F1645" s="198" t="s">
        <v>1812</v>
      </c>
      <c r="H1645" s="197" t="s">
        <v>5</v>
      </c>
      <c r="L1645" s="194"/>
      <c r="M1645" s="199"/>
      <c r="N1645" s="200"/>
      <c r="O1645" s="200"/>
      <c r="P1645" s="200"/>
      <c r="Q1645" s="200"/>
      <c r="R1645" s="200"/>
      <c r="S1645" s="200"/>
      <c r="T1645" s="201"/>
      <c r="AT1645" s="197" t="s">
        <v>190</v>
      </c>
      <c r="AU1645" s="197" t="s">
        <v>81</v>
      </c>
      <c r="AV1645" s="195" t="s">
        <v>78</v>
      </c>
      <c r="AW1645" s="195" t="s">
        <v>34</v>
      </c>
      <c r="AX1645" s="195" t="s">
        <v>71</v>
      </c>
      <c r="AY1645" s="197" t="s">
        <v>180</v>
      </c>
    </row>
    <row r="1646" spans="2:65" s="203" customFormat="1">
      <c r="B1646" s="202"/>
      <c r="D1646" s="196" t="s">
        <v>190</v>
      </c>
      <c r="E1646" s="204" t="s">
        <v>5</v>
      </c>
      <c r="F1646" s="205" t="s">
        <v>1813</v>
      </c>
      <c r="H1646" s="206">
        <v>9.3000000000000007</v>
      </c>
      <c r="L1646" s="202"/>
      <c r="M1646" s="207"/>
      <c r="N1646" s="208"/>
      <c r="O1646" s="208"/>
      <c r="P1646" s="208"/>
      <c r="Q1646" s="208"/>
      <c r="R1646" s="208"/>
      <c r="S1646" s="208"/>
      <c r="T1646" s="209"/>
      <c r="AT1646" s="204" t="s">
        <v>190</v>
      </c>
      <c r="AU1646" s="204" t="s">
        <v>81</v>
      </c>
      <c r="AV1646" s="203" t="s">
        <v>81</v>
      </c>
      <c r="AW1646" s="203" t="s">
        <v>34</v>
      </c>
      <c r="AX1646" s="203" t="s">
        <v>71</v>
      </c>
      <c r="AY1646" s="204" t="s">
        <v>180</v>
      </c>
    </row>
    <row r="1647" spans="2:65" s="195" customFormat="1">
      <c r="B1647" s="194"/>
      <c r="D1647" s="196" t="s">
        <v>190</v>
      </c>
      <c r="E1647" s="197" t="s">
        <v>5</v>
      </c>
      <c r="F1647" s="198" t="s">
        <v>1814</v>
      </c>
      <c r="H1647" s="197" t="s">
        <v>5</v>
      </c>
      <c r="L1647" s="194"/>
      <c r="M1647" s="199"/>
      <c r="N1647" s="200"/>
      <c r="O1647" s="200"/>
      <c r="P1647" s="200"/>
      <c r="Q1647" s="200"/>
      <c r="R1647" s="200"/>
      <c r="S1647" s="200"/>
      <c r="T1647" s="201"/>
      <c r="AT1647" s="197" t="s">
        <v>190</v>
      </c>
      <c r="AU1647" s="197" t="s">
        <v>81</v>
      </c>
      <c r="AV1647" s="195" t="s">
        <v>78</v>
      </c>
      <c r="AW1647" s="195" t="s">
        <v>34</v>
      </c>
      <c r="AX1647" s="195" t="s">
        <v>71</v>
      </c>
      <c r="AY1647" s="197" t="s">
        <v>180</v>
      </c>
    </row>
    <row r="1648" spans="2:65" s="195" customFormat="1">
      <c r="B1648" s="194"/>
      <c r="D1648" s="196" t="s">
        <v>190</v>
      </c>
      <c r="E1648" s="197" t="s">
        <v>5</v>
      </c>
      <c r="F1648" s="198" t="s">
        <v>1815</v>
      </c>
      <c r="H1648" s="197" t="s">
        <v>5</v>
      </c>
      <c r="L1648" s="194"/>
      <c r="M1648" s="199"/>
      <c r="N1648" s="200"/>
      <c r="O1648" s="200"/>
      <c r="P1648" s="200"/>
      <c r="Q1648" s="200"/>
      <c r="R1648" s="200"/>
      <c r="S1648" s="200"/>
      <c r="T1648" s="201"/>
      <c r="AT1648" s="197" t="s">
        <v>190</v>
      </c>
      <c r="AU1648" s="197" t="s">
        <v>81</v>
      </c>
      <c r="AV1648" s="195" t="s">
        <v>78</v>
      </c>
      <c r="AW1648" s="195" t="s">
        <v>34</v>
      </c>
      <c r="AX1648" s="195" t="s">
        <v>71</v>
      </c>
      <c r="AY1648" s="197" t="s">
        <v>180</v>
      </c>
    </row>
    <row r="1649" spans="2:65" s="203" customFormat="1">
      <c r="B1649" s="202"/>
      <c r="D1649" s="196" t="s">
        <v>190</v>
      </c>
      <c r="E1649" s="204" t="s">
        <v>5</v>
      </c>
      <c r="F1649" s="205" t="s">
        <v>1816</v>
      </c>
      <c r="H1649" s="206">
        <v>9.3000000000000007</v>
      </c>
      <c r="L1649" s="202"/>
      <c r="M1649" s="207"/>
      <c r="N1649" s="208"/>
      <c r="O1649" s="208"/>
      <c r="P1649" s="208"/>
      <c r="Q1649" s="208"/>
      <c r="R1649" s="208"/>
      <c r="S1649" s="208"/>
      <c r="T1649" s="209"/>
      <c r="AT1649" s="204" t="s">
        <v>190</v>
      </c>
      <c r="AU1649" s="204" t="s">
        <v>81</v>
      </c>
      <c r="AV1649" s="203" t="s">
        <v>81</v>
      </c>
      <c r="AW1649" s="203" t="s">
        <v>34</v>
      </c>
      <c r="AX1649" s="203" t="s">
        <v>71</v>
      </c>
      <c r="AY1649" s="204" t="s">
        <v>180</v>
      </c>
    </row>
    <row r="1650" spans="2:65" s="211" customFormat="1">
      <c r="B1650" s="210"/>
      <c r="D1650" s="196" t="s">
        <v>190</v>
      </c>
      <c r="E1650" s="212" t="s">
        <v>5</v>
      </c>
      <c r="F1650" s="213" t="s">
        <v>198</v>
      </c>
      <c r="H1650" s="214">
        <v>23.6</v>
      </c>
      <c r="L1650" s="210"/>
      <c r="M1650" s="215"/>
      <c r="N1650" s="216"/>
      <c r="O1650" s="216"/>
      <c r="P1650" s="216"/>
      <c r="Q1650" s="216"/>
      <c r="R1650" s="216"/>
      <c r="S1650" s="216"/>
      <c r="T1650" s="217"/>
      <c r="AT1650" s="212" t="s">
        <v>190</v>
      </c>
      <c r="AU1650" s="212" t="s">
        <v>81</v>
      </c>
      <c r="AV1650" s="211" t="s">
        <v>188</v>
      </c>
      <c r="AW1650" s="211" t="s">
        <v>34</v>
      </c>
      <c r="AX1650" s="211" t="s">
        <v>78</v>
      </c>
      <c r="AY1650" s="212" t="s">
        <v>180</v>
      </c>
    </row>
    <row r="1651" spans="2:65" s="103" customFormat="1" ht="25.5" customHeight="1">
      <c r="B1651" s="104"/>
      <c r="C1651" s="226" t="s">
        <v>1817</v>
      </c>
      <c r="D1651" s="226" t="s">
        <v>296</v>
      </c>
      <c r="E1651" s="227" t="s">
        <v>1818</v>
      </c>
      <c r="F1651" s="228" t="s">
        <v>1819</v>
      </c>
      <c r="G1651" s="229" t="s">
        <v>186</v>
      </c>
      <c r="H1651" s="230">
        <v>23.6</v>
      </c>
      <c r="I1651" s="7"/>
      <c r="J1651" s="231">
        <f>ROUND(I1651*H1651,2)</f>
        <v>0</v>
      </c>
      <c r="K1651" s="228" t="s">
        <v>5</v>
      </c>
      <c r="L1651" s="232"/>
      <c r="M1651" s="233" t="s">
        <v>5</v>
      </c>
      <c r="N1651" s="234" t="s">
        <v>42</v>
      </c>
      <c r="O1651" s="105"/>
      <c r="P1651" s="191">
        <f>O1651*H1651</f>
        <v>0</v>
      </c>
      <c r="Q1651" s="191">
        <v>3.7999999999999999E-2</v>
      </c>
      <c r="R1651" s="191">
        <f>Q1651*H1651</f>
        <v>0.89680000000000004</v>
      </c>
      <c r="S1651" s="191">
        <v>0</v>
      </c>
      <c r="T1651" s="192">
        <f>S1651*H1651</f>
        <v>0</v>
      </c>
      <c r="AR1651" s="93" t="s">
        <v>389</v>
      </c>
      <c r="AT1651" s="93" t="s">
        <v>296</v>
      </c>
      <c r="AU1651" s="93" t="s">
        <v>81</v>
      </c>
      <c r="AY1651" s="93" t="s">
        <v>180</v>
      </c>
      <c r="BE1651" s="193">
        <f>IF(N1651="základní",J1651,0)</f>
        <v>0</v>
      </c>
      <c r="BF1651" s="193">
        <f>IF(N1651="snížená",J1651,0)</f>
        <v>0</v>
      </c>
      <c r="BG1651" s="193">
        <f>IF(N1651="zákl. přenesená",J1651,0)</f>
        <v>0</v>
      </c>
      <c r="BH1651" s="193">
        <f>IF(N1651="sníž. přenesená",J1651,0)</f>
        <v>0</v>
      </c>
      <c r="BI1651" s="193">
        <f>IF(N1651="nulová",J1651,0)</f>
        <v>0</v>
      </c>
      <c r="BJ1651" s="93" t="s">
        <v>78</v>
      </c>
      <c r="BK1651" s="193">
        <f>ROUND(I1651*H1651,2)</f>
        <v>0</v>
      </c>
      <c r="BL1651" s="93" t="s">
        <v>271</v>
      </c>
      <c r="BM1651" s="93" t="s">
        <v>1820</v>
      </c>
    </row>
    <row r="1652" spans="2:65" s="103" customFormat="1" ht="25.5" customHeight="1">
      <c r="B1652" s="104"/>
      <c r="C1652" s="183" t="s">
        <v>1821</v>
      </c>
      <c r="D1652" s="183" t="s">
        <v>183</v>
      </c>
      <c r="E1652" s="184" t="s">
        <v>1822</v>
      </c>
      <c r="F1652" s="185" t="s">
        <v>1823</v>
      </c>
      <c r="G1652" s="186" t="s">
        <v>186</v>
      </c>
      <c r="H1652" s="187">
        <v>45</v>
      </c>
      <c r="I1652" s="6"/>
      <c r="J1652" s="188">
        <f>ROUND(I1652*H1652,2)</f>
        <v>0</v>
      </c>
      <c r="K1652" s="185" t="s">
        <v>187</v>
      </c>
      <c r="L1652" s="104"/>
      <c r="M1652" s="189" t="s">
        <v>5</v>
      </c>
      <c r="N1652" s="190" t="s">
        <v>42</v>
      </c>
      <c r="O1652" s="105"/>
      <c r="P1652" s="191">
        <f>O1652*H1652</f>
        <v>0</v>
      </c>
      <c r="Q1652" s="191">
        <v>1.7000000000000001E-4</v>
      </c>
      <c r="R1652" s="191">
        <f>Q1652*H1652</f>
        <v>7.6500000000000005E-3</v>
      </c>
      <c r="S1652" s="191">
        <v>0</v>
      </c>
      <c r="T1652" s="192">
        <f>S1652*H1652</f>
        <v>0</v>
      </c>
      <c r="AR1652" s="93" t="s">
        <v>271</v>
      </c>
      <c r="AT1652" s="93" t="s">
        <v>183</v>
      </c>
      <c r="AU1652" s="93" t="s">
        <v>81</v>
      </c>
      <c r="AY1652" s="93" t="s">
        <v>180</v>
      </c>
      <c r="BE1652" s="193">
        <f>IF(N1652="základní",J1652,0)</f>
        <v>0</v>
      </c>
      <c r="BF1652" s="193">
        <f>IF(N1652="snížená",J1652,0)</f>
        <v>0</v>
      </c>
      <c r="BG1652" s="193">
        <f>IF(N1652="zákl. přenesená",J1652,0)</f>
        <v>0</v>
      </c>
      <c r="BH1652" s="193">
        <f>IF(N1652="sníž. přenesená",J1652,0)</f>
        <v>0</v>
      </c>
      <c r="BI1652" s="193">
        <f>IF(N1652="nulová",J1652,0)</f>
        <v>0</v>
      </c>
      <c r="BJ1652" s="93" t="s">
        <v>78</v>
      </c>
      <c r="BK1652" s="193">
        <f>ROUND(I1652*H1652,2)</f>
        <v>0</v>
      </c>
      <c r="BL1652" s="93" t="s">
        <v>271</v>
      </c>
      <c r="BM1652" s="93" t="s">
        <v>1824</v>
      </c>
    </row>
    <row r="1653" spans="2:65" s="195" customFormat="1">
      <c r="B1653" s="194"/>
      <c r="D1653" s="196" t="s">
        <v>190</v>
      </c>
      <c r="E1653" s="197" t="s">
        <v>5</v>
      </c>
      <c r="F1653" s="198" t="s">
        <v>1825</v>
      </c>
      <c r="H1653" s="197" t="s">
        <v>5</v>
      </c>
      <c r="L1653" s="194"/>
      <c r="M1653" s="199"/>
      <c r="N1653" s="200"/>
      <c r="O1653" s="200"/>
      <c r="P1653" s="200"/>
      <c r="Q1653" s="200"/>
      <c r="R1653" s="200"/>
      <c r="S1653" s="200"/>
      <c r="T1653" s="201"/>
      <c r="AT1653" s="197" t="s">
        <v>190</v>
      </c>
      <c r="AU1653" s="197" t="s">
        <v>81</v>
      </c>
      <c r="AV1653" s="195" t="s">
        <v>78</v>
      </c>
      <c r="AW1653" s="195" t="s">
        <v>34</v>
      </c>
      <c r="AX1653" s="195" t="s">
        <v>71</v>
      </c>
      <c r="AY1653" s="197" t="s">
        <v>180</v>
      </c>
    </row>
    <row r="1654" spans="2:65" s="195" customFormat="1">
      <c r="B1654" s="194"/>
      <c r="D1654" s="196" t="s">
        <v>190</v>
      </c>
      <c r="E1654" s="197" t="s">
        <v>5</v>
      </c>
      <c r="F1654" s="198" t="s">
        <v>1809</v>
      </c>
      <c r="H1654" s="197" t="s">
        <v>5</v>
      </c>
      <c r="L1654" s="194"/>
      <c r="M1654" s="199"/>
      <c r="N1654" s="200"/>
      <c r="O1654" s="200"/>
      <c r="P1654" s="200"/>
      <c r="Q1654" s="200"/>
      <c r="R1654" s="200"/>
      <c r="S1654" s="200"/>
      <c r="T1654" s="201"/>
      <c r="AT1654" s="197" t="s">
        <v>190</v>
      </c>
      <c r="AU1654" s="197" t="s">
        <v>81</v>
      </c>
      <c r="AV1654" s="195" t="s">
        <v>78</v>
      </c>
      <c r="AW1654" s="195" t="s">
        <v>34</v>
      </c>
      <c r="AX1654" s="195" t="s">
        <v>71</v>
      </c>
      <c r="AY1654" s="197" t="s">
        <v>180</v>
      </c>
    </row>
    <row r="1655" spans="2:65" s="195" customFormat="1">
      <c r="B1655" s="194"/>
      <c r="D1655" s="196" t="s">
        <v>190</v>
      </c>
      <c r="E1655" s="197" t="s">
        <v>5</v>
      </c>
      <c r="F1655" s="198" t="s">
        <v>1810</v>
      </c>
      <c r="H1655" s="197" t="s">
        <v>5</v>
      </c>
      <c r="L1655" s="194"/>
      <c r="M1655" s="199"/>
      <c r="N1655" s="200"/>
      <c r="O1655" s="200"/>
      <c r="P1655" s="200"/>
      <c r="Q1655" s="200"/>
      <c r="R1655" s="200"/>
      <c r="S1655" s="200"/>
      <c r="T1655" s="201"/>
      <c r="AT1655" s="197" t="s">
        <v>190</v>
      </c>
      <c r="AU1655" s="197" t="s">
        <v>81</v>
      </c>
      <c r="AV1655" s="195" t="s">
        <v>78</v>
      </c>
      <c r="AW1655" s="195" t="s">
        <v>34</v>
      </c>
      <c r="AX1655" s="195" t="s">
        <v>71</v>
      </c>
      <c r="AY1655" s="197" t="s">
        <v>180</v>
      </c>
    </row>
    <row r="1656" spans="2:65" s="203" customFormat="1">
      <c r="B1656" s="202"/>
      <c r="D1656" s="196" t="s">
        <v>190</v>
      </c>
      <c r="E1656" s="204" t="s">
        <v>5</v>
      </c>
      <c r="F1656" s="205" t="s">
        <v>1826</v>
      </c>
      <c r="H1656" s="206">
        <v>15</v>
      </c>
      <c r="L1656" s="202"/>
      <c r="M1656" s="207"/>
      <c r="N1656" s="208"/>
      <c r="O1656" s="208"/>
      <c r="P1656" s="208"/>
      <c r="Q1656" s="208"/>
      <c r="R1656" s="208"/>
      <c r="S1656" s="208"/>
      <c r="T1656" s="209"/>
      <c r="AT1656" s="204" t="s">
        <v>190</v>
      </c>
      <c r="AU1656" s="204" t="s">
        <v>81</v>
      </c>
      <c r="AV1656" s="203" t="s">
        <v>81</v>
      </c>
      <c r="AW1656" s="203" t="s">
        <v>34</v>
      </c>
      <c r="AX1656" s="203" t="s">
        <v>71</v>
      </c>
      <c r="AY1656" s="204" t="s">
        <v>180</v>
      </c>
    </row>
    <row r="1657" spans="2:65" s="195" customFormat="1">
      <c r="B1657" s="194"/>
      <c r="D1657" s="196" t="s">
        <v>190</v>
      </c>
      <c r="E1657" s="197" t="s">
        <v>5</v>
      </c>
      <c r="F1657" s="198" t="s">
        <v>1811</v>
      </c>
      <c r="H1657" s="197" t="s">
        <v>5</v>
      </c>
      <c r="L1657" s="194"/>
      <c r="M1657" s="199"/>
      <c r="N1657" s="200"/>
      <c r="O1657" s="200"/>
      <c r="P1657" s="200"/>
      <c r="Q1657" s="200"/>
      <c r="R1657" s="200"/>
      <c r="S1657" s="200"/>
      <c r="T1657" s="201"/>
      <c r="AT1657" s="197" t="s">
        <v>190</v>
      </c>
      <c r="AU1657" s="197" t="s">
        <v>81</v>
      </c>
      <c r="AV1657" s="195" t="s">
        <v>78</v>
      </c>
      <c r="AW1657" s="195" t="s">
        <v>34</v>
      </c>
      <c r="AX1657" s="195" t="s">
        <v>71</v>
      </c>
      <c r="AY1657" s="197" t="s">
        <v>180</v>
      </c>
    </row>
    <row r="1658" spans="2:65" s="195" customFormat="1">
      <c r="B1658" s="194"/>
      <c r="D1658" s="196" t="s">
        <v>190</v>
      </c>
      <c r="E1658" s="197" t="s">
        <v>5</v>
      </c>
      <c r="F1658" s="198" t="s">
        <v>1812</v>
      </c>
      <c r="H1658" s="197" t="s">
        <v>5</v>
      </c>
      <c r="L1658" s="194"/>
      <c r="M1658" s="199"/>
      <c r="N1658" s="200"/>
      <c r="O1658" s="200"/>
      <c r="P1658" s="200"/>
      <c r="Q1658" s="200"/>
      <c r="R1658" s="200"/>
      <c r="S1658" s="200"/>
      <c r="T1658" s="201"/>
      <c r="AT1658" s="197" t="s">
        <v>190</v>
      </c>
      <c r="AU1658" s="197" t="s">
        <v>81</v>
      </c>
      <c r="AV1658" s="195" t="s">
        <v>78</v>
      </c>
      <c r="AW1658" s="195" t="s">
        <v>34</v>
      </c>
      <c r="AX1658" s="195" t="s">
        <v>71</v>
      </c>
      <c r="AY1658" s="197" t="s">
        <v>180</v>
      </c>
    </row>
    <row r="1659" spans="2:65" s="203" customFormat="1">
      <c r="B1659" s="202"/>
      <c r="D1659" s="196" t="s">
        <v>190</v>
      </c>
      <c r="E1659" s="204" t="s">
        <v>5</v>
      </c>
      <c r="F1659" s="205" t="s">
        <v>1826</v>
      </c>
      <c r="H1659" s="206">
        <v>15</v>
      </c>
      <c r="L1659" s="202"/>
      <c r="M1659" s="207"/>
      <c r="N1659" s="208"/>
      <c r="O1659" s="208"/>
      <c r="P1659" s="208"/>
      <c r="Q1659" s="208"/>
      <c r="R1659" s="208"/>
      <c r="S1659" s="208"/>
      <c r="T1659" s="209"/>
      <c r="AT1659" s="204" t="s">
        <v>190</v>
      </c>
      <c r="AU1659" s="204" t="s">
        <v>81</v>
      </c>
      <c r="AV1659" s="203" t="s">
        <v>81</v>
      </c>
      <c r="AW1659" s="203" t="s">
        <v>34</v>
      </c>
      <c r="AX1659" s="203" t="s">
        <v>71</v>
      </c>
      <c r="AY1659" s="204" t="s">
        <v>180</v>
      </c>
    </row>
    <row r="1660" spans="2:65" s="195" customFormat="1">
      <c r="B1660" s="194"/>
      <c r="D1660" s="196" t="s">
        <v>190</v>
      </c>
      <c r="E1660" s="197" t="s">
        <v>5</v>
      </c>
      <c r="F1660" s="198" t="s">
        <v>1814</v>
      </c>
      <c r="H1660" s="197" t="s">
        <v>5</v>
      </c>
      <c r="L1660" s="194"/>
      <c r="M1660" s="199"/>
      <c r="N1660" s="200"/>
      <c r="O1660" s="200"/>
      <c r="P1660" s="200"/>
      <c r="Q1660" s="200"/>
      <c r="R1660" s="200"/>
      <c r="S1660" s="200"/>
      <c r="T1660" s="201"/>
      <c r="AT1660" s="197" t="s">
        <v>190</v>
      </c>
      <c r="AU1660" s="197" t="s">
        <v>81</v>
      </c>
      <c r="AV1660" s="195" t="s">
        <v>78</v>
      </c>
      <c r="AW1660" s="195" t="s">
        <v>34</v>
      </c>
      <c r="AX1660" s="195" t="s">
        <v>71</v>
      </c>
      <c r="AY1660" s="197" t="s">
        <v>180</v>
      </c>
    </row>
    <row r="1661" spans="2:65" s="195" customFormat="1">
      <c r="B1661" s="194"/>
      <c r="D1661" s="196" t="s">
        <v>190</v>
      </c>
      <c r="E1661" s="197" t="s">
        <v>5</v>
      </c>
      <c r="F1661" s="198" t="s">
        <v>1815</v>
      </c>
      <c r="H1661" s="197" t="s">
        <v>5</v>
      </c>
      <c r="L1661" s="194"/>
      <c r="M1661" s="199"/>
      <c r="N1661" s="200"/>
      <c r="O1661" s="200"/>
      <c r="P1661" s="200"/>
      <c r="Q1661" s="200"/>
      <c r="R1661" s="200"/>
      <c r="S1661" s="200"/>
      <c r="T1661" s="201"/>
      <c r="AT1661" s="197" t="s">
        <v>190</v>
      </c>
      <c r="AU1661" s="197" t="s">
        <v>81</v>
      </c>
      <c r="AV1661" s="195" t="s">
        <v>78</v>
      </c>
      <c r="AW1661" s="195" t="s">
        <v>34</v>
      </c>
      <c r="AX1661" s="195" t="s">
        <v>71</v>
      </c>
      <c r="AY1661" s="197" t="s">
        <v>180</v>
      </c>
    </row>
    <row r="1662" spans="2:65" s="203" customFormat="1">
      <c r="B1662" s="202"/>
      <c r="D1662" s="196" t="s">
        <v>190</v>
      </c>
      <c r="E1662" s="204" t="s">
        <v>5</v>
      </c>
      <c r="F1662" s="205" t="s">
        <v>1826</v>
      </c>
      <c r="H1662" s="206">
        <v>15</v>
      </c>
      <c r="L1662" s="202"/>
      <c r="M1662" s="207"/>
      <c r="N1662" s="208"/>
      <c r="O1662" s="208"/>
      <c r="P1662" s="208"/>
      <c r="Q1662" s="208"/>
      <c r="R1662" s="208"/>
      <c r="S1662" s="208"/>
      <c r="T1662" s="209"/>
      <c r="AT1662" s="204" t="s">
        <v>190</v>
      </c>
      <c r="AU1662" s="204" t="s">
        <v>81</v>
      </c>
      <c r="AV1662" s="203" t="s">
        <v>81</v>
      </c>
      <c r="AW1662" s="203" t="s">
        <v>34</v>
      </c>
      <c r="AX1662" s="203" t="s">
        <v>71</v>
      </c>
      <c r="AY1662" s="204" t="s">
        <v>180</v>
      </c>
    </row>
    <row r="1663" spans="2:65" s="211" customFormat="1">
      <c r="B1663" s="210"/>
      <c r="D1663" s="196" t="s">
        <v>190</v>
      </c>
      <c r="E1663" s="212" t="s">
        <v>5</v>
      </c>
      <c r="F1663" s="213" t="s">
        <v>198</v>
      </c>
      <c r="H1663" s="214">
        <v>45</v>
      </c>
      <c r="L1663" s="210"/>
      <c r="M1663" s="215"/>
      <c r="N1663" s="216"/>
      <c r="O1663" s="216"/>
      <c r="P1663" s="216"/>
      <c r="Q1663" s="216"/>
      <c r="R1663" s="216"/>
      <c r="S1663" s="216"/>
      <c r="T1663" s="217"/>
      <c r="AT1663" s="212" t="s">
        <v>190</v>
      </c>
      <c r="AU1663" s="212" t="s">
        <v>81</v>
      </c>
      <c r="AV1663" s="211" t="s">
        <v>188</v>
      </c>
      <c r="AW1663" s="211" t="s">
        <v>34</v>
      </c>
      <c r="AX1663" s="211" t="s">
        <v>78</v>
      </c>
      <c r="AY1663" s="212" t="s">
        <v>180</v>
      </c>
    </row>
    <row r="1664" spans="2:65" s="103" customFormat="1" ht="25.5" customHeight="1">
      <c r="B1664" s="104"/>
      <c r="C1664" s="226" t="s">
        <v>1827</v>
      </c>
      <c r="D1664" s="226" t="s">
        <v>296</v>
      </c>
      <c r="E1664" s="227" t="s">
        <v>1828</v>
      </c>
      <c r="F1664" s="228" t="s">
        <v>1829</v>
      </c>
      <c r="G1664" s="229" t="s">
        <v>186</v>
      </c>
      <c r="H1664" s="230">
        <v>45</v>
      </c>
      <c r="I1664" s="7"/>
      <c r="J1664" s="231">
        <f>ROUND(I1664*H1664,2)</f>
        <v>0</v>
      </c>
      <c r="K1664" s="228" t="s">
        <v>5</v>
      </c>
      <c r="L1664" s="232"/>
      <c r="M1664" s="233" t="s">
        <v>5</v>
      </c>
      <c r="N1664" s="234" t="s">
        <v>42</v>
      </c>
      <c r="O1664" s="105"/>
      <c r="P1664" s="191">
        <f>O1664*H1664</f>
        <v>0</v>
      </c>
      <c r="Q1664" s="191">
        <v>7.0000000000000001E-3</v>
      </c>
      <c r="R1664" s="191">
        <f>Q1664*H1664</f>
        <v>0.315</v>
      </c>
      <c r="S1664" s="191">
        <v>0</v>
      </c>
      <c r="T1664" s="192">
        <f>S1664*H1664</f>
        <v>0</v>
      </c>
      <c r="AR1664" s="93" t="s">
        <v>389</v>
      </c>
      <c r="AT1664" s="93" t="s">
        <v>296</v>
      </c>
      <c r="AU1664" s="93" t="s">
        <v>81</v>
      </c>
      <c r="AY1664" s="93" t="s">
        <v>180</v>
      </c>
      <c r="BE1664" s="193">
        <f>IF(N1664="základní",J1664,0)</f>
        <v>0</v>
      </c>
      <c r="BF1664" s="193">
        <f>IF(N1664="snížená",J1664,0)</f>
        <v>0</v>
      </c>
      <c r="BG1664" s="193">
        <f>IF(N1664="zákl. přenesená",J1664,0)</f>
        <v>0</v>
      </c>
      <c r="BH1664" s="193">
        <f>IF(N1664="sníž. přenesená",J1664,0)</f>
        <v>0</v>
      </c>
      <c r="BI1664" s="193">
        <f>IF(N1664="nulová",J1664,0)</f>
        <v>0</v>
      </c>
      <c r="BJ1664" s="93" t="s">
        <v>78</v>
      </c>
      <c r="BK1664" s="193">
        <f>ROUND(I1664*H1664,2)</f>
        <v>0</v>
      </c>
      <c r="BL1664" s="93" t="s">
        <v>271</v>
      </c>
      <c r="BM1664" s="93" t="s">
        <v>1830</v>
      </c>
    </row>
    <row r="1665" spans="2:65" s="103" customFormat="1" ht="16.5" customHeight="1">
      <c r="B1665" s="104"/>
      <c r="C1665" s="183" t="s">
        <v>1831</v>
      </c>
      <c r="D1665" s="183" t="s">
        <v>183</v>
      </c>
      <c r="E1665" s="184" t="s">
        <v>1832</v>
      </c>
      <c r="F1665" s="185" t="s">
        <v>1833</v>
      </c>
      <c r="G1665" s="186" t="s">
        <v>186</v>
      </c>
      <c r="H1665" s="187">
        <v>7.1849999999999996</v>
      </c>
      <c r="I1665" s="6"/>
      <c r="J1665" s="188">
        <f>ROUND(I1665*H1665,2)</f>
        <v>0</v>
      </c>
      <c r="K1665" s="185" t="s">
        <v>187</v>
      </c>
      <c r="L1665" s="104"/>
      <c r="M1665" s="189" t="s">
        <v>5</v>
      </c>
      <c r="N1665" s="190" t="s">
        <v>42</v>
      </c>
      <c r="O1665" s="105"/>
      <c r="P1665" s="191">
        <f>O1665*H1665</f>
        <v>0</v>
      </c>
      <c r="Q1665" s="191">
        <v>0</v>
      </c>
      <c r="R1665" s="191">
        <f>Q1665*H1665</f>
        <v>0</v>
      </c>
      <c r="S1665" s="191">
        <v>0</v>
      </c>
      <c r="T1665" s="192">
        <f>S1665*H1665</f>
        <v>0</v>
      </c>
      <c r="AR1665" s="93" t="s">
        <v>188</v>
      </c>
      <c r="AT1665" s="93" t="s">
        <v>183</v>
      </c>
      <c r="AU1665" s="93" t="s">
        <v>81</v>
      </c>
      <c r="AY1665" s="93" t="s">
        <v>180</v>
      </c>
      <c r="BE1665" s="193">
        <f>IF(N1665="základní",J1665,0)</f>
        <v>0</v>
      </c>
      <c r="BF1665" s="193">
        <f>IF(N1665="snížená",J1665,0)</f>
        <v>0</v>
      </c>
      <c r="BG1665" s="193">
        <f>IF(N1665="zákl. přenesená",J1665,0)</f>
        <v>0</v>
      </c>
      <c r="BH1665" s="193">
        <f>IF(N1665="sníž. přenesená",J1665,0)</f>
        <v>0</v>
      </c>
      <c r="BI1665" s="193">
        <f>IF(N1665="nulová",J1665,0)</f>
        <v>0</v>
      </c>
      <c r="BJ1665" s="93" t="s">
        <v>78</v>
      </c>
      <c r="BK1665" s="193">
        <f>ROUND(I1665*H1665,2)</f>
        <v>0</v>
      </c>
      <c r="BL1665" s="93" t="s">
        <v>188</v>
      </c>
      <c r="BM1665" s="93" t="s">
        <v>1834</v>
      </c>
    </row>
    <row r="1666" spans="2:65" s="195" customFormat="1">
      <c r="B1666" s="194"/>
      <c r="D1666" s="196" t="s">
        <v>190</v>
      </c>
      <c r="E1666" s="197" t="s">
        <v>5</v>
      </c>
      <c r="F1666" s="198" t="s">
        <v>1835</v>
      </c>
      <c r="H1666" s="197" t="s">
        <v>5</v>
      </c>
      <c r="L1666" s="194"/>
      <c r="M1666" s="199"/>
      <c r="N1666" s="200"/>
      <c r="O1666" s="200"/>
      <c r="P1666" s="200"/>
      <c r="Q1666" s="200"/>
      <c r="R1666" s="200"/>
      <c r="S1666" s="200"/>
      <c r="T1666" s="201"/>
      <c r="AT1666" s="197" t="s">
        <v>190</v>
      </c>
      <c r="AU1666" s="197" t="s">
        <v>81</v>
      </c>
      <c r="AV1666" s="195" t="s">
        <v>78</v>
      </c>
      <c r="AW1666" s="195" t="s">
        <v>34</v>
      </c>
      <c r="AX1666" s="195" t="s">
        <v>71</v>
      </c>
      <c r="AY1666" s="197" t="s">
        <v>180</v>
      </c>
    </row>
    <row r="1667" spans="2:65" s="195" customFormat="1">
      <c r="B1667" s="194"/>
      <c r="D1667" s="196" t="s">
        <v>190</v>
      </c>
      <c r="E1667" s="197" t="s">
        <v>5</v>
      </c>
      <c r="F1667" s="198" t="s">
        <v>1836</v>
      </c>
      <c r="H1667" s="197" t="s">
        <v>5</v>
      </c>
      <c r="L1667" s="194"/>
      <c r="M1667" s="199"/>
      <c r="N1667" s="200"/>
      <c r="O1667" s="200"/>
      <c r="P1667" s="200"/>
      <c r="Q1667" s="200"/>
      <c r="R1667" s="200"/>
      <c r="S1667" s="200"/>
      <c r="T1667" s="201"/>
      <c r="AT1667" s="197" t="s">
        <v>190</v>
      </c>
      <c r="AU1667" s="197" t="s">
        <v>81</v>
      </c>
      <c r="AV1667" s="195" t="s">
        <v>78</v>
      </c>
      <c r="AW1667" s="195" t="s">
        <v>34</v>
      </c>
      <c r="AX1667" s="195" t="s">
        <v>71</v>
      </c>
      <c r="AY1667" s="197" t="s">
        <v>180</v>
      </c>
    </row>
    <row r="1668" spans="2:65" s="195" customFormat="1">
      <c r="B1668" s="194"/>
      <c r="D1668" s="196" t="s">
        <v>190</v>
      </c>
      <c r="E1668" s="197" t="s">
        <v>5</v>
      </c>
      <c r="F1668" s="198" t="s">
        <v>1837</v>
      </c>
      <c r="H1668" s="197" t="s">
        <v>5</v>
      </c>
      <c r="L1668" s="194"/>
      <c r="M1668" s="199"/>
      <c r="N1668" s="200"/>
      <c r="O1668" s="200"/>
      <c r="P1668" s="200"/>
      <c r="Q1668" s="200"/>
      <c r="R1668" s="200"/>
      <c r="S1668" s="200"/>
      <c r="T1668" s="201"/>
      <c r="AT1668" s="197" t="s">
        <v>190</v>
      </c>
      <c r="AU1668" s="197" t="s">
        <v>81</v>
      </c>
      <c r="AV1668" s="195" t="s">
        <v>78</v>
      </c>
      <c r="AW1668" s="195" t="s">
        <v>34</v>
      </c>
      <c r="AX1668" s="195" t="s">
        <v>71</v>
      </c>
      <c r="AY1668" s="197" t="s">
        <v>180</v>
      </c>
    </row>
    <row r="1669" spans="2:65" s="195" customFormat="1">
      <c r="B1669" s="194"/>
      <c r="D1669" s="196" t="s">
        <v>190</v>
      </c>
      <c r="E1669" s="197" t="s">
        <v>5</v>
      </c>
      <c r="F1669" s="198" t="s">
        <v>1838</v>
      </c>
      <c r="H1669" s="197" t="s">
        <v>5</v>
      </c>
      <c r="L1669" s="194"/>
      <c r="M1669" s="199"/>
      <c r="N1669" s="200"/>
      <c r="O1669" s="200"/>
      <c r="P1669" s="200"/>
      <c r="Q1669" s="200"/>
      <c r="R1669" s="200"/>
      <c r="S1669" s="200"/>
      <c r="T1669" s="201"/>
      <c r="AT1669" s="197" t="s">
        <v>190</v>
      </c>
      <c r="AU1669" s="197" t="s">
        <v>81</v>
      </c>
      <c r="AV1669" s="195" t="s">
        <v>78</v>
      </c>
      <c r="AW1669" s="195" t="s">
        <v>34</v>
      </c>
      <c r="AX1669" s="195" t="s">
        <v>71</v>
      </c>
      <c r="AY1669" s="197" t="s">
        <v>180</v>
      </c>
    </row>
    <row r="1670" spans="2:65" s="203" customFormat="1">
      <c r="B1670" s="202"/>
      <c r="D1670" s="196" t="s">
        <v>190</v>
      </c>
      <c r="E1670" s="204" t="s">
        <v>5</v>
      </c>
      <c r="F1670" s="205" t="s">
        <v>1839</v>
      </c>
      <c r="H1670" s="206">
        <v>7.1849999999999996</v>
      </c>
      <c r="L1670" s="202"/>
      <c r="M1670" s="207"/>
      <c r="N1670" s="208"/>
      <c r="O1670" s="208"/>
      <c r="P1670" s="208"/>
      <c r="Q1670" s="208"/>
      <c r="R1670" s="208"/>
      <c r="S1670" s="208"/>
      <c r="T1670" s="209"/>
      <c r="AT1670" s="204" t="s">
        <v>190</v>
      </c>
      <c r="AU1670" s="204" t="s">
        <v>81</v>
      </c>
      <c r="AV1670" s="203" t="s">
        <v>81</v>
      </c>
      <c r="AW1670" s="203" t="s">
        <v>34</v>
      </c>
      <c r="AX1670" s="203" t="s">
        <v>71</v>
      </c>
      <c r="AY1670" s="204" t="s">
        <v>180</v>
      </c>
    </row>
    <row r="1671" spans="2:65" s="211" customFormat="1">
      <c r="B1671" s="210"/>
      <c r="D1671" s="196" t="s">
        <v>190</v>
      </c>
      <c r="E1671" s="212" t="s">
        <v>5</v>
      </c>
      <c r="F1671" s="213" t="s">
        <v>198</v>
      </c>
      <c r="H1671" s="214">
        <v>7.1849999999999996</v>
      </c>
      <c r="L1671" s="210"/>
      <c r="M1671" s="215"/>
      <c r="N1671" s="216"/>
      <c r="O1671" s="216"/>
      <c r="P1671" s="216"/>
      <c r="Q1671" s="216"/>
      <c r="R1671" s="216"/>
      <c r="S1671" s="216"/>
      <c r="T1671" s="217"/>
      <c r="AT1671" s="212" t="s">
        <v>190</v>
      </c>
      <c r="AU1671" s="212" t="s">
        <v>81</v>
      </c>
      <c r="AV1671" s="211" t="s">
        <v>188</v>
      </c>
      <c r="AW1671" s="211" t="s">
        <v>34</v>
      </c>
      <c r="AX1671" s="211" t="s">
        <v>78</v>
      </c>
      <c r="AY1671" s="212" t="s">
        <v>180</v>
      </c>
    </row>
    <row r="1672" spans="2:65" s="103" customFormat="1" ht="25.5" customHeight="1">
      <c r="B1672" s="104"/>
      <c r="C1672" s="226" t="s">
        <v>1840</v>
      </c>
      <c r="D1672" s="226" t="s">
        <v>296</v>
      </c>
      <c r="E1672" s="227" t="s">
        <v>1841</v>
      </c>
      <c r="F1672" s="228" t="s">
        <v>1842</v>
      </c>
      <c r="G1672" s="229" t="s">
        <v>186</v>
      </c>
      <c r="H1672" s="230">
        <v>7.1849999999999996</v>
      </c>
      <c r="I1672" s="7"/>
      <c r="J1672" s="231">
        <f>ROUND(I1672*H1672,2)</f>
        <v>0</v>
      </c>
      <c r="K1672" s="228" t="s">
        <v>5</v>
      </c>
      <c r="L1672" s="232"/>
      <c r="M1672" s="233" t="s">
        <v>5</v>
      </c>
      <c r="N1672" s="234" t="s">
        <v>42</v>
      </c>
      <c r="O1672" s="105"/>
      <c r="P1672" s="191">
        <f>O1672*H1672</f>
        <v>0</v>
      </c>
      <c r="Q1672" s="191">
        <v>2.5999999999999999E-2</v>
      </c>
      <c r="R1672" s="191">
        <f>Q1672*H1672</f>
        <v>0.18680999999999998</v>
      </c>
      <c r="S1672" s="191">
        <v>0</v>
      </c>
      <c r="T1672" s="192">
        <f>S1672*H1672</f>
        <v>0</v>
      </c>
      <c r="AR1672" s="93" t="s">
        <v>234</v>
      </c>
      <c r="AT1672" s="93" t="s">
        <v>296</v>
      </c>
      <c r="AU1672" s="93" t="s">
        <v>81</v>
      </c>
      <c r="AY1672" s="93" t="s">
        <v>180</v>
      </c>
      <c r="BE1672" s="193">
        <f>IF(N1672="základní",J1672,0)</f>
        <v>0</v>
      </c>
      <c r="BF1672" s="193">
        <f>IF(N1672="snížená",J1672,0)</f>
        <v>0</v>
      </c>
      <c r="BG1672" s="193">
        <f>IF(N1672="zákl. přenesená",J1672,0)</f>
        <v>0</v>
      </c>
      <c r="BH1672" s="193">
        <f>IF(N1672="sníž. přenesená",J1672,0)</f>
        <v>0</v>
      </c>
      <c r="BI1672" s="193">
        <f>IF(N1672="nulová",J1672,0)</f>
        <v>0</v>
      </c>
      <c r="BJ1672" s="93" t="s">
        <v>78</v>
      </c>
      <c r="BK1672" s="193">
        <f>ROUND(I1672*H1672,2)</f>
        <v>0</v>
      </c>
      <c r="BL1672" s="93" t="s">
        <v>188</v>
      </c>
      <c r="BM1672" s="93" t="s">
        <v>1843</v>
      </c>
    </row>
    <row r="1673" spans="2:65" s="103" customFormat="1" ht="25.5" customHeight="1">
      <c r="B1673" s="104"/>
      <c r="C1673" s="183" t="s">
        <v>1844</v>
      </c>
      <c r="D1673" s="183" t="s">
        <v>183</v>
      </c>
      <c r="E1673" s="184" t="s">
        <v>1845</v>
      </c>
      <c r="F1673" s="185" t="s">
        <v>1846</v>
      </c>
      <c r="G1673" s="186" t="s">
        <v>186</v>
      </c>
      <c r="H1673" s="187">
        <v>7.1849999999999996</v>
      </c>
      <c r="I1673" s="6"/>
      <c r="J1673" s="188">
        <f>ROUND(I1673*H1673,2)</f>
        <v>0</v>
      </c>
      <c r="K1673" s="185" t="s">
        <v>187</v>
      </c>
      <c r="L1673" s="104"/>
      <c r="M1673" s="189" t="s">
        <v>5</v>
      </c>
      <c r="N1673" s="190" t="s">
        <v>42</v>
      </c>
      <c r="O1673" s="105"/>
      <c r="P1673" s="191">
        <f>O1673*H1673</f>
        <v>0</v>
      </c>
      <c r="Q1673" s="191">
        <v>0</v>
      </c>
      <c r="R1673" s="191">
        <f>Q1673*H1673</f>
        <v>0</v>
      </c>
      <c r="S1673" s="191">
        <v>0</v>
      </c>
      <c r="T1673" s="192">
        <f>S1673*H1673</f>
        <v>0</v>
      </c>
      <c r="AR1673" s="93" t="s">
        <v>188</v>
      </c>
      <c r="AT1673" s="93" t="s">
        <v>183</v>
      </c>
      <c r="AU1673" s="93" t="s">
        <v>81</v>
      </c>
      <c r="AY1673" s="93" t="s">
        <v>180</v>
      </c>
      <c r="BE1673" s="193">
        <f>IF(N1673="základní",J1673,0)</f>
        <v>0</v>
      </c>
      <c r="BF1673" s="193">
        <f>IF(N1673="snížená",J1673,0)</f>
        <v>0</v>
      </c>
      <c r="BG1673" s="193">
        <f>IF(N1673="zákl. přenesená",J1673,0)</f>
        <v>0</v>
      </c>
      <c r="BH1673" s="193">
        <f>IF(N1673="sníž. přenesená",J1673,0)</f>
        <v>0</v>
      </c>
      <c r="BI1673" s="193">
        <f>IF(N1673="nulová",J1673,0)</f>
        <v>0</v>
      </c>
      <c r="BJ1673" s="93" t="s">
        <v>78</v>
      </c>
      <c r="BK1673" s="193">
        <f>ROUND(I1673*H1673,2)</f>
        <v>0</v>
      </c>
      <c r="BL1673" s="93" t="s">
        <v>188</v>
      </c>
      <c r="BM1673" s="93" t="s">
        <v>1847</v>
      </c>
    </row>
    <row r="1674" spans="2:65" s="103" customFormat="1" ht="25.5" customHeight="1">
      <c r="B1674" s="104"/>
      <c r="C1674" s="183" t="s">
        <v>1848</v>
      </c>
      <c r="D1674" s="183" t="s">
        <v>183</v>
      </c>
      <c r="E1674" s="184" t="s">
        <v>1849</v>
      </c>
      <c r="F1674" s="185" t="s">
        <v>1850</v>
      </c>
      <c r="G1674" s="186" t="s">
        <v>454</v>
      </c>
      <c r="H1674" s="187">
        <v>6</v>
      </c>
      <c r="I1674" s="6"/>
      <c r="J1674" s="188">
        <f>ROUND(I1674*H1674,2)</f>
        <v>0</v>
      </c>
      <c r="K1674" s="185" t="s">
        <v>187</v>
      </c>
      <c r="L1674" s="104"/>
      <c r="M1674" s="189" t="s">
        <v>5</v>
      </c>
      <c r="N1674" s="190" t="s">
        <v>42</v>
      </c>
      <c r="O1674" s="105"/>
      <c r="P1674" s="191">
        <f>O1674*H1674</f>
        <v>0</v>
      </c>
      <c r="Q1674" s="191">
        <v>4.0000000000000003E-5</v>
      </c>
      <c r="R1674" s="191">
        <f>Q1674*H1674</f>
        <v>2.4000000000000003E-4</v>
      </c>
      <c r="S1674" s="191">
        <v>0</v>
      </c>
      <c r="T1674" s="192">
        <f>S1674*H1674</f>
        <v>0</v>
      </c>
      <c r="AR1674" s="93" t="s">
        <v>188</v>
      </c>
      <c r="AT1674" s="93" t="s">
        <v>183</v>
      </c>
      <c r="AU1674" s="93" t="s">
        <v>81</v>
      </c>
      <c r="AY1674" s="93" t="s">
        <v>180</v>
      </c>
      <c r="BE1674" s="193">
        <f>IF(N1674="základní",J1674,0)</f>
        <v>0</v>
      </c>
      <c r="BF1674" s="193">
        <f>IF(N1674="snížená",J1674,0)</f>
        <v>0</v>
      </c>
      <c r="BG1674" s="193">
        <f>IF(N1674="zákl. přenesená",J1674,0)</f>
        <v>0</v>
      </c>
      <c r="BH1674" s="193">
        <f>IF(N1674="sníž. přenesená",J1674,0)</f>
        <v>0</v>
      </c>
      <c r="BI1674" s="193">
        <f>IF(N1674="nulová",J1674,0)</f>
        <v>0</v>
      </c>
      <c r="BJ1674" s="93" t="s">
        <v>78</v>
      </c>
      <c r="BK1674" s="193">
        <f>ROUND(I1674*H1674,2)</f>
        <v>0</v>
      </c>
      <c r="BL1674" s="93" t="s">
        <v>188</v>
      </c>
      <c r="BM1674" s="93" t="s">
        <v>1851</v>
      </c>
    </row>
    <row r="1675" spans="2:65" s="195" customFormat="1">
      <c r="B1675" s="194"/>
      <c r="D1675" s="196" t="s">
        <v>190</v>
      </c>
      <c r="E1675" s="197" t="s">
        <v>5</v>
      </c>
      <c r="F1675" s="198" t="s">
        <v>1852</v>
      </c>
      <c r="H1675" s="197" t="s">
        <v>5</v>
      </c>
      <c r="L1675" s="194"/>
      <c r="M1675" s="199"/>
      <c r="N1675" s="200"/>
      <c r="O1675" s="200"/>
      <c r="P1675" s="200"/>
      <c r="Q1675" s="200"/>
      <c r="R1675" s="200"/>
      <c r="S1675" s="200"/>
      <c r="T1675" s="201"/>
      <c r="AT1675" s="197" t="s">
        <v>190</v>
      </c>
      <c r="AU1675" s="197" t="s">
        <v>81</v>
      </c>
      <c r="AV1675" s="195" t="s">
        <v>78</v>
      </c>
      <c r="AW1675" s="195" t="s">
        <v>34</v>
      </c>
      <c r="AX1675" s="195" t="s">
        <v>71</v>
      </c>
      <c r="AY1675" s="197" t="s">
        <v>180</v>
      </c>
    </row>
    <row r="1676" spans="2:65" s="203" customFormat="1">
      <c r="B1676" s="202"/>
      <c r="D1676" s="196" t="s">
        <v>190</v>
      </c>
      <c r="E1676" s="204" t="s">
        <v>5</v>
      </c>
      <c r="F1676" s="205" t="s">
        <v>226</v>
      </c>
      <c r="H1676" s="206">
        <v>6</v>
      </c>
      <c r="L1676" s="202"/>
      <c r="M1676" s="207"/>
      <c r="N1676" s="208"/>
      <c r="O1676" s="208"/>
      <c r="P1676" s="208"/>
      <c r="Q1676" s="208"/>
      <c r="R1676" s="208"/>
      <c r="S1676" s="208"/>
      <c r="T1676" s="209"/>
      <c r="AT1676" s="204" t="s">
        <v>190</v>
      </c>
      <c r="AU1676" s="204" t="s">
        <v>81</v>
      </c>
      <c r="AV1676" s="203" t="s">
        <v>81</v>
      </c>
      <c r="AW1676" s="203" t="s">
        <v>34</v>
      </c>
      <c r="AX1676" s="203" t="s">
        <v>78</v>
      </c>
      <c r="AY1676" s="204" t="s">
        <v>180</v>
      </c>
    </row>
    <row r="1677" spans="2:65" s="103" customFormat="1" ht="25.5" customHeight="1">
      <c r="B1677" s="104"/>
      <c r="C1677" s="183" t="s">
        <v>1853</v>
      </c>
      <c r="D1677" s="183" t="s">
        <v>183</v>
      </c>
      <c r="E1677" s="184" t="s">
        <v>1854</v>
      </c>
      <c r="F1677" s="185" t="s">
        <v>1855</v>
      </c>
      <c r="G1677" s="186" t="s">
        <v>454</v>
      </c>
      <c r="H1677" s="187">
        <v>6</v>
      </c>
      <c r="I1677" s="6"/>
      <c r="J1677" s="188">
        <f>ROUND(I1677*H1677,2)</f>
        <v>0</v>
      </c>
      <c r="K1677" s="185" t="s">
        <v>187</v>
      </c>
      <c r="L1677" s="104"/>
      <c r="M1677" s="189" t="s">
        <v>5</v>
      </c>
      <c r="N1677" s="190" t="s">
        <v>42</v>
      </c>
      <c r="O1677" s="105"/>
      <c r="P1677" s="191">
        <f>O1677*H1677</f>
        <v>0</v>
      </c>
      <c r="Q1677" s="191">
        <v>2.4000000000000001E-4</v>
      </c>
      <c r="R1677" s="191">
        <f>Q1677*H1677</f>
        <v>1.4400000000000001E-3</v>
      </c>
      <c r="S1677" s="191">
        <v>0</v>
      </c>
      <c r="T1677" s="192">
        <f>S1677*H1677</f>
        <v>0</v>
      </c>
      <c r="AR1677" s="93" t="s">
        <v>188</v>
      </c>
      <c r="AT1677" s="93" t="s">
        <v>183</v>
      </c>
      <c r="AU1677" s="93" t="s">
        <v>81</v>
      </c>
      <c r="AY1677" s="93" t="s">
        <v>180</v>
      </c>
      <c r="BE1677" s="193">
        <f>IF(N1677="základní",J1677,0)</f>
        <v>0</v>
      </c>
      <c r="BF1677" s="193">
        <f>IF(N1677="snížená",J1677,0)</f>
        <v>0</v>
      </c>
      <c r="BG1677" s="193">
        <f>IF(N1677="zákl. přenesená",J1677,0)</f>
        <v>0</v>
      </c>
      <c r="BH1677" s="193">
        <f>IF(N1677="sníž. přenesená",J1677,0)</f>
        <v>0</v>
      </c>
      <c r="BI1677" s="193">
        <f>IF(N1677="nulová",J1677,0)</f>
        <v>0</v>
      </c>
      <c r="BJ1677" s="93" t="s">
        <v>78</v>
      </c>
      <c r="BK1677" s="193">
        <f>ROUND(I1677*H1677,2)</f>
        <v>0</v>
      </c>
      <c r="BL1677" s="93" t="s">
        <v>188</v>
      </c>
      <c r="BM1677" s="93" t="s">
        <v>1856</v>
      </c>
    </row>
    <row r="1678" spans="2:65" s="103" customFormat="1" ht="16.5" customHeight="1">
      <c r="B1678" s="104"/>
      <c r="C1678" s="183" t="s">
        <v>1857</v>
      </c>
      <c r="D1678" s="183" t="s">
        <v>183</v>
      </c>
      <c r="E1678" s="184" t="s">
        <v>1858</v>
      </c>
      <c r="F1678" s="185" t="s">
        <v>1859</v>
      </c>
      <c r="G1678" s="186" t="s">
        <v>208</v>
      </c>
      <c r="H1678" s="187">
        <v>11.36</v>
      </c>
      <c r="I1678" s="6"/>
      <c r="J1678" s="188">
        <f>ROUND(I1678*H1678,2)</f>
        <v>0</v>
      </c>
      <c r="K1678" s="185" t="s">
        <v>5</v>
      </c>
      <c r="L1678" s="104"/>
      <c r="M1678" s="189" t="s">
        <v>5</v>
      </c>
      <c r="N1678" s="190" t="s">
        <v>42</v>
      </c>
      <c r="O1678" s="105"/>
      <c r="P1678" s="191">
        <f>O1678*H1678</f>
        <v>0</v>
      </c>
      <c r="Q1678" s="191">
        <v>2.47E-3</v>
      </c>
      <c r="R1678" s="191">
        <f>Q1678*H1678</f>
        <v>2.8059199999999999E-2</v>
      </c>
      <c r="S1678" s="191">
        <v>0</v>
      </c>
      <c r="T1678" s="192">
        <f>S1678*H1678</f>
        <v>0</v>
      </c>
      <c r="AR1678" s="93" t="s">
        <v>188</v>
      </c>
      <c r="AT1678" s="93" t="s">
        <v>183</v>
      </c>
      <c r="AU1678" s="93" t="s">
        <v>81</v>
      </c>
      <c r="AY1678" s="93" t="s">
        <v>180</v>
      </c>
      <c r="BE1678" s="193">
        <f>IF(N1678="základní",J1678,0)</f>
        <v>0</v>
      </c>
      <c r="BF1678" s="193">
        <f>IF(N1678="snížená",J1678,0)</f>
        <v>0</v>
      </c>
      <c r="BG1678" s="193">
        <f>IF(N1678="zákl. přenesená",J1678,0)</f>
        <v>0</v>
      </c>
      <c r="BH1678" s="193">
        <f>IF(N1678="sníž. přenesená",J1678,0)</f>
        <v>0</v>
      </c>
      <c r="BI1678" s="193">
        <f>IF(N1678="nulová",J1678,0)</f>
        <v>0</v>
      </c>
      <c r="BJ1678" s="93" t="s">
        <v>78</v>
      </c>
      <c r="BK1678" s="193">
        <f>ROUND(I1678*H1678,2)</f>
        <v>0</v>
      </c>
      <c r="BL1678" s="93" t="s">
        <v>188</v>
      </c>
      <c r="BM1678" s="93" t="s">
        <v>1860</v>
      </c>
    </row>
    <row r="1679" spans="2:65" s="195" customFormat="1">
      <c r="B1679" s="194"/>
      <c r="D1679" s="196" t="s">
        <v>190</v>
      </c>
      <c r="E1679" s="197" t="s">
        <v>5</v>
      </c>
      <c r="F1679" s="198" t="s">
        <v>1861</v>
      </c>
      <c r="H1679" s="197" t="s">
        <v>5</v>
      </c>
      <c r="L1679" s="194"/>
      <c r="M1679" s="199"/>
      <c r="N1679" s="200"/>
      <c r="O1679" s="200"/>
      <c r="P1679" s="200"/>
      <c r="Q1679" s="200"/>
      <c r="R1679" s="200"/>
      <c r="S1679" s="200"/>
      <c r="T1679" s="201"/>
      <c r="AT1679" s="197" t="s">
        <v>190</v>
      </c>
      <c r="AU1679" s="197" t="s">
        <v>81</v>
      </c>
      <c r="AV1679" s="195" t="s">
        <v>78</v>
      </c>
      <c r="AW1679" s="195" t="s">
        <v>34</v>
      </c>
      <c r="AX1679" s="195" t="s">
        <v>71</v>
      </c>
      <c r="AY1679" s="197" t="s">
        <v>180</v>
      </c>
    </row>
    <row r="1680" spans="2:65" s="195" customFormat="1">
      <c r="B1680" s="194"/>
      <c r="D1680" s="196" t="s">
        <v>190</v>
      </c>
      <c r="E1680" s="197" t="s">
        <v>5</v>
      </c>
      <c r="F1680" s="198" t="s">
        <v>1862</v>
      </c>
      <c r="H1680" s="197" t="s">
        <v>5</v>
      </c>
      <c r="L1680" s="194"/>
      <c r="M1680" s="199"/>
      <c r="N1680" s="200"/>
      <c r="O1680" s="200"/>
      <c r="P1680" s="200"/>
      <c r="Q1680" s="200"/>
      <c r="R1680" s="200"/>
      <c r="S1680" s="200"/>
      <c r="T1680" s="201"/>
      <c r="AT1680" s="197" t="s">
        <v>190</v>
      </c>
      <c r="AU1680" s="197" t="s">
        <v>81</v>
      </c>
      <c r="AV1680" s="195" t="s">
        <v>78</v>
      </c>
      <c r="AW1680" s="195" t="s">
        <v>34</v>
      </c>
      <c r="AX1680" s="195" t="s">
        <v>71</v>
      </c>
      <c r="AY1680" s="197" t="s">
        <v>180</v>
      </c>
    </row>
    <row r="1681" spans="2:65" s="203" customFormat="1">
      <c r="B1681" s="202"/>
      <c r="D1681" s="196" t="s">
        <v>190</v>
      </c>
      <c r="E1681" s="204" t="s">
        <v>5</v>
      </c>
      <c r="F1681" s="205" t="s">
        <v>1863</v>
      </c>
      <c r="H1681" s="206">
        <v>11.36</v>
      </c>
      <c r="L1681" s="202"/>
      <c r="M1681" s="207"/>
      <c r="N1681" s="208"/>
      <c r="O1681" s="208"/>
      <c r="P1681" s="208"/>
      <c r="Q1681" s="208"/>
      <c r="R1681" s="208"/>
      <c r="S1681" s="208"/>
      <c r="T1681" s="209"/>
      <c r="AT1681" s="204" t="s">
        <v>190</v>
      </c>
      <c r="AU1681" s="204" t="s">
        <v>81</v>
      </c>
      <c r="AV1681" s="203" t="s">
        <v>81</v>
      </c>
      <c r="AW1681" s="203" t="s">
        <v>34</v>
      </c>
      <c r="AX1681" s="203" t="s">
        <v>71</v>
      </c>
      <c r="AY1681" s="204" t="s">
        <v>180</v>
      </c>
    </row>
    <row r="1682" spans="2:65" s="211" customFormat="1">
      <c r="B1682" s="210"/>
      <c r="D1682" s="196" t="s">
        <v>190</v>
      </c>
      <c r="E1682" s="212" t="s">
        <v>5</v>
      </c>
      <c r="F1682" s="213" t="s">
        <v>198</v>
      </c>
      <c r="H1682" s="214">
        <v>11.36</v>
      </c>
      <c r="L1682" s="210"/>
      <c r="M1682" s="215"/>
      <c r="N1682" s="216"/>
      <c r="O1682" s="216"/>
      <c r="P1682" s="216"/>
      <c r="Q1682" s="216"/>
      <c r="R1682" s="216"/>
      <c r="S1682" s="216"/>
      <c r="T1682" s="217"/>
      <c r="AT1682" s="212" t="s">
        <v>190</v>
      </c>
      <c r="AU1682" s="212" t="s">
        <v>81</v>
      </c>
      <c r="AV1682" s="211" t="s">
        <v>188</v>
      </c>
      <c r="AW1682" s="211" t="s">
        <v>34</v>
      </c>
      <c r="AX1682" s="211" t="s">
        <v>78</v>
      </c>
      <c r="AY1682" s="212" t="s">
        <v>180</v>
      </c>
    </row>
    <row r="1683" spans="2:65" s="103" customFormat="1" ht="25.5" customHeight="1">
      <c r="B1683" s="104"/>
      <c r="C1683" s="183" t="s">
        <v>1864</v>
      </c>
      <c r="D1683" s="183" t="s">
        <v>183</v>
      </c>
      <c r="E1683" s="184" t="s">
        <v>1865</v>
      </c>
      <c r="F1683" s="185" t="s">
        <v>1866</v>
      </c>
      <c r="G1683" s="186" t="s">
        <v>208</v>
      </c>
      <c r="H1683" s="187">
        <v>119.04</v>
      </c>
      <c r="I1683" s="6"/>
      <c r="J1683" s="188">
        <f>ROUND(I1683*H1683,2)</f>
        <v>0</v>
      </c>
      <c r="K1683" s="185" t="s">
        <v>187</v>
      </c>
      <c r="L1683" s="104"/>
      <c r="M1683" s="189" t="s">
        <v>5</v>
      </c>
      <c r="N1683" s="190" t="s">
        <v>42</v>
      </c>
      <c r="O1683" s="105"/>
      <c r="P1683" s="191">
        <f>O1683*H1683</f>
        <v>0</v>
      </c>
      <c r="Q1683" s="191">
        <v>2.7E-4</v>
      </c>
      <c r="R1683" s="191">
        <f>Q1683*H1683</f>
        <v>3.2140800000000004E-2</v>
      </c>
      <c r="S1683" s="191">
        <v>0</v>
      </c>
      <c r="T1683" s="192">
        <f>S1683*H1683</f>
        <v>0</v>
      </c>
      <c r="AR1683" s="93" t="s">
        <v>188</v>
      </c>
      <c r="AT1683" s="93" t="s">
        <v>183</v>
      </c>
      <c r="AU1683" s="93" t="s">
        <v>81</v>
      </c>
      <c r="AY1683" s="93" t="s">
        <v>180</v>
      </c>
      <c r="BE1683" s="193">
        <f>IF(N1683="základní",J1683,0)</f>
        <v>0</v>
      </c>
      <c r="BF1683" s="193">
        <f>IF(N1683="snížená",J1683,0)</f>
        <v>0</v>
      </c>
      <c r="BG1683" s="193">
        <f>IF(N1683="zákl. přenesená",J1683,0)</f>
        <v>0</v>
      </c>
      <c r="BH1683" s="193">
        <f>IF(N1683="sníž. přenesená",J1683,0)</f>
        <v>0</v>
      </c>
      <c r="BI1683" s="193">
        <f>IF(N1683="nulová",J1683,0)</f>
        <v>0</v>
      </c>
      <c r="BJ1683" s="93" t="s">
        <v>78</v>
      </c>
      <c r="BK1683" s="193">
        <f>ROUND(I1683*H1683,2)</f>
        <v>0</v>
      </c>
      <c r="BL1683" s="93" t="s">
        <v>188</v>
      </c>
      <c r="BM1683" s="93" t="s">
        <v>1867</v>
      </c>
    </row>
    <row r="1684" spans="2:65" s="195" customFormat="1">
      <c r="B1684" s="194"/>
      <c r="D1684" s="196" t="s">
        <v>190</v>
      </c>
      <c r="E1684" s="197" t="s">
        <v>5</v>
      </c>
      <c r="F1684" s="198" t="s">
        <v>1868</v>
      </c>
      <c r="H1684" s="197" t="s">
        <v>5</v>
      </c>
      <c r="L1684" s="194"/>
      <c r="M1684" s="199"/>
      <c r="N1684" s="200"/>
      <c r="O1684" s="200"/>
      <c r="P1684" s="200"/>
      <c r="Q1684" s="200"/>
      <c r="R1684" s="200"/>
      <c r="S1684" s="200"/>
      <c r="T1684" s="201"/>
      <c r="AT1684" s="197" t="s">
        <v>190</v>
      </c>
      <c r="AU1684" s="197" t="s">
        <v>81</v>
      </c>
      <c r="AV1684" s="195" t="s">
        <v>78</v>
      </c>
      <c r="AW1684" s="195" t="s">
        <v>34</v>
      </c>
      <c r="AX1684" s="195" t="s">
        <v>71</v>
      </c>
      <c r="AY1684" s="197" t="s">
        <v>180</v>
      </c>
    </row>
    <row r="1685" spans="2:65" s="195" customFormat="1">
      <c r="B1685" s="194"/>
      <c r="D1685" s="196" t="s">
        <v>190</v>
      </c>
      <c r="E1685" s="197" t="s">
        <v>5</v>
      </c>
      <c r="F1685" s="198" t="s">
        <v>1869</v>
      </c>
      <c r="H1685" s="197" t="s">
        <v>5</v>
      </c>
      <c r="L1685" s="194"/>
      <c r="M1685" s="199"/>
      <c r="N1685" s="200"/>
      <c r="O1685" s="200"/>
      <c r="P1685" s="200"/>
      <c r="Q1685" s="200"/>
      <c r="R1685" s="200"/>
      <c r="S1685" s="200"/>
      <c r="T1685" s="201"/>
      <c r="AT1685" s="197" t="s">
        <v>190</v>
      </c>
      <c r="AU1685" s="197" t="s">
        <v>81</v>
      </c>
      <c r="AV1685" s="195" t="s">
        <v>78</v>
      </c>
      <c r="AW1685" s="195" t="s">
        <v>34</v>
      </c>
      <c r="AX1685" s="195" t="s">
        <v>71</v>
      </c>
      <c r="AY1685" s="197" t="s">
        <v>180</v>
      </c>
    </row>
    <row r="1686" spans="2:65" s="195" customFormat="1">
      <c r="B1686" s="194"/>
      <c r="D1686" s="196" t="s">
        <v>190</v>
      </c>
      <c r="E1686" s="197" t="s">
        <v>5</v>
      </c>
      <c r="F1686" s="198" t="s">
        <v>1870</v>
      </c>
      <c r="H1686" s="197" t="s">
        <v>5</v>
      </c>
      <c r="L1686" s="194"/>
      <c r="M1686" s="199"/>
      <c r="N1686" s="200"/>
      <c r="O1686" s="200"/>
      <c r="P1686" s="200"/>
      <c r="Q1686" s="200"/>
      <c r="R1686" s="200"/>
      <c r="S1686" s="200"/>
      <c r="T1686" s="201"/>
      <c r="AT1686" s="197" t="s">
        <v>190</v>
      </c>
      <c r="AU1686" s="197" t="s">
        <v>81</v>
      </c>
      <c r="AV1686" s="195" t="s">
        <v>78</v>
      </c>
      <c r="AW1686" s="195" t="s">
        <v>34</v>
      </c>
      <c r="AX1686" s="195" t="s">
        <v>71</v>
      </c>
      <c r="AY1686" s="197" t="s">
        <v>180</v>
      </c>
    </row>
    <row r="1687" spans="2:65" s="195" customFormat="1">
      <c r="B1687" s="194"/>
      <c r="D1687" s="196" t="s">
        <v>190</v>
      </c>
      <c r="E1687" s="197" t="s">
        <v>5</v>
      </c>
      <c r="F1687" s="198" t="s">
        <v>1871</v>
      </c>
      <c r="H1687" s="197" t="s">
        <v>5</v>
      </c>
      <c r="L1687" s="194"/>
      <c r="M1687" s="199"/>
      <c r="N1687" s="200"/>
      <c r="O1687" s="200"/>
      <c r="P1687" s="200"/>
      <c r="Q1687" s="200"/>
      <c r="R1687" s="200"/>
      <c r="S1687" s="200"/>
      <c r="T1687" s="201"/>
      <c r="AT1687" s="197" t="s">
        <v>190</v>
      </c>
      <c r="AU1687" s="197" t="s">
        <v>81</v>
      </c>
      <c r="AV1687" s="195" t="s">
        <v>78</v>
      </c>
      <c r="AW1687" s="195" t="s">
        <v>34</v>
      </c>
      <c r="AX1687" s="195" t="s">
        <v>71</v>
      </c>
      <c r="AY1687" s="197" t="s">
        <v>180</v>
      </c>
    </row>
    <row r="1688" spans="2:65" s="203" customFormat="1">
      <c r="B1688" s="202"/>
      <c r="D1688" s="196" t="s">
        <v>190</v>
      </c>
      <c r="E1688" s="204" t="s">
        <v>5</v>
      </c>
      <c r="F1688" s="205" t="s">
        <v>1153</v>
      </c>
      <c r="H1688" s="206">
        <v>5.76</v>
      </c>
      <c r="L1688" s="202"/>
      <c r="M1688" s="207"/>
      <c r="N1688" s="208"/>
      <c r="O1688" s="208"/>
      <c r="P1688" s="208"/>
      <c r="Q1688" s="208"/>
      <c r="R1688" s="208"/>
      <c r="S1688" s="208"/>
      <c r="T1688" s="209"/>
      <c r="AT1688" s="204" t="s">
        <v>190</v>
      </c>
      <c r="AU1688" s="204" t="s">
        <v>81</v>
      </c>
      <c r="AV1688" s="203" t="s">
        <v>81</v>
      </c>
      <c r="AW1688" s="203" t="s">
        <v>34</v>
      </c>
      <c r="AX1688" s="203" t="s">
        <v>71</v>
      </c>
      <c r="AY1688" s="204" t="s">
        <v>180</v>
      </c>
    </row>
    <row r="1689" spans="2:65" s="195" customFormat="1">
      <c r="B1689" s="194"/>
      <c r="D1689" s="196" t="s">
        <v>190</v>
      </c>
      <c r="E1689" s="197" t="s">
        <v>5</v>
      </c>
      <c r="F1689" s="198" t="s">
        <v>1872</v>
      </c>
      <c r="H1689" s="197" t="s">
        <v>5</v>
      </c>
      <c r="L1689" s="194"/>
      <c r="M1689" s="199"/>
      <c r="N1689" s="200"/>
      <c r="O1689" s="200"/>
      <c r="P1689" s="200"/>
      <c r="Q1689" s="200"/>
      <c r="R1689" s="200"/>
      <c r="S1689" s="200"/>
      <c r="T1689" s="201"/>
      <c r="AT1689" s="197" t="s">
        <v>190</v>
      </c>
      <c r="AU1689" s="197" t="s">
        <v>81</v>
      </c>
      <c r="AV1689" s="195" t="s">
        <v>78</v>
      </c>
      <c r="AW1689" s="195" t="s">
        <v>34</v>
      </c>
      <c r="AX1689" s="195" t="s">
        <v>71</v>
      </c>
      <c r="AY1689" s="197" t="s">
        <v>180</v>
      </c>
    </row>
    <row r="1690" spans="2:65" s="203" customFormat="1">
      <c r="B1690" s="202"/>
      <c r="D1690" s="196" t="s">
        <v>190</v>
      </c>
      <c r="E1690" s="204" t="s">
        <v>5</v>
      </c>
      <c r="F1690" s="205" t="s">
        <v>1873</v>
      </c>
      <c r="H1690" s="206">
        <v>40.32</v>
      </c>
      <c r="L1690" s="202"/>
      <c r="M1690" s="207"/>
      <c r="N1690" s="208"/>
      <c r="O1690" s="208"/>
      <c r="P1690" s="208"/>
      <c r="Q1690" s="208"/>
      <c r="R1690" s="208"/>
      <c r="S1690" s="208"/>
      <c r="T1690" s="209"/>
      <c r="AT1690" s="204" t="s">
        <v>190</v>
      </c>
      <c r="AU1690" s="204" t="s">
        <v>81</v>
      </c>
      <c r="AV1690" s="203" t="s">
        <v>81</v>
      </c>
      <c r="AW1690" s="203" t="s">
        <v>34</v>
      </c>
      <c r="AX1690" s="203" t="s">
        <v>71</v>
      </c>
      <c r="AY1690" s="204" t="s">
        <v>180</v>
      </c>
    </row>
    <row r="1691" spans="2:65" s="195" customFormat="1">
      <c r="B1691" s="194"/>
      <c r="D1691" s="196" t="s">
        <v>190</v>
      </c>
      <c r="E1691" s="197" t="s">
        <v>5</v>
      </c>
      <c r="F1691" s="198" t="s">
        <v>1874</v>
      </c>
      <c r="H1691" s="197" t="s">
        <v>5</v>
      </c>
      <c r="L1691" s="194"/>
      <c r="M1691" s="199"/>
      <c r="N1691" s="200"/>
      <c r="O1691" s="200"/>
      <c r="P1691" s="200"/>
      <c r="Q1691" s="200"/>
      <c r="R1691" s="200"/>
      <c r="S1691" s="200"/>
      <c r="T1691" s="201"/>
      <c r="AT1691" s="197" t="s">
        <v>190</v>
      </c>
      <c r="AU1691" s="197" t="s">
        <v>81</v>
      </c>
      <c r="AV1691" s="195" t="s">
        <v>78</v>
      </c>
      <c r="AW1691" s="195" t="s">
        <v>34</v>
      </c>
      <c r="AX1691" s="195" t="s">
        <v>71</v>
      </c>
      <c r="AY1691" s="197" t="s">
        <v>180</v>
      </c>
    </row>
    <row r="1692" spans="2:65" s="203" customFormat="1">
      <c r="B1692" s="202"/>
      <c r="D1692" s="196" t="s">
        <v>190</v>
      </c>
      <c r="E1692" s="204" t="s">
        <v>5</v>
      </c>
      <c r="F1692" s="205" t="s">
        <v>1769</v>
      </c>
      <c r="H1692" s="206">
        <v>8.64</v>
      </c>
      <c r="L1692" s="202"/>
      <c r="M1692" s="207"/>
      <c r="N1692" s="208"/>
      <c r="O1692" s="208"/>
      <c r="P1692" s="208"/>
      <c r="Q1692" s="208"/>
      <c r="R1692" s="208"/>
      <c r="S1692" s="208"/>
      <c r="T1692" s="209"/>
      <c r="AT1692" s="204" t="s">
        <v>190</v>
      </c>
      <c r="AU1692" s="204" t="s">
        <v>81</v>
      </c>
      <c r="AV1692" s="203" t="s">
        <v>81</v>
      </c>
      <c r="AW1692" s="203" t="s">
        <v>34</v>
      </c>
      <c r="AX1692" s="203" t="s">
        <v>71</v>
      </c>
      <c r="AY1692" s="204" t="s">
        <v>180</v>
      </c>
    </row>
    <row r="1693" spans="2:65" s="195" customFormat="1">
      <c r="B1693" s="194"/>
      <c r="D1693" s="196" t="s">
        <v>190</v>
      </c>
      <c r="E1693" s="197" t="s">
        <v>5</v>
      </c>
      <c r="F1693" s="198" t="s">
        <v>1875</v>
      </c>
      <c r="H1693" s="197" t="s">
        <v>5</v>
      </c>
      <c r="L1693" s="194"/>
      <c r="M1693" s="199"/>
      <c r="N1693" s="200"/>
      <c r="O1693" s="200"/>
      <c r="P1693" s="200"/>
      <c r="Q1693" s="200"/>
      <c r="R1693" s="200"/>
      <c r="S1693" s="200"/>
      <c r="T1693" s="201"/>
      <c r="AT1693" s="197" t="s">
        <v>190</v>
      </c>
      <c r="AU1693" s="197" t="s">
        <v>81</v>
      </c>
      <c r="AV1693" s="195" t="s">
        <v>78</v>
      </c>
      <c r="AW1693" s="195" t="s">
        <v>34</v>
      </c>
      <c r="AX1693" s="195" t="s">
        <v>71</v>
      </c>
      <c r="AY1693" s="197" t="s">
        <v>180</v>
      </c>
    </row>
    <row r="1694" spans="2:65" s="203" customFormat="1">
      <c r="B1694" s="202"/>
      <c r="D1694" s="196" t="s">
        <v>190</v>
      </c>
      <c r="E1694" s="204" t="s">
        <v>5</v>
      </c>
      <c r="F1694" s="205" t="s">
        <v>1769</v>
      </c>
      <c r="H1694" s="206">
        <v>8.64</v>
      </c>
      <c r="L1694" s="202"/>
      <c r="M1694" s="207"/>
      <c r="N1694" s="208"/>
      <c r="O1694" s="208"/>
      <c r="P1694" s="208"/>
      <c r="Q1694" s="208"/>
      <c r="R1694" s="208"/>
      <c r="S1694" s="208"/>
      <c r="T1694" s="209"/>
      <c r="AT1694" s="204" t="s">
        <v>190</v>
      </c>
      <c r="AU1694" s="204" t="s">
        <v>81</v>
      </c>
      <c r="AV1694" s="203" t="s">
        <v>81</v>
      </c>
      <c r="AW1694" s="203" t="s">
        <v>34</v>
      </c>
      <c r="AX1694" s="203" t="s">
        <v>71</v>
      </c>
      <c r="AY1694" s="204" t="s">
        <v>180</v>
      </c>
    </row>
    <row r="1695" spans="2:65" s="195" customFormat="1">
      <c r="B1695" s="194"/>
      <c r="D1695" s="196" t="s">
        <v>190</v>
      </c>
      <c r="E1695" s="197" t="s">
        <v>5</v>
      </c>
      <c r="F1695" s="198" t="s">
        <v>1876</v>
      </c>
      <c r="H1695" s="197" t="s">
        <v>5</v>
      </c>
      <c r="L1695" s="194"/>
      <c r="M1695" s="199"/>
      <c r="N1695" s="200"/>
      <c r="O1695" s="200"/>
      <c r="P1695" s="200"/>
      <c r="Q1695" s="200"/>
      <c r="R1695" s="200"/>
      <c r="S1695" s="200"/>
      <c r="T1695" s="201"/>
      <c r="AT1695" s="197" t="s">
        <v>190</v>
      </c>
      <c r="AU1695" s="197" t="s">
        <v>81</v>
      </c>
      <c r="AV1695" s="195" t="s">
        <v>78</v>
      </c>
      <c r="AW1695" s="195" t="s">
        <v>34</v>
      </c>
      <c r="AX1695" s="195" t="s">
        <v>71</v>
      </c>
      <c r="AY1695" s="197" t="s">
        <v>180</v>
      </c>
    </row>
    <row r="1696" spans="2:65" s="203" customFormat="1">
      <c r="B1696" s="202"/>
      <c r="D1696" s="196" t="s">
        <v>190</v>
      </c>
      <c r="E1696" s="204" t="s">
        <v>5</v>
      </c>
      <c r="F1696" s="205" t="s">
        <v>1877</v>
      </c>
      <c r="H1696" s="206">
        <v>23.04</v>
      </c>
      <c r="L1696" s="202"/>
      <c r="M1696" s="207"/>
      <c r="N1696" s="208"/>
      <c r="O1696" s="208"/>
      <c r="P1696" s="208"/>
      <c r="Q1696" s="208"/>
      <c r="R1696" s="208"/>
      <c r="S1696" s="208"/>
      <c r="T1696" s="209"/>
      <c r="AT1696" s="204" t="s">
        <v>190</v>
      </c>
      <c r="AU1696" s="204" t="s">
        <v>81</v>
      </c>
      <c r="AV1696" s="203" t="s">
        <v>81</v>
      </c>
      <c r="AW1696" s="203" t="s">
        <v>34</v>
      </c>
      <c r="AX1696" s="203" t="s">
        <v>71</v>
      </c>
      <c r="AY1696" s="204" t="s">
        <v>180</v>
      </c>
    </row>
    <row r="1697" spans="2:65" s="195" customFormat="1">
      <c r="B1697" s="194"/>
      <c r="D1697" s="196" t="s">
        <v>190</v>
      </c>
      <c r="E1697" s="197" t="s">
        <v>5</v>
      </c>
      <c r="F1697" s="198" t="s">
        <v>1878</v>
      </c>
      <c r="H1697" s="197" t="s">
        <v>5</v>
      </c>
      <c r="L1697" s="194"/>
      <c r="M1697" s="199"/>
      <c r="N1697" s="200"/>
      <c r="O1697" s="200"/>
      <c r="P1697" s="200"/>
      <c r="Q1697" s="200"/>
      <c r="R1697" s="200"/>
      <c r="S1697" s="200"/>
      <c r="T1697" s="201"/>
      <c r="AT1697" s="197" t="s">
        <v>190</v>
      </c>
      <c r="AU1697" s="197" t="s">
        <v>81</v>
      </c>
      <c r="AV1697" s="195" t="s">
        <v>78</v>
      </c>
      <c r="AW1697" s="195" t="s">
        <v>34</v>
      </c>
      <c r="AX1697" s="195" t="s">
        <v>71</v>
      </c>
      <c r="AY1697" s="197" t="s">
        <v>180</v>
      </c>
    </row>
    <row r="1698" spans="2:65" s="203" customFormat="1">
      <c r="B1698" s="202"/>
      <c r="D1698" s="196" t="s">
        <v>190</v>
      </c>
      <c r="E1698" s="204" t="s">
        <v>5</v>
      </c>
      <c r="F1698" s="205" t="s">
        <v>1766</v>
      </c>
      <c r="H1698" s="206">
        <v>11.52</v>
      </c>
      <c r="L1698" s="202"/>
      <c r="M1698" s="207"/>
      <c r="N1698" s="208"/>
      <c r="O1698" s="208"/>
      <c r="P1698" s="208"/>
      <c r="Q1698" s="208"/>
      <c r="R1698" s="208"/>
      <c r="S1698" s="208"/>
      <c r="T1698" s="209"/>
      <c r="AT1698" s="204" t="s">
        <v>190</v>
      </c>
      <c r="AU1698" s="204" t="s">
        <v>81</v>
      </c>
      <c r="AV1698" s="203" t="s">
        <v>81</v>
      </c>
      <c r="AW1698" s="203" t="s">
        <v>34</v>
      </c>
      <c r="AX1698" s="203" t="s">
        <v>71</v>
      </c>
      <c r="AY1698" s="204" t="s">
        <v>180</v>
      </c>
    </row>
    <row r="1699" spans="2:65" s="195" customFormat="1">
      <c r="B1699" s="194"/>
      <c r="D1699" s="196" t="s">
        <v>190</v>
      </c>
      <c r="E1699" s="197" t="s">
        <v>5</v>
      </c>
      <c r="F1699" s="198" t="s">
        <v>1879</v>
      </c>
      <c r="H1699" s="197" t="s">
        <v>5</v>
      </c>
      <c r="L1699" s="194"/>
      <c r="M1699" s="199"/>
      <c r="N1699" s="200"/>
      <c r="O1699" s="200"/>
      <c r="P1699" s="200"/>
      <c r="Q1699" s="200"/>
      <c r="R1699" s="200"/>
      <c r="S1699" s="200"/>
      <c r="T1699" s="201"/>
      <c r="AT1699" s="197" t="s">
        <v>190</v>
      </c>
      <c r="AU1699" s="197" t="s">
        <v>81</v>
      </c>
      <c r="AV1699" s="195" t="s">
        <v>78</v>
      </c>
      <c r="AW1699" s="195" t="s">
        <v>34</v>
      </c>
      <c r="AX1699" s="195" t="s">
        <v>71</v>
      </c>
      <c r="AY1699" s="197" t="s">
        <v>180</v>
      </c>
    </row>
    <row r="1700" spans="2:65" s="203" customFormat="1">
      <c r="B1700" s="202"/>
      <c r="D1700" s="196" t="s">
        <v>190</v>
      </c>
      <c r="E1700" s="204" t="s">
        <v>5</v>
      </c>
      <c r="F1700" s="205" t="s">
        <v>1880</v>
      </c>
      <c r="H1700" s="206">
        <v>3.12</v>
      </c>
      <c r="L1700" s="202"/>
      <c r="M1700" s="207"/>
      <c r="N1700" s="208"/>
      <c r="O1700" s="208"/>
      <c r="P1700" s="208"/>
      <c r="Q1700" s="208"/>
      <c r="R1700" s="208"/>
      <c r="S1700" s="208"/>
      <c r="T1700" s="209"/>
      <c r="AT1700" s="204" t="s">
        <v>190</v>
      </c>
      <c r="AU1700" s="204" t="s">
        <v>81</v>
      </c>
      <c r="AV1700" s="203" t="s">
        <v>81</v>
      </c>
      <c r="AW1700" s="203" t="s">
        <v>34</v>
      </c>
      <c r="AX1700" s="203" t="s">
        <v>71</v>
      </c>
      <c r="AY1700" s="204" t="s">
        <v>180</v>
      </c>
    </row>
    <row r="1701" spans="2:65" s="195" customFormat="1">
      <c r="B1701" s="194"/>
      <c r="D1701" s="196" t="s">
        <v>190</v>
      </c>
      <c r="E1701" s="197" t="s">
        <v>5</v>
      </c>
      <c r="F1701" s="198" t="s">
        <v>1881</v>
      </c>
      <c r="H1701" s="197" t="s">
        <v>5</v>
      </c>
      <c r="L1701" s="194"/>
      <c r="M1701" s="199"/>
      <c r="N1701" s="200"/>
      <c r="O1701" s="200"/>
      <c r="P1701" s="200"/>
      <c r="Q1701" s="200"/>
      <c r="R1701" s="200"/>
      <c r="S1701" s="200"/>
      <c r="T1701" s="201"/>
      <c r="AT1701" s="197" t="s">
        <v>190</v>
      </c>
      <c r="AU1701" s="197" t="s">
        <v>81</v>
      </c>
      <c r="AV1701" s="195" t="s">
        <v>78</v>
      </c>
      <c r="AW1701" s="195" t="s">
        <v>34</v>
      </c>
      <c r="AX1701" s="195" t="s">
        <v>71</v>
      </c>
      <c r="AY1701" s="197" t="s">
        <v>180</v>
      </c>
    </row>
    <row r="1702" spans="2:65" s="203" customFormat="1">
      <c r="B1702" s="202"/>
      <c r="D1702" s="196" t="s">
        <v>190</v>
      </c>
      <c r="E1702" s="204" t="s">
        <v>5</v>
      </c>
      <c r="F1702" s="205" t="s">
        <v>1882</v>
      </c>
      <c r="H1702" s="206">
        <v>6.48</v>
      </c>
      <c r="L1702" s="202"/>
      <c r="M1702" s="207"/>
      <c r="N1702" s="208"/>
      <c r="O1702" s="208"/>
      <c r="P1702" s="208"/>
      <c r="Q1702" s="208"/>
      <c r="R1702" s="208"/>
      <c r="S1702" s="208"/>
      <c r="T1702" s="209"/>
      <c r="AT1702" s="204" t="s">
        <v>190</v>
      </c>
      <c r="AU1702" s="204" t="s">
        <v>81</v>
      </c>
      <c r="AV1702" s="203" t="s">
        <v>81</v>
      </c>
      <c r="AW1702" s="203" t="s">
        <v>34</v>
      </c>
      <c r="AX1702" s="203" t="s">
        <v>71</v>
      </c>
      <c r="AY1702" s="204" t="s">
        <v>180</v>
      </c>
    </row>
    <row r="1703" spans="2:65" s="195" customFormat="1">
      <c r="B1703" s="194"/>
      <c r="D1703" s="196" t="s">
        <v>190</v>
      </c>
      <c r="E1703" s="197" t="s">
        <v>5</v>
      </c>
      <c r="F1703" s="198" t="s">
        <v>1883</v>
      </c>
      <c r="H1703" s="197" t="s">
        <v>5</v>
      </c>
      <c r="L1703" s="194"/>
      <c r="M1703" s="199"/>
      <c r="N1703" s="200"/>
      <c r="O1703" s="200"/>
      <c r="P1703" s="200"/>
      <c r="Q1703" s="200"/>
      <c r="R1703" s="200"/>
      <c r="S1703" s="200"/>
      <c r="T1703" s="201"/>
      <c r="AT1703" s="197" t="s">
        <v>190</v>
      </c>
      <c r="AU1703" s="197" t="s">
        <v>81</v>
      </c>
      <c r="AV1703" s="195" t="s">
        <v>78</v>
      </c>
      <c r="AW1703" s="195" t="s">
        <v>34</v>
      </c>
      <c r="AX1703" s="195" t="s">
        <v>71</v>
      </c>
      <c r="AY1703" s="197" t="s">
        <v>180</v>
      </c>
    </row>
    <row r="1704" spans="2:65" s="203" customFormat="1">
      <c r="B1704" s="202"/>
      <c r="D1704" s="196" t="s">
        <v>190</v>
      </c>
      <c r="E1704" s="204" t="s">
        <v>5</v>
      </c>
      <c r="F1704" s="205" t="s">
        <v>1884</v>
      </c>
      <c r="H1704" s="206">
        <v>5.76</v>
      </c>
      <c r="L1704" s="202"/>
      <c r="M1704" s="207"/>
      <c r="N1704" s="208"/>
      <c r="O1704" s="208"/>
      <c r="P1704" s="208"/>
      <c r="Q1704" s="208"/>
      <c r="R1704" s="208"/>
      <c r="S1704" s="208"/>
      <c r="T1704" s="209"/>
      <c r="AT1704" s="204" t="s">
        <v>190</v>
      </c>
      <c r="AU1704" s="204" t="s">
        <v>81</v>
      </c>
      <c r="AV1704" s="203" t="s">
        <v>81</v>
      </c>
      <c r="AW1704" s="203" t="s">
        <v>34</v>
      </c>
      <c r="AX1704" s="203" t="s">
        <v>71</v>
      </c>
      <c r="AY1704" s="204" t="s">
        <v>180</v>
      </c>
    </row>
    <row r="1705" spans="2:65" s="195" customFormat="1">
      <c r="B1705" s="194"/>
      <c r="D1705" s="196" t="s">
        <v>190</v>
      </c>
      <c r="E1705" s="197" t="s">
        <v>5</v>
      </c>
      <c r="F1705" s="198" t="s">
        <v>1885</v>
      </c>
      <c r="H1705" s="197" t="s">
        <v>5</v>
      </c>
      <c r="L1705" s="194"/>
      <c r="M1705" s="199"/>
      <c r="N1705" s="200"/>
      <c r="O1705" s="200"/>
      <c r="P1705" s="200"/>
      <c r="Q1705" s="200"/>
      <c r="R1705" s="200"/>
      <c r="S1705" s="200"/>
      <c r="T1705" s="201"/>
      <c r="AT1705" s="197" t="s">
        <v>190</v>
      </c>
      <c r="AU1705" s="197" t="s">
        <v>81</v>
      </c>
      <c r="AV1705" s="195" t="s">
        <v>78</v>
      </c>
      <c r="AW1705" s="195" t="s">
        <v>34</v>
      </c>
      <c r="AX1705" s="195" t="s">
        <v>71</v>
      </c>
      <c r="AY1705" s="197" t="s">
        <v>180</v>
      </c>
    </row>
    <row r="1706" spans="2:65" s="203" customFormat="1">
      <c r="B1706" s="202"/>
      <c r="D1706" s="196" t="s">
        <v>190</v>
      </c>
      <c r="E1706" s="204" t="s">
        <v>5</v>
      </c>
      <c r="F1706" s="205" t="s">
        <v>1884</v>
      </c>
      <c r="H1706" s="206">
        <v>5.76</v>
      </c>
      <c r="L1706" s="202"/>
      <c r="M1706" s="207"/>
      <c r="N1706" s="208"/>
      <c r="O1706" s="208"/>
      <c r="P1706" s="208"/>
      <c r="Q1706" s="208"/>
      <c r="R1706" s="208"/>
      <c r="S1706" s="208"/>
      <c r="T1706" s="209"/>
      <c r="AT1706" s="204" t="s">
        <v>190</v>
      </c>
      <c r="AU1706" s="204" t="s">
        <v>81</v>
      </c>
      <c r="AV1706" s="203" t="s">
        <v>81</v>
      </c>
      <c r="AW1706" s="203" t="s">
        <v>34</v>
      </c>
      <c r="AX1706" s="203" t="s">
        <v>71</v>
      </c>
      <c r="AY1706" s="204" t="s">
        <v>180</v>
      </c>
    </row>
    <row r="1707" spans="2:65" s="211" customFormat="1">
      <c r="B1707" s="210"/>
      <c r="D1707" s="196" t="s">
        <v>190</v>
      </c>
      <c r="E1707" s="212" t="s">
        <v>5</v>
      </c>
      <c r="F1707" s="213" t="s">
        <v>198</v>
      </c>
      <c r="H1707" s="214">
        <v>119.04</v>
      </c>
      <c r="L1707" s="210"/>
      <c r="M1707" s="215"/>
      <c r="N1707" s="216"/>
      <c r="O1707" s="216"/>
      <c r="P1707" s="216"/>
      <c r="Q1707" s="216"/>
      <c r="R1707" s="216"/>
      <c r="S1707" s="216"/>
      <c r="T1707" s="217"/>
      <c r="AT1707" s="212" t="s">
        <v>190</v>
      </c>
      <c r="AU1707" s="212" t="s">
        <v>81</v>
      </c>
      <c r="AV1707" s="211" t="s">
        <v>188</v>
      </c>
      <c r="AW1707" s="211" t="s">
        <v>34</v>
      </c>
      <c r="AX1707" s="211" t="s">
        <v>78</v>
      </c>
      <c r="AY1707" s="212" t="s">
        <v>180</v>
      </c>
    </row>
    <row r="1708" spans="2:65" s="103" customFormat="1" ht="25.5" customHeight="1">
      <c r="B1708" s="104"/>
      <c r="C1708" s="226" t="s">
        <v>1886</v>
      </c>
      <c r="D1708" s="226" t="s">
        <v>296</v>
      </c>
      <c r="E1708" s="227" t="s">
        <v>1887</v>
      </c>
      <c r="F1708" s="228" t="s">
        <v>1888</v>
      </c>
      <c r="G1708" s="229" t="s">
        <v>454</v>
      </c>
      <c r="H1708" s="230">
        <v>32</v>
      </c>
      <c r="I1708" s="7"/>
      <c r="J1708" s="231">
        <f>ROUND(I1708*H1708,2)</f>
        <v>0</v>
      </c>
      <c r="K1708" s="228" t="s">
        <v>5</v>
      </c>
      <c r="L1708" s="232"/>
      <c r="M1708" s="233" t="s">
        <v>5</v>
      </c>
      <c r="N1708" s="234" t="s">
        <v>42</v>
      </c>
      <c r="O1708" s="105"/>
      <c r="P1708" s="191">
        <f>O1708*H1708</f>
        <v>0</v>
      </c>
      <c r="Q1708" s="191">
        <v>7.1999999999999995E-2</v>
      </c>
      <c r="R1708" s="191">
        <f>Q1708*H1708</f>
        <v>2.3039999999999998</v>
      </c>
      <c r="S1708" s="191">
        <v>0</v>
      </c>
      <c r="T1708" s="192">
        <f>S1708*H1708</f>
        <v>0</v>
      </c>
      <c r="AR1708" s="93" t="s">
        <v>234</v>
      </c>
      <c r="AT1708" s="93" t="s">
        <v>296</v>
      </c>
      <c r="AU1708" s="93" t="s">
        <v>81</v>
      </c>
      <c r="AY1708" s="93" t="s">
        <v>180</v>
      </c>
      <c r="BE1708" s="193">
        <f>IF(N1708="základní",J1708,0)</f>
        <v>0</v>
      </c>
      <c r="BF1708" s="193">
        <f>IF(N1708="snížená",J1708,0)</f>
        <v>0</v>
      </c>
      <c r="BG1708" s="193">
        <f>IF(N1708="zákl. přenesená",J1708,0)</f>
        <v>0</v>
      </c>
      <c r="BH1708" s="193">
        <f>IF(N1708="sníž. přenesená",J1708,0)</f>
        <v>0</v>
      </c>
      <c r="BI1708" s="193">
        <f>IF(N1708="nulová",J1708,0)</f>
        <v>0</v>
      </c>
      <c r="BJ1708" s="93" t="s">
        <v>78</v>
      </c>
      <c r="BK1708" s="193">
        <f>ROUND(I1708*H1708,2)</f>
        <v>0</v>
      </c>
      <c r="BL1708" s="93" t="s">
        <v>188</v>
      </c>
      <c r="BM1708" s="93" t="s">
        <v>1889</v>
      </c>
    </row>
    <row r="1709" spans="2:65" s="195" customFormat="1">
      <c r="B1709" s="194"/>
      <c r="D1709" s="196" t="s">
        <v>190</v>
      </c>
      <c r="E1709" s="197" t="s">
        <v>5</v>
      </c>
      <c r="F1709" s="198" t="s">
        <v>1871</v>
      </c>
      <c r="H1709" s="197" t="s">
        <v>5</v>
      </c>
      <c r="L1709" s="194"/>
      <c r="M1709" s="199"/>
      <c r="N1709" s="200"/>
      <c r="O1709" s="200"/>
      <c r="P1709" s="200"/>
      <c r="Q1709" s="200"/>
      <c r="R1709" s="200"/>
      <c r="S1709" s="200"/>
      <c r="T1709" s="201"/>
      <c r="AT1709" s="197" t="s">
        <v>190</v>
      </c>
      <c r="AU1709" s="197" t="s">
        <v>81</v>
      </c>
      <c r="AV1709" s="195" t="s">
        <v>78</v>
      </c>
      <c r="AW1709" s="195" t="s">
        <v>34</v>
      </c>
      <c r="AX1709" s="195" t="s">
        <v>71</v>
      </c>
      <c r="AY1709" s="197" t="s">
        <v>180</v>
      </c>
    </row>
    <row r="1710" spans="2:65" s="203" customFormat="1">
      <c r="B1710" s="202"/>
      <c r="D1710" s="196" t="s">
        <v>190</v>
      </c>
      <c r="E1710" s="204" t="s">
        <v>5</v>
      </c>
      <c r="F1710" s="205" t="s">
        <v>81</v>
      </c>
      <c r="H1710" s="206">
        <v>2</v>
      </c>
      <c r="L1710" s="202"/>
      <c r="M1710" s="207"/>
      <c r="N1710" s="208"/>
      <c r="O1710" s="208"/>
      <c r="P1710" s="208"/>
      <c r="Q1710" s="208"/>
      <c r="R1710" s="208"/>
      <c r="S1710" s="208"/>
      <c r="T1710" s="209"/>
      <c r="AT1710" s="204" t="s">
        <v>190</v>
      </c>
      <c r="AU1710" s="204" t="s">
        <v>81</v>
      </c>
      <c r="AV1710" s="203" t="s">
        <v>81</v>
      </c>
      <c r="AW1710" s="203" t="s">
        <v>34</v>
      </c>
      <c r="AX1710" s="203" t="s">
        <v>71</v>
      </c>
      <c r="AY1710" s="204" t="s">
        <v>180</v>
      </c>
    </row>
    <row r="1711" spans="2:65" s="195" customFormat="1">
      <c r="B1711" s="194"/>
      <c r="D1711" s="196" t="s">
        <v>190</v>
      </c>
      <c r="E1711" s="197" t="s">
        <v>5</v>
      </c>
      <c r="F1711" s="198" t="s">
        <v>1872</v>
      </c>
      <c r="H1711" s="197" t="s">
        <v>5</v>
      </c>
      <c r="L1711" s="194"/>
      <c r="M1711" s="199"/>
      <c r="N1711" s="200"/>
      <c r="O1711" s="200"/>
      <c r="P1711" s="200"/>
      <c r="Q1711" s="200"/>
      <c r="R1711" s="200"/>
      <c r="S1711" s="200"/>
      <c r="T1711" s="201"/>
      <c r="AT1711" s="197" t="s">
        <v>190</v>
      </c>
      <c r="AU1711" s="197" t="s">
        <v>81</v>
      </c>
      <c r="AV1711" s="195" t="s">
        <v>78</v>
      </c>
      <c r="AW1711" s="195" t="s">
        <v>34</v>
      </c>
      <c r="AX1711" s="195" t="s">
        <v>71</v>
      </c>
      <c r="AY1711" s="197" t="s">
        <v>180</v>
      </c>
    </row>
    <row r="1712" spans="2:65" s="203" customFormat="1">
      <c r="B1712" s="202"/>
      <c r="D1712" s="196" t="s">
        <v>190</v>
      </c>
      <c r="E1712" s="204" t="s">
        <v>5</v>
      </c>
      <c r="F1712" s="205" t="s">
        <v>1890</v>
      </c>
      <c r="H1712" s="206">
        <v>14</v>
      </c>
      <c r="L1712" s="202"/>
      <c r="M1712" s="207"/>
      <c r="N1712" s="208"/>
      <c r="O1712" s="208"/>
      <c r="P1712" s="208"/>
      <c r="Q1712" s="208"/>
      <c r="R1712" s="208"/>
      <c r="S1712" s="208"/>
      <c r="T1712" s="209"/>
      <c r="AT1712" s="204" t="s">
        <v>190</v>
      </c>
      <c r="AU1712" s="204" t="s">
        <v>81</v>
      </c>
      <c r="AV1712" s="203" t="s">
        <v>81</v>
      </c>
      <c r="AW1712" s="203" t="s">
        <v>34</v>
      </c>
      <c r="AX1712" s="203" t="s">
        <v>71</v>
      </c>
      <c r="AY1712" s="204" t="s">
        <v>180</v>
      </c>
    </row>
    <row r="1713" spans="2:65" s="195" customFormat="1">
      <c r="B1713" s="194"/>
      <c r="D1713" s="196" t="s">
        <v>190</v>
      </c>
      <c r="E1713" s="197" t="s">
        <v>5</v>
      </c>
      <c r="F1713" s="198" t="s">
        <v>1874</v>
      </c>
      <c r="H1713" s="197" t="s">
        <v>5</v>
      </c>
      <c r="L1713" s="194"/>
      <c r="M1713" s="199"/>
      <c r="N1713" s="200"/>
      <c r="O1713" s="200"/>
      <c r="P1713" s="200"/>
      <c r="Q1713" s="200"/>
      <c r="R1713" s="200"/>
      <c r="S1713" s="200"/>
      <c r="T1713" s="201"/>
      <c r="AT1713" s="197" t="s">
        <v>190</v>
      </c>
      <c r="AU1713" s="197" t="s">
        <v>81</v>
      </c>
      <c r="AV1713" s="195" t="s">
        <v>78</v>
      </c>
      <c r="AW1713" s="195" t="s">
        <v>34</v>
      </c>
      <c r="AX1713" s="195" t="s">
        <v>71</v>
      </c>
      <c r="AY1713" s="197" t="s">
        <v>180</v>
      </c>
    </row>
    <row r="1714" spans="2:65" s="203" customFormat="1">
      <c r="B1714" s="202"/>
      <c r="D1714" s="196" t="s">
        <v>190</v>
      </c>
      <c r="E1714" s="204" t="s">
        <v>5</v>
      </c>
      <c r="F1714" s="205" t="s">
        <v>1891</v>
      </c>
      <c r="H1714" s="206">
        <v>1</v>
      </c>
      <c r="L1714" s="202"/>
      <c r="M1714" s="207"/>
      <c r="N1714" s="208"/>
      <c r="O1714" s="208"/>
      <c r="P1714" s="208"/>
      <c r="Q1714" s="208"/>
      <c r="R1714" s="208"/>
      <c r="S1714" s="208"/>
      <c r="T1714" s="209"/>
      <c r="AT1714" s="204" t="s">
        <v>190</v>
      </c>
      <c r="AU1714" s="204" t="s">
        <v>81</v>
      </c>
      <c r="AV1714" s="203" t="s">
        <v>81</v>
      </c>
      <c r="AW1714" s="203" t="s">
        <v>34</v>
      </c>
      <c r="AX1714" s="203" t="s">
        <v>71</v>
      </c>
      <c r="AY1714" s="204" t="s">
        <v>180</v>
      </c>
    </row>
    <row r="1715" spans="2:65" s="195" customFormat="1">
      <c r="B1715" s="194"/>
      <c r="D1715" s="196" t="s">
        <v>190</v>
      </c>
      <c r="E1715" s="197" t="s">
        <v>5</v>
      </c>
      <c r="F1715" s="198" t="s">
        <v>1875</v>
      </c>
      <c r="H1715" s="197" t="s">
        <v>5</v>
      </c>
      <c r="L1715" s="194"/>
      <c r="M1715" s="199"/>
      <c r="N1715" s="200"/>
      <c r="O1715" s="200"/>
      <c r="P1715" s="200"/>
      <c r="Q1715" s="200"/>
      <c r="R1715" s="200"/>
      <c r="S1715" s="200"/>
      <c r="T1715" s="201"/>
      <c r="AT1715" s="197" t="s">
        <v>190</v>
      </c>
      <c r="AU1715" s="197" t="s">
        <v>81</v>
      </c>
      <c r="AV1715" s="195" t="s">
        <v>78</v>
      </c>
      <c r="AW1715" s="195" t="s">
        <v>34</v>
      </c>
      <c r="AX1715" s="195" t="s">
        <v>71</v>
      </c>
      <c r="AY1715" s="197" t="s">
        <v>180</v>
      </c>
    </row>
    <row r="1716" spans="2:65" s="203" customFormat="1">
      <c r="B1716" s="202"/>
      <c r="D1716" s="196" t="s">
        <v>190</v>
      </c>
      <c r="E1716" s="204" t="s">
        <v>5</v>
      </c>
      <c r="F1716" s="205" t="s">
        <v>1892</v>
      </c>
      <c r="H1716" s="206">
        <v>3</v>
      </c>
      <c r="L1716" s="202"/>
      <c r="M1716" s="207"/>
      <c r="N1716" s="208"/>
      <c r="O1716" s="208"/>
      <c r="P1716" s="208"/>
      <c r="Q1716" s="208"/>
      <c r="R1716" s="208"/>
      <c r="S1716" s="208"/>
      <c r="T1716" s="209"/>
      <c r="AT1716" s="204" t="s">
        <v>190</v>
      </c>
      <c r="AU1716" s="204" t="s">
        <v>81</v>
      </c>
      <c r="AV1716" s="203" t="s">
        <v>81</v>
      </c>
      <c r="AW1716" s="203" t="s">
        <v>34</v>
      </c>
      <c r="AX1716" s="203" t="s">
        <v>71</v>
      </c>
      <c r="AY1716" s="204" t="s">
        <v>180</v>
      </c>
    </row>
    <row r="1717" spans="2:65" s="195" customFormat="1">
      <c r="B1717" s="194"/>
      <c r="D1717" s="196" t="s">
        <v>190</v>
      </c>
      <c r="E1717" s="197" t="s">
        <v>5</v>
      </c>
      <c r="F1717" s="198" t="s">
        <v>1876</v>
      </c>
      <c r="H1717" s="197" t="s">
        <v>5</v>
      </c>
      <c r="L1717" s="194"/>
      <c r="M1717" s="199"/>
      <c r="N1717" s="200"/>
      <c r="O1717" s="200"/>
      <c r="P1717" s="200"/>
      <c r="Q1717" s="200"/>
      <c r="R1717" s="200"/>
      <c r="S1717" s="200"/>
      <c r="T1717" s="201"/>
      <c r="AT1717" s="197" t="s">
        <v>190</v>
      </c>
      <c r="AU1717" s="197" t="s">
        <v>81</v>
      </c>
      <c r="AV1717" s="195" t="s">
        <v>78</v>
      </c>
      <c r="AW1717" s="195" t="s">
        <v>34</v>
      </c>
      <c r="AX1717" s="195" t="s">
        <v>71</v>
      </c>
      <c r="AY1717" s="197" t="s">
        <v>180</v>
      </c>
    </row>
    <row r="1718" spans="2:65" s="203" customFormat="1">
      <c r="B1718" s="202"/>
      <c r="D1718" s="196" t="s">
        <v>190</v>
      </c>
      <c r="E1718" s="204" t="s">
        <v>5</v>
      </c>
      <c r="F1718" s="205" t="s">
        <v>1893</v>
      </c>
      <c r="H1718" s="206">
        <v>8</v>
      </c>
      <c r="L1718" s="202"/>
      <c r="M1718" s="207"/>
      <c r="N1718" s="208"/>
      <c r="O1718" s="208"/>
      <c r="P1718" s="208"/>
      <c r="Q1718" s="208"/>
      <c r="R1718" s="208"/>
      <c r="S1718" s="208"/>
      <c r="T1718" s="209"/>
      <c r="AT1718" s="204" t="s">
        <v>190</v>
      </c>
      <c r="AU1718" s="204" t="s">
        <v>81</v>
      </c>
      <c r="AV1718" s="203" t="s">
        <v>81</v>
      </c>
      <c r="AW1718" s="203" t="s">
        <v>34</v>
      </c>
      <c r="AX1718" s="203" t="s">
        <v>71</v>
      </c>
      <c r="AY1718" s="204" t="s">
        <v>180</v>
      </c>
    </row>
    <row r="1719" spans="2:65" s="195" customFormat="1">
      <c r="B1719" s="194"/>
      <c r="D1719" s="196" t="s">
        <v>190</v>
      </c>
      <c r="E1719" s="197" t="s">
        <v>5</v>
      </c>
      <c r="F1719" s="198" t="s">
        <v>1883</v>
      </c>
      <c r="H1719" s="197" t="s">
        <v>5</v>
      </c>
      <c r="L1719" s="194"/>
      <c r="M1719" s="199"/>
      <c r="N1719" s="200"/>
      <c r="O1719" s="200"/>
      <c r="P1719" s="200"/>
      <c r="Q1719" s="200"/>
      <c r="R1719" s="200"/>
      <c r="S1719" s="200"/>
      <c r="T1719" s="201"/>
      <c r="AT1719" s="197" t="s">
        <v>190</v>
      </c>
      <c r="AU1719" s="197" t="s">
        <v>81</v>
      </c>
      <c r="AV1719" s="195" t="s">
        <v>78</v>
      </c>
      <c r="AW1719" s="195" t="s">
        <v>34</v>
      </c>
      <c r="AX1719" s="195" t="s">
        <v>71</v>
      </c>
      <c r="AY1719" s="197" t="s">
        <v>180</v>
      </c>
    </row>
    <row r="1720" spans="2:65" s="203" customFormat="1">
      <c r="B1720" s="202"/>
      <c r="D1720" s="196" t="s">
        <v>190</v>
      </c>
      <c r="E1720" s="204" t="s">
        <v>5</v>
      </c>
      <c r="F1720" s="205" t="s">
        <v>1894</v>
      </c>
      <c r="H1720" s="206">
        <v>2</v>
      </c>
      <c r="L1720" s="202"/>
      <c r="M1720" s="207"/>
      <c r="N1720" s="208"/>
      <c r="O1720" s="208"/>
      <c r="P1720" s="208"/>
      <c r="Q1720" s="208"/>
      <c r="R1720" s="208"/>
      <c r="S1720" s="208"/>
      <c r="T1720" s="209"/>
      <c r="AT1720" s="204" t="s">
        <v>190</v>
      </c>
      <c r="AU1720" s="204" t="s">
        <v>81</v>
      </c>
      <c r="AV1720" s="203" t="s">
        <v>81</v>
      </c>
      <c r="AW1720" s="203" t="s">
        <v>34</v>
      </c>
      <c r="AX1720" s="203" t="s">
        <v>71</v>
      </c>
      <c r="AY1720" s="204" t="s">
        <v>180</v>
      </c>
    </row>
    <row r="1721" spans="2:65" s="195" customFormat="1">
      <c r="B1721" s="194"/>
      <c r="D1721" s="196" t="s">
        <v>190</v>
      </c>
      <c r="E1721" s="197" t="s">
        <v>5</v>
      </c>
      <c r="F1721" s="198" t="s">
        <v>1885</v>
      </c>
      <c r="H1721" s="197" t="s">
        <v>5</v>
      </c>
      <c r="L1721" s="194"/>
      <c r="M1721" s="199"/>
      <c r="N1721" s="200"/>
      <c r="O1721" s="200"/>
      <c r="P1721" s="200"/>
      <c r="Q1721" s="200"/>
      <c r="R1721" s="200"/>
      <c r="S1721" s="200"/>
      <c r="T1721" s="201"/>
      <c r="AT1721" s="197" t="s">
        <v>190</v>
      </c>
      <c r="AU1721" s="197" t="s">
        <v>81</v>
      </c>
      <c r="AV1721" s="195" t="s">
        <v>78</v>
      </c>
      <c r="AW1721" s="195" t="s">
        <v>34</v>
      </c>
      <c r="AX1721" s="195" t="s">
        <v>71</v>
      </c>
      <c r="AY1721" s="197" t="s">
        <v>180</v>
      </c>
    </row>
    <row r="1722" spans="2:65" s="203" customFormat="1">
      <c r="B1722" s="202"/>
      <c r="D1722" s="196" t="s">
        <v>190</v>
      </c>
      <c r="E1722" s="204" t="s">
        <v>5</v>
      </c>
      <c r="F1722" s="205" t="s">
        <v>1894</v>
      </c>
      <c r="H1722" s="206">
        <v>2</v>
      </c>
      <c r="L1722" s="202"/>
      <c r="M1722" s="207"/>
      <c r="N1722" s="208"/>
      <c r="O1722" s="208"/>
      <c r="P1722" s="208"/>
      <c r="Q1722" s="208"/>
      <c r="R1722" s="208"/>
      <c r="S1722" s="208"/>
      <c r="T1722" s="209"/>
      <c r="AT1722" s="204" t="s">
        <v>190</v>
      </c>
      <c r="AU1722" s="204" t="s">
        <v>81</v>
      </c>
      <c r="AV1722" s="203" t="s">
        <v>81</v>
      </c>
      <c r="AW1722" s="203" t="s">
        <v>34</v>
      </c>
      <c r="AX1722" s="203" t="s">
        <v>71</v>
      </c>
      <c r="AY1722" s="204" t="s">
        <v>180</v>
      </c>
    </row>
    <row r="1723" spans="2:65" s="211" customFormat="1">
      <c r="B1723" s="210"/>
      <c r="D1723" s="196" t="s">
        <v>190</v>
      </c>
      <c r="E1723" s="212" t="s">
        <v>5</v>
      </c>
      <c r="F1723" s="213" t="s">
        <v>198</v>
      </c>
      <c r="H1723" s="214">
        <v>32</v>
      </c>
      <c r="L1723" s="210"/>
      <c r="M1723" s="215"/>
      <c r="N1723" s="216"/>
      <c r="O1723" s="216"/>
      <c r="P1723" s="216"/>
      <c r="Q1723" s="216"/>
      <c r="R1723" s="216"/>
      <c r="S1723" s="216"/>
      <c r="T1723" s="217"/>
      <c r="AT1723" s="212" t="s">
        <v>190</v>
      </c>
      <c r="AU1723" s="212" t="s">
        <v>81</v>
      </c>
      <c r="AV1723" s="211" t="s">
        <v>188</v>
      </c>
      <c r="AW1723" s="211" t="s">
        <v>34</v>
      </c>
      <c r="AX1723" s="211" t="s">
        <v>78</v>
      </c>
      <c r="AY1723" s="212" t="s">
        <v>180</v>
      </c>
    </row>
    <row r="1724" spans="2:65" s="103" customFormat="1" ht="25.5" customHeight="1">
      <c r="B1724" s="104"/>
      <c r="C1724" s="226" t="s">
        <v>1895</v>
      </c>
      <c r="D1724" s="226" t="s">
        <v>296</v>
      </c>
      <c r="E1724" s="227" t="s">
        <v>1896</v>
      </c>
      <c r="F1724" s="228" t="s">
        <v>1897</v>
      </c>
      <c r="G1724" s="229" t="s">
        <v>454</v>
      </c>
      <c r="H1724" s="230">
        <v>2</v>
      </c>
      <c r="I1724" s="7"/>
      <c r="J1724" s="231">
        <f>ROUND(I1724*H1724,2)</f>
        <v>0</v>
      </c>
      <c r="K1724" s="228" t="s">
        <v>5</v>
      </c>
      <c r="L1724" s="232"/>
      <c r="M1724" s="233" t="s">
        <v>5</v>
      </c>
      <c r="N1724" s="234" t="s">
        <v>42</v>
      </c>
      <c r="O1724" s="105"/>
      <c r="P1724" s="191">
        <f>O1724*H1724</f>
        <v>0</v>
      </c>
      <c r="Q1724" s="191">
        <v>7.1999999999999995E-2</v>
      </c>
      <c r="R1724" s="191">
        <f>Q1724*H1724</f>
        <v>0.14399999999999999</v>
      </c>
      <c r="S1724" s="191">
        <v>0</v>
      </c>
      <c r="T1724" s="192">
        <f>S1724*H1724</f>
        <v>0</v>
      </c>
      <c r="AR1724" s="93" t="s">
        <v>234</v>
      </c>
      <c r="AT1724" s="93" t="s">
        <v>296</v>
      </c>
      <c r="AU1724" s="93" t="s">
        <v>81</v>
      </c>
      <c r="AY1724" s="93" t="s">
        <v>180</v>
      </c>
      <c r="BE1724" s="193">
        <f>IF(N1724="základní",J1724,0)</f>
        <v>0</v>
      </c>
      <c r="BF1724" s="193">
        <f>IF(N1724="snížená",J1724,0)</f>
        <v>0</v>
      </c>
      <c r="BG1724" s="193">
        <f>IF(N1724="zákl. přenesená",J1724,0)</f>
        <v>0</v>
      </c>
      <c r="BH1724" s="193">
        <f>IF(N1724="sníž. přenesená",J1724,0)</f>
        <v>0</v>
      </c>
      <c r="BI1724" s="193">
        <f>IF(N1724="nulová",J1724,0)</f>
        <v>0</v>
      </c>
      <c r="BJ1724" s="93" t="s">
        <v>78</v>
      </c>
      <c r="BK1724" s="193">
        <f>ROUND(I1724*H1724,2)</f>
        <v>0</v>
      </c>
      <c r="BL1724" s="93" t="s">
        <v>188</v>
      </c>
      <c r="BM1724" s="93" t="s">
        <v>1898</v>
      </c>
    </row>
    <row r="1725" spans="2:65" s="195" customFormat="1">
      <c r="B1725" s="194"/>
      <c r="D1725" s="196" t="s">
        <v>190</v>
      </c>
      <c r="E1725" s="197" t="s">
        <v>5</v>
      </c>
      <c r="F1725" s="198" t="s">
        <v>1875</v>
      </c>
      <c r="H1725" s="197" t="s">
        <v>5</v>
      </c>
      <c r="L1725" s="194"/>
      <c r="M1725" s="199"/>
      <c r="N1725" s="200"/>
      <c r="O1725" s="200"/>
      <c r="P1725" s="200"/>
      <c r="Q1725" s="200"/>
      <c r="R1725" s="200"/>
      <c r="S1725" s="200"/>
      <c r="T1725" s="201"/>
      <c r="AT1725" s="197" t="s">
        <v>190</v>
      </c>
      <c r="AU1725" s="197" t="s">
        <v>81</v>
      </c>
      <c r="AV1725" s="195" t="s">
        <v>78</v>
      </c>
      <c r="AW1725" s="195" t="s">
        <v>34</v>
      </c>
      <c r="AX1725" s="195" t="s">
        <v>71</v>
      </c>
      <c r="AY1725" s="197" t="s">
        <v>180</v>
      </c>
    </row>
    <row r="1726" spans="2:65" s="203" customFormat="1">
      <c r="B1726" s="202"/>
      <c r="D1726" s="196" t="s">
        <v>190</v>
      </c>
      <c r="E1726" s="204" t="s">
        <v>5</v>
      </c>
      <c r="F1726" s="205" t="s">
        <v>81</v>
      </c>
      <c r="H1726" s="206">
        <v>2</v>
      </c>
      <c r="L1726" s="202"/>
      <c r="M1726" s="207"/>
      <c r="N1726" s="208"/>
      <c r="O1726" s="208"/>
      <c r="P1726" s="208"/>
      <c r="Q1726" s="208"/>
      <c r="R1726" s="208"/>
      <c r="S1726" s="208"/>
      <c r="T1726" s="209"/>
      <c r="AT1726" s="204" t="s">
        <v>190</v>
      </c>
      <c r="AU1726" s="204" t="s">
        <v>81</v>
      </c>
      <c r="AV1726" s="203" t="s">
        <v>81</v>
      </c>
      <c r="AW1726" s="203" t="s">
        <v>34</v>
      </c>
      <c r="AX1726" s="203" t="s">
        <v>71</v>
      </c>
      <c r="AY1726" s="204" t="s">
        <v>180</v>
      </c>
    </row>
    <row r="1727" spans="2:65" s="211" customFormat="1">
      <c r="B1727" s="210"/>
      <c r="D1727" s="196" t="s">
        <v>190</v>
      </c>
      <c r="E1727" s="212" t="s">
        <v>5</v>
      </c>
      <c r="F1727" s="213" t="s">
        <v>198</v>
      </c>
      <c r="H1727" s="214">
        <v>2</v>
      </c>
      <c r="L1727" s="210"/>
      <c r="M1727" s="215"/>
      <c r="N1727" s="216"/>
      <c r="O1727" s="216"/>
      <c r="P1727" s="216"/>
      <c r="Q1727" s="216"/>
      <c r="R1727" s="216"/>
      <c r="S1727" s="216"/>
      <c r="T1727" s="217"/>
      <c r="AT1727" s="212" t="s">
        <v>190</v>
      </c>
      <c r="AU1727" s="212" t="s">
        <v>81</v>
      </c>
      <c r="AV1727" s="211" t="s">
        <v>188</v>
      </c>
      <c r="AW1727" s="211" t="s">
        <v>34</v>
      </c>
      <c r="AX1727" s="211" t="s">
        <v>78</v>
      </c>
      <c r="AY1727" s="212" t="s">
        <v>180</v>
      </c>
    </row>
    <row r="1728" spans="2:65" s="103" customFormat="1" ht="25.5" customHeight="1">
      <c r="B1728" s="104"/>
      <c r="C1728" s="226" t="s">
        <v>1899</v>
      </c>
      <c r="D1728" s="226" t="s">
        <v>296</v>
      </c>
      <c r="E1728" s="227" t="s">
        <v>1900</v>
      </c>
      <c r="F1728" s="228" t="s">
        <v>1901</v>
      </c>
      <c r="G1728" s="229" t="s">
        <v>454</v>
      </c>
      <c r="H1728" s="230">
        <v>10</v>
      </c>
      <c r="I1728" s="7"/>
      <c r="J1728" s="231">
        <f>ROUND(I1728*H1728,2)</f>
        <v>0</v>
      </c>
      <c r="K1728" s="228" t="s">
        <v>5</v>
      </c>
      <c r="L1728" s="232"/>
      <c r="M1728" s="233" t="s">
        <v>5</v>
      </c>
      <c r="N1728" s="234" t="s">
        <v>42</v>
      </c>
      <c r="O1728" s="105"/>
      <c r="P1728" s="191">
        <f>O1728*H1728</f>
        <v>0</v>
      </c>
      <c r="Q1728" s="191">
        <v>3.5999999999999997E-2</v>
      </c>
      <c r="R1728" s="191">
        <f>Q1728*H1728</f>
        <v>0.36</v>
      </c>
      <c r="S1728" s="191">
        <v>0</v>
      </c>
      <c r="T1728" s="192">
        <f>S1728*H1728</f>
        <v>0</v>
      </c>
      <c r="AR1728" s="93" t="s">
        <v>234</v>
      </c>
      <c r="AT1728" s="93" t="s">
        <v>296</v>
      </c>
      <c r="AU1728" s="93" t="s">
        <v>81</v>
      </c>
      <c r="AY1728" s="93" t="s">
        <v>180</v>
      </c>
      <c r="BE1728" s="193">
        <f>IF(N1728="základní",J1728,0)</f>
        <v>0</v>
      </c>
      <c r="BF1728" s="193">
        <f>IF(N1728="snížená",J1728,0)</f>
        <v>0</v>
      </c>
      <c r="BG1728" s="193">
        <f>IF(N1728="zákl. přenesená",J1728,0)</f>
        <v>0</v>
      </c>
      <c r="BH1728" s="193">
        <f>IF(N1728="sníž. přenesená",J1728,0)</f>
        <v>0</v>
      </c>
      <c r="BI1728" s="193">
        <f>IF(N1728="nulová",J1728,0)</f>
        <v>0</v>
      </c>
      <c r="BJ1728" s="93" t="s">
        <v>78</v>
      </c>
      <c r="BK1728" s="193">
        <f>ROUND(I1728*H1728,2)</f>
        <v>0</v>
      </c>
      <c r="BL1728" s="93" t="s">
        <v>188</v>
      </c>
      <c r="BM1728" s="93" t="s">
        <v>1902</v>
      </c>
    </row>
    <row r="1729" spans="2:65" s="195" customFormat="1">
      <c r="B1729" s="194"/>
      <c r="D1729" s="196" t="s">
        <v>190</v>
      </c>
      <c r="E1729" s="197" t="s">
        <v>5</v>
      </c>
      <c r="F1729" s="198" t="s">
        <v>1878</v>
      </c>
      <c r="H1729" s="197" t="s">
        <v>5</v>
      </c>
      <c r="L1729" s="194"/>
      <c r="M1729" s="199"/>
      <c r="N1729" s="200"/>
      <c r="O1729" s="200"/>
      <c r="P1729" s="200"/>
      <c r="Q1729" s="200"/>
      <c r="R1729" s="200"/>
      <c r="S1729" s="200"/>
      <c r="T1729" s="201"/>
      <c r="AT1729" s="197" t="s">
        <v>190</v>
      </c>
      <c r="AU1729" s="197" t="s">
        <v>81</v>
      </c>
      <c r="AV1729" s="195" t="s">
        <v>78</v>
      </c>
      <c r="AW1729" s="195" t="s">
        <v>34</v>
      </c>
      <c r="AX1729" s="195" t="s">
        <v>71</v>
      </c>
      <c r="AY1729" s="197" t="s">
        <v>180</v>
      </c>
    </row>
    <row r="1730" spans="2:65" s="203" customFormat="1">
      <c r="B1730" s="202"/>
      <c r="D1730" s="196" t="s">
        <v>190</v>
      </c>
      <c r="E1730" s="204" t="s">
        <v>5</v>
      </c>
      <c r="F1730" s="205" t="s">
        <v>1903</v>
      </c>
      <c r="H1730" s="206">
        <v>8</v>
      </c>
      <c r="L1730" s="202"/>
      <c r="M1730" s="207"/>
      <c r="N1730" s="208"/>
      <c r="O1730" s="208"/>
      <c r="P1730" s="208"/>
      <c r="Q1730" s="208"/>
      <c r="R1730" s="208"/>
      <c r="S1730" s="208"/>
      <c r="T1730" s="209"/>
      <c r="AT1730" s="204" t="s">
        <v>190</v>
      </c>
      <c r="AU1730" s="204" t="s">
        <v>81</v>
      </c>
      <c r="AV1730" s="203" t="s">
        <v>81</v>
      </c>
      <c r="AW1730" s="203" t="s">
        <v>34</v>
      </c>
      <c r="AX1730" s="203" t="s">
        <v>71</v>
      </c>
      <c r="AY1730" s="204" t="s">
        <v>180</v>
      </c>
    </row>
    <row r="1731" spans="2:65" s="195" customFormat="1">
      <c r="B1731" s="194"/>
      <c r="D1731" s="196" t="s">
        <v>190</v>
      </c>
      <c r="E1731" s="197" t="s">
        <v>5</v>
      </c>
      <c r="F1731" s="198" t="s">
        <v>1879</v>
      </c>
      <c r="H1731" s="197" t="s">
        <v>5</v>
      </c>
      <c r="L1731" s="194"/>
      <c r="M1731" s="199"/>
      <c r="N1731" s="200"/>
      <c r="O1731" s="200"/>
      <c r="P1731" s="200"/>
      <c r="Q1731" s="200"/>
      <c r="R1731" s="200"/>
      <c r="S1731" s="200"/>
      <c r="T1731" s="201"/>
      <c r="AT1731" s="197" t="s">
        <v>190</v>
      </c>
      <c r="AU1731" s="197" t="s">
        <v>81</v>
      </c>
      <c r="AV1731" s="195" t="s">
        <v>78</v>
      </c>
      <c r="AW1731" s="195" t="s">
        <v>34</v>
      </c>
      <c r="AX1731" s="195" t="s">
        <v>71</v>
      </c>
      <c r="AY1731" s="197" t="s">
        <v>180</v>
      </c>
    </row>
    <row r="1732" spans="2:65" s="203" customFormat="1">
      <c r="B1732" s="202"/>
      <c r="D1732" s="196" t="s">
        <v>190</v>
      </c>
      <c r="E1732" s="204" t="s">
        <v>5</v>
      </c>
      <c r="F1732" s="205" t="s">
        <v>1894</v>
      </c>
      <c r="H1732" s="206">
        <v>2</v>
      </c>
      <c r="L1732" s="202"/>
      <c r="M1732" s="207"/>
      <c r="N1732" s="208"/>
      <c r="O1732" s="208"/>
      <c r="P1732" s="208"/>
      <c r="Q1732" s="208"/>
      <c r="R1732" s="208"/>
      <c r="S1732" s="208"/>
      <c r="T1732" s="209"/>
      <c r="AT1732" s="204" t="s">
        <v>190</v>
      </c>
      <c r="AU1732" s="204" t="s">
        <v>81</v>
      </c>
      <c r="AV1732" s="203" t="s">
        <v>81</v>
      </c>
      <c r="AW1732" s="203" t="s">
        <v>34</v>
      </c>
      <c r="AX1732" s="203" t="s">
        <v>71</v>
      </c>
      <c r="AY1732" s="204" t="s">
        <v>180</v>
      </c>
    </row>
    <row r="1733" spans="2:65" s="211" customFormat="1">
      <c r="B1733" s="210"/>
      <c r="D1733" s="196" t="s">
        <v>190</v>
      </c>
      <c r="E1733" s="212" t="s">
        <v>5</v>
      </c>
      <c r="F1733" s="213" t="s">
        <v>198</v>
      </c>
      <c r="H1733" s="214">
        <v>10</v>
      </c>
      <c r="L1733" s="210"/>
      <c r="M1733" s="215"/>
      <c r="N1733" s="216"/>
      <c r="O1733" s="216"/>
      <c r="P1733" s="216"/>
      <c r="Q1733" s="216"/>
      <c r="R1733" s="216"/>
      <c r="S1733" s="216"/>
      <c r="T1733" s="217"/>
      <c r="AT1733" s="212" t="s">
        <v>190</v>
      </c>
      <c r="AU1733" s="212" t="s">
        <v>81</v>
      </c>
      <c r="AV1733" s="211" t="s">
        <v>188</v>
      </c>
      <c r="AW1733" s="211" t="s">
        <v>34</v>
      </c>
      <c r="AX1733" s="211" t="s">
        <v>78</v>
      </c>
      <c r="AY1733" s="212" t="s">
        <v>180</v>
      </c>
    </row>
    <row r="1734" spans="2:65" s="103" customFormat="1" ht="25.5" customHeight="1">
      <c r="B1734" s="104"/>
      <c r="C1734" s="226" t="s">
        <v>1904</v>
      </c>
      <c r="D1734" s="226" t="s">
        <v>296</v>
      </c>
      <c r="E1734" s="227" t="s">
        <v>1905</v>
      </c>
      <c r="F1734" s="228" t="s">
        <v>1906</v>
      </c>
      <c r="G1734" s="229" t="s">
        <v>454</v>
      </c>
      <c r="H1734" s="230">
        <v>3</v>
      </c>
      <c r="I1734" s="7"/>
      <c r="J1734" s="231">
        <f>ROUND(I1734*H1734,2)</f>
        <v>0</v>
      </c>
      <c r="K1734" s="228" t="s">
        <v>5</v>
      </c>
      <c r="L1734" s="232"/>
      <c r="M1734" s="233" t="s">
        <v>5</v>
      </c>
      <c r="N1734" s="234" t="s">
        <v>42</v>
      </c>
      <c r="O1734" s="105"/>
      <c r="P1734" s="191">
        <f>O1734*H1734</f>
        <v>0</v>
      </c>
      <c r="Q1734" s="191">
        <v>7.1999999999999995E-2</v>
      </c>
      <c r="R1734" s="191">
        <f>Q1734*H1734</f>
        <v>0.21599999999999997</v>
      </c>
      <c r="S1734" s="191">
        <v>0</v>
      </c>
      <c r="T1734" s="192">
        <f>S1734*H1734</f>
        <v>0</v>
      </c>
      <c r="AR1734" s="93" t="s">
        <v>234</v>
      </c>
      <c r="AT1734" s="93" t="s">
        <v>296</v>
      </c>
      <c r="AU1734" s="93" t="s">
        <v>81</v>
      </c>
      <c r="AY1734" s="93" t="s">
        <v>180</v>
      </c>
      <c r="BE1734" s="193">
        <f>IF(N1734="základní",J1734,0)</f>
        <v>0</v>
      </c>
      <c r="BF1734" s="193">
        <f>IF(N1734="snížená",J1734,0)</f>
        <v>0</v>
      </c>
      <c r="BG1734" s="193">
        <f>IF(N1734="zákl. přenesená",J1734,0)</f>
        <v>0</v>
      </c>
      <c r="BH1734" s="193">
        <f>IF(N1734="sníž. přenesená",J1734,0)</f>
        <v>0</v>
      </c>
      <c r="BI1734" s="193">
        <f>IF(N1734="nulová",J1734,0)</f>
        <v>0</v>
      </c>
      <c r="BJ1734" s="93" t="s">
        <v>78</v>
      </c>
      <c r="BK1734" s="193">
        <f>ROUND(I1734*H1734,2)</f>
        <v>0</v>
      </c>
      <c r="BL1734" s="93" t="s">
        <v>188</v>
      </c>
      <c r="BM1734" s="93" t="s">
        <v>1907</v>
      </c>
    </row>
    <row r="1735" spans="2:65" s="103" customFormat="1" ht="16.5" customHeight="1">
      <c r="B1735" s="104"/>
      <c r="C1735" s="183" t="s">
        <v>1908</v>
      </c>
      <c r="D1735" s="183" t="s">
        <v>183</v>
      </c>
      <c r="E1735" s="184" t="s">
        <v>1909</v>
      </c>
      <c r="F1735" s="185" t="s">
        <v>1910</v>
      </c>
      <c r="G1735" s="186" t="s">
        <v>454</v>
      </c>
      <c r="H1735" s="187">
        <v>5</v>
      </c>
      <c r="I1735" s="6"/>
      <c r="J1735" s="188">
        <f>ROUND(I1735*H1735,2)</f>
        <v>0</v>
      </c>
      <c r="K1735" s="185" t="s">
        <v>187</v>
      </c>
      <c r="L1735" s="104"/>
      <c r="M1735" s="189" t="s">
        <v>5</v>
      </c>
      <c r="N1735" s="190" t="s">
        <v>42</v>
      </c>
      <c r="O1735" s="105"/>
      <c r="P1735" s="191">
        <f>O1735*H1735</f>
        <v>0</v>
      </c>
      <c r="Q1735" s="191">
        <v>0</v>
      </c>
      <c r="R1735" s="191">
        <f>Q1735*H1735</f>
        <v>0</v>
      </c>
      <c r="S1735" s="191">
        <v>0</v>
      </c>
      <c r="T1735" s="192">
        <f>S1735*H1735</f>
        <v>0</v>
      </c>
      <c r="AR1735" s="93" t="s">
        <v>188</v>
      </c>
      <c r="AT1735" s="93" t="s">
        <v>183</v>
      </c>
      <c r="AU1735" s="93" t="s">
        <v>81</v>
      </c>
      <c r="AY1735" s="93" t="s">
        <v>180</v>
      </c>
      <c r="BE1735" s="193">
        <f>IF(N1735="základní",J1735,0)</f>
        <v>0</v>
      </c>
      <c r="BF1735" s="193">
        <f>IF(N1735="snížená",J1735,0)</f>
        <v>0</v>
      </c>
      <c r="BG1735" s="193">
        <f>IF(N1735="zákl. přenesená",J1735,0)</f>
        <v>0</v>
      </c>
      <c r="BH1735" s="193">
        <f>IF(N1735="sníž. přenesená",J1735,0)</f>
        <v>0</v>
      </c>
      <c r="BI1735" s="193">
        <f>IF(N1735="nulová",J1735,0)</f>
        <v>0</v>
      </c>
      <c r="BJ1735" s="93" t="s">
        <v>78</v>
      </c>
      <c r="BK1735" s="193">
        <f>ROUND(I1735*H1735,2)</f>
        <v>0</v>
      </c>
      <c r="BL1735" s="93" t="s">
        <v>188</v>
      </c>
      <c r="BM1735" s="93" t="s">
        <v>1911</v>
      </c>
    </row>
    <row r="1736" spans="2:65" s="195" customFormat="1">
      <c r="B1736" s="194"/>
      <c r="D1736" s="196" t="s">
        <v>190</v>
      </c>
      <c r="E1736" s="197" t="s">
        <v>5</v>
      </c>
      <c r="F1736" s="198" t="s">
        <v>1912</v>
      </c>
      <c r="H1736" s="197" t="s">
        <v>5</v>
      </c>
      <c r="L1736" s="194"/>
      <c r="M1736" s="199"/>
      <c r="N1736" s="200"/>
      <c r="O1736" s="200"/>
      <c r="P1736" s="200"/>
      <c r="Q1736" s="200"/>
      <c r="R1736" s="200"/>
      <c r="S1736" s="200"/>
      <c r="T1736" s="201"/>
      <c r="AT1736" s="197" t="s">
        <v>190</v>
      </c>
      <c r="AU1736" s="197" t="s">
        <v>81</v>
      </c>
      <c r="AV1736" s="195" t="s">
        <v>78</v>
      </c>
      <c r="AW1736" s="195" t="s">
        <v>34</v>
      </c>
      <c r="AX1736" s="195" t="s">
        <v>71</v>
      </c>
      <c r="AY1736" s="197" t="s">
        <v>180</v>
      </c>
    </row>
    <row r="1737" spans="2:65" s="195" customFormat="1">
      <c r="B1737" s="194"/>
      <c r="D1737" s="196" t="s">
        <v>190</v>
      </c>
      <c r="E1737" s="197" t="s">
        <v>5</v>
      </c>
      <c r="F1737" s="198" t="s">
        <v>1875</v>
      </c>
      <c r="H1737" s="197" t="s">
        <v>5</v>
      </c>
      <c r="L1737" s="194"/>
      <c r="M1737" s="199"/>
      <c r="N1737" s="200"/>
      <c r="O1737" s="200"/>
      <c r="P1737" s="200"/>
      <c r="Q1737" s="200"/>
      <c r="R1737" s="200"/>
      <c r="S1737" s="200"/>
      <c r="T1737" s="201"/>
      <c r="AT1737" s="197" t="s">
        <v>190</v>
      </c>
      <c r="AU1737" s="197" t="s">
        <v>81</v>
      </c>
      <c r="AV1737" s="195" t="s">
        <v>78</v>
      </c>
      <c r="AW1737" s="195" t="s">
        <v>34</v>
      </c>
      <c r="AX1737" s="195" t="s">
        <v>71</v>
      </c>
      <c r="AY1737" s="197" t="s">
        <v>180</v>
      </c>
    </row>
    <row r="1738" spans="2:65" s="203" customFormat="1">
      <c r="B1738" s="202"/>
      <c r="D1738" s="196" t="s">
        <v>190</v>
      </c>
      <c r="E1738" s="204" t="s">
        <v>5</v>
      </c>
      <c r="F1738" s="205" t="s">
        <v>78</v>
      </c>
      <c r="H1738" s="206">
        <v>1</v>
      </c>
      <c r="L1738" s="202"/>
      <c r="M1738" s="207"/>
      <c r="N1738" s="208"/>
      <c r="O1738" s="208"/>
      <c r="P1738" s="208"/>
      <c r="Q1738" s="208"/>
      <c r="R1738" s="208"/>
      <c r="S1738" s="208"/>
      <c r="T1738" s="209"/>
      <c r="AT1738" s="204" t="s">
        <v>190</v>
      </c>
      <c r="AU1738" s="204" t="s">
        <v>81</v>
      </c>
      <c r="AV1738" s="203" t="s">
        <v>81</v>
      </c>
      <c r="AW1738" s="203" t="s">
        <v>34</v>
      </c>
      <c r="AX1738" s="203" t="s">
        <v>71</v>
      </c>
      <c r="AY1738" s="204" t="s">
        <v>180</v>
      </c>
    </row>
    <row r="1739" spans="2:65" s="195" customFormat="1">
      <c r="B1739" s="194"/>
      <c r="D1739" s="196" t="s">
        <v>190</v>
      </c>
      <c r="E1739" s="197" t="s">
        <v>5</v>
      </c>
      <c r="F1739" s="198" t="s">
        <v>1878</v>
      </c>
      <c r="H1739" s="197" t="s">
        <v>5</v>
      </c>
      <c r="L1739" s="194"/>
      <c r="M1739" s="199"/>
      <c r="N1739" s="200"/>
      <c r="O1739" s="200"/>
      <c r="P1739" s="200"/>
      <c r="Q1739" s="200"/>
      <c r="R1739" s="200"/>
      <c r="S1739" s="200"/>
      <c r="T1739" s="201"/>
      <c r="AT1739" s="197" t="s">
        <v>190</v>
      </c>
      <c r="AU1739" s="197" t="s">
        <v>81</v>
      </c>
      <c r="AV1739" s="195" t="s">
        <v>78</v>
      </c>
      <c r="AW1739" s="195" t="s">
        <v>34</v>
      </c>
      <c r="AX1739" s="195" t="s">
        <v>71</v>
      </c>
      <c r="AY1739" s="197" t="s">
        <v>180</v>
      </c>
    </row>
    <row r="1740" spans="2:65" s="203" customFormat="1">
      <c r="B1740" s="202"/>
      <c r="D1740" s="196" t="s">
        <v>190</v>
      </c>
      <c r="E1740" s="204" t="s">
        <v>5</v>
      </c>
      <c r="F1740" s="205" t="s">
        <v>188</v>
      </c>
      <c r="H1740" s="206">
        <v>4</v>
      </c>
      <c r="L1740" s="202"/>
      <c r="M1740" s="207"/>
      <c r="N1740" s="208"/>
      <c r="O1740" s="208"/>
      <c r="P1740" s="208"/>
      <c r="Q1740" s="208"/>
      <c r="R1740" s="208"/>
      <c r="S1740" s="208"/>
      <c r="T1740" s="209"/>
      <c r="AT1740" s="204" t="s">
        <v>190</v>
      </c>
      <c r="AU1740" s="204" t="s">
        <v>81</v>
      </c>
      <c r="AV1740" s="203" t="s">
        <v>81</v>
      </c>
      <c r="AW1740" s="203" t="s">
        <v>34</v>
      </c>
      <c r="AX1740" s="203" t="s">
        <v>71</v>
      </c>
      <c r="AY1740" s="204" t="s">
        <v>180</v>
      </c>
    </row>
    <row r="1741" spans="2:65" s="211" customFormat="1">
      <c r="B1741" s="210"/>
      <c r="D1741" s="196" t="s">
        <v>190</v>
      </c>
      <c r="E1741" s="212" t="s">
        <v>5</v>
      </c>
      <c r="F1741" s="213" t="s">
        <v>198</v>
      </c>
      <c r="H1741" s="214">
        <v>5</v>
      </c>
      <c r="L1741" s="210"/>
      <c r="M1741" s="215"/>
      <c r="N1741" s="216"/>
      <c r="O1741" s="216"/>
      <c r="P1741" s="216"/>
      <c r="Q1741" s="216"/>
      <c r="R1741" s="216"/>
      <c r="S1741" s="216"/>
      <c r="T1741" s="217"/>
      <c r="AT1741" s="212" t="s">
        <v>190</v>
      </c>
      <c r="AU1741" s="212" t="s">
        <v>81</v>
      </c>
      <c r="AV1741" s="211" t="s">
        <v>188</v>
      </c>
      <c r="AW1741" s="211" t="s">
        <v>34</v>
      </c>
      <c r="AX1741" s="211" t="s">
        <v>78</v>
      </c>
      <c r="AY1741" s="212" t="s">
        <v>180</v>
      </c>
    </row>
    <row r="1742" spans="2:65" s="103" customFormat="1" ht="16.5" customHeight="1">
      <c r="B1742" s="104"/>
      <c r="C1742" s="226" t="s">
        <v>1913</v>
      </c>
      <c r="D1742" s="226" t="s">
        <v>296</v>
      </c>
      <c r="E1742" s="227" t="s">
        <v>1914</v>
      </c>
      <c r="F1742" s="228" t="s">
        <v>1915</v>
      </c>
      <c r="G1742" s="229" t="s">
        <v>454</v>
      </c>
      <c r="H1742" s="230">
        <v>5</v>
      </c>
      <c r="I1742" s="7"/>
      <c r="J1742" s="231">
        <f>ROUND(I1742*H1742,2)</f>
        <v>0</v>
      </c>
      <c r="K1742" s="228" t="s">
        <v>5</v>
      </c>
      <c r="L1742" s="232"/>
      <c r="M1742" s="233" t="s">
        <v>5</v>
      </c>
      <c r="N1742" s="234" t="s">
        <v>42</v>
      </c>
      <c r="O1742" s="105"/>
      <c r="P1742" s="191">
        <f>O1742*H1742</f>
        <v>0</v>
      </c>
      <c r="Q1742" s="191">
        <v>1E-3</v>
      </c>
      <c r="R1742" s="191">
        <f>Q1742*H1742</f>
        <v>5.0000000000000001E-3</v>
      </c>
      <c r="S1742" s="191">
        <v>0</v>
      </c>
      <c r="T1742" s="192">
        <f>S1742*H1742</f>
        <v>0</v>
      </c>
      <c r="AR1742" s="93" t="s">
        <v>234</v>
      </c>
      <c r="AT1742" s="93" t="s">
        <v>296</v>
      </c>
      <c r="AU1742" s="93" t="s">
        <v>81</v>
      </c>
      <c r="AY1742" s="93" t="s">
        <v>180</v>
      </c>
      <c r="BE1742" s="193">
        <f>IF(N1742="základní",J1742,0)</f>
        <v>0</v>
      </c>
      <c r="BF1742" s="193">
        <f>IF(N1742="snížená",J1742,0)</f>
        <v>0</v>
      </c>
      <c r="BG1742" s="193">
        <f>IF(N1742="zákl. přenesená",J1742,0)</f>
        <v>0</v>
      </c>
      <c r="BH1742" s="193">
        <f>IF(N1742="sníž. přenesená",J1742,0)</f>
        <v>0</v>
      </c>
      <c r="BI1742" s="193">
        <f>IF(N1742="nulová",J1742,0)</f>
        <v>0</v>
      </c>
      <c r="BJ1742" s="93" t="s">
        <v>78</v>
      </c>
      <c r="BK1742" s="193">
        <f>ROUND(I1742*H1742,2)</f>
        <v>0</v>
      </c>
      <c r="BL1742" s="93" t="s">
        <v>188</v>
      </c>
      <c r="BM1742" s="93" t="s">
        <v>1916</v>
      </c>
    </row>
    <row r="1743" spans="2:65" s="103" customFormat="1" ht="16.5" customHeight="1">
      <c r="B1743" s="104"/>
      <c r="C1743" s="183" t="s">
        <v>1917</v>
      </c>
      <c r="D1743" s="183" t="s">
        <v>183</v>
      </c>
      <c r="E1743" s="184" t="s">
        <v>1918</v>
      </c>
      <c r="F1743" s="185" t="s">
        <v>1919</v>
      </c>
      <c r="G1743" s="186" t="s">
        <v>208</v>
      </c>
      <c r="H1743" s="187">
        <v>8.64</v>
      </c>
      <c r="I1743" s="6"/>
      <c r="J1743" s="188">
        <f>ROUND(I1743*H1743,2)</f>
        <v>0</v>
      </c>
      <c r="K1743" s="185" t="s">
        <v>187</v>
      </c>
      <c r="L1743" s="104"/>
      <c r="M1743" s="189" t="s">
        <v>5</v>
      </c>
      <c r="N1743" s="190" t="s">
        <v>42</v>
      </c>
      <c r="O1743" s="105"/>
      <c r="P1743" s="191">
        <f>O1743*H1743</f>
        <v>0</v>
      </c>
      <c r="Q1743" s="191">
        <v>0</v>
      </c>
      <c r="R1743" s="191">
        <f>Q1743*H1743</f>
        <v>0</v>
      </c>
      <c r="S1743" s="191">
        <v>0</v>
      </c>
      <c r="T1743" s="192">
        <f>S1743*H1743</f>
        <v>0</v>
      </c>
      <c r="AR1743" s="93" t="s">
        <v>271</v>
      </c>
      <c r="AT1743" s="93" t="s">
        <v>183</v>
      </c>
      <c r="AU1743" s="93" t="s">
        <v>81</v>
      </c>
      <c r="AY1743" s="93" t="s">
        <v>180</v>
      </c>
      <c r="BE1743" s="193">
        <f>IF(N1743="základní",J1743,0)</f>
        <v>0</v>
      </c>
      <c r="BF1743" s="193">
        <f>IF(N1743="snížená",J1743,0)</f>
        <v>0</v>
      </c>
      <c r="BG1743" s="193">
        <f>IF(N1743="zákl. přenesená",J1743,0)</f>
        <v>0</v>
      </c>
      <c r="BH1743" s="193">
        <f>IF(N1743="sníž. přenesená",J1743,0)</f>
        <v>0</v>
      </c>
      <c r="BI1743" s="193">
        <f>IF(N1743="nulová",J1743,0)</f>
        <v>0</v>
      </c>
      <c r="BJ1743" s="93" t="s">
        <v>78</v>
      </c>
      <c r="BK1743" s="193">
        <f>ROUND(I1743*H1743,2)</f>
        <v>0</v>
      </c>
      <c r="BL1743" s="93" t="s">
        <v>271</v>
      </c>
      <c r="BM1743" s="93" t="s">
        <v>1920</v>
      </c>
    </row>
    <row r="1744" spans="2:65" s="195" customFormat="1">
      <c r="B1744" s="194"/>
      <c r="D1744" s="196" t="s">
        <v>190</v>
      </c>
      <c r="E1744" s="197" t="s">
        <v>5</v>
      </c>
      <c r="F1744" s="198" t="s">
        <v>1921</v>
      </c>
      <c r="H1744" s="197" t="s">
        <v>5</v>
      </c>
      <c r="L1744" s="194"/>
      <c r="M1744" s="199"/>
      <c r="N1744" s="200"/>
      <c r="O1744" s="200"/>
      <c r="P1744" s="200"/>
      <c r="Q1744" s="200"/>
      <c r="R1744" s="200"/>
      <c r="S1744" s="200"/>
      <c r="T1744" s="201"/>
      <c r="AT1744" s="197" t="s">
        <v>190</v>
      </c>
      <c r="AU1744" s="197" t="s">
        <v>81</v>
      </c>
      <c r="AV1744" s="195" t="s">
        <v>78</v>
      </c>
      <c r="AW1744" s="195" t="s">
        <v>34</v>
      </c>
      <c r="AX1744" s="195" t="s">
        <v>71</v>
      </c>
      <c r="AY1744" s="197" t="s">
        <v>180</v>
      </c>
    </row>
    <row r="1745" spans="2:65" s="195" customFormat="1">
      <c r="B1745" s="194"/>
      <c r="D1745" s="196" t="s">
        <v>190</v>
      </c>
      <c r="E1745" s="197" t="s">
        <v>5</v>
      </c>
      <c r="F1745" s="198" t="s">
        <v>1881</v>
      </c>
      <c r="H1745" s="197" t="s">
        <v>5</v>
      </c>
      <c r="L1745" s="194"/>
      <c r="M1745" s="199"/>
      <c r="N1745" s="200"/>
      <c r="O1745" s="200"/>
      <c r="P1745" s="200"/>
      <c r="Q1745" s="200"/>
      <c r="R1745" s="200"/>
      <c r="S1745" s="200"/>
      <c r="T1745" s="201"/>
      <c r="AT1745" s="197" t="s">
        <v>190</v>
      </c>
      <c r="AU1745" s="197" t="s">
        <v>81</v>
      </c>
      <c r="AV1745" s="195" t="s">
        <v>78</v>
      </c>
      <c r="AW1745" s="195" t="s">
        <v>34</v>
      </c>
      <c r="AX1745" s="195" t="s">
        <v>71</v>
      </c>
      <c r="AY1745" s="197" t="s">
        <v>180</v>
      </c>
    </row>
    <row r="1746" spans="2:65" s="203" customFormat="1">
      <c r="B1746" s="202"/>
      <c r="D1746" s="196" t="s">
        <v>190</v>
      </c>
      <c r="E1746" s="204" t="s">
        <v>5</v>
      </c>
      <c r="F1746" s="205" t="s">
        <v>1150</v>
      </c>
      <c r="H1746" s="206">
        <v>8.64</v>
      </c>
      <c r="L1746" s="202"/>
      <c r="M1746" s="207"/>
      <c r="N1746" s="208"/>
      <c r="O1746" s="208"/>
      <c r="P1746" s="208"/>
      <c r="Q1746" s="208"/>
      <c r="R1746" s="208"/>
      <c r="S1746" s="208"/>
      <c r="T1746" s="209"/>
      <c r="AT1746" s="204" t="s">
        <v>190</v>
      </c>
      <c r="AU1746" s="204" t="s">
        <v>81</v>
      </c>
      <c r="AV1746" s="203" t="s">
        <v>81</v>
      </c>
      <c r="AW1746" s="203" t="s">
        <v>34</v>
      </c>
      <c r="AX1746" s="203" t="s">
        <v>78</v>
      </c>
      <c r="AY1746" s="204" t="s">
        <v>180</v>
      </c>
    </row>
    <row r="1747" spans="2:65" s="103" customFormat="1" ht="16.5" customHeight="1">
      <c r="B1747" s="104"/>
      <c r="C1747" s="226" t="s">
        <v>1922</v>
      </c>
      <c r="D1747" s="226" t="s">
        <v>296</v>
      </c>
      <c r="E1747" s="227" t="s">
        <v>1923</v>
      </c>
      <c r="F1747" s="228" t="s">
        <v>1924</v>
      </c>
      <c r="G1747" s="229" t="s">
        <v>208</v>
      </c>
      <c r="H1747" s="230">
        <v>8.8989999999999991</v>
      </c>
      <c r="I1747" s="7"/>
      <c r="J1747" s="231">
        <f>ROUND(I1747*H1747,2)</f>
        <v>0</v>
      </c>
      <c r="K1747" s="228" t="s">
        <v>5</v>
      </c>
      <c r="L1747" s="232"/>
      <c r="M1747" s="233" t="s">
        <v>5</v>
      </c>
      <c r="N1747" s="234" t="s">
        <v>42</v>
      </c>
      <c r="O1747" s="105"/>
      <c r="P1747" s="191">
        <f>O1747*H1747</f>
        <v>0</v>
      </c>
      <c r="Q1747" s="191">
        <v>1E-4</v>
      </c>
      <c r="R1747" s="191">
        <f>Q1747*H1747</f>
        <v>8.899E-4</v>
      </c>
      <c r="S1747" s="191">
        <v>0</v>
      </c>
      <c r="T1747" s="192">
        <f>S1747*H1747</f>
        <v>0</v>
      </c>
      <c r="AR1747" s="93" t="s">
        <v>389</v>
      </c>
      <c r="AT1747" s="93" t="s">
        <v>296</v>
      </c>
      <c r="AU1747" s="93" t="s">
        <v>81</v>
      </c>
      <c r="AY1747" s="93" t="s">
        <v>180</v>
      </c>
      <c r="BE1747" s="193">
        <f>IF(N1747="základní",J1747,0)</f>
        <v>0</v>
      </c>
      <c r="BF1747" s="193">
        <f>IF(N1747="snížená",J1747,0)</f>
        <v>0</v>
      </c>
      <c r="BG1747" s="193">
        <f>IF(N1747="zákl. přenesená",J1747,0)</f>
        <v>0</v>
      </c>
      <c r="BH1747" s="193">
        <f>IF(N1747="sníž. přenesená",J1747,0)</f>
        <v>0</v>
      </c>
      <c r="BI1747" s="193">
        <f>IF(N1747="nulová",J1747,0)</f>
        <v>0</v>
      </c>
      <c r="BJ1747" s="93" t="s">
        <v>78</v>
      </c>
      <c r="BK1747" s="193">
        <f>ROUND(I1747*H1747,2)</f>
        <v>0</v>
      </c>
      <c r="BL1747" s="93" t="s">
        <v>271</v>
      </c>
      <c r="BM1747" s="93" t="s">
        <v>1925</v>
      </c>
    </row>
    <row r="1748" spans="2:65" s="203" customFormat="1">
      <c r="B1748" s="202"/>
      <c r="D1748" s="196" t="s">
        <v>190</v>
      </c>
      <c r="E1748" s="204" t="s">
        <v>5</v>
      </c>
      <c r="F1748" s="205" t="s">
        <v>1926</v>
      </c>
      <c r="H1748" s="206">
        <v>8.8989999999999991</v>
      </c>
      <c r="L1748" s="202"/>
      <c r="M1748" s="207"/>
      <c r="N1748" s="208"/>
      <c r="O1748" s="208"/>
      <c r="P1748" s="208"/>
      <c r="Q1748" s="208"/>
      <c r="R1748" s="208"/>
      <c r="S1748" s="208"/>
      <c r="T1748" s="209"/>
      <c r="AT1748" s="204" t="s">
        <v>190</v>
      </c>
      <c r="AU1748" s="204" t="s">
        <v>81</v>
      </c>
      <c r="AV1748" s="203" t="s">
        <v>81</v>
      </c>
      <c r="AW1748" s="203" t="s">
        <v>34</v>
      </c>
      <c r="AX1748" s="203" t="s">
        <v>78</v>
      </c>
      <c r="AY1748" s="204" t="s">
        <v>180</v>
      </c>
    </row>
    <row r="1749" spans="2:65" s="103" customFormat="1" ht="25.5" customHeight="1">
      <c r="B1749" s="104"/>
      <c r="C1749" s="183" t="s">
        <v>1927</v>
      </c>
      <c r="D1749" s="183" t="s">
        <v>183</v>
      </c>
      <c r="E1749" s="184" t="s">
        <v>1928</v>
      </c>
      <c r="F1749" s="185" t="s">
        <v>1929</v>
      </c>
      <c r="G1749" s="186" t="s">
        <v>454</v>
      </c>
      <c r="H1749" s="187">
        <v>5</v>
      </c>
      <c r="I1749" s="6"/>
      <c r="J1749" s="188">
        <f>ROUND(I1749*H1749,2)</f>
        <v>0</v>
      </c>
      <c r="K1749" s="185" t="s">
        <v>187</v>
      </c>
      <c r="L1749" s="104"/>
      <c r="M1749" s="189" t="s">
        <v>5</v>
      </c>
      <c r="N1749" s="190" t="s">
        <v>42</v>
      </c>
      <c r="O1749" s="105"/>
      <c r="P1749" s="191">
        <f>O1749*H1749</f>
        <v>0</v>
      </c>
      <c r="Q1749" s="191">
        <v>0</v>
      </c>
      <c r="R1749" s="191">
        <f>Q1749*H1749</f>
        <v>0</v>
      </c>
      <c r="S1749" s="191">
        <v>0</v>
      </c>
      <c r="T1749" s="192">
        <f>S1749*H1749</f>
        <v>0</v>
      </c>
      <c r="AR1749" s="93" t="s">
        <v>271</v>
      </c>
      <c r="AT1749" s="93" t="s">
        <v>183</v>
      </c>
      <c r="AU1749" s="93" t="s">
        <v>81</v>
      </c>
      <c r="AY1749" s="93" t="s">
        <v>180</v>
      </c>
      <c r="BE1749" s="193">
        <f>IF(N1749="základní",J1749,0)</f>
        <v>0</v>
      </c>
      <c r="BF1749" s="193">
        <f>IF(N1749="snížená",J1749,0)</f>
        <v>0</v>
      </c>
      <c r="BG1749" s="193">
        <f>IF(N1749="zákl. přenesená",J1749,0)</f>
        <v>0</v>
      </c>
      <c r="BH1749" s="193">
        <f>IF(N1749="sníž. přenesená",J1749,0)</f>
        <v>0</v>
      </c>
      <c r="BI1749" s="193">
        <f>IF(N1749="nulová",J1749,0)</f>
        <v>0</v>
      </c>
      <c r="BJ1749" s="93" t="s">
        <v>78</v>
      </c>
      <c r="BK1749" s="193">
        <f>ROUND(I1749*H1749,2)</f>
        <v>0</v>
      </c>
      <c r="BL1749" s="93" t="s">
        <v>271</v>
      </c>
      <c r="BM1749" s="93" t="s">
        <v>1930</v>
      </c>
    </row>
    <row r="1750" spans="2:65" s="195" customFormat="1">
      <c r="B1750" s="194"/>
      <c r="D1750" s="196" t="s">
        <v>190</v>
      </c>
      <c r="E1750" s="197" t="s">
        <v>5</v>
      </c>
      <c r="F1750" s="198" t="s">
        <v>1931</v>
      </c>
      <c r="H1750" s="197" t="s">
        <v>5</v>
      </c>
      <c r="L1750" s="194"/>
      <c r="M1750" s="199"/>
      <c r="N1750" s="200"/>
      <c r="O1750" s="200"/>
      <c r="P1750" s="200"/>
      <c r="Q1750" s="200"/>
      <c r="R1750" s="200"/>
      <c r="S1750" s="200"/>
      <c r="T1750" s="201"/>
      <c r="AT1750" s="197" t="s">
        <v>190</v>
      </c>
      <c r="AU1750" s="197" t="s">
        <v>81</v>
      </c>
      <c r="AV1750" s="195" t="s">
        <v>78</v>
      </c>
      <c r="AW1750" s="195" t="s">
        <v>34</v>
      </c>
      <c r="AX1750" s="195" t="s">
        <v>71</v>
      </c>
      <c r="AY1750" s="197" t="s">
        <v>180</v>
      </c>
    </row>
    <row r="1751" spans="2:65" s="195" customFormat="1">
      <c r="B1751" s="194"/>
      <c r="D1751" s="196" t="s">
        <v>190</v>
      </c>
      <c r="E1751" s="197" t="s">
        <v>5</v>
      </c>
      <c r="F1751" s="198" t="s">
        <v>1871</v>
      </c>
      <c r="H1751" s="197" t="s">
        <v>5</v>
      </c>
      <c r="L1751" s="194"/>
      <c r="M1751" s="199"/>
      <c r="N1751" s="200"/>
      <c r="O1751" s="200"/>
      <c r="P1751" s="200"/>
      <c r="Q1751" s="200"/>
      <c r="R1751" s="200"/>
      <c r="S1751" s="200"/>
      <c r="T1751" s="201"/>
      <c r="AT1751" s="197" t="s">
        <v>190</v>
      </c>
      <c r="AU1751" s="197" t="s">
        <v>81</v>
      </c>
      <c r="AV1751" s="195" t="s">
        <v>78</v>
      </c>
      <c r="AW1751" s="195" t="s">
        <v>34</v>
      </c>
      <c r="AX1751" s="195" t="s">
        <v>71</v>
      </c>
      <c r="AY1751" s="197" t="s">
        <v>180</v>
      </c>
    </row>
    <row r="1752" spans="2:65" s="203" customFormat="1">
      <c r="B1752" s="202"/>
      <c r="D1752" s="196" t="s">
        <v>190</v>
      </c>
      <c r="E1752" s="204" t="s">
        <v>5</v>
      </c>
      <c r="F1752" s="205" t="s">
        <v>81</v>
      </c>
      <c r="H1752" s="206">
        <v>2</v>
      </c>
      <c r="L1752" s="202"/>
      <c r="M1752" s="207"/>
      <c r="N1752" s="208"/>
      <c r="O1752" s="208"/>
      <c r="P1752" s="208"/>
      <c r="Q1752" s="208"/>
      <c r="R1752" s="208"/>
      <c r="S1752" s="208"/>
      <c r="T1752" s="209"/>
      <c r="AT1752" s="204" t="s">
        <v>190</v>
      </c>
      <c r="AU1752" s="204" t="s">
        <v>81</v>
      </c>
      <c r="AV1752" s="203" t="s">
        <v>81</v>
      </c>
      <c r="AW1752" s="203" t="s">
        <v>34</v>
      </c>
      <c r="AX1752" s="203" t="s">
        <v>71</v>
      </c>
      <c r="AY1752" s="204" t="s">
        <v>180</v>
      </c>
    </row>
    <row r="1753" spans="2:65" s="195" customFormat="1">
      <c r="B1753" s="194"/>
      <c r="D1753" s="196" t="s">
        <v>190</v>
      </c>
      <c r="E1753" s="197" t="s">
        <v>5</v>
      </c>
      <c r="F1753" s="198" t="s">
        <v>1881</v>
      </c>
      <c r="H1753" s="197" t="s">
        <v>5</v>
      </c>
      <c r="L1753" s="194"/>
      <c r="M1753" s="199"/>
      <c r="N1753" s="200"/>
      <c r="O1753" s="200"/>
      <c r="P1753" s="200"/>
      <c r="Q1753" s="200"/>
      <c r="R1753" s="200"/>
      <c r="S1753" s="200"/>
      <c r="T1753" s="201"/>
      <c r="AT1753" s="197" t="s">
        <v>190</v>
      </c>
      <c r="AU1753" s="197" t="s">
        <v>81</v>
      </c>
      <c r="AV1753" s="195" t="s">
        <v>78</v>
      </c>
      <c r="AW1753" s="195" t="s">
        <v>34</v>
      </c>
      <c r="AX1753" s="195" t="s">
        <v>71</v>
      </c>
      <c r="AY1753" s="197" t="s">
        <v>180</v>
      </c>
    </row>
    <row r="1754" spans="2:65" s="203" customFormat="1">
      <c r="B1754" s="202"/>
      <c r="D1754" s="196" t="s">
        <v>190</v>
      </c>
      <c r="E1754" s="204" t="s">
        <v>5</v>
      </c>
      <c r="F1754" s="205" t="s">
        <v>205</v>
      </c>
      <c r="H1754" s="206">
        <v>3</v>
      </c>
      <c r="L1754" s="202"/>
      <c r="M1754" s="207"/>
      <c r="N1754" s="208"/>
      <c r="O1754" s="208"/>
      <c r="P1754" s="208"/>
      <c r="Q1754" s="208"/>
      <c r="R1754" s="208"/>
      <c r="S1754" s="208"/>
      <c r="T1754" s="209"/>
      <c r="AT1754" s="204" t="s">
        <v>190</v>
      </c>
      <c r="AU1754" s="204" t="s">
        <v>81</v>
      </c>
      <c r="AV1754" s="203" t="s">
        <v>81</v>
      </c>
      <c r="AW1754" s="203" t="s">
        <v>34</v>
      </c>
      <c r="AX1754" s="203" t="s">
        <v>71</v>
      </c>
      <c r="AY1754" s="204" t="s">
        <v>180</v>
      </c>
    </row>
    <row r="1755" spans="2:65" s="211" customFormat="1">
      <c r="B1755" s="210"/>
      <c r="D1755" s="196" t="s">
        <v>190</v>
      </c>
      <c r="E1755" s="212" t="s">
        <v>5</v>
      </c>
      <c r="F1755" s="213" t="s">
        <v>198</v>
      </c>
      <c r="H1755" s="214">
        <v>5</v>
      </c>
      <c r="L1755" s="210"/>
      <c r="M1755" s="215"/>
      <c r="N1755" s="216"/>
      <c r="O1755" s="216"/>
      <c r="P1755" s="216"/>
      <c r="Q1755" s="216"/>
      <c r="R1755" s="216"/>
      <c r="S1755" s="216"/>
      <c r="T1755" s="217"/>
      <c r="AT1755" s="212" t="s">
        <v>190</v>
      </c>
      <c r="AU1755" s="212" t="s">
        <v>81</v>
      </c>
      <c r="AV1755" s="211" t="s">
        <v>188</v>
      </c>
      <c r="AW1755" s="211" t="s">
        <v>34</v>
      </c>
      <c r="AX1755" s="211" t="s">
        <v>78</v>
      </c>
      <c r="AY1755" s="212" t="s">
        <v>180</v>
      </c>
    </row>
    <row r="1756" spans="2:65" s="103" customFormat="1" ht="25.5" customHeight="1">
      <c r="B1756" s="104"/>
      <c r="C1756" s="183" t="s">
        <v>1932</v>
      </c>
      <c r="D1756" s="183" t="s">
        <v>183</v>
      </c>
      <c r="E1756" s="184" t="s">
        <v>1933</v>
      </c>
      <c r="F1756" s="185" t="s">
        <v>1934</v>
      </c>
      <c r="G1756" s="186" t="s">
        <v>454</v>
      </c>
      <c r="H1756" s="187">
        <v>14</v>
      </c>
      <c r="I1756" s="6"/>
      <c r="J1756" s="188">
        <f>ROUND(I1756*H1756,2)</f>
        <v>0</v>
      </c>
      <c r="K1756" s="185" t="s">
        <v>187</v>
      </c>
      <c r="L1756" s="104"/>
      <c r="M1756" s="189" t="s">
        <v>5</v>
      </c>
      <c r="N1756" s="190" t="s">
        <v>42</v>
      </c>
      <c r="O1756" s="105"/>
      <c r="P1756" s="191">
        <f>O1756*H1756</f>
        <v>0</v>
      </c>
      <c r="Q1756" s="191">
        <v>0</v>
      </c>
      <c r="R1756" s="191">
        <f>Q1756*H1756</f>
        <v>0</v>
      </c>
      <c r="S1756" s="191">
        <v>0</v>
      </c>
      <c r="T1756" s="192">
        <f>S1756*H1756</f>
        <v>0</v>
      </c>
      <c r="AR1756" s="93" t="s">
        <v>271</v>
      </c>
      <c r="AT1756" s="93" t="s">
        <v>183</v>
      </c>
      <c r="AU1756" s="93" t="s">
        <v>81</v>
      </c>
      <c r="AY1756" s="93" t="s">
        <v>180</v>
      </c>
      <c r="BE1756" s="193">
        <f>IF(N1756="základní",J1756,0)</f>
        <v>0</v>
      </c>
      <c r="BF1756" s="193">
        <f>IF(N1756="snížená",J1756,0)</f>
        <v>0</v>
      </c>
      <c r="BG1756" s="193">
        <f>IF(N1756="zákl. přenesená",J1756,0)</f>
        <v>0</v>
      </c>
      <c r="BH1756" s="193">
        <f>IF(N1756="sníž. přenesená",J1756,0)</f>
        <v>0</v>
      </c>
      <c r="BI1756" s="193">
        <f>IF(N1756="nulová",J1756,0)</f>
        <v>0</v>
      </c>
      <c r="BJ1756" s="93" t="s">
        <v>78</v>
      </c>
      <c r="BK1756" s="193">
        <f>ROUND(I1756*H1756,2)</f>
        <v>0</v>
      </c>
      <c r="BL1756" s="93" t="s">
        <v>271</v>
      </c>
      <c r="BM1756" s="93" t="s">
        <v>1935</v>
      </c>
    </row>
    <row r="1757" spans="2:65" s="195" customFormat="1">
      <c r="B1757" s="194"/>
      <c r="D1757" s="196" t="s">
        <v>190</v>
      </c>
      <c r="E1757" s="197" t="s">
        <v>5</v>
      </c>
      <c r="F1757" s="198" t="s">
        <v>1872</v>
      </c>
      <c r="H1757" s="197" t="s">
        <v>5</v>
      </c>
      <c r="L1757" s="194"/>
      <c r="M1757" s="199"/>
      <c r="N1757" s="200"/>
      <c r="O1757" s="200"/>
      <c r="P1757" s="200"/>
      <c r="Q1757" s="200"/>
      <c r="R1757" s="200"/>
      <c r="S1757" s="200"/>
      <c r="T1757" s="201"/>
      <c r="AT1757" s="197" t="s">
        <v>190</v>
      </c>
      <c r="AU1757" s="197" t="s">
        <v>81</v>
      </c>
      <c r="AV1757" s="195" t="s">
        <v>78</v>
      </c>
      <c r="AW1757" s="195" t="s">
        <v>34</v>
      </c>
      <c r="AX1757" s="195" t="s">
        <v>71</v>
      </c>
      <c r="AY1757" s="197" t="s">
        <v>180</v>
      </c>
    </row>
    <row r="1758" spans="2:65" s="203" customFormat="1">
      <c r="B1758" s="202"/>
      <c r="D1758" s="196" t="s">
        <v>190</v>
      </c>
      <c r="E1758" s="204" t="s">
        <v>5</v>
      </c>
      <c r="F1758" s="205" t="s">
        <v>230</v>
      </c>
      <c r="H1758" s="206">
        <v>7</v>
      </c>
      <c r="L1758" s="202"/>
      <c r="M1758" s="207"/>
      <c r="N1758" s="208"/>
      <c r="O1758" s="208"/>
      <c r="P1758" s="208"/>
      <c r="Q1758" s="208"/>
      <c r="R1758" s="208"/>
      <c r="S1758" s="208"/>
      <c r="T1758" s="209"/>
      <c r="AT1758" s="204" t="s">
        <v>190</v>
      </c>
      <c r="AU1758" s="204" t="s">
        <v>81</v>
      </c>
      <c r="AV1758" s="203" t="s">
        <v>81</v>
      </c>
      <c r="AW1758" s="203" t="s">
        <v>34</v>
      </c>
      <c r="AX1758" s="203" t="s">
        <v>71</v>
      </c>
      <c r="AY1758" s="204" t="s">
        <v>180</v>
      </c>
    </row>
    <row r="1759" spans="2:65" s="195" customFormat="1">
      <c r="B1759" s="194"/>
      <c r="D1759" s="196" t="s">
        <v>190</v>
      </c>
      <c r="E1759" s="197" t="s">
        <v>5</v>
      </c>
      <c r="F1759" s="198" t="s">
        <v>1876</v>
      </c>
      <c r="H1759" s="197" t="s">
        <v>5</v>
      </c>
      <c r="L1759" s="194"/>
      <c r="M1759" s="199"/>
      <c r="N1759" s="200"/>
      <c r="O1759" s="200"/>
      <c r="P1759" s="200"/>
      <c r="Q1759" s="200"/>
      <c r="R1759" s="200"/>
      <c r="S1759" s="200"/>
      <c r="T1759" s="201"/>
      <c r="AT1759" s="197" t="s">
        <v>190</v>
      </c>
      <c r="AU1759" s="197" t="s">
        <v>81</v>
      </c>
      <c r="AV1759" s="195" t="s">
        <v>78</v>
      </c>
      <c r="AW1759" s="195" t="s">
        <v>34</v>
      </c>
      <c r="AX1759" s="195" t="s">
        <v>71</v>
      </c>
      <c r="AY1759" s="197" t="s">
        <v>180</v>
      </c>
    </row>
    <row r="1760" spans="2:65" s="203" customFormat="1">
      <c r="B1760" s="202"/>
      <c r="D1760" s="196" t="s">
        <v>190</v>
      </c>
      <c r="E1760" s="204" t="s">
        <v>5</v>
      </c>
      <c r="F1760" s="205" t="s">
        <v>1936</v>
      </c>
      <c r="H1760" s="206">
        <v>4</v>
      </c>
      <c r="L1760" s="202"/>
      <c r="M1760" s="207"/>
      <c r="N1760" s="208"/>
      <c r="O1760" s="208"/>
      <c r="P1760" s="208"/>
      <c r="Q1760" s="208"/>
      <c r="R1760" s="208"/>
      <c r="S1760" s="208"/>
      <c r="T1760" s="209"/>
      <c r="AT1760" s="204" t="s">
        <v>190</v>
      </c>
      <c r="AU1760" s="204" t="s">
        <v>81</v>
      </c>
      <c r="AV1760" s="203" t="s">
        <v>81</v>
      </c>
      <c r="AW1760" s="203" t="s">
        <v>34</v>
      </c>
      <c r="AX1760" s="203" t="s">
        <v>71</v>
      </c>
      <c r="AY1760" s="204" t="s">
        <v>180</v>
      </c>
    </row>
    <row r="1761" spans="2:65" s="195" customFormat="1">
      <c r="B1761" s="194"/>
      <c r="D1761" s="196" t="s">
        <v>190</v>
      </c>
      <c r="E1761" s="197" t="s">
        <v>5</v>
      </c>
      <c r="F1761" s="198" t="s">
        <v>1879</v>
      </c>
      <c r="H1761" s="197" t="s">
        <v>5</v>
      </c>
      <c r="L1761" s="194"/>
      <c r="M1761" s="199"/>
      <c r="N1761" s="200"/>
      <c r="O1761" s="200"/>
      <c r="P1761" s="200"/>
      <c r="Q1761" s="200"/>
      <c r="R1761" s="200"/>
      <c r="S1761" s="200"/>
      <c r="T1761" s="201"/>
      <c r="AT1761" s="197" t="s">
        <v>190</v>
      </c>
      <c r="AU1761" s="197" t="s">
        <v>81</v>
      </c>
      <c r="AV1761" s="195" t="s">
        <v>78</v>
      </c>
      <c r="AW1761" s="195" t="s">
        <v>34</v>
      </c>
      <c r="AX1761" s="195" t="s">
        <v>71</v>
      </c>
      <c r="AY1761" s="197" t="s">
        <v>180</v>
      </c>
    </row>
    <row r="1762" spans="2:65" s="203" customFormat="1">
      <c r="B1762" s="202"/>
      <c r="D1762" s="196" t="s">
        <v>190</v>
      </c>
      <c r="E1762" s="204" t="s">
        <v>5</v>
      </c>
      <c r="F1762" s="205" t="s">
        <v>78</v>
      </c>
      <c r="H1762" s="206">
        <v>1</v>
      </c>
      <c r="L1762" s="202"/>
      <c r="M1762" s="207"/>
      <c r="N1762" s="208"/>
      <c r="O1762" s="208"/>
      <c r="P1762" s="208"/>
      <c r="Q1762" s="208"/>
      <c r="R1762" s="208"/>
      <c r="S1762" s="208"/>
      <c r="T1762" s="209"/>
      <c r="AT1762" s="204" t="s">
        <v>190</v>
      </c>
      <c r="AU1762" s="204" t="s">
        <v>81</v>
      </c>
      <c r="AV1762" s="203" t="s">
        <v>81</v>
      </c>
      <c r="AW1762" s="203" t="s">
        <v>34</v>
      </c>
      <c r="AX1762" s="203" t="s">
        <v>71</v>
      </c>
      <c r="AY1762" s="204" t="s">
        <v>180</v>
      </c>
    </row>
    <row r="1763" spans="2:65" s="195" customFormat="1">
      <c r="B1763" s="194"/>
      <c r="D1763" s="196" t="s">
        <v>190</v>
      </c>
      <c r="E1763" s="197" t="s">
        <v>5</v>
      </c>
      <c r="F1763" s="198" t="s">
        <v>1883</v>
      </c>
      <c r="H1763" s="197" t="s">
        <v>5</v>
      </c>
      <c r="L1763" s="194"/>
      <c r="M1763" s="199"/>
      <c r="N1763" s="200"/>
      <c r="O1763" s="200"/>
      <c r="P1763" s="200"/>
      <c r="Q1763" s="200"/>
      <c r="R1763" s="200"/>
      <c r="S1763" s="200"/>
      <c r="T1763" s="201"/>
      <c r="AT1763" s="197" t="s">
        <v>190</v>
      </c>
      <c r="AU1763" s="197" t="s">
        <v>81</v>
      </c>
      <c r="AV1763" s="195" t="s">
        <v>78</v>
      </c>
      <c r="AW1763" s="195" t="s">
        <v>34</v>
      </c>
      <c r="AX1763" s="195" t="s">
        <v>71</v>
      </c>
      <c r="AY1763" s="197" t="s">
        <v>180</v>
      </c>
    </row>
    <row r="1764" spans="2:65" s="203" customFormat="1">
      <c r="B1764" s="202"/>
      <c r="D1764" s="196" t="s">
        <v>190</v>
      </c>
      <c r="E1764" s="204" t="s">
        <v>5</v>
      </c>
      <c r="F1764" s="205" t="s">
        <v>78</v>
      </c>
      <c r="H1764" s="206">
        <v>1</v>
      </c>
      <c r="L1764" s="202"/>
      <c r="M1764" s="207"/>
      <c r="N1764" s="208"/>
      <c r="O1764" s="208"/>
      <c r="P1764" s="208"/>
      <c r="Q1764" s="208"/>
      <c r="R1764" s="208"/>
      <c r="S1764" s="208"/>
      <c r="T1764" s="209"/>
      <c r="AT1764" s="204" t="s">
        <v>190</v>
      </c>
      <c r="AU1764" s="204" t="s">
        <v>81</v>
      </c>
      <c r="AV1764" s="203" t="s">
        <v>81</v>
      </c>
      <c r="AW1764" s="203" t="s">
        <v>34</v>
      </c>
      <c r="AX1764" s="203" t="s">
        <v>71</v>
      </c>
      <c r="AY1764" s="204" t="s">
        <v>180</v>
      </c>
    </row>
    <row r="1765" spans="2:65" s="195" customFormat="1">
      <c r="B1765" s="194"/>
      <c r="D1765" s="196" t="s">
        <v>190</v>
      </c>
      <c r="E1765" s="197" t="s">
        <v>5</v>
      </c>
      <c r="F1765" s="198" t="s">
        <v>1885</v>
      </c>
      <c r="H1765" s="197" t="s">
        <v>5</v>
      </c>
      <c r="L1765" s="194"/>
      <c r="M1765" s="199"/>
      <c r="N1765" s="200"/>
      <c r="O1765" s="200"/>
      <c r="P1765" s="200"/>
      <c r="Q1765" s="200"/>
      <c r="R1765" s="200"/>
      <c r="S1765" s="200"/>
      <c r="T1765" s="201"/>
      <c r="AT1765" s="197" t="s">
        <v>190</v>
      </c>
      <c r="AU1765" s="197" t="s">
        <v>81</v>
      </c>
      <c r="AV1765" s="195" t="s">
        <v>78</v>
      </c>
      <c r="AW1765" s="195" t="s">
        <v>34</v>
      </c>
      <c r="AX1765" s="195" t="s">
        <v>71</v>
      </c>
      <c r="AY1765" s="197" t="s">
        <v>180</v>
      </c>
    </row>
    <row r="1766" spans="2:65" s="203" customFormat="1">
      <c r="B1766" s="202"/>
      <c r="D1766" s="196" t="s">
        <v>190</v>
      </c>
      <c r="E1766" s="204" t="s">
        <v>5</v>
      </c>
      <c r="F1766" s="205" t="s">
        <v>78</v>
      </c>
      <c r="H1766" s="206">
        <v>1</v>
      </c>
      <c r="L1766" s="202"/>
      <c r="M1766" s="207"/>
      <c r="N1766" s="208"/>
      <c r="O1766" s="208"/>
      <c r="P1766" s="208"/>
      <c r="Q1766" s="208"/>
      <c r="R1766" s="208"/>
      <c r="S1766" s="208"/>
      <c r="T1766" s="209"/>
      <c r="AT1766" s="204" t="s">
        <v>190</v>
      </c>
      <c r="AU1766" s="204" t="s">
        <v>81</v>
      </c>
      <c r="AV1766" s="203" t="s">
        <v>81</v>
      </c>
      <c r="AW1766" s="203" t="s">
        <v>34</v>
      </c>
      <c r="AX1766" s="203" t="s">
        <v>71</v>
      </c>
      <c r="AY1766" s="204" t="s">
        <v>180</v>
      </c>
    </row>
    <row r="1767" spans="2:65" s="211" customFormat="1">
      <c r="B1767" s="210"/>
      <c r="D1767" s="196" t="s">
        <v>190</v>
      </c>
      <c r="E1767" s="212" t="s">
        <v>5</v>
      </c>
      <c r="F1767" s="213" t="s">
        <v>198</v>
      </c>
      <c r="H1767" s="214">
        <v>14</v>
      </c>
      <c r="L1767" s="210"/>
      <c r="M1767" s="215"/>
      <c r="N1767" s="216"/>
      <c r="O1767" s="216"/>
      <c r="P1767" s="216"/>
      <c r="Q1767" s="216"/>
      <c r="R1767" s="216"/>
      <c r="S1767" s="216"/>
      <c r="T1767" s="217"/>
      <c r="AT1767" s="212" t="s">
        <v>190</v>
      </c>
      <c r="AU1767" s="212" t="s">
        <v>81</v>
      </c>
      <c r="AV1767" s="211" t="s">
        <v>188</v>
      </c>
      <c r="AW1767" s="211" t="s">
        <v>34</v>
      </c>
      <c r="AX1767" s="211" t="s">
        <v>78</v>
      </c>
      <c r="AY1767" s="212" t="s">
        <v>180</v>
      </c>
    </row>
    <row r="1768" spans="2:65" s="103" customFormat="1" ht="25.5" customHeight="1">
      <c r="B1768" s="104"/>
      <c r="C1768" s="183" t="s">
        <v>1937</v>
      </c>
      <c r="D1768" s="183" t="s">
        <v>183</v>
      </c>
      <c r="E1768" s="184" t="s">
        <v>1938</v>
      </c>
      <c r="F1768" s="185" t="s">
        <v>1939</v>
      </c>
      <c r="G1768" s="186" t="s">
        <v>454</v>
      </c>
      <c r="H1768" s="187">
        <v>3</v>
      </c>
      <c r="I1768" s="6"/>
      <c r="J1768" s="188">
        <f>ROUND(I1768*H1768,2)</f>
        <v>0</v>
      </c>
      <c r="K1768" s="185" t="s">
        <v>187</v>
      </c>
      <c r="L1768" s="104"/>
      <c r="M1768" s="189" t="s">
        <v>5</v>
      </c>
      <c r="N1768" s="190" t="s">
        <v>42</v>
      </c>
      <c r="O1768" s="105"/>
      <c r="P1768" s="191">
        <f>O1768*H1768</f>
        <v>0</v>
      </c>
      <c r="Q1768" s="191">
        <v>0</v>
      </c>
      <c r="R1768" s="191">
        <f>Q1768*H1768</f>
        <v>0</v>
      </c>
      <c r="S1768" s="191">
        <v>0</v>
      </c>
      <c r="T1768" s="192">
        <f>S1768*H1768</f>
        <v>0</v>
      </c>
      <c r="AR1768" s="93" t="s">
        <v>271</v>
      </c>
      <c r="AT1768" s="93" t="s">
        <v>183</v>
      </c>
      <c r="AU1768" s="93" t="s">
        <v>81</v>
      </c>
      <c r="AY1768" s="93" t="s">
        <v>180</v>
      </c>
      <c r="BE1768" s="193">
        <f>IF(N1768="základní",J1768,0)</f>
        <v>0</v>
      </c>
      <c r="BF1768" s="193">
        <f>IF(N1768="snížená",J1768,0)</f>
        <v>0</v>
      </c>
      <c r="BG1768" s="193">
        <f>IF(N1768="zákl. přenesená",J1768,0)</f>
        <v>0</v>
      </c>
      <c r="BH1768" s="193">
        <f>IF(N1768="sníž. přenesená",J1768,0)</f>
        <v>0</v>
      </c>
      <c r="BI1768" s="193">
        <f>IF(N1768="nulová",J1768,0)</f>
        <v>0</v>
      </c>
      <c r="BJ1768" s="93" t="s">
        <v>78</v>
      </c>
      <c r="BK1768" s="193">
        <f>ROUND(I1768*H1768,2)</f>
        <v>0</v>
      </c>
      <c r="BL1768" s="93" t="s">
        <v>271</v>
      </c>
      <c r="BM1768" s="93" t="s">
        <v>1940</v>
      </c>
    </row>
    <row r="1769" spans="2:65" s="195" customFormat="1">
      <c r="B1769" s="194"/>
      <c r="D1769" s="196" t="s">
        <v>190</v>
      </c>
      <c r="E1769" s="197" t="s">
        <v>5</v>
      </c>
      <c r="F1769" s="198" t="s">
        <v>1874</v>
      </c>
      <c r="H1769" s="197" t="s">
        <v>5</v>
      </c>
      <c r="L1769" s="194"/>
      <c r="M1769" s="199"/>
      <c r="N1769" s="200"/>
      <c r="O1769" s="200"/>
      <c r="P1769" s="200"/>
      <c r="Q1769" s="200"/>
      <c r="R1769" s="200"/>
      <c r="S1769" s="200"/>
      <c r="T1769" s="201"/>
      <c r="AT1769" s="197" t="s">
        <v>190</v>
      </c>
      <c r="AU1769" s="197" t="s">
        <v>81</v>
      </c>
      <c r="AV1769" s="195" t="s">
        <v>78</v>
      </c>
      <c r="AW1769" s="195" t="s">
        <v>34</v>
      </c>
      <c r="AX1769" s="195" t="s">
        <v>71</v>
      </c>
      <c r="AY1769" s="197" t="s">
        <v>180</v>
      </c>
    </row>
    <row r="1770" spans="2:65" s="203" customFormat="1">
      <c r="B1770" s="202"/>
      <c r="D1770" s="196" t="s">
        <v>190</v>
      </c>
      <c r="E1770" s="204" t="s">
        <v>5</v>
      </c>
      <c r="F1770" s="205" t="s">
        <v>78</v>
      </c>
      <c r="H1770" s="206">
        <v>1</v>
      </c>
      <c r="L1770" s="202"/>
      <c r="M1770" s="207"/>
      <c r="N1770" s="208"/>
      <c r="O1770" s="208"/>
      <c r="P1770" s="208"/>
      <c r="Q1770" s="208"/>
      <c r="R1770" s="208"/>
      <c r="S1770" s="208"/>
      <c r="T1770" s="209"/>
      <c r="AT1770" s="204" t="s">
        <v>190</v>
      </c>
      <c r="AU1770" s="204" t="s">
        <v>81</v>
      </c>
      <c r="AV1770" s="203" t="s">
        <v>81</v>
      </c>
      <c r="AW1770" s="203" t="s">
        <v>34</v>
      </c>
      <c r="AX1770" s="203" t="s">
        <v>71</v>
      </c>
      <c r="AY1770" s="204" t="s">
        <v>180</v>
      </c>
    </row>
    <row r="1771" spans="2:65" s="195" customFormat="1">
      <c r="B1771" s="194"/>
      <c r="D1771" s="196" t="s">
        <v>190</v>
      </c>
      <c r="E1771" s="197" t="s">
        <v>5</v>
      </c>
      <c r="F1771" s="198" t="s">
        <v>1875</v>
      </c>
      <c r="H1771" s="197" t="s">
        <v>5</v>
      </c>
      <c r="L1771" s="194"/>
      <c r="M1771" s="199"/>
      <c r="N1771" s="200"/>
      <c r="O1771" s="200"/>
      <c r="P1771" s="200"/>
      <c r="Q1771" s="200"/>
      <c r="R1771" s="200"/>
      <c r="S1771" s="200"/>
      <c r="T1771" s="201"/>
      <c r="AT1771" s="197" t="s">
        <v>190</v>
      </c>
      <c r="AU1771" s="197" t="s">
        <v>81</v>
      </c>
      <c r="AV1771" s="195" t="s">
        <v>78</v>
      </c>
      <c r="AW1771" s="195" t="s">
        <v>34</v>
      </c>
      <c r="AX1771" s="195" t="s">
        <v>71</v>
      </c>
      <c r="AY1771" s="197" t="s">
        <v>180</v>
      </c>
    </row>
    <row r="1772" spans="2:65" s="203" customFormat="1">
      <c r="B1772" s="202"/>
      <c r="D1772" s="196" t="s">
        <v>190</v>
      </c>
      <c r="E1772" s="204" t="s">
        <v>5</v>
      </c>
      <c r="F1772" s="205" t="s">
        <v>78</v>
      </c>
      <c r="H1772" s="206">
        <v>1</v>
      </c>
      <c r="L1772" s="202"/>
      <c r="M1772" s="207"/>
      <c r="N1772" s="208"/>
      <c r="O1772" s="208"/>
      <c r="P1772" s="208"/>
      <c r="Q1772" s="208"/>
      <c r="R1772" s="208"/>
      <c r="S1772" s="208"/>
      <c r="T1772" s="209"/>
      <c r="AT1772" s="204" t="s">
        <v>190</v>
      </c>
      <c r="AU1772" s="204" t="s">
        <v>81</v>
      </c>
      <c r="AV1772" s="203" t="s">
        <v>81</v>
      </c>
      <c r="AW1772" s="203" t="s">
        <v>34</v>
      </c>
      <c r="AX1772" s="203" t="s">
        <v>71</v>
      </c>
      <c r="AY1772" s="204" t="s">
        <v>180</v>
      </c>
    </row>
    <row r="1773" spans="2:65" s="195" customFormat="1">
      <c r="B1773" s="194"/>
      <c r="D1773" s="196" t="s">
        <v>190</v>
      </c>
      <c r="E1773" s="197" t="s">
        <v>5</v>
      </c>
      <c r="F1773" s="198" t="s">
        <v>1878</v>
      </c>
      <c r="H1773" s="197" t="s">
        <v>5</v>
      </c>
      <c r="L1773" s="194"/>
      <c r="M1773" s="199"/>
      <c r="N1773" s="200"/>
      <c r="O1773" s="200"/>
      <c r="P1773" s="200"/>
      <c r="Q1773" s="200"/>
      <c r="R1773" s="200"/>
      <c r="S1773" s="200"/>
      <c r="T1773" s="201"/>
      <c r="AT1773" s="197" t="s">
        <v>190</v>
      </c>
      <c r="AU1773" s="197" t="s">
        <v>81</v>
      </c>
      <c r="AV1773" s="195" t="s">
        <v>78</v>
      </c>
      <c r="AW1773" s="195" t="s">
        <v>34</v>
      </c>
      <c r="AX1773" s="195" t="s">
        <v>71</v>
      </c>
      <c r="AY1773" s="197" t="s">
        <v>180</v>
      </c>
    </row>
    <row r="1774" spans="2:65" s="203" customFormat="1">
      <c r="B1774" s="202"/>
      <c r="D1774" s="196" t="s">
        <v>190</v>
      </c>
      <c r="E1774" s="204" t="s">
        <v>5</v>
      </c>
      <c r="F1774" s="205" t="s">
        <v>78</v>
      </c>
      <c r="H1774" s="206">
        <v>1</v>
      </c>
      <c r="L1774" s="202"/>
      <c r="M1774" s="207"/>
      <c r="N1774" s="208"/>
      <c r="O1774" s="208"/>
      <c r="P1774" s="208"/>
      <c r="Q1774" s="208"/>
      <c r="R1774" s="208"/>
      <c r="S1774" s="208"/>
      <c r="T1774" s="209"/>
      <c r="AT1774" s="204" t="s">
        <v>190</v>
      </c>
      <c r="AU1774" s="204" t="s">
        <v>81</v>
      </c>
      <c r="AV1774" s="203" t="s">
        <v>81</v>
      </c>
      <c r="AW1774" s="203" t="s">
        <v>34</v>
      </c>
      <c r="AX1774" s="203" t="s">
        <v>71</v>
      </c>
      <c r="AY1774" s="204" t="s">
        <v>180</v>
      </c>
    </row>
    <row r="1775" spans="2:65" s="211" customFormat="1">
      <c r="B1775" s="210"/>
      <c r="D1775" s="196" t="s">
        <v>190</v>
      </c>
      <c r="E1775" s="212" t="s">
        <v>5</v>
      </c>
      <c r="F1775" s="213" t="s">
        <v>198</v>
      </c>
      <c r="H1775" s="214">
        <v>3</v>
      </c>
      <c r="L1775" s="210"/>
      <c r="M1775" s="215"/>
      <c r="N1775" s="216"/>
      <c r="O1775" s="216"/>
      <c r="P1775" s="216"/>
      <c r="Q1775" s="216"/>
      <c r="R1775" s="216"/>
      <c r="S1775" s="216"/>
      <c r="T1775" s="217"/>
      <c r="AT1775" s="212" t="s">
        <v>190</v>
      </c>
      <c r="AU1775" s="212" t="s">
        <v>81</v>
      </c>
      <c r="AV1775" s="211" t="s">
        <v>188</v>
      </c>
      <c r="AW1775" s="211" t="s">
        <v>34</v>
      </c>
      <c r="AX1775" s="211" t="s">
        <v>78</v>
      </c>
      <c r="AY1775" s="212" t="s">
        <v>180</v>
      </c>
    </row>
    <row r="1776" spans="2:65" s="103" customFormat="1" ht="16.5" customHeight="1">
      <c r="B1776" s="104"/>
      <c r="C1776" s="226" t="s">
        <v>1941</v>
      </c>
      <c r="D1776" s="226" t="s">
        <v>296</v>
      </c>
      <c r="E1776" s="227" t="s">
        <v>1942</v>
      </c>
      <c r="F1776" s="228" t="s">
        <v>1943</v>
      </c>
      <c r="G1776" s="229" t="s">
        <v>186</v>
      </c>
      <c r="H1776" s="230">
        <v>60.375</v>
      </c>
      <c r="I1776" s="7"/>
      <c r="J1776" s="231">
        <f>ROUND(I1776*H1776,2)</f>
        <v>0</v>
      </c>
      <c r="K1776" s="228" t="s">
        <v>187</v>
      </c>
      <c r="L1776" s="232"/>
      <c r="M1776" s="233" t="s">
        <v>5</v>
      </c>
      <c r="N1776" s="234" t="s">
        <v>42</v>
      </c>
      <c r="O1776" s="105"/>
      <c r="P1776" s="191">
        <f>O1776*H1776</f>
        <v>0</v>
      </c>
      <c r="Q1776" s="191">
        <v>1.5E-3</v>
      </c>
      <c r="R1776" s="191">
        <f>Q1776*H1776</f>
        <v>9.0562500000000004E-2</v>
      </c>
      <c r="S1776" s="191">
        <v>0</v>
      </c>
      <c r="T1776" s="192">
        <f>S1776*H1776</f>
        <v>0</v>
      </c>
      <c r="AR1776" s="93" t="s">
        <v>389</v>
      </c>
      <c r="AT1776" s="93" t="s">
        <v>296</v>
      </c>
      <c r="AU1776" s="93" t="s">
        <v>81</v>
      </c>
      <c r="AY1776" s="93" t="s">
        <v>180</v>
      </c>
      <c r="BE1776" s="193">
        <f>IF(N1776="základní",J1776,0)</f>
        <v>0</v>
      </c>
      <c r="BF1776" s="193">
        <f>IF(N1776="snížená",J1776,0)</f>
        <v>0</v>
      </c>
      <c r="BG1776" s="193">
        <f>IF(N1776="zákl. přenesená",J1776,0)</f>
        <v>0</v>
      </c>
      <c r="BH1776" s="193">
        <f>IF(N1776="sníž. přenesená",J1776,0)</f>
        <v>0</v>
      </c>
      <c r="BI1776" s="193">
        <f>IF(N1776="nulová",J1776,0)</f>
        <v>0</v>
      </c>
      <c r="BJ1776" s="93" t="s">
        <v>78</v>
      </c>
      <c r="BK1776" s="193">
        <f>ROUND(I1776*H1776,2)</f>
        <v>0</v>
      </c>
      <c r="BL1776" s="93" t="s">
        <v>271</v>
      </c>
      <c r="BM1776" s="93" t="s">
        <v>1944</v>
      </c>
    </row>
    <row r="1777" spans="2:65" s="203" customFormat="1">
      <c r="B1777" s="202"/>
      <c r="D1777" s="196" t="s">
        <v>190</v>
      </c>
      <c r="E1777" s="204" t="s">
        <v>5</v>
      </c>
      <c r="F1777" s="205" t="s">
        <v>1573</v>
      </c>
      <c r="H1777" s="206">
        <v>23.3</v>
      </c>
      <c r="L1777" s="202"/>
      <c r="M1777" s="207"/>
      <c r="N1777" s="208"/>
      <c r="O1777" s="208"/>
      <c r="P1777" s="208"/>
      <c r="Q1777" s="208"/>
      <c r="R1777" s="208"/>
      <c r="S1777" s="208"/>
      <c r="T1777" s="209"/>
      <c r="AT1777" s="204" t="s">
        <v>190</v>
      </c>
      <c r="AU1777" s="204" t="s">
        <v>81</v>
      </c>
      <c r="AV1777" s="203" t="s">
        <v>81</v>
      </c>
      <c r="AW1777" s="203" t="s">
        <v>34</v>
      </c>
      <c r="AX1777" s="203" t="s">
        <v>71</v>
      </c>
      <c r="AY1777" s="204" t="s">
        <v>180</v>
      </c>
    </row>
    <row r="1778" spans="2:65" s="203" customFormat="1">
      <c r="B1778" s="202"/>
      <c r="D1778" s="196" t="s">
        <v>190</v>
      </c>
      <c r="E1778" s="204" t="s">
        <v>5</v>
      </c>
      <c r="F1778" s="205" t="s">
        <v>1574</v>
      </c>
      <c r="H1778" s="206">
        <v>13.45</v>
      </c>
      <c r="L1778" s="202"/>
      <c r="M1778" s="207"/>
      <c r="N1778" s="208"/>
      <c r="O1778" s="208"/>
      <c r="P1778" s="208"/>
      <c r="Q1778" s="208"/>
      <c r="R1778" s="208"/>
      <c r="S1778" s="208"/>
      <c r="T1778" s="209"/>
      <c r="AT1778" s="204" t="s">
        <v>190</v>
      </c>
      <c r="AU1778" s="204" t="s">
        <v>81</v>
      </c>
      <c r="AV1778" s="203" t="s">
        <v>81</v>
      </c>
      <c r="AW1778" s="203" t="s">
        <v>34</v>
      </c>
      <c r="AX1778" s="203" t="s">
        <v>71</v>
      </c>
      <c r="AY1778" s="204" t="s">
        <v>180</v>
      </c>
    </row>
    <row r="1779" spans="2:65" s="203" customFormat="1">
      <c r="B1779" s="202"/>
      <c r="D1779" s="196" t="s">
        <v>190</v>
      </c>
      <c r="E1779" s="204" t="s">
        <v>5</v>
      </c>
      <c r="F1779" s="205" t="s">
        <v>1575</v>
      </c>
      <c r="H1779" s="206">
        <v>15.85</v>
      </c>
      <c r="L1779" s="202"/>
      <c r="M1779" s="207"/>
      <c r="N1779" s="208"/>
      <c r="O1779" s="208"/>
      <c r="P1779" s="208"/>
      <c r="Q1779" s="208"/>
      <c r="R1779" s="208"/>
      <c r="S1779" s="208"/>
      <c r="T1779" s="209"/>
      <c r="AT1779" s="204" t="s">
        <v>190</v>
      </c>
      <c r="AU1779" s="204" t="s">
        <v>81</v>
      </c>
      <c r="AV1779" s="203" t="s">
        <v>81</v>
      </c>
      <c r="AW1779" s="203" t="s">
        <v>34</v>
      </c>
      <c r="AX1779" s="203" t="s">
        <v>71</v>
      </c>
      <c r="AY1779" s="204" t="s">
        <v>180</v>
      </c>
    </row>
    <row r="1780" spans="2:65" s="203" customFormat="1">
      <c r="B1780" s="202"/>
      <c r="D1780" s="196" t="s">
        <v>190</v>
      </c>
      <c r="E1780" s="204" t="s">
        <v>5</v>
      </c>
      <c r="F1780" s="205" t="s">
        <v>1576</v>
      </c>
      <c r="H1780" s="206">
        <v>4.9000000000000004</v>
      </c>
      <c r="L1780" s="202"/>
      <c r="M1780" s="207"/>
      <c r="N1780" s="208"/>
      <c r="O1780" s="208"/>
      <c r="P1780" s="208"/>
      <c r="Q1780" s="208"/>
      <c r="R1780" s="208"/>
      <c r="S1780" s="208"/>
      <c r="T1780" s="209"/>
      <c r="AT1780" s="204" t="s">
        <v>190</v>
      </c>
      <c r="AU1780" s="204" t="s">
        <v>81</v>
      </c>
      <c r="AV1780" s="203" t="s">
        <v>81</v>
      </c>
      <c r="AW1780" s="203" t="s">
        <v>34</v>
      </c>
      <c r="AX1780" s="203" t="s">
        <v>71</v>
      </c>
      <c r="AY1780" s="204" t="s">
        <v>180</v>
      </c>
    </row>
    <row r="1781" spans="2:65" s="211" customFormat="1">
      <c r="B1781" s="210"/>
      <c r="D1781" s="196" t="s">
        <v>190</v>
      </c>
      <c r="E1781" s="212" t="s">
        <v>5</v>
      </c>
      <c r="F1781" s="213" t="s">
        <v>198</v>
      </c>
      <c r="H1781" s="214">
        <v>57.5</v>
      </c>
      <c r="L1781" s="210"/>
      <c r="M1781" s="215"/>
      <c r="N1781" s="216"/>
      <c r="O1781" s="216"/>
      <c r="P1781" s="216"/>
      <c r="Q1781" s="216"/>
      <c r="R1781" s="216"/>
      <c r="S1781" s="216"/>
      <c r="T1781" s="217"/>
      <c r="AT1781" s="212" t="s">
        <v>190</v>
      </c>
      <c r="AU1781" s="212" t="s">
        <v>81</v>
      </c>
      <c r="AV1781" s="211" t="s">
        <v>188</v>
      </c>
      <c r="AW1781" s="211" t="s">
        <v>34</v>
      </c>
      <c r="AX1781" s="211" t="s">
        <v>71</v>
      </c>
      <c r="AY1781" s="212" t="s">
        <v>180</v>
      </c>
    </row>
    <row r="1782" spans="2:65" s="203" customFormat="1">
      <c r="B1782" s="202"/>
      <c r="D1782" s="196" t="s">
        <v>190</v>
      </c>
      <c r="E1782" s="204" t="s">
        <v>5</v>
      </c>
      <c r="F1782" s="205" t="s">
        <v>1945</v>
      </c>
      <c r="H1782" s="206">
        <v>60.375</v>
      </c>
      <c r="L1782" s="202"/>
      <c r="M1782" s="207"/>
      <c r="N1782" s="208"/>
      <c r="O1782" s="208"/>
      <c r="P1782" s="208"/>
      <c r="Q1782" s="208"/>
      <c r="R1782" s="208"/>
      <c r="S1782" s="208"/>
      <c r="T1782" s="209"/>
      <c r="AT1782" s="204" t="s">
        <v>190</v>
      </c>
      <c r="AU1782" s="204" t="s">
        <v>81</v>
      </c>
      <c r="AV1782" s="203" t="s">
        <v>81</v>
      </c>
      <c r="AW1782" s="203" t="s">
        <v>34</v>
      </c>
      <c r="AX1782" s="203" t="s">
        <v>78</v>
      </c>
      <c r="AY1782" s="204" t="s">
        <v>180</v>
      </c>
    </row>
    <row r="1783" spans="2:65" s="103" customFormat="1" ht="16.5" customHeight="1">
      <c r="B1783" s="104"/>
      <c r="C1783" s="226" t="s">
        <v>1946</v>
      </c>
      <c r="D1783" s="226" t="s">
        <v>296</v>
      </c>
      <c r="E1783" s="227" t="s">
        <v>1947</v>
      </c>
      <c r="F1783" s="228" t="s">
        <v>1948</v>
      </c>
      <c r="G1783" s="229" t="s">
        <v>1073</v>
      </c>
      <c r="H1783" s="230">
        <v>22</v>
      </c>
      <c r="I1783" s="7"/>
      <c r="J1783" s="231">
        <f>ROUND(I1783*H1783,2)</f>
        <v>0</v>
      </c>
      <c r="K1783" s="228" t="s">
        <v>187</v>
      </c>
      <c r="L1783" s="232"/>
      <c r="M1783" s="233" t="s">
        <v>5</v>
      </c>
      <c r="N1783" s="234" t="s">
        <v>42</v>
      </c>
      <c r="O1783" s="105"/>
      <c r="P1783" s="191">
        <f>O1783*H1783</f>
        <v>0</v>
      </c>
      <c r="Q1783" s="191">
        <v>2.0000000000000001E-4</v>
      </c>
      <c r="R1783" s="191">
        <f>Q1783*H1783</f>
        <v>4.4000000000000003E-3</v>
      </c>
      <c r="S1783" s="191">
        <v>0</v>
      </c>
      <c r="T1783" s="192">
        <f>S1783*H1783</f>
        <v>0</v>
      </c>
      <c r="AR1783" s="93" t="s">
        <v>389</v>
      </c>
      <c r="AT1783" s="93" t="s">
        <v>296</v>
      </c>
      <c r="AU1783" s="93" t="s">
        <v>81</v>
      </c>
      <c r="AY1783" s="93" t="s">
        <v>180</v>
      </c>
      <c r="BE1783" s="193">
        <f>IF(N1783="základní",J1783,0)</f>
        <v>0</v>
      </c>
      <c r="BF1783" s="193">
        <f>IF(N1783="snížená",J1783,0)</f>
        <v>0</v>
      </c>
      <c r="BG1783" s="193">
        <f>IF(N1783="zákl. přenesená",J1783,0)</f>
        <v>0</v>
      </c>
      <c r="BH1783" s="193">
        <f>IF(N1783="sníž. přenesená",J1783,0)</f>
        <v>0</v>
      </c>
      <c r="BI1783" s="193">
        <f>IF(N1783="nulová",J1783,0)</f>
        <v>0</v>
      </c>
      <c r="BJ1783" s="93" t="s">
        <v>78</v>
      </c>
      <c r="BK1783" s="193">
        <f>ROUND(I1783*H1783,2)</f>
        <v>0</v>
      </c>
      <c r="BL1783" s="93" t="s">
        <v>271</v>
      </c>
      <c r="BM1783" s="93" t="s">
        <v>1949</v>
      </c>
    </row>
    <row r="1784" spans="2:65" s="103" customFormat="1" ht="16.5" customHeight="1">
      <c r="B1784" s="104"/>
      <c r="C1784" s="183" t="s">
        <v>1950</v>
      </c>
      <c r="D1784" s="183" t="s">
        <v>183</v>
      </c>
      <c r="E1784" s="184" t="s">
        <v>1951</v>
      </c>
      <c r="F1784" s="185" t="s">
        <v>1952</v>
      </c>
      <c r="G1784" s="186" t="s">
        <v>454</v>
      </c>
      <c r="H1784" s="187">
        <v>5</v>
      </c>
      <c r="I1784" s="88"/>
      <c r="J1784" s="188">
        <f>ROUND(I1784*H1784,2)</f>
        <v>0</v>
      </c>
      <c r="K1784" s="185" t="s">
        <v>187</v>
      </c>
      <c r="L1784" s="104"/>
      <c r="M1784" s="189" t="s">
        <v>5</v>
      </c>
      <c r="N1784" s="190" t="s">
        <v>42</v>
      </c>
      <c r="O1784" s="105"/>
      <c r="P1784" s="191">
        <f>O1784*H1784</f>
        <v>0</v>
      </c>
      <c r="Q1784" s="191">
        <v>0</v>
      </c>
      <c r="R1784" s="191">
        <f>Q1784*H1784</f>
        <v>0</v>
      </c>
      <c r="S1784" s="191">
        <v>0</v>
      </c>
      <c r="T1784" s="192">
        <f>S1784*H1784</f>
        <v>0</v>
      </c>
      <c r="AR1784" s="93" t="s">
        <v>188</v>
      </c>
      <c r="AT1784" s="93" t="s">
        <v>183</v>
      </c>
      <c r="AU1784" s="93" t="s">
        <v>81</v>
      </c>
      <c r="AY1784" s="93" t="s">
        <v>180</v>
      </c>
      <c r="BE1784" s="193">
        <f>IF(N1784="základní",J1784,0)</f>
        <v>0</v>
      </c>
      <c r="BF1784" s="193">
        <f>IF(N1784="snížená",J1784,0)</f>
        <v>0</v>
      </c>
      <c r="BG1784" s="193">
        <f>IF(N1784="zákl. přenesená",J1784,0)</f>
        <v>0</v>
      </c>
      <c r="BH1784" s="193">
        <f>IF(N1784="sníž. přenesená",J1784,0)</f>
        <v>0</v>
      </c>
      <c r="BI1784" s="193">
        <f>IF(N1784="nulová",J1784,0)</f>
        <v>0</v>
      </c>
      <c r="BJ1784" s="93" t="s">
        <v>78</v>
      </c>
      <c r="BK1784" s="193">
        <f>ROUND(I1784*H1784,2)</f>
        <v>0</v>
      </c>
      <c r="BL1784" s="93" t="s">
        <v>188</v>
      </c>
      <c r="BM1784" s="93" t="s">
        <v>1953</v>
      </c>
    </row>
    <row r="1785" spans="2:65" s="195" customFormat="1">
      <c r="B1785" s="194"/>
      <c r="D1785" s="196" t="s">
        <v>190</v>
      </c>
      <c r="E1785" s="197" t="s">
        <v>5</v>
      </c>
      <c r="F1785" s="198" t="s">
        <v>1954</v>
      </c>
      <c r="H1785" s="197" t="s">
        <v>5</v>
      </c>
      <c r="L1785" s="194"/>
      <c r="M1785" s="199"/>
      <c r="N1785" s="200"/>
      <c r="O1785" s="200"/>
      <c r="P1785" s="200"/>
      <c r="Q1785" s="200"/>
      <c r="R1785" s="200"/>
      <c r="S1785" s="200"/>
      <c r="T1785" s="201"/>
      <c r="AT1785" s="197" t="s">
        <v>190</v>
      </c>
      <c r="AU1785" s="197" t="s">
        <v>81</v>
      </c>
      <c r="AV1785" s="195" t="s">
        <v>78</v>
      </c>
      <c r="AW1785" s="195" t="s">
        <v>34</v>
      </c>
      <c r="AX1785" s="195" t="s">
        <v>71</v>
      </c>
      <c r="AY1785" s="197" t="s">
        <v>180</v>
      </c>
    </row>
    <row r="1786" spans="2:65" s="195" customFormat="1">
      <c r="B1786" s="194"/>
      <c r="D1786" s="196" t="s">
        <v>190</v>
      </c>
      <c r="E1786" s="197" t="s">
        <v>5</v>
      </c>
      <c r="F1786" s="198" t="s">
        <v>1955</v>
      </c>
      <c r="H1786" s="197" t="s">
        <v>5</v>
      </c>
      <c r="L1786" s="194"/>
      <c r="M1786" s="199"/>
      <c r="N1786" s="200"/>
      <c r="O1786" s="200"/>
      <c r="P1786" s="200"/>
      <c r="Q1786" s="200"/>
      <c r="R1786" s="200"/>
      <c r="S1786" s="200"/>
      <c r="T1786" s="201"/>
      <c r="AT1786" s="197" t="s">
        <v>190</v>
      </c>
      <c r="AU1786" s="197" t="s">
        <v>81</v>
      </c>
      <c r="AV1786" s="195" t="s">
        <v>78</v>
      </c>
      <c r="AW1786" s="195" t="s">
        <v>34</v>
      </c>
      <c r="AX1786" s="195" t="s">
        <v>71</v>
      </c>
      <c r="AY1786" s="197" t="s">
        <v>180</v>
      </c>
    </row>
    <row r="1787" spans="2:65" s="195" customFormat="1">
      <c r="B1787" s="194"/>
      <c r="D1787" s="196" t="s">
        <v>190</v>
      </c>
      <c r="E1787" s="197" t="s">
        <v>5</v>
      </c>
      <c r="F1787" s="198" t="s">
        <v>1956</v>
      </c>
      <c r="H1787" s="197" t="s">
        <v>5</v>
      </c>
      <c r="L1787" s="194"/>
      <c r="M1787" s="199"/>
      <c r="N1787" s="200"/>
      <c r="O1787" s="200"/>
      <c r="P1787" s="200"/>
      <c r="Q1787" s="200"/>
      <c r="R1787" s="200"/>
      <c r="S1787" s="200"/>
      <c r="T1787" s="201"/>
      <c r="AT1787" s="197" t="s">
        <v>190</v>
      </c>
      <c r="AU1787" s="197" t="s">
        <v>81</v>
      </c>
      <c r="AV1787" s="195" t="s">
        <v>78</v>
      </c>
      <c r="AW1787" s="195" t="s">
        <v>34</v>
      </c>
      <c r="AX1787" s="195" t="s">
        <v>71</v>
      </c>
      <c r="AY1787" s="197" t="s">
        <v>180</v>
      </c>
    </row>
    <row r="1788" spans="2:65" s="195" customFormat="1">
      <c r="B1788" s="194"/>
      <c r="D1788" s="196" t="s">
        <v>190</v>
      </c>
      <c r="E1788" s="197" t="s">
        <v>5</v>
      </c>
      <c r="F1788" s="198" t="s">
        <v>1885</v>
      </c>
      <c r="H1788" s="197" t="s">
        <v>5</v>
      </c>
      <c r="L1788" s="194"/>
      <c r="M1788" s="199"/>
      <c r="N1788" s="200"/>
      <c r="O1788" s="200"/>
      <c r="P1788" s="200"/>
      <c r="Q1788" s="200"/>
      <c r="R1788" s="200"/>
      <c r="S1788" s="200"/>
      <c r="T1788" s="201"/>
      <c r="AT1788" s="197" t="s">
        <v>190</v>
      </c>
      <c r="AU1788" s="197" t="s">
        <v>81</v>
      </c>
      <c r="AV1788" s="195" t="s">
        <v>78</v>
      </c>
      <c r="AW1788" s="195" t="s">
        <v>34</v>
      </c>
      <c r="AX1788" s="195" t="s">
        <v>71</v>
      </c>
      <c r="AY1788" s="197" t="s">
        <v>180</v>
      </c>
    </row>
    <row r="1789" spans="2:65" s="203" customFormat="1">
      <c r="B1789" s="202"/>
      <c r="D1789" s="196" t="s">
        <v>190</v>
      </c>
      <c r="E1789" s="204" t="s">
        <v>5</v>
      </c>
      <c r="F1789" s="205" t="s">
        <v>78</v>
      </c>
      <c r="H1789" s="206">
        <v>1</v>
      </c>
      <c r="L1789" s="202"/>
      <c r="M1789" s="207"/>
      <c r="N1789" s="208"/>
      <c r="O1789" s="208"/>
      <c r="P1789" s="208"/>
      <c r="Q1789" s="208"/>
      <c r="R1789" s="208"/>
      <c r="S1789" s="208"/>
      <c r="T1789" s="209"/>
      <c r="AT1789" s="204" t="s">
        <v>190</v>
      </c>
      <c r="AU1789" s="204" t="s">
        <v>81</v>
      </c>
      <c r="AV1789" s="203" t="s">
        <v>81</v>
      </c>
      <c r="AW1789" s="203" t="s">
        <v>34</v>
      </c>
      <c r="AX1789" s="203" t="s">
        <v>71</v>
      </c>
      <c r="AY1789" s="204" t="s">
        <v>180</v>
      </c>
    </row>
    <row r="1790" spans="2:65" s="195" customFormat="1">
      <c r="B1790" s="194"/>
      <c r="D1790" s="196" t="s">
        <v>190</v>
      </c>
      <c r="E1790" s="197" t="s">
        <v>5</v>
      </c>
      <c r="F1790" s="198" t="s">
        <v>1655</v>
      </c>
      <c r="H1790" s="197" t="s">
        <v>5</v>
      </c>
      <c r="L1790" s="194"/>
      <c r="M1790" s="199"/>
      <c r="N1790" s="200"/>
      <c r="O1790" s="200"/>
      <c r="P1790" s="200"/>
      <c r="Q1790" s="200"/>
      <c r="R1790" s="200"/>
      <c r="S1790" s="200"/>
      <c r="T1790" s="201"/>
      <c r="AT1790" s="197" t="s">
        <v>190</v>
      </c>
      <c r="AU1790" s="197" t="s">
        <v>81</v>
      </c>
      <c r="AV1790" s="195" t="s">
        <v>78</v>
      </c>
      <c r="AW1790" s="195" t="s">
        <v>34</v>
      </c>
      <c r="AX1790" s="195" t="s">
        <v>71</v>
      </c>
      <c r="AY1790" s="197" t="s">
        <v>180</v>
      </c>
    </row>
    <row r="1791" spans="2:65" s="195" customFormat="1">
      <c r="B1791" s="194"/>
      <c r="D1791" s="196" t="s">
        <v>190</v>
      </c>
      <c r="E1791" s="197" t="s">
        <v>5</v>
      </c>
      <c r="F1791" s="198" t="s">
        <v>1957</v>
      </c>
      <c r="H1791" s="197" t="s">
        <v>5</v>
      </c>
      <c r="L1791" s="194"/>
      <c r="M1791" s="199"/>
      <c r="N1791" s="200"/>
      <c r="O1791" s="200"/>
      <c r="P1791" s="200"/>
      <c r="Q1791" s="200"/>
      <c r="R1791" s="200"/>
      <c r="S1791" s="200"/>
      <c r="T1791" s="201"/>
      <c r="AT1791" s="197" t="s">
        <v>190</v>
      </c>
      <c r="AU1791" s="197" t="s">
        <v>81</v>
      </c>
      <c r="AV1791" s="195" t="s">
        <v>78</v>
      </c>
      <c r="AW1791" s="195" t="s">
        <v>34</v>
      </c>
      <c r="AX1791" s="195" t="s">
        <v>71</v>
      </c>
      <c r="AY1791" s="197" t="s">
        <v>180</v>
      </c>
    </row>
    <row r="1792" spans="2:65" s="203" customFormat="1">
      <c r="B1792" s="202"/>
      <c r="D1792" s="196" t="s">
        <v>190</v>
      </c>
      <c r="E1792" s="204" t="s">
        <v>5</v>
      </c>
      <c r="F1792" s="205" t="s">
        <v>78</v>
      </c>
      <c r="H1792" s="206">
        <v>1</v>
      </c>
      <c r="L1792" s="202"/>
      <c r="M1792" s="207"/>
      <c r="N1792" s="208"/>
      <c r="O1792" s="208"/>
      <c r="P1792" s="208"/>
      <c r="Q1792" s="208"/>
      <c r="R1792" s="208"/>
      <c r="S1792" s="208"/>
      <c r="T1792" s="209"/>
      <c r="AT1792" s="204" t="s">
        <v>190</v>
      </c>
      <c r="AU1792" s="204" t="s">
        <v>81</v>
      </c>
      <c r="AV1792" s="203" t="s">
        <v>81</v>
      </c>
      <c r="AW1792" s="203" t="s">
        <v>34</v>
      </c>
      <c r="AX1792" s="203" t="s">
        <v>71</v>
      </c>
      <c r="AY1792" s="204" t="s">
        <v>180</v>
      </c>
    </row>
    <row r="1793" spans="2:65" s="195" customFormat="1">
      <c r="B1793" s="194"/>
      <c r="D1793" s="196" t="s">
        <v>190</v>
      </c>
      <c r="E1793" s="197" t="s">
        <v>5</v>
      </c>
      <c r="F1793" s="198" t="s">
        <v>1958</v>
      </c>
      <c r="H1793" s="197" t="s">
        <v>5</v>
      </c>
      <c r="L1793" s="194"/>
      <c r="M1793" s="199"/>
      <c r="N1793" s="200"/>
      <c r="O1793" s="200"/>
      <c r="P1793" s="200"/>
      <c r="Q1793" s="200"/>
      <c r="R1793" s="200"/>
      <c r="S1793" s="200"/>
      <c r="T1793" s="201"/>
      <c r="AT1793" s="197" t="s">
        <v>190</v>
      </c>
      <c r="AU1793" s="197" t="s">
        <v>81</v>
      </c>
      <c r="AV1793" s="195" t="s">
        <v>78</v>
      </c>
      <c r="AW1793" s="195" t="s">
        <v>34</v>
      </c>
      <c r="AX1793" s="195" t="s">
        <v>71</v>
      </c>
      <c r="AY1793" s="197" t="s">
        <v>180</v>
      </c>
    </row>
    <row r="1794" spans="2:65" s="203" customFormat="1">
      <c r="B1794" s="202"/>
      <c r="D1794" s="196" t="s">
        <v>190</v>
      </c>
      <c r="E1794" s="204" t="s">
        <v>5</v>
      </c>
      <c r="F1794" s="205" t="s">
        <v>78</v>
      </c>
      <c r="H1794" s="206">
        <v>1</v>
      </c>
      <c r="L1794" s="202"/>
      <c r="M1794" s="207"/>
      <c r="N1794" s="208"/>
      <c r="O1794" s="208"/>
      <c r="P1794" s="208"/>
      <c r="Q1794" s="208"/>
      <c r="R1794" s="208"/>
      <c r="S1794" s="208"/>
      <c r="T1794" s="209"/>
      <c r="AT1794" s="204" t="s">
        <v>190</v>
      </c>
      <c r="AU1794" s="204" t="s">
        <v>81</v>
      </c>
      <c r="AV1794" s="203" t="s">
        <v>81</v>
      </c>
      <c r="AW1794" s="203" t="s">
        <v>34</v>
      </c>
      <c r="AX1794" s="203" t="s">
        <v>71</v>
      </c>
      <c r="AY1794" s="204" t="s">
        <v>180</v>
      </c>
    </row>
    <row r="1795" spans="2:65" s="195" customFormat="1">
      <c r="B1795" s="194"/>
      <c r="D1795" s="196" t="s">
        <v>190</v>
      </c>
      <c r="E1795" s="197" t="s">
        <v>5</v>
      </c>
      <c r="F1795" s="198" t="s">
        <v>1959</v>
      </c>
      <c r="H1795" s="197" t="s">
        <v>5</v>
      </c>
      <c r="L1795" s="194"/>
      <c r="M1795" s="199"/>
      <c r="N1795" s="200"/>
      <c r="O1795" s="200"/>
      <c r="P1795" s="200"/>
      <c r="Q1795" s="200"/>
      <c r="R1795" s="200"/>
      <c r="S1795" s="200"/>
      <c r="T1795" s="201"/>
      <c r="AT1795" s="197" t="s">
        <v>190</v>
      </c>
      <c r="AU1795" s="197" t="s">
        <v>81</v>
      </c>
      <c r="AV1795" s="195" t="s">
        <v>78</v>
      </c>
      <c r="AW1795" s="195" t="s">
        <v>34</v>
      </c>
      <c r="AX1795" s="195" t="s">
        <v>71</v>
      </c>
      <c r="AY1795" s="197" t="s">
        <v>180</v>
      </c>
    </row>
    <row r="1796" spans="2:65" s="203" customFormat="1">
      <c r="B1796" s="202"/>
      <c r="D1796" s="196" t="s">
        <v>190</v>
      </c>
      <c r="E1796" s="204" t="s">
        <v>5</v>
      </c>
      <c r="F1796" s="205" t="s">
        <v>81</v>
      </c>
      <c r="H1796" s="206">
        <v>2</v>
      </c>
      <c r="L1796" s="202"/>
      <c r="M1796" s="207"/>
      <c r="N1796" s="208"/>
      <c r="O1796" s="208"/>
      <c r="P1796" s="208"/>
      <c r="Q1796" s="208"/>
      <c r="R1796" s="208"/>
      <c r="S1796" s="208"/>
      <c r="T1796" s="209"/>
      <c r="AT1796" s="204" t="s">
        <v>190</v>
      </c>
      <c r="AU1796" s="204" t="s">
        <v>81</v>
      </c>
      <c r="AV1796" s="203" t="s">
        <v>81</v>
      </c>
      <c r="AW1796" s="203" t="s">
        <v>34</v>
      </c>
      <c r="AX1796" s="203" t="s">
        <v>71</v>
      </c>
      <c r="AY1796" s="204" t="s">
        <v>180</v>
      </c>
    </row>
    <row r="1797" spans="2:65" s="211" customFormat="1">
      <c r="B1797" s="210"/>
      <c r="D1797" s="196" t="s">
        <v>190</v>
      </c>
      <c r="E1797" s="212" t="s">
        <v>5</v>
      </c>
      <c r="F1797" s="213" t="s">
        <v>198</v>
      </c>
      <c r="H1797" s="214">
        <v>5</v>
      </c>
      <c r="L1797" s="210"/>
      <c r="M1797" s="215"/>
      <c r="N1797" s="216"/>
      <c r="O1797" s="216"/>
      <c r="P1797" s="216"/>
      <c r="Q1797" s="216"/>
      <c r="R1797" s="216"/>
      <c r="S1797" s="216"/>
      <c r="T1797" s="217"/>
      <c r="AT1797" s="212" t="s">
        <v>190</v>
      </c>
      <c r="AU1797" s="212" t="s">
        <v>81</v>
      </c>
      <c r="AV1797" s="211" t="s">
        <v>188</v>
      </c>
      <c r="AW1797" s="211" t="s">
        <v>34</v>
      </c>
      <c r="AX1797" s="211" t="s">
        <v>78</v>
      </c>
      <c r="AY1797" s="212" t="s">
        <v>180</v>
      </c>
    </row>
    <row r="1798" spans="2:65" s="103" customFormat="1" ht="25.5" customHeight="1">
      <c r="B1798" s="104"/>
      <c r="C1798" s="226" t="s">
        <v>1960</v>
      </c>
      <c r="D1798" s="226" t="s">
        <v>296</v>
      </c>
      <c r="E1798" s="227" t="s">
        <v>1961</v>
      </c>
      <c r="F1798" s="228" t="s">
        <v>1962</v>
      </c>
      <c r="G1798" s="229" t="s">
        <v>454</v>
      </c>
      <c r="H1798" s="230">
        <v>5</v>
      </c>
      <c r="I1798" s="7"/>
      <c r="J1798" s="231">
        <f>ROUND(I1798*H1798,2)</f>
        <v>0</v>
      </c>
      <c r="K1798" s="228" t="s">
        <v>5</v>
      </c>
      <c r="L1798" s="232"/>
      <c r="M1798" s="233" t="s">
        <v>5</v>
      </c>
      <c r="N1798" s="234" t="s">
        <v>42</v>
      </c>
      <c r="O1798" s="105"/>
      <c r="P1798" s="191">
        <f>O1798*H1798</f>
        <v>0</v>
      </c>
      <c r="Q1798" s="191">
        <v>8.6999999999999994E-2</v>
      </c>
      <c r="R1798" s="191">
        <f>Q1798*H1798</f>
        <v>0.43499999999999994</v>
      </c>
      <c r="S1798" s="191">
        <v>0</v>
      </c>
      <c r="T1798" s="192">
        <f>S1798*H1798</f>
        <v>0</v>
      </c>
      <c r="AR1798" s="93" t="s">
        <v>389</v>
      </c>
      <c r="AT1798" s="93" t="s">
        <v>296</v>
      </c>
      <c r="AU1798" s="93" t="s">
        <v>81</v>
      </c>
      <c r="AY1798" s="93" t="s">
        <v>180</v>
      </c>
      <c r="BE1798" s="193">
        <f>IF(N1798="základní",J1798,0)</f>
        <v>0</v>
      </c>
      <c r="BF1798" s="193">
        <f>IF(N1798="snížená",J1798,0)</f>
        <v>0</v>
      </c>
      <c r="BG1798" s="193">
        <f>IF(N1798="zákl. přenesená",J1798,0)</f>
        <v>0</v>
      </c>
      <c r="BH1798" s="193">
        <f>IF(N1798="sníž. přenesená",J1798,0)</f>
        <v>0</v>
      </c>
      <c r="BI1798" s="193">
        <f>IF(N1798="nulová",J1798,0)</f>
        <v>0</v>
      </c>
      <c r="BJ1798" s="93" t="s">
        <v>78</v>
      </c>
      <c r="BK1798" s="193">
        <f>ROUND(I1798*H1798,2)</f>
        <v>0</v>
      </c>
      <c r="BL1798" s="93" t="s">
        <v>271</v>
      </c>
      <c r="BM1798" s="93" t="s">
        <v>1963</v>
      </c>
    </row>
    <row r="1799" spans="2:65" s="103" customFormat="1" ht="16.5" customHeight="1">
      <c r="B1799" s="104"/>
      <c r="C1799" s="183" t="s">
        <v>1964</v>
      </c>
      <c r="D1799" s="183" t="s">
        <v>183</v>
      </c>
      <c r="E1799" s="184" t="s">
        <v>1965</v>
      </c>
      <c r="F1799" s="185" t="s">
        <v>1966</v>
      </c>
      <c r="G1799" s="186" t="s">
        <v>454</v>
      </c>
      <c r="H1799" s="187">
        <v>2</v>
      </c>
      <c r="I1799" s="6"/>
      <c r="J1799" s="188">
        <f>ROUND(I1799*H1799,2)</f>
        <v>0</v>
      </c>
      <c r="K1799" s="185" t="s">
        <v>187</v>
      </c>
      <c r="L1799" s="104"/>
      <c r="M1799" s="189" t="s">
        <v>5</v>
      </c>
      <c r="N1799" s="190" t="s">
        <v>42</v>
      </c>
      <c r="O1799" s="105"/>
      <c r="P1799" s="191">
        <f>O1799*H1799</f>
        <v>0</v>
      </c>
      <c r="Q1799" s="191">
        <v>0</v>
      </c>
      <c r="R1799" s="191">
        <f>Q1799*H1799</f>
        <v>0</v>
      </c>
      <c r="S1799" s="191">
        <v>0</v>
      </c>
      <c r="T1799" s="192">
        <f>S1799*H1799</f>
        <v>0</v>
      </c>
      <c r="AR1799" s="93" t="s">
        <v>271</v>
      </c>
      <c r="AT1799" s="93" t="s">
        <v>183</v>
      </c>
      <c r="AU1799" s="93" t="s">
        <v>81</v>
      </c>
      <c r="AY1799" s="93" t="s">
        <v>180</v>
      </c>
      <c r="BE1799" s="193">
        <f>IF(N1799="základní",J1799,0)</f>
        <v>0</v>
      </c>
      <c r="BF1799" s="193">
        <f>IF(N1799="snížená",J1799,0)</f>
        <v>0</v>
      </c>
      <c r="BG1799" s="193">
        <f>IF(N1799="zákl. přenesená",J1799,0)</f>
        <v>0</v>
      </c>
      <c r="BH1799" s="193">
        <f>IF(N1799="sníž. přenesená",J1799,0)</f>
        <v>0</v>
      </c>
      <c r="BI1799" s="193">
        <f>IF(N1799="nulová",J1799,0)</f>
        <v>0</v>
      </c>
      <c r="BJ1799" s="93" t="s">
        <v>78</v>
      </c>
      <c r="BK1799" s="193">
        <f>ROUND(I1799*H1799,2)</f>
        <v>0</v>
      </c>
      <c r="BL1799" s="93" t="s">
        <v>271</v>
      </c>
      <c r="BM1799" s="93" t="s">
        <v>1967</v>
      </c>
    </row>
    <row r="1800" spans="2:65" s="195" customFormat="1">
      <c r="B1800" s="194"/>
      <c r="D1800" s="196" t="s">
        <v>190</v>
      </c>
      <c r="E1800" s="197" t="s">
        <v>5</v>
      </c>
      <c r="F1800" s="198" t="s">
        <v>1954</v>
      </c>
      <c r="H1800" s="197" t="s">
        <v>5</v>
      </c>
      <c r="L1800" s="194"/>
      <c r="M1800" s="199"/>
      <c r="N1800" s="200"/>
      <c r="O1800" s="200"/>
      <c r="P1800" s="200"/>
      <c r="Q1800" s="200"/>
      <c r="R1800" s="200"/>
      <c r="S1800" s="200"/>
      <c r="T1800" s="201"/>
      <c r="AT1800" s="197" t="s">
        <v>190</v>
      </c>
      <c r="AU1800" s="197" t="s">
        <v>81</v>
      </c>
      <c r="AV1800" s="195" t="s">
        <v>78</v>
      </c>
      <c r="AW1800" s="195" t="s">
        <v>34</v>
      </c>
      <c r="AX1800" s="195" t="s">
        <v>71</v>
      </c>
      <c r="AY1800" s="197" t="s">
        <v>180</v>
      </c>
    </row>
    <row r="1801" spans="2:65" s="195" customFormat="1">
      <c r="B1801" s="194"/>
      <c r="D1801" s="196" t="s">
        <v>190</v>
      </c>
      <c r="E1801" s="197" t="s">
        <v>5</v>
      </c>
      <c r="F1801" s="198" t="s">
        <v>1955</v>
      </c>
      <c r="H1801" s="197" t="s">
        <v>5</v>
      </c>
      <c r="L1801" s="194"/>
      <c r="M1801" s="199"/>
      <c r="N1801" s="200"/>
      <c r="O1801" s="200"/>
      <c r="P1801" s="200"/>
      <c r="Q1801" s="200"/>
      <c r="R1801" s="200"/>
      <c r="S1801" s="200"/>
      <c r="T1801" s="201"/>
      <c r="AT1801" s="197" t="s">
        <v>190</v>
      </c>
      <c r="AU1801" s="197" t="s">
        <v>81</v>
      </c>
      <c r="AV1801" s="195" t="s">
        <v>78</v>
      </c>
      <c r="AW1801" s="195" t="s">
        <v>34</v>
      </c>
      <c r="AX1801" s="195" t="s">
        <v>71</v>
      </c>
      <c r="AY1801" s="197" t="s">
        <v>180</v>
      </c>
    </row>
    <row r="1802" spans="2:65" s="195" customFormat="1">
      <c r="B1802" s="194"/>
      <c r="D1802" s="196" t="s">
        <v>190</v>
      </c>
      <c r="E1802" s="197" t="s">
        <v>5</v>
      </c>
      <c r="F1802" s="198" t="s">
        <v>1655</v>
      </c>
      <c r="H1802" s="197" t="s">
        <v>5</v>
      </c>
      <c r="L1802" s="194"/>
      <c r="M1802" s="199"/>
      <c r="N1802" s="200"/>
      <c r="O1802" s="200"/>
      <c r="P1802" s="200"/>
      <c r="Q1802" s="200"/>
      <c r="R1802" s="200"/>
      <c r="S1802" s="200"/>
      <c r="T1802" s="201"/>
      <c r="AT1802" s="197" t="s">
        <v>190</v>
      </c>
      <c r="AU1802" s="197" t="s">
        <v>81</v>
      </c>
      <c r="AV1802" s="195" t="s">
        <v>78</v>
      </c>
      <c r="AW1802" s="195" t="s">
        <v>34</v>
      </c>
      <c r="AX1802" s="195" t="s">
        <v>71</v>
      </c>
      <c r="AY1802" s="197" t="s">
        <v>180</v>
      </c>
    </row>
    <row r="1803" spans="2:65" s="195" customFormat="1">
      <c r="B1803" s="194"/>
      <c r="D1803" s="196" t="s">
        <v>190</v>
      </c>
      <c r="E1803" s="197" t="s">
        <v>5</v>
      </c>
      <c r="F1803" s="198" t="s">
        <v>1968</v>
      </c>
      <c r="H1803" s="197" t="s">
        <v>5</v>
      </c>
      <c r="L1803" s="194"/>
      <c r="M1803" s="199"/>
      <c r="N1803" s="200"/>
      <c r="O1803" s="200"/>
      <c r="P1803" s="200"/>
      <c r="Q1803" s="200"/>
      <c r="R1803" s="200"/>
      <c r="S1803" s="200"/>
      <c r="T1803" s="201"/>
      <c r="AT1803" s="197" t="s">
        <v>190</v>
      </c>
      <c r="AU1803" s="197" t="s">
        <v>81</v>
      </c>
      <c r="AV1803" s="195" t="s">
        <v>78</v>
      </c>
      <c r="AW1803" s="195" t="s">
        <v>34</v>
      </c>
      <c r="AX1803" s="195" t="s">
        <v>71</v>
      </c>
      <c r="AY1803" s="197" t="s">
        <v>180</v>
      </c>
    </row>
    <row r="1804" spans="2:65" s="203" customFormat="1">
      <c r="B1804" s="202"/>
      <c r="D1804" s="196" t="s">
        <v>190</v>
      </c>
      <c r="E1804" s="204" t="s">
        <v>5</v>
      </c>
      <c r="F1804" s="205" t="s">
        <v>81</v>
      </c>
      <c r="H1804" s="206">
        <v>2</v>
      </c>
      <c r="L1804" s="202"/>
      <c r="M1804" s="207"/>
      <c r="N1804" s="208"/>
      <c r="O1804" s="208"/>
      <c r="P1804" s="208"/>
      <c r="Q1804" s="208"/>
      <c r="R1804" s="208"/>
      <c r="S1804" s="208"/>
      <c r="T1804" s="209"/>
      <c r="AT1804" s="204" t="s">
        <v>190</v>
      </c>
      <c r="AU1804" s="204" t="s">
        <v>81</v>
      </c>
      <c r="AV1804" s="203" t="s">
        <v>81</v>
      </c>
      <c r="AW1804" s="203" t="s">
        <v>34</v>
      </c>
      <c r="AX1804" s="203" t="s">
        <v>78</v>
      </c>
      <c r="AY1804" s="204" t="s">
        <v>180</v>
      </c>
    </row>
    <row r="1805" spans="2:65" s="103" customFormat="1" ht="25.5" customHeight="1">
      <c r="B1805" s="104"/>
      <c r="C1805" s="226" t="s">
        <v>1969</v>
      </c>
      <c r="D1805" s="226" t="s">
        <v>296</v>
      </c>
      <c r="E1805" s="227" t="s">
        <v>1970</v>
      </c>
      <c r="F1805" s="228" t="s">
        <v>1971</v>
      </c>
      <c r="G1805" s="229" t="s">
        <v>454</v>
      </c>
      <c r="H1805" s="230">
        <v>2</v>
      </c>
      <c r="I1805" s="7"/>
      <c r="J1805" s="231">
        <f>ROUND(I1805*H1805,2)</f>
        <v>0</v>
      </c>
      <c r="K1805" s="228" t="s">
        <v>5</v>
      </c>
      <c r="L1805" s="232"/>
      <c r="M1805" s="233" t="s">
        <v>5</v>
      </c>
      <c r="N1805" s="234" t="s">
        <v>42</v>
      </c>
      <c r="O1805" s="105"/>
      <c r="P1805" s="191">
        <f>O1805*H1805</f>
        <v>0</v>
      </c>
      <c r="Q1805" s="191">
        <v>0.11799999999999999</v>
      </c>
      <c r="R1805" s="191">
        <f>Q1805*H1805</f>
        <v>0.23599999999999999</v>
      </c>
      <c r="S1805" s="191">
        <v>0</v>
      </c>
      <c r="T1805" s="192">
        <f>S1805*H1805</f>
        <v>0</v>
      </c>
      <c r="AR1805" s="93" t="s">
        <v>389</v>
      </c>
      <c r="AT1805" s="93" t="s">
        <v>296</v>
      </c>
      <c r="AU1805" s="93" t="s">
        <v>81</v>
      </c>
      <c r="AY1805" s="93" t="s">
        <v>180</v>
      </c>
      <c r="BE1805" s="193">
        <f>IF(N1805="základní",J1805,0)</f>
        <v>0</v>
      </c>
      <c r="BF1805" s="193">
        <f>IF(N1805="snížená",J1805,0)</f>
        <v>0</v>
      </c>
      <c r="BG1805" s="193">
        <f>IF(N1805="zákl. přenesená",J1805,0)</f>
        <v>0</v>
      </c>
      <c r="BH1805" s="193">
        <f>IF(N1805="sníž. přenesená",J1805,0)</f>
        <v>0</v>
      </c>
      <c r="BI1805" s="193">
        <f>IF(N1805="nulová",J1805,0)</f>
        <v>0</v>
      </c>
      <c r="BJ1805" s="93" t="s">
        <v>78</v>
      </c>
      <c r="BK1805" s="193">
        <f>ROUND(I1805*H1805,2)</f>
        <v>0</v>
      </c>
      <c r="BL1805" s="93" t="s">
        <v>271</v>
      </c>
      <c r="BM1805" s="93" t="s">
        <v>1972</v>
      </c>
    </row>
    <row r="1806" spans="2:65" s="103" customFormat="1" ht="16.5" customHeight="1">
      <c r="B1806" s="104"/>
      <c r="C1806" s="183" t="s">
        <v>1973</v>
      </c>
      <c r="D1806" s="183" t="s">
        <v>183</v>
      </c>
      <c r="E1806" s="184" t="s">
        <v>1974</v>
      </c>
      <c r="F1806" s="185" t="s">
        <v>1975</v>
      </c>
      <c r="G1806" s="186" t="s">
        <v>454</v>
      </c>
      <c r="H1806" s="187">
        <v>1</v>
      </c>
      <c r="I1806" s="6"/>
      <c r="J1806" s="188">
        <f>ROUND(I1806*H1806,2)</f>
        <v>0</v>
      </c>
      <c r="K1806" s="185" t="s">
        <v>187</v>
      </c>
      <c r="L1806" s="104"/>
      <c r="M1806" s="189" t="s">
        <v>5</v>
      </c>
      <c r="N1806" s="190" t="s">
        <v>42</v>
      </c>
      <c r="O1806" s="105"/>
      <c r="P1806" s="191">
        <f>O1806*H1806</f>
        <v>0</v>
      </c>
      <c r="Q1806" s="191">
        <v>0</v>
      </c>
      <c r="R1806" s="191">
        <f>Q1806*H1806</f>
        <v>0</v>
      </c>
      <c r="S1806" s="191">
        <v>0</v>
      </c>
      <c r="T1806" s="192">
        <f>S1806*H1806</f>
        <v>0</v>
      </c>
      <c r="AR1806" s="93" t="s">
        <v>271</v>
      </c>
      <c r="AT1806" s="93" t="s">
        <v>183</v>
      </c>
      <c r="AU1806" s="93" t="s">
        <v>81</v>
      </c>
      <c r="AY1806" s="93" t="s">
        <v>180</v>
      </c>
      <c r="BE1806" s="193">
        <f>IF(N1806="základní",J1806,0)</f>
        <v>0</v>
      </c>
      <c r="BF1806" s="193">
        <f>IF(N1806="snížená",J1806,0)</f>
        <v>0</v>
      </c>
      <c r="BG1806" s="193">
        <f>IF(N1806="zákl. přenesená",J1806,0)</f>
        <v>0</v>
      </c>
      <c r="BH1806" s="193">
        <f>IF(N1806="sníž. přenesená",J1806,0)</f>
        <v>0</v>
      </c>
      <c r="BI1806" s="193">
        <f>IF(N1806="nulová",J1806,0)</f>
        <v>0</v>
      </c>
      <c r="BJ1806" s="93" t="s">
        <v>78</v>
      </c>
      <c r="BK1806" s="193">
        <f>ROUND(I1806*H1806,2)</f>
        <v>0</v>
      </c>
      <c r="BL1806" s="93" t="s">
        <v>271</v>
      </c>
      <c r="BM1806" s="93" t="s">
        <v>1976</v>
      </c>
    </row>
    <row r="1807" spans="2:65" s="195" customFormat="1">
      <c r="B1807" s="194"/>
      <c r="D1807" s="196" t="s">
        <v>190</v>
      </c>
      <c r="E1807" s="197" t="s">
        <v>5</v>
      </c>
      <c r="F1807" s="198" t="s">
        <v>1977</v>
      </c>
      <c r="H1807" s="197" t="s">
        <v>5</v>
      </c>
      <c r="L1807" s="194"/>
      <c r="M1807" s="199"/>
      <c r="N1807" s="200"/>
      <c r="O1807" s="200"/>
      <c r="P1807" s="200"/>
      <c r="Q1807" s="200"/>
      <c r="R1807" s="200"/>
      <c r="S1807" s="200"/>
      <c r="T1807" s="201"/>
      <c r="AT1807" s="197" t="s">
        <v>190</v>
      </c>
      <c r="AU1807" s="197" t="s">
        <v>81</v>
      </c>
      <c r="AV1807" s="195" t="s">
        <v>78</v>
      </c>
      <c r="AW1807" s="195" t="s">
        <v>34</v>
      </c>
      <c r="AX1807" s="195" t="s">
        <v>71</v>
      </c>
      <c r="AY1807" s="197" t="s">
        <v>180</v>
      </c>
    </row>
    <row r="1808" spans="2:65" s="195" customFormat="1">
      <c r="B1808" s="194"/>
      <c r="D1808" s="196" t="s">
        <v>190</v>
      </c>
      <c r="E1808" s="197" t="s">
        <v>5</v>
      </c>
      <c r="F1808" s="198" t="s">
        <v>1978</v>
      </c>
      <c r="H1808" s="197" t="s">
        <v>5</v>
      </c>
      <c r="L1808" s="194"/>
      <c r="M1808" s="199"/>
      <c r="N1808" s="200"/>
      <c r="O1808" s="200"/>
      <c r="P1808" s="200"/>
      <c r="Q1808" s="200"/>
      <c r="R1808" s="200"/>
      <c r="S1808" s="200"/>
      <c r="T1808" s="201"/>
      <c r="AT1808" s="197" t="s">
        <v>190</v>
      </c>
      <c r="AU1808" s="197" t="s">
        <v>81</v>
      </c>
      <c r="AV1808" s="195" t="s">
        <v>78</v>
      </c>
      <c r="AW1808" s="195" t="s">
        <v>34</v>
      </c>
      <c r="AX1808" s="195" t="s">
        <v>71</v>
      </c>
      <c r="AY1808" s="197" t="s">
        <v>180</v>
      </c>
    </row>
    <row r="1809" spans="2:65" s="195" customFormat="1">
      <c r="B1809" s="194"/>
      <c r="D1809" s="196" t="s">
        <v>190</v>
      </c>
      <c r="E1809" s="197" t="s">
        <v>5</v>
      </c>
      <c r="F1809" s="198" t="s">
        <v>1979</v>
      </c>
      <c r="H1809" s="197" t="s">
        <v>5</v>
      </c>
      <c r="L1809" s="194"/>
      <c r="M1809" s="199"/>
      <c r="N1809" s="200"/>
      <c r="O1809" s="200"/>
      <c r="P1809" s="200"/>
      <c r="Q1809" s="200"/>
      <c r="R1809" s="200"/>
      <c r="S1809" s="200"/>
      <c r="T1809" s="201"/>
      <c r="AT1809" s="197" t="s">
        <v>190</v>
      </c>
      <c r="AU1809" s="197" t="s">
        <v>81</v>
      </c>
      <c r="AV1809" s="195" t="s">
        <v>78</v>
      </c>
      <c r="AW1809" s="195" t="s">
        <v>34</v>
      </c>
      <c r="AX1809" s="195" t="s">
        <v>71</v>
      </c>
      <c r="AY1809" s="197" t="s">
        <v>180</v>
      </c>
    </row>
    <row r="1810" spans="2:65" s="203" customFormat="1">
      <c r="B1810" s="202"/>
      <c r="D1810" s="196" t="s">
        <v>190</v>
      </c>
      <c r="E1810" s="204" t="s">
        <v>5</v>
      </c>
      <c r="F1810" s="205" t="s">
        <v>78</v>
      </c>
      <c r="H1810" s="206">
        <v>1</v>
      </c>
      <c r="L1810" s="202"/>
      <c r="M1810" s="207"/>
      <c r="N1810" s="208"/>
      <c r="O1810" s="208"/>
      <c r="P1810" s="208"/>
      <c r="Q1810" s="208"/>
      <c r="R1810" s="208"/>
      <c r="S1810" s="208"/>
      <c r="T1810" s="209"/>
      <c r="AT1810" s="204" t="s">
        <v>190</v>
      </c>
      <c r="AU1810" s="204" t="s">
        <v>81</v>
      </c>
      <c r="AV1810" s="203" t="s">
        <v>81</v>
      </c>
      <c r="AW1810" s="203" t="s">
        <v>34</v>
      </c>
      <c r="AX1810" s="203" t="s">
        <v>78</v>
      </c>
      <c r="AY1810" s="204" t="s">
        <v>180</v>
      </c>
    </row>
    <row r="1811" spans="2:65" s="103" customFormat="1" ht="25.5" customHeight="1">
      <c r="B1811" s="104"/>
      <c r="C1811" s="226" t="s">
        <v>1980</v>
      </c>
      <c r="D1811" s="226" t="s">
        <v>296</v>
      </c>
      <c r="E1811" s="227" t="s">
        <v>1981</v>
      </c>
      <c r="F1811" s="228" t="s">
        <v>1982</v>
      </c>
      <c r="G1811" s="229" t="s">
        <v>454</v>
      </c>
      <c r="H1811" s="230">
        <v>1</v>
      </c>
      <c r="I1811" s="7"/>
      <c r="J1811" s="231">
        <f>ROUND(I1811*H1811,2)</f>
        <v>0</v>
      </c>
      <c r="K1811" s="228" t="s">
        <v>5</v>
      </c>
      <c r="L1811" s="232"/>
      <c r="M1811" s="233" t="s">
        <v>5</v>
      </c>
      <c r="N1811" s="234" t="s">
        <v>42</v>
      </c>
      <c r="O1811" s="105"/>
      <c r="P1811" s="191">
        <f>O1811*H1811</f>
        <v>0</v>
      </c>
      <c r="Q1811" s="191">
        <v>0.114</v>
      </c>
      <c r="R1811" s="191">
        <f>Q1811*H1811</f>
        <v>0.114</v>
      </c>
      <c r="S1811" s="191">
        <v>0</v>
      </c>
      <c r="T1811" s="192">
        <f>S1811*H1811</f>
        <v>0</v>
      </c>
      <c r="AR1811" s="93" t="s">
        <v>389</v>
      </c>
      <c r="AT1811" s="93" t="s">
        <v>296</v>
      </c>
      <c r="AU1811" s="93" t="s">
        <v>81</v>
      </c>
      <c r="AY1811" s="93" t="s">
        <v>180</v>
      </c>
      <c r="BE1811" s="193">
        <f>IF(N1811="základní",J1811,0)</f>
        <v>0</v>
      </c>
      <c r="BF1811" s="193">
        <f>IF(N1811="snížená",J1811,0)</f>
        <v>0</v>
      </c>
      <c r="BG1811" s="193">
        <f>IF(N1811="zákl. přenesená",J1811,0)</f>
        <v>0</v>
      </c>
      <c r="BH1811" s="193">
        <f>IF(N1811="sníž. přenesená",J1811,0)</f>
        <v>0</v>
      </c>
      <c r="BI1811" s="193">
        <f>IF(N1811="nulová",J1811,0)</f>
        <v>0</v>
      </c>
      <c r="BJ1811" s="93" t="s">
        <v>78</v>
      </c>
      <c r="BK1811" s="193">
        <f>ROUND(I1811*H1811,2)</f>
        <v>0</v>
      </c>
      <c r="BL1811" s="93" t="s">
        <v>271</v>
      </c>
      <c r="BM1811" s="93" t="s">
        <v>1983</v>
      </c>
    </row>
    <row r="1812" spans="2:65" s="103" customFormat="1" ht="16.5" customHeight="1">
      <c r="B1812" s="104"/>
      <c r="C1812" s="183" t="s">
        <v>1984</v>
      </c>
      <c r="D1812" s="183" t="s">
        <v>183</v>
      </c>
      <c r="E1812" s="184" t="s">
        <v>1985</v>
      </c>
      <c r="F1812" s="185" t="s">
        <v>1986</v>
      </c>
      <c r="G1812" s="186" t="s">
        <v>454</v>
      </c>
      <c r="H1812" s="187">
        <v>3</v>
      </c>
      <c r="I1812" s="6"/>
      <c r="J1812" s="188">
        <f>ROUND(I1812*H1812,2)</f>
        <v>0</v>
      </c>
      <c r="K1812" s="185" t="s">
        <v>187</v>
      </c>
      <c r="L1812" s="104"/>
      <c r="M1812" s="189" t="s">
        <v>5</v>
      </c>
      <c r="N1812" s="190" t="s">
        <v>42</v>
      </c>
      <c r="O1812" s="105"/>
      <c r="P1812" s="191">
        <f>O1812*H1812</f>
        <v>0</v>
      </c>
      <c r="Q1812" s="191">
        <v>0</v>
      </c>
      <c r="R1812" s="191">
        <f>Q1812*H1812</f>
        <v>0</v>
      </c>
      <c r="S1812" s="191">
        <v>0</v>
      </c>
      <c r="T1812" s="192">
        <f>S1812*H1812</f>
        <v>0</v>
      </c>
      <c r="AR1812" s="93" t="s">
        <v>271</v>
      </c>
      <c r="AT1812" s="93" t="s">
        <v>183</v>
      </c>
      <c r="AU1812" s="93" t="s">
        <v>81</v>
      </c>
      <c r="AY1812" s="93" t="s">
        <v>180</v>
      </c>
      <c r="BE1812" s="193">
        <f>IF(N1812="základní",J1812,0)</f>
        <v>0</v>
      </c>
      <c r="BF1812" s="193">
        <f>IF(N1812="snížená",J1812,0)</f>
        <v>0</v>
      </c>
      <c r="BG1812" s="193">
        <f>IF(N1812="zákl. přenesená",J1812,0)</f>
        <v>0</v>
      </c>
      <c r="BH1812" s="193">
        <f>IF(N1812="sníž. přenesená",J1812,0)</f>
        <v>0</v>
      </c>
      <c r="BI1812" s="193">
        <f>IF(N1812="nulová",J1812,0)</f>
        <v>0</v>
      </c>
      <c r="BJ1812" s="93" t="s">
        <v>78</v>
      </c>
      <c r="BK1812" s="193">
        <f>ROUND(I1812*H1812,2)</f>
        <v>0</v>
      </c>
      <c r="BL1812" s="93" t="s">
        <v>271</v>
      </c>
      <c r="BM1812" s="93" t="s">
        <v>1987</v>
      </c>
    </row>
    <row r="1813" spans="2:65" s="195" customFormat="1">
      <c r="B1813" s="194"/>
      <c r="D1813" s="196" t="s">
        <v>190</v>
      </c>
      <c r="E1813" s="197" t="s">
        <v>5</v>
      </c>
      <c r="F1813" s="198" t="s">
        <v>1988</v>
      </c>
      <c r="H1813" s="197" t="s">
        <v>5</v>
      </c>
      <c r="L1813" s="194"/>
      <c r="M1813" s="199"/>
      <c r="N1813" s="200"/>
      <c r="O1813" s="200"/>
      <c r="P1813" s="200"/>
      <c r="Q1813" s="200"/>
      <c r="R1813" s="200"/>
      <c r="S1813" s="200"/>
      <c r="T1813" s="201"/>
      <c r="AT1813" s="197" t="s">
        <v>190</v>
      </c>
      <c r="AU1813" s="197" t="s">
        <v>81</v>
      </c>
      <c r="AV1813" s="195" t="s">
        <v>78</v>
      </c>
      <c r="AW1813" s="195" t="s">
        <v>34</v>
      </c>
      <c r="AX1813" s="195" t="s">
        <v>71</v>
      </c>
      <c r="AY1813" s="197" t="s">
        <v>180</v>
      </c>
    </row>
    <row r="1814" spans="2:65" s="195" customFormat="1">
      <c r="B1814" s="194"/>
      <c r="D1814" s="196" t="s">
        <v>190</v>
      </c>
      <c r="E1814" s="197" t="s">
        <v>5</v>
      </c>
      <c r="F1814" s="198" t="s">
        <v>1885</v>
      </c>
      <c r="H1814" s="197" t="s">
        <v>5</v>
      </c>
      <c r="L1814" s="194"/>
      <c r="M1814" s="199"/>
      <c r="N1814" s="200"/>
      <c r="O1814" s="200"/>
      <c r="P1814" s="200"/>
      <c r="Q1814" s="200"/>
      <c r="R1814" s="200"/>
      <c r="S1814" s="200"/>
      <c r="T1814" s="201"/>
      <c r="AT1814" s="197" t="s">
        <v>190</v>
      </c>
      <c r="AU1814" s="197" t="s">
        <v>81</v>
      </c>
      <c r="AV1814" s="195" t="s">
        <v>78</v>
      </c>
      <c r="AW1814" s="195" t="s">
        <v>34</v>
      </c>
      <c r="AX1814" s="195" t="s">
        <v>71</v>
      </c>
      <c r="AY1814" s="197" t="s">
        <v>180</v>
      </c>
    </row>
    <row r="1815" spans="2:65" s="203" customFormat="1">
      <c r="B1815" s="202"/>
      <c r="D1815" s="196" t="s">
        <v>190</v>
      </c>
      <c r="E1815" s="204" t="s">
        <v>5</v>
      </c>
      <c r="F1815" s="205" t="s">
        <v>78</v>
      </c>
      <c r="H1815" s="206">
        <v>1</v>
      </c>
      <c r="L1815" s="202"/>
      <c r="M1815" s="207"/>
      <c r="N1815" s="208"/>
      <c r="O1815" s="208"/>
      <c r="P1815" s="208"/>
      <c r="Q1815" s="208"/>
      <c r="R1815" s="208"/>
      <c r="S1815" s="208"/>
      <c r="T1815" s="209"/>
      <c r="AT1815" s="204" t="s">
        <v>190</v>
      </c>
      <c r="AU1815" s="204" t="s">
        <v>81</v>
      </c>
      <c r="AV1815" s="203" t="s">
        <v>81</v>
      </c>
      <c r="AW1815" s="203" t="s">
        <v>34</v>
      </c>
      <c r="AX1815" s="203" t="s">
        <v>71</v>
      </c>
      <c r="AY1815" s="204" t="s">
        <v>180</v>
      </c>
    </row>
    <row r="1816" spans="2:65" s="195" customFormat="1">
      <c r="B1816" s="194"/>
      <c r="D1816" s="196" t="s">
        <v>190</v>
      </c>
      <c r="E1816" s="197" t="s">
        <v>5</v>
      </c>
      <c r="F1816" s="198" t="s">
        <v>1957</v>
      </c>
      <c r="H1816" s="197" t="s">
        <v>5</v>
      </c>
      <c r="L1816" s="194"/>
      <c r="M1816" s="199"/>
      <c r="N1816" s="200"/>
      <c r="O1816" s="200"/>
      <c r="P1816" s="200"/>
      <c r="Q1816" s="200"/>
      <c r="R1816" s="200"/>
      <c r="S1816" s="200"/>
      <c r="T1816" s="201"/>
      <c r="AT1816" s="197" t="s">
        <v>190</v>
      </c>
      <c r="AU1816" s="197" t="s">
        <v>81</v>
      </c>
      <c r="AV1816" s="195" t="s">
        <v>78</v>
      </c>
      <c r="AW1816" s="195" t="s">
        <v>34</v>
      </c>
      <c r="AX1816" s="195" t="s">
        <v>71</v>
      </c>
      <c r="AY1816" s="197" t="s">
        <v>180</v>
      </c>
    </row>
    <row r="1817" spans="2:65" s="203" customFormat="1">
      <c r="B1817" s="202"/>
      <c r="D1817" s="196" t="s">
        <v>190</v>
      </c>
      <c r="E1817" s="204" t="s">
        <v>5</v>
      </c>
      <c r="F1817" s="205" t="s">
        <v>78</v>
      </c>
      <c r="H1817" s="206">
        <v>1</v>
      </c>
      <c r="L1817" s="202"/>
      <c r="M1817" s="207"/>
      <c r="N1817" s="208"/>
      <c r="O1817" s="208"/>
      <c r="P1817" s="208"/>
      <c r="Q1817" s="208"/>
      <c r="R1817" s="208"/>
      <c r="S1817" s="208"/>
      <c r="T1817" s="209"/>
      <c r="AT1817" s="204" t="s">
        <v>190</v>
      </c>
      <c r="AU1817" s="204" t="s">
        <v>81</v>
      </c>
      <c r="AV1817" s="203" t="s">
        <v>81</v>
      </c>
      <c r="AW1817" s="203" t="s">
        <v>34</v>
      </c>
      <c r="AX1817" s="203" t="s">
        <v>71</v>
      </c>
      <c r="AY1817" s="204" t="s">
        <v>180</v>
      </c>
    </row>
    <row r="1818" spans="2:65" s="195" customFormat="1">
      <c r="B1818" s="194"/>
      <c r="D1818" s="196" t="s">
        <v>190</v>
      </c>
      <c r="E1818" s="197" t="s">
        <v>5</v>
      </c>
      <c r="F1818" s="198" t="s">
        <v>1958</v>
      </c>
      <c r="H1818" s="197" t="s">
        <v>5</v>
      </c>
      <c r="L1818" s="194"/>
      <c r="M1818" s="199"/>
      <c r="N1818" s="200"/>
      <c r="O1818" s="200"/>
      <c r="P1818" s="200"/>
      <c r="Q1818" s="200"/>
      <c r="R1818" s="200"/>
      <c r="S1818" s="200"/>
      <c r="T1818" s="201"/>
      <c r="AT1818" s="197" t="s">
        <v>190</v>
      </c>
      <c r="AU1818" s="197" t="s">
        <v>81</v>
      </c>
      <c r="AV1818" s="195" t="s">
        <v>78</v>
      </c>
      <c r="AW1818" s="195" t="s">
        <v>34</v>
      </c>
      <c r="AX1818" s="195" t="s">
        <v>71</v>
      </c>
      <c r="AY1818" s="197" t="s">
        <v>180</v>
      </c>
    </row>
    <row r="1819" spans="2:65" s="203" customFormat="1">
      <c r="B1819" s="202"/>
      <c r="D1819" s="196" t="s">
        <v>190</v>
      </c>
      <c r="E1819" s="204" t="s">
        <v>5</v>
      </c>
      <c r="F1819" s="205" t="s">
        <v>78</v>
      </c>
      <c r="H1819" s="206">
        <v>1</v>
      </c>
      <c r="L1819" s="202"/>
      <c r="M1819" s="207"/>
      <c r="N1819" s="208"/>
      <c r="O1819" s="208"/>
      <c r="P1819" s="208"/>
      <c r="Q1819" s="208"/>
      <c r="R1819" s="208"/>
      <c r="S1819" s="208"/>
      <c r="T1819" s="209"/>
      <c r="AT1819" s="204" t="s">
        <v>190</v>
      </c>
      <c r="AU1819" s="204" t="s">
        <v>81</v>
      </c>
      <c r="AV1819" s="203" t="s">
        <v>81</v>
      </c>
      <c r="AW1819" s="203" t="s">
        <v>34</v>
      </c>
      <c r="AX1819" s="203" t="s">
        <v>71</v>
      </c>
      <c r="AY1819" s="204" t="s">
        <v>180</v>
      </c>
    </row>
    <row r="1820" spans="2:65" s="211" customFormat="1">
      <c r="B1820" s="210"/>
      <c r="D1820" s="196" t="s">
        <v>190</v>
      </c>
      <c r="E1820" s="212" t="s">
        <v>5</v>
      </c>
      <c r="F1820" s="213" t="s">
        <v>198</v>
      </c>
      <c r="H1820" s="214">
        <v>3</v>
      </c>
      <c r="L1820" s="210"/>
      <c r="M1820" s="215"/>
      <c r="N1820" s="216"/>
      <c r="O1820" s="216"/>
      <c r="P1820" s="216"/>
      <c r="Q1820" s="216"/>
      <c r="R1820" s="216"/>
      <c r="S1820" s="216"/>
      <c r="T1820" s="217"/>
      <c r="AT1820" s="212" t="s">
        <v>190</v>
      </c>
      <c r="AU1820" s="212" t="s">
        <v>81</v>
      </c>
      <c r="AV1820" s="211" t="s">
        <v>188</v>
      </c>
      <c r="AW1820" s="211" t="s">
        <v>34</v>
      </c>
      <c r="AX1820" s="211" t="s">
        <v>78</v>
      </c>
      <c r="AY1820" s="212" t="s">
        <v>180</v>
      </c>
    </row>
    <row r="1821" spans="2:65" s="103" customFormat="1" ht="16.5" customHeight="1">
      <c r="B1821" s="104"/>
      <c r="C1821" s="226" t="s">
        <v>1989</v>
      </c>
      <c r="D1821" s="226" t="s">
        <v>296</v>
      </c>
      <c r="E1821" s="227" t="s">
        <v>1990</v>
      </c>
      <c r="F1821" s="228" t="s">
        <v>1991</v>
      </c>
      <c r="G1821" s="229" t="s">
        <v>454</v>
      </c>
      <c r="H1821" s="230">
        <v>3</v>
      </c>
      <c r="I1821" s="7"/>
      <c r="J1821" s="231">
        <f>ROUND(I1821*H1821,2)</f>
        <v>0</v>
      </c>
      <c r="K1821" s="228" t="s">
        <v>5</v>
      </c>
      <c r="L1821" s="232"/>
      <c r="M1821" s="233" t="s">
        <v>5</v>
      </c>
      <c r="N1821" s="234" t="s">
        <v>42</v>
      </c>
      <c r="O1821" s="105"/>
      <c r="P1821" s="191">
        <f>O1821*H1821</f>
        <v>0</v>
      </c>
      <c r="Q1821" s="191">
        <v>1.4E-3</v>
      </c>
      <c r="R1821" s="191">
        <f>Q1821*H1821</f>
        <v>4.1999999999999997E-3</v>
      </c>
      <c r="S1821" s="191">
        <v>0</v>
      </c>
      <c r="T1821" s="192">
        <f>S1821*H1821</f>
        <v>0</v>
      </c>
      <c r="AR1821" s="93" t="s">
        <v>389</v>
      </c>
      <c r="AT1821" s="93" t="s">
        <v>296</v>
      </c>
      <c r="AU1821" s="93" t="s">
        <v>81</v>
      </c>
      <c r="AY1821" s="93" t="s">
        <v>180</v>
      </c>
      <c r="BE1821" s="193">
        <f>IF(N1821="základní",J1821,0)</f>
        <v>0</v>
      </c>
      <c r="BF1821" s="193">
        <f>IF(N1821="snížená",J1821,0)</f>
        <v>0</v>
      </c>
      <c r="BG1821" s="193">
        <f>IF(N1821="zákl. přenesená",J1821,0)</f>
        <v>0</v>
      </c>
      <c r="BH1821" s="193">
        <f>IF(N1821="sníž. přenesená",J1821,0)</f>
        <v>0</v>
      </c>
      <c r="BI1821" s="193">
        <f>IF(N1821="nulová",J1821,0)</f>
        <v>0</v>
      </c>
      <c r="BJ1821" s="93" t="s">
        <v>78</v>
      </c>
      <c r="BK1821" s="193">
        <f>ROUND(I1821*H1821,2)</f>
        <v>0</v>
      </c>
      <c r="BL1821" s="93" t="s">
        <v>271</v>
      </c>
      <c r="BM1821" s="93" t="s">
        <v>1992</v>
      </c>
    </row>
    <row r="1822" spans="2:65" s="103" customFormat="1" ht="38.25" customHeight="1">
      <c r="B1822" s="104"/>
      <c r="C1822" s="183" t="s">
        <v>1993</v>
      </c>
      <c r="D1822" s="183" t="s">
        <v>183</v>
      </c>
      <c r="E1822" s="184" t="s">
        <v>1994</v>
      </c>
      <c r="F1822" s="185" t="s">
        <v>1995</v>
      </c>
      <c r="G1822" s="186" t="s">
        <v>186</v>
      </c>
      <c r="H1822" s="187">
        <v>249.8</v>
      </c>
      <c r="I1822" s="6"/>
      <c r="J1822" s="188">
        <f>ROUND(I1822*H1822,2)</f>
        <v>0</v>
      </c>
      <c r="K1822" s="185" t="s">
        <v>187</v>
      </c>
      <c r="L1822" s="104"/>
      <c r="M1822" s="189" t="s">
        <v>5</v>
      </c>
      <c r="N1822" s="190" t="s">
        <v>42</v>
      </c>
      <c r="O1822" s="105"/>
      <c r="P1822" s="191">
        <f>O1822*H1822</f>
        <v>0</v>
      </c>
      <c r="Q1822" s="191">
        <v>1.9000000000000001E-4</v>
      </c>
      <c r="R1822" s="191">
        <f>Q1822*H1822</f>
        <v>4.7462000000000004E-2</v>
      </c>
      <c r="S1822" s="191">
        <v>0</v>
      </c>
      <c r="T1822" s="192">
        <f>S1822*H1822</f>
        <v>0</v>
      </c>
      <c r="AR1822" s="93" t="s">
        <v>271</v>
      </c>
      <c r="AT1822" s="93" t="s">
        <v>183</v>
      </c>
      <c r="AU1822" s="93" t="s">
        <v>81</v>
      </c>
      <c r="AY1822" s="93" t="s">
        <v>180</v>
      </c>
      <c r="BE1822" s="193">
        <f>IF(N1822="základní",J1822,0)</f>
        <v>0</v>
      </c>
      <c r="BF1822" s="193">
        <f>IF(N1822="snížená",J1822,0)</f>
        <v>0</v>
      </c>
      <c r="BG1822" s="193">
        <f>IF(N1822="zákl. přenesená",J1822,0)</f>
        <v>0</v>
      </c>
      <c r="BH1822" s="193">
        <f>IF(N1822="sníž. přenesená",J1822,0)</f>
        <v>0</v>
      </c>
      <c r="BI1822" s="193">
        <f>IF(N1822="nulová",J1822,0)</f>
        <v>0</v>
      </c>
      <c r="BJ1822" s="93" t="s">
        <v>78</v>
      </c>
      <c r="BK1822" s="193">
        <f>ROUND(I1822*H1822,2)</f>
        <v>0</v>
      </c>
      <c r="BL1822" s="93" t="s">
        <v>271</v>
      </c>
      <c r="BM1822" s="93" t="s">
        <v>1996</v>
      </c>
    </row>
    <row r="1823" spans="2:65" s="195" customFormat="1">
      <c r="B1823" s="194"/>
      <c r="D1823" s="196" t="s">
        <v>190</v>
      </c>
      <c r="E1823" s="197" t="s">
        <v>5</v>
      </c>
      <c r="F1823" s="198" t="s">
        <v>1997</v>
      </c>
      <c r="H1823" s="197" t="s">
        <v>5</v>
      </c>
      <c r="L1823" s="194"/>
      <c r="M1823" s="199"/>
      <c r="N1823" s="200"/>
      <c r="O1823" s="200"/>
      <c r="P1823" s="200"/>
      <c r="Q1823" s="200"/>
      <c r="R1823" s="200"/>
      <c r="S1823" s="200"/>
      <c r="T1823" s="201"/>
      <c r="AT1823" s="197" t="s">
        <v>190</v>
      </c>
      <c r="AU1823" s="197" t="s">
        <v>81</v>
      </c>
      <c r="AV1823" s="195" t="s">
        <v>78</v>
      </c>
      <c r="AW1823" s="195" t="s">
        <v>34</v>
      </c>
      <c r="AX1823" s="195" t="s">
        <v>71</v>
      </c>
      <c r="AY1823" s="197" t="s">
        <v>180</v>
      </c>
    </row>
    <row r="1824" spans="2:65" s="195" customFormat="1">
      <c r="B1824" s="194"/>
      <c r="D1824" s="196" t="s">
        <v>190</v>
      </c>
      <c r="E1824" s="197" t="s">
        <v>5</v>
      </c>
      <c r="F1824" s="198" t="s">
        <v>623</v>
      </c>
      <c r="H1824" s="197" t="s">
        <v>5</v>
      </c>
      <c r="L1824" s="194"/>
      <c r="M1824" s="199"/>
      <c r="N1824" s="200"/>
      <c r="O1824" s="200"/>
      <c r="P1824" s="200"/>
      <c r="Q1824" s="200"/>
      <c r="R1824" s="200"/>
      <c r="S1824" s="200"/>
      <c r="T1824" s="201"/>
      <c r="AT1824" s="197" t="s">
        <v>190</v>
      </c>
      <c r="AU1824" s="197" t="s">
        <v>81</v>
      </c>
      <c r="AV1824" s="195" t="s">
        <v>78</v>
      </c>
      <c r="AW1824" s="195" t="s">
        <v>34</v>
      </c>
      <c r="AX1824" s="195" t="s">
        <v>71</v>
      </c>
      <c r="AY1824" s="197" t="s">
        <v>180</v>
      </c>
    </row>
    <row r="1825" spans="2:65" s="203" customFormat="1">
      <c r="B1825" s="202"/>
      <c r="D1825" s="196" t="s">
        <v>190</v>
      </c>
      <c r="E1825" s="204" t="s">
        <v>5</v>
      </c>
      <c r="F1825" s="205" t="s">
        <v>849</v>
      </c>
      <c r="H1825" s="206">
        <v>14</v>
      </c>
      <c r="L1825" s="202"/>
      <c r="M1825" s="207"/>
      <c r="N1825" s="208"/>
      <c r="O1825" s="208"/>
      <c r="P1825" s="208"/>
      <c r="Q1825" s="208"/>
      <c r="R1825" s="208"/>
      <c r="S1825" s="208"/>
      <c r="T1825" s="209"/>
      <c r="AT1825" s="204" t="s">
        <v>190</v>
      </c>
      <c r="AU1825" s="204" t="s">
        <v>81</v>
      </c>
      <c r="AV1825" s="203" t="s">
        <v>81</v>
      </c>
      <c r="AW1825" s="203" t="s">
        <v>34</v>
      </c>
      <c r="AX1825" s="203" t="s">
        <v>71</v>
      </c>
      <c r="AY1825" s="204" t="s">
        <v>180</v>
      </c>
    </row>
    <row r="1826" spans="2:65" s="203" customFormat="1">
      <c r="B1826" s="202"/>
      <c r="D1826" s="196" t="s">
        <v>190</v>
      </c>
      <c r="E1826" s="204" t="s">
        <v>5</v>
      </c>
      <c r="F1826" s="205" t="s">
        <v>850</v>
      </c>
      <c r="H1826" s="206">
        <v>65.8</v>
      </c>
      <c r="L1826" s="202"/>
      <c r="M1826" s="207"/>
      <c r="N1826" s="208"/>
      <c r="O1826" s="208"/>
      <c r="P1826" s="208"/>
      <c r="Q1826" s="208"/>
      <c r="R1826" s="208"/>
      <c r="S1826" s="208"/>
      <c r="T1826" s="209"/>
      <c r="AT1826" s="204" t="s">
        <v>190</v>
      </c>
      <c r="AU1826" s="204" t="s">
        <v>81</v>
      </c>
      <c r="AV1826" s="203" t="s">
        <v>81</v>
      </c>
      <c r="AW1826" s="203" t="s">
        <v>34</v>
      </c>
      <c r="AX1826" s="203" t="s">
        <v>71</v>
      </c>
      <c r="AY1826" s="204" t="s">
        <v>180</v>
      </c>
    </row>
    <row r="1827" spans="2:65" s="203" customFormat="1">
      <c r="B1827" s="202"/>
      <c r="D1827" s="196" t="s">
        <v>190</v>
      </c>
      <c r="E1827" s="204" t="s">
        <v>5</v>
      </c>
      <c r="F1827" s="205" t="s">
        <v>1998</v>
      </c>
      <c r="H1827" s="206">
        <v>23.6</v>
      </c>
      <c r="L1827" s="202"/>
      <c r="M1827" s="207"/>
      <c r="N1827" s="208"/>
      <c r="O1827" s="208"/>
      <c r="P1827" s="208"/>
      <c r="Q1827" s="208"/>
      <c r="R1827" s="208"/>
      <c r="S1827" s="208"/>
      <c r="T1827" s="209"/>
      <c r="AT1827" s="204" t="s">
        <v>190</v>
      </c>
      <c r="AU1827" s="204" t="s">
        <v>81</v>
      </c>
      <c r="AV1827" s="203" t="s">
        <v>81</v>
      </c>
      <c r="AW1827" s="203" t="s">
        <v>34</v>
      </c>
      <c r="AX1827" s="203" t="s">
        <v>71</v>
      </c>
      <c r="AY1827" s="204" t="s">
        <v>180</v>
      </c>
    </row>
    <row r="1828" spans="2:65" s="203" customFormat="1">
      <c r="B1828" s="202"/>
      <c r="D1828" s="196" t="s">
        <v>190</v>
      </c>
      <c r="E1828" s="204" t="s">
        <v>5</v>
      </c>
      <c r="F1828" s="205" t="s">
        <v>1999</v>
      </c>
      <c r="H1828" s="206">
        <v>36.799999999999997</v>
      </c>
      <c r="L1828" s="202"/>
      <c r="M1828" s="207"/>
      <c r="N1828" s="208"/>
      <c r="O1828" s="208"/>
      <c r="P1828" s="208"/>
      <c r="Q1828" s="208"/>
      <c r="R1828" s="208"/>
      <c r="S1828" s="208"/>
      <c r="T1828" s="209"/>
      <c r="AT1828" s="204" t="s">
        <v>190</v>
      </c>
      <c r="AU1828" s="204" t="s">
        <v>81</v>
      </c>
      <c r="AV1828" s="203" t="s">
        <v>81</v>
      </c>
      <c r="AW1828" s="203" t="s">
        <v>34</v>
      </c>
      <c r="AX1828" s="203" t="s">
        <v>71</v>
      </c>
      <c r="AY1828" s="204" t="s">
        <v>180</v>
      </c>
    </row>
    <row r="1829" spans="2:65" s="203" customFormat="1">
      <c r="B1829" s="202"/>
      <c r="D1829" s="196" t="s">
        <v>190</v>
      </c>
      <c r="E1829" s="204" t="s">
        <v>5</v>
      </c>
      <c r="F1829" s="205" t="s">
        <v>853</v>
      </c>
      <c r="H1829" s="206">
        <v>21.4</v>
      </c>
      <c r="L1829" s="202"/>
      <c r="M1829" s="207"/>
      <c r="N1829" s="208"/>
      <c r="O1829" s="208"/>
      <c r="P1829" s="208"/>
      <c r="Q1829" s="208"/>
      <c r="R1829" s="208"/>
      <c r="S1829" s="208"/>
      <c r="T1829" s="209"/>
      <c r="AT1829" s="204" t="s">
        <v>190</v>
      </c>
      <c r="AU1829" s="204" t="s">
        <v>81</v>
      </c>
      <c r="AV1829" s="203" t="s">
        <v>81</v>
      </c>
      <c r="AW1829" s="203" t="s">
        <v>34</v>
      </c>
      <c r="AX1829" s="203" t="s">
        <v>71</v>
      </c>
      <c r="AY1829" s="204" t="s">
        <v>180</v>
      </c>
    </row>
    <row r="1830" spans="2:65" s="203" customFormat="1">
      <c r="B1830" s="202"/>
      <c r="D1830" s="196" t="s">
        <v>190</v>
      </c>
      <c r="E1830" s="204" t="s">
        <v>5</v>
      </c>
      <c r="F1830" s="205" t="s">
        <v>2000</v>
      </c>
      <c r="H1830" s="206">
        <v>7</v>
      </c>
      <c r="L1830" s="202"/>
      <c r="M1830" s="207"/>
      <c r="N1830" s="208"/>
      <c r="O1830" s="208"/>
      <c r="P1830" s="208"/>
      <c r="Q1830" s="208"/>
      <c r="R1830" s="208"/>
      <c r="S1830" s="208"/>
      <c r="T1830" s="209"/>
      <c r="AT1830" s="204" t="s">
        <v>190</v>
      </c>
      <c r="AU1830" s="204" t="s">
        <v>81</v>
      </c>
      <c r="AV1830" s="203" t="s">
        <v>81</v>
      </c>
      <c r="AW1830" s="203" t="s">
        <v>34</v>
      </c>
      <c r="AX1830" s="203" t="s">
        <v>71</v>
      </c>
      <c r="AY1830" s="204" t="s">
        <v>180</v>
      </c>
    </row>
    <row r="1831" spans="2:65" s="203" customFormat="1">
      <c r="B1831" s="202"/>
      <c r="D1831" s="196" t="s">
        <v>190</v>
      </c>
      <c r="E1831" s="204" t="s">
        <v>5</v>
      </c>
      <c r="F1831" s="205" t="s">
        <v>2001</v>
      </c>
      <c r="H1831" s="206">
        <v>19.8</v>
      </c>
      <c r="L1831" s="202"/>
      <c r="M1831" s="207"/>
      <c r="N1831" s="208"/>
      <c r="O1831" s="208"/>
      <c r="P1831" s="208"/>
      <c r="Q1831" s="208"/>
      <c r="R1831" s="208"/>
      <c r="S1831" s="208"/>
      <c r="T1831" s="209"/>
      <c r="AT1831" s="204" t="s">
        <v>190</v>
      </c>
      <c r="AU1831" s="204" t="s">
        <v>81</v>
      </c>
      <c r="AV1831" s="203" t="s">
        <v>81</v>
      </c>
      <c r="AW1831" s="203" t="s">
        <v>34</v>
      </c>
      <c r="AX1831" s="203" t="s">
        <v>71</v>
      </c>
      <c r="AY1831" s="204" t="s">
        <v>180</v>
      </c>
    </row>
    <row r="1832" spans="2:65" s="203" customFormat="1">
      <c r="B1832" s="202"/>
      <c r="D1832" s="196" t="s">
        <v>190</v>
      </c>
      <c r="E1832" s="204" t="s">
        <v>5</v>
      </c>
      <c r="F1832" s="205" t="s">
        <v>2002</v>
      </c>
      <c r="H1832" s="206">
        <v>13.6</v>
      </c>
      <c r="L1832" s="202"/>
      <c r="M1832" s="207"/>
      <c r="N1832" s="208"/>
      <c r="O1832" s="208"/>
      <c r="P1832" s="208"/>
      <c r="Q1832" s="208"/>
      <c r="R1832" s="208"/>
      <c r="S1832" s="208"/>
      <c r="T1832" s="209"/>
      <c r="AT1832" s="204" t="s">
        <v>190</v>
      </c>
      <c r="AU1832" s="204" t="s">
        <v>81</v>
      </c>
      <c r="AV1832" s="203" t="s">
        <v>81</v>
      </c>
      <c r="AW1832" s="203" t="s">
        <v>34</v>
      </c>
      <c r="AX1832" s="203" t="s">
        <v>71</v>
      </c>
      <c r="AY1832" s="204" t="s">
        <v>180</v>
      </c>
    </row>
    <row r="1833" spans="2:65" s="219" customFormat="1">
      <c r="B1833" s="218"/>
      <c r="D1833" s="196" t="s">
        <v>190</v>
      </c>
      <c r="E1833" s="220" t="s">
        <v>5</v>
      </c>
      <c r="F1833" s="221" t="s">
        <v>292</v>
      </c>
      <c r="H1833" s="222">
        <v>202</v>
      </c>
      <c r="L1833" s="218"/>
      <c r="M1833" s="223"/>
      <c r="N1833" s="224"/>
      <c r="O1833" s="224"/>
      <c r="P1833" s="224"/>
      <c r="Q1833" s="224"/>
      <c r="R1833" s="224"/>
      <c r="S1833" s="224"/>
      <c r="T1833" s="225"/>
      <c r="AT1833" s="220" t="s">
        <v>190</v>
      </c>
      <c r="AU1833" s="220" t="s">
        <v>81</v>
      </c>
      <c r="AV1833" s="219" t="s">
        <v>205</v>
      </c>
      <c r="AW1833" s="219" t="s">
        <v>34</v>
      </c>
      <c r="AX1833" s="219" t="s">
        <v>71</v>
      </c>
      <c r="AY1833" s="220" t="s">
        <v>180</v>
      </c>
    </row>
    <row r="1834" spans="2:65" s="195" customFormat="1">
      <c r="B1834" s="194"/>
      <c r="D1834" s="196" t="s">
        <v>190</v>
      </c>
      <c r="E1834" s="197" t="s">
        <v>5</v>
      </c>
      <c r="F1834" s="198" t="s">
        <v>632</v>
      </c>
      <c r="H1834" s="197" t="s">
        <v>5</v>
      </c>
      <c r="L1834" s="194"/>
      <c r="M1834" s="199"/>
      <c r="N1834" s="200"/>
      <c r="O1834" s="200"/>
      <c r="P1834" s="200"/>
      <c r="Q1834" s="200"/>
      <c r="R1834" s="200"/>
      <c r="S1834" s="200"/>
      <c r="T1834" s="201"/>
      <c r="AT1834" s="197" t="s">
        <v>190</v>
      </c>
      <c r="AU1834" s="197" t="s">
        <v>81</v>
      </c>
      <c r="AV1834" s="195" t="s">
        <v>78</v>
      </c>
      <c r="AW1834" s="195" t="s">
        <v>34</v>
      </c>
      <c r="AX1834" s="195" t="s">
        <v>71</v>
      </c>
      <c r="AY1834" s="197" t="s">
        <v>180</v>
      </c>
    </row>
    <row r="1835" spans="2:65" s="203" customFormat="1">
      <c r="B1835" s="202"/>
      <c r="D1835" s="196" t="s">
        <v>190</v>
      </c>
      <c r="E1835" s="204" t="s">
        <v>5</v>
      </c>
      <c r="F1835" s="205" t="s">
        <v>2003</v>
      </c>
      <c r="H1835" s="206">
        <v>16.8</v>
      </c>
      <c r="L1835" s="202"/>
      <c r="M1835" s="207"/>
      <c r="N1835" s="208"/>
      <c r="O1835" s="208"/>
      <c r="P1835" s="208"/>
      <c r="Q1835" s="208"/>
      <c r="R1835" s="208"/>
      <c r="S1835" s="208"/>
      <c r="T1835" s="209"/>
      <c r="AT1835" s="204" t="s">
        <v>190</v>
      </c>
      <c r="AU1835" s="204" t="s">
        <v>81</v>
      </c>
      <c r="AV1835" s="203" t="s">
        <v>81</v>
      </c>
      <c r="AW1835" s="203" t="s">
        <v>34</v>
      </c>
      <c r="AX1835" s="203" t="s">
        <v>71</v>
      </c>
      <c r="AY1835" s="204" t="s">
        <v>180</v>
      </c>
    </row>
    <row r="1836" spans="2:65" s="203" customFormat="1">
      <c r="B1836" s="202"/>
      <c r="D1836" s="196" t="s">
        <v>190</v>
      </c>
      <c r="E1836" s="204" t="s">
        <v>5</v>
      </c>
      <c r="F1836" s="205" t="s">
        <v>2004</v>
      </c>
      <c r="H1836" s="206">
        <v>15.4</v>
      </c>
      <c r="L1836" s="202"/>
      <c r="M1836" s="207"/>
      <c r="N1836" s="208"/>
      <c r="O1836" s="208"/>
      <c r="P1836" s="208"/>
      <c r="Q1836" s="208"/>
      <c r="R1836" s="208"/>
      <c r="S1836" s="208"/>
      <c r="T1836" s="209"/>
      <c r="AT1836" s="204" t="s">
        <v>190</v>
      </c>
      <c r="AU1836" s="204" t="s">
        <v>81</v>
      </c>
      <c r="AV1836" s="203" t="s">
        <v>81</v>
      </c>
      <c r="AW1836" s="203" t="s">
        <v>34</v>
      </c>
      <c r="AX1836" s="203" t="s">
        <v>71</v>
      </c>
      <c r="AY1836" s="204" t="s">
        <v>180</v>
      </c>
    </row>
    <row r="1837" spans="2:65" s="203" customFormat="1">
      <c r="B1837" s="202"/>
      <c r="D1837" s="196" t="s">
        <v>190</v>
      </c>
      <c r="E1837" s="204" t="s">
        <v>5</v>
      </c>
      <c r="F1837" s="205" t="s">
        <v>2005</v>
      </c>
      <c r="H1837" s="206">
        <v>15.6</v>
      </c>
      <c r="L1837" s="202"/>
      <c r="M1837" s="207"/>
      <c r="N1837" s="208"/>
      <c r="O1837" s="208"/>
      <c r="P1837" s="208"/>
      <c r="Q1837" s="208"/>
      <c r="R1837" s="208"/>
      <c r="S1837" s="208"/>
      <c r="T1837" s="209"/>
      <c r="AT1837" s="204" t="s">
        <v>190</v>
      </c>
      <c r="AU1837" s="204" t="s">
        <v>81</v>
      </c>
      <c r="AV1837" s="203" t="s">
        <v>81</v>
      </c>
      <c r="AW1837" s="203" t="s">
        <v>34</v>
      </c>
      <c r="AX1837" s="203" t="s">
        <v>71</v>
      </c>
      <c r="AY1837" s="204" t="s">
        <v>180</v>
      </c>
    </row>
    <row r="1838" spans="2:65" s="219" customFormat="1">
      <c r="B1838" s="218"/>
      <c r="D1838" s="196" t="s">
        <v>190</v>
      </c>
      <c r="E1838" s="220" t="s">
        <v>5</v>
      </c>
      <c r="F1838" s="221" t="s">
        <v>292</v>
      </c>
      <c r="H1838" s="222">
        <v>47.8</v>
      </c>
      <c r="L1838" s="218"/>
      <c r="M1838" s="223"/>
      <c r="N1838" s="224"/>
      <c r="O1838" s="224"/>
      <c r="P1838" s="224"/>
      <c r="Q1838" s="224"/>
      <c r="R1838" s="224"/>
      <c r="S1838" s="224"/>
      <c r="T1838" s="225"/>
      <c r="AT1838" s="220" t="s">
        <v>190</v>
      </c>
      <c r="AU1838" s="220" t="s">
        <v>81</v>
      </c>
      <c r="AV1838" s="219" t="s">
        <v>205</v>
      </c>
      <c r="AW1838" s="219" t="s">
        <v>34</v>
      </c>
      <c r="AX1838" s="219" t="s">
        <v>71</v>
      </c>
      <c r="AY1838" s="220" t="s">
        <v>180</v>
      </c>
    </row>
    <row r="1839" spans="2:65" s="211" customFormat="1">
      <c r="B1839" s="210"/>
      <c r="D1839" s="196" t="s">
        <v>190</v>
      </c>
      <c r="E1839" s="212" t="s">
        <v>5</v>
      </c>
      <c r="F1839" s="213" t="s">
        <v>198</v>
      </c>
      <c r="H1839" s="214">
        <v>249.8</v>
      </c>
      <c r="L1839" s="210"/>
      <c r="M1839" s="215"/>
      <c r="N1839" s="216"/>
      <c r="O1839" s="216"/>
      <c r="P1839" s="216"/>
      <c r="Q1839" s="216"/>
      <c r="R1839" s="216"/>
      <c r="S1839" s="216"/>
      <c r="T1839" s="217"/>
      <c r="AT1839" s="212" t="s">
        <v>190</v>
      </c>
      <c r="AU1839" s="212" t="s">
        <v>81</v>
      </c>
      <c r="AV1839" s="211" t="s">
        <v>188</v>
      </c>
      <c r="AW1839" s="211" t="s">
        <v>34</v>
      </c>
      <c r="AX1839" s="211" t="s">
        <v>78</v>
      </c>
      <c r="AY1839" s="212" t="s">
        <v>180</v>
      </c>
    </row>
    <row r="1840" spans="2:65" s="103" customFormat="1" ht="25.5" customHeight="1">
      <c r="B1840" s="104"/>
      <c r="C1840" s="183" t="s">
        <v>2006</v>
      </c>
      <c r="D1840" s="183" t="s">
        <v>183</v>
      </c>
      <c r="E1840" s="184" t="s">
        <v>2007</v>
      </c>
      <c r="F1840" s="185" t="s">
        <v>2008</v>
      </c>
      <c r="G1840" s="186" t="s">
        <v>1780</v>
      </c>
      <c r="H1840" s="187">
        <v>120</v>
      </c>
      <c r="I1840" s="6"/>
      <c r="J1840" s="188">
        <f>ROUND(I1840*H1840,2)</f>
        <v>0</v>
      </c>
      <c r="K1840" s="185" t="s">
        <v>187</v>
      </c>
      <c r="L1840" s="104"/>
      <c r="M1840" s="189" t="s">
        <v>5</v>
      </c>
      <c r="N1840" s="190" t="s">
        <v>42</v>
      </c>
      <c r="O1840" s="105"/>
      <c r="P1840" s="191">
        <f>O1840*H1840</f>
        <v>0</v>
      </c>
      <c r="Q1840" s="191">
        <v>5.0000000000000002E-5</v>
      </c>
      <c r="R1840" s="191">
        <f>Q1840*H1840</f>
        <v>6.0000000000000001E-3</v>
      </c>
      <c r="S1840" s="191">
        <v>0</v>
      </c>
      <c r="T1840" s="192">
        <f>S1840*H1840</f>
        <v>0</v>
      </c>
      <c r="AR1840" s="93" t="s">
        <v>271</v>
      </c>
      <c r="AT1840" s="93" t="s">
        <v>183</v>
      </c>
      <c r="AU1840" s="93" t="s">
        <v>81</v>
      </c>
      <c r="AY1840" s="93" t="s">
        <v>180</v>
      </c>
      <c r="BE1840" s="193">
        <f>IF(N1840="základní",J1840,0)</f>
        <v>0</v>
      </c>
      <c r="BF1840" s="193">
        <f>IF(N1840="snížená",J1840,0)</f>
        <v>0</v>
      </c>
      <c r="BG1840" s="193">
        <f>IF(N1840="zákl. přenesená",J1840,0)</f>
        <v>0</v>
      </c>
      <c r="BH1840" s="193">
        <f>IF(N1840="sníž. přenesená",J1840,0)</f>
        <v>0</v>
      </c>
      <c r="BI1840" s="193">
        <f>IF(N1840="nulová",J1840,0)</f>
        <v>0</v>
      </c>
      <c r="BJ1840" s="93" t="s">
        <v>78</v>
      </c>
      <c r="BK1840" s="193">
        <f>ROUND(I1840*H1840,2)</f>
        <v>0</v>
      </c>
      <c r="BL1840" s="93" t="s">
        <v>271</v>
      </c>
      <c r="BM1840" s="93" t="s">
        <v>2009</v>
      </c>
    </row>
    <row r="1841" spans="2:65" s="195" customFormat="1">
      <c r="B1841" s="194"/>
      <c r="D1841" s="196" t="s">
        <v>190</v>
      </c>
      <c r="E1841" s="197" t="s">
        <v>5</v>
      </c>
      <c r="F1841" s="198" t="s">
        <v>2010</v>
      </c>
      <c r="H1841" s="197" t="s">
        <v>5</v>
      </c>
      <c r="L1841" s="194"/>
      <c r="M1841" s="199"/>
      <c r="N1841" s="200"/>
      <c r="O1841" s="200"/>
      <c r="P1841" s="200"/>
      <c r="Q1841" s="200"/>
      <c r="R1841" s="200"/>
      <c r="S1841" s="200"/>
      <c r="T1841" s="201"/>
      <c r="AT1841" s="197" t="s">
        <v>190</v>
      </c>
      <c r="AU1841" s="197" t="s">
        <v>81</v>
      </c>
      <c r="AV1841" s="195" t="s">
        <v>78</v>
      </c>
      <c r="AW1841" s="195" t="s">
        <v>34</v>
      </c>
      <c r="AX1841" s="195" t="s">
        <v>71</v>
      </c>
      <c r="AY1841" s="197" t="s">
        <v>180</v>
      </c>
    </row>
    <row r="1842" spans="2:65" s="195" customFormat="1">
      <c r="B1842" s="194"/>
      <c r="D1842" s="196" t="s">
        <v>190</v>
      </c>
      <c r="E1842" s="197" t="s">
        <v>5</v>
      </c>
      <c r="F1842" s="198" t="s">
        <v>2011</v>
      </c>
      <c r="H1842" s="197" t="s">
        <v>5</v>
      </c>
      <c r="L1842" s="194"/>
      <c r="M1842" s="199"/>
      <c r="N1842" s="200"/>
      <c r="O1842" s="200"/>
      <c r="P1842" s="200"/>
      <c r="Q1842" s="200"/>
      <c r="R1842" s="200"/>
      <c r="S1842" s="200"/>
      <c r="T1842" s="201"/>
      <c r="AT1842" s="197" t="s">
        <v>190</v>
      </c>
      <c r="AU1842" s="197" t="s">
        <v>81</v>
      </c>
      <c r="AV1842" s="195" t="s">
        <v>78</v>
      </c>
      <c r="AW1842" s="195" t="s">
        <v>34</v>
      </c>
      <c r="AX1842" s="195" t="s">
        <v>71</v>
      </c>
      <c r="AY1842" s="197" t="s">
        <v>180</v>
      </c>
    </row>
    <row r="1843" spans="2:65" s="203" customFormat="1">
      <c r="B1843" s="202"/>
      <c r="D1843" s="196" t="s">
        <v>190</v>
      </c>
      <c r="E1843" s="204" t="s">
        <v>5</v>
      </c>
      <c r="F1843" s="205" t="s">
        <v>2012</v>
      </c>
      <c r="H1843" s="206">
        <v>120</v>
      </c>
      <c r="L1843" s="202"/>
      <c r="M1843" s="207"/>
      <c r="N1843" s="208"/>
      <c r="O1843" s="208"/>
      <c r="P1843" s="208"/>
      <c r="Q1843" s="208"/>
      <c r="R1843" s="208"/>
      <c r="S1843" s="208"/>
      <c r="T1843" s="209"/>
      <c r="AT1843" s="204" t="s">
        <v>190</v>
      </c>
      <c r="AU1843" s="204" t="s">
        <v>81</v>
      </c>
      <c r="AV1843" s="203" t="s">
        <v>81</v>
      </c>
      <c r="AW1843" s="203" t="s">
        <v>34</v>
      </c>
      <c r="AX1843" s="203" t="s">
        <v>78</v>
      </c>
      <c r="AY1843" s="204" t="s">
        <v>180</v>
      </c>
    </row>
    <row r="1844" spans="2:65" s="103" customFormat="1" ht="16.5" customHeight="1">
      <c r="B1844" s="104"/>
      <c r="C1844" s="226" t="s">
        <v>2013</v>
      </c>
      <c r="D1844" s="226" t="s">
        <v>296</v>
      </c>
      <c r="E1844" s="227" t="s">
        <v>2014</v>
      </c>
      <c r="F1844" s="228" t="s">
        <v>2015</v>
      </c>
      <c r="G1844" s="229" t="s">
        <v>1780</v>
      </c>
      <c r="H1844" s="230">
        <v>126</v>
      </c>
      <c r="I1844" s="7"/>
      <c r="J1844" s="231">
        <f>ROUND(I1844*H1844,2)</f>
        <v>0</v>
      </c>
      <c r="K1844" s="228" t="s">
        <v>5</v>
      </c>
      <c r="L1844" s="232"/>
      <c r="M1844" s="233" t="s">
        <v>5</v>
      </c>
      <c r="N1844" s="234" t="s">
        <v>42</v>
      </c>
      <c r="O1844" s="105"/>
      <c r="P1844" s="191">
        <f>O1844*H1844</f>
        <v>0</v>
      </c>
      <c r="Q1844" s="191">
        <v>1E-3</v>
      </c>
      <c r="R1844" s="191">
        <f>Q1844*H1844</f>
        <v>0.126</v>
      </c>
      <c r="S1844" s="191">
        <v>0</v>
      </c>
      <c r="T1844" s="192">
        <f>S1844*H1844</f>
        <v>0</v>
      </c>
      <c r="AR1844" s="93" t="s">
        <v>234</v>
      </c>
      <c r="AT1844" s="93" t="s">
        <v>296</v>
      </c>
      <c r="AU1844" s="93" t="s">
        <v>81</v>
      </c>
      <c r="AY1844" s="93" t="s">
        <v>180</v>
      </c>
      <c r="BE1844" s="193">
        <f>IF(N1844="základní",J1844,0)</f>
        <v>0</v>
      </c>
      <c r="BF1844" s="193">
        <f>IF(N1844="snížená",J1844,0)</f>
        <v>0</v>
      </c>
      <c r="BG1844" s="193">
        <f>IF(N1844="zákl. přenesená",J1844,0)</f>
        <v>0</v>
      </c>
      <c r="BH1844" s="193">
        <f>IF(N1844="sníž. přenesená",J1844,0)</f>
        <v>0</v>
      </c>
      <c r="BI1844" s="193">
        <f>IF(N1844="nulová",J1844,0)</f>
        <v>0</v>
      </c>
      <c r="BJ1844" s="93" t="s">
        <v>78</v>
      </c>
      <c r="BK1844" s="193">
        <f>ROUND(I1844*H1844,2)</f>
        <v>0</v>
      </c>
      <c r="BL1844" s="93" t="s">
        <v>188</v>
      </c>
      <c r="BM1844" s="93" t="s">
        <v>2016</v>
      </c>
    </row>
    <row r="1845" spans="2:65" s="203" customFormat="1">
      <c r="B1845" s="202"/>
      <c r="D1845" s="196" t="s">
        <v>190</v>
      </c>
      <c r="E1845" s="204" t="s">
        <v>5</v>
      </c>
      <c r="F1845" s="205" t="s">
        <v>2012</v>
      </c>
      <c r="H1845" s="206">
        <v>120</v>
      </c>
      <c r="L1845" s="202"/>
      <c r="M1845" s="207"/>
      <c r="N1845" s="208"/>
      <c r="O1845" s="208"/>
      <c r="P1845" s="208"/>
      <c r="Q1845" s="208"/>
      <c r="R1845" s="208"/>
      <c r="S1845" s="208"/>
      <c r="T1845" s="209"/>
      <c r="AT1845" s="204" t="s">
        <v>190</v>
      </c>
      <c r="AU1845" s="204" t="s">
        <v>81</v>
      </c>
      <c r="AV1845" s="203" t="s">
        <v>81</v>
      </c>
      <c r="AW1845" s="203" t="s">
        <v>34</v>
      </c>
      <c r="AX1845" s="203" t="s">
        <v>78</v>
      </c>
      <c r="AY1845" s="204" t="s">
        <v>180</v>
      </c>
    </row>
    <row r="1846" spans="2:65" s="203" customFormat="1">
      <c r="B1846" s="202"/>
      <c r="D1846" s="196" t="s">
        <v>190</v>
      </c>
      <c r="F1846" s="205" t="s">
        <v>2017</v>
      </c>
      <c r="H1846" s="206">
        <v>126</v>
      </c>
      <c r="L1846" s="202"/>
      <c r="M1846" s="207"/>
      <c r="N1846" s="208"/>
      <c r="O1846" s="208"/>
      <c r="P1846" s="208"/>
      <c r="Q1846" s="208"/>
      <c r="R1846" s="208"/>
      <c r="S1846" s="208"/>
      <c r="T1846" s="209"/>
      <c r="AT1846" s="204" t="s">
        <v>190</v>
      </c>
      <c r="AU1846" s="204" t="s">
        <v>81</v>
      </c>
      <c r="AV1846" s="203" t="s">
        <v>81</v>
      </c>
      <c r="AW1846" s="203" t="s">
        <v>6</v>
      </c>
      <c r="AX1846" s="203" t="s">
        <v>78</v>
      </c>
      <c r="AY1846" s="204" t="s">
        <v>180</v>
      </c>
    </row>
    <row r="1847" spans="2:65" s="103" customFormat="1" ht="38.25" customHeight="1">
      <c r="B1847" s="104"/>
      <c r="C1847" s="183" t="s">
        <v>2018</v>
      </c>
      <c r="D1847" s="183" t="s">
        <v>183</v>
      </c>
      <c r="E1847" s="184" t="s">
        <v>2019</v>
      </c>
      <c r="F1847" s="185" t="s">
        <v>2020</v>
      </c>
      <c r="G1847" s="186" t="s">
        <v>237</v>
      </c>
      <c r="H1847" s="187">
        <v>5.8650000000000002</v>
      </c>
      <c r="I1847" s="6"/>
      <c r="J1847" s="188">
        <f>ROUND(I1847*H1847,2)</f>
        <v>0</v>
      </c>
      <c r="K1847" s="185" t="s">
        <v>187</v>
      </c>
      <c r="L1847" s="104"/>
      <c r="M1847" s="189" t="s">
        <v>5</v>
      </c>
      <c r="N1847" s="190" t="s">
        <v>42</v>
      </c>
      <c r="O1847" s="105"/>
      <c r="P1847" s="191">
        <f>O1847*H1847</f>
        <v>0</v>
      </c>
      <c r="Q1847" s="191">
        <v>0</v>
      </c>
      <c r="R1847" s="191">
        <f>Q1847*H1847</f>
        <v>0</v>
      </c>
      <c r="S1847" s="191">
        <v>0</v>
      </c>
      <c r="T1847" s="192">
        <f>S1847*H1847</f>
        <v>0</v>
      </c>
      <c r="AR1847" s="93" t="s">
        <v>271</v>
      </c>
      <c r="AT1847" s="93" t="s">
        <v>183</v>
      </c>
      <c r="AU1847" s="93" t="s">
        <v>81</v>
      </c>
      <c r="AY1847" s="93" t="s">
        <v>180</v>
      </c>
      <c r="BE1847" s="193">
        <f>IF(N1847="základní",J1847,0)</f>
        <v>0</v>
      </c>
      <c r="BF1847" s="193">
        <f>IF(N1847="snížená",J1847,0)</f>
        <v>0</v>
      </c>
      <c r="BG1847" s="193">
        <f>IF(N1847="zákl. přenesená",J1847,0)</f>
        <v>0</v>
      </c>
      <c r="BH1847" s="193">
        <f>IF(N1847="sníž. přenesená",J1847,0)</f>
        <v>0</v>
      </c>
      <c r="BI1847" s="193">
        <f>IF(N1847="nulová",J1847,0)</f>
        <v>0</v>
      </c>
      <c r="BJ1847" s="93" t="s">
        <v>78</v>
      </c>
      <c r="BK1847" s="193">
        <f>ROUND(I1847*H1847,2)</f>
        <v>0</v>
      </c>
      <c r="BL1847" s="93" t="s">
        <v>271</v>
      </c>
      <c r="BM1847" s="93" t="s">
        <v>2021</v>
      </c>
    </row>
    <row r="1848" spans="2:65" s="103" customFormat="1" ht="38.25" customHeight="1">
      <c r="B1848" s="104"/>
      <c r="C1848" s="183" t="s">
        <v>2022</v>
      </c>
      <c r="D1848" s="183" t="s">
        <v>183</v>
      </c>
      <c r="E1848" s="184" t="s">
        <v>2023</v>
      </c>
      <c r="F1848" s="185" t="s">
        <v>2024</v>
      </c>
      <c r="G1848" s="186" t="s">
        <v>237</v>
      </c>
      <c r="H1848" s="187">
        <v>5.8650000000000002</v>
      </c>
      <c r="I1848" s="6"/>
      <c r="J1848" s="188">
        <f>ROUND(I1848*H1848,2)</f>
        <v>0</v>
      </c>
      <c r="K1848" s="185" t="s">
        <v>187</v>
      </c>
      <c r="L1848" s="104"/>
      <c r="M1848" s="189" t="s">
        <v>5</v>
      </c>
      <c r="N1848" s="190" t="s">
        <v>42</v>
      </c>
      <c r="O1848" s="105"/>
      <c r="P1848" s="191">
        <f>O1848*H1848</f>
        <v>0</v>
      </c>
      <c r="Q1848" s="191">
        <v>0</v>
      </c>
      <c r="R1848" s="191">
        <f>Q1848*H1848</f>
        <v>0</v>
      </c>
      <c r="S1848" s="191">
        <v>0</v>
      </c>
      <c r="T1848" s="192">
        <f>S1848*H1848</f>
        <v>0</v>
      </c>
      <c r="AR1848" s="93" t="s">
        <v>271</v>
      </c>
      <c r="AT1848" s="93" t="s">
        <v>183</v>
      </c>
      <c r="AU1848" s="93" t="s">
        <v>81</v>
      </c>
      <c r="AY1848" s="93" t="s">
        <v>180</v>
      </c>
      <c r="BE1848" s="193">
        <f>IF(N1848="základní",J1848,0)</f>
        <v>0</v>
      </c>
      <c r="BF1848" s="193">
        <f>IF(N1848="snížená",J1848,0)</f>
        <v>0</v>
      </c>
      <c r="BG1848" s="193">
        <f>IF(N1848="zákl. přenesená",J1848,0)</f>
        <v>0</v>
      </c>
      <c r="BH1848" s="193">
        <f>IF(N1848="sníž. přenesená",J1848,0)</f>
        <v>0</v>
      </c>
      <c r="BI1848" s="193">
        <f>IF(N1848="nulová",J1848,0)</f>
        <v>0</v>
      </c>
      <c r="BJ1848" s="93" t="s">
        <v>78</v>
      </c>
      <c r="BK1848" s="193">
        <f>ROUND(I1848*H1848,2)</f>
        <v>0</v>
      </c>
      <c r="BL1848" s="93" t="s">
        <v>271</v>
      </c>
      <c r="BM1848" s="93" t="s">
        <v>2025</v>
      </c>
    </row>
    <row r="1849" spans="2:65" s="171" customFormat="1" ht="29.85" customHeight="1">
      <c r="B1849" s="170"/>
      <c r="D1849" s="172" t="s">
        <v>70</v>
      </c>
      <c r="E1849" s="181" t="s">
        <v>2026</v>
      </c>
      <c r="F1849" s="181" t="s">
        <v>2027</v>
      </c>
      <c r="J1849" s="182">
        <f>BK1849</f>
        <v>0</v>
      </c>
      <c r="L1849" s="170"/>
      <c r="M1849" s="175"/>
      <c r="N1849" s="176"/>
      <c r="O1849" s="176"/>
      <c r="P1849" s="177">
        <f>SUM(P1850:P1909)</f>
        <v>0</v>
      </c>
      <c r="Q1849" s="176"/>
      <c r="R1849" s="177">
        <f>SUM(R1850:R1909)</f>
        <v>8.5574480400000006</v>
      </c>
      <c r="S1849" s="176"/>
      <c r="T1849" s="178">
        <f>SUM(T1850:T1909)</f>
        <v>0</v>
      </c>
      <c r="AR1849" s="172" t="s">
        <v>81</v>
      </c>
      <c r="AT1849" s="179" t="s">
        <v>70</v>
      </c>
      <c r="AU1849" s="179" t="s">
        <v>78</v>
      </c>
      <c r="AY1849" s="172" t="s">
        <v>180</v>
      </c>
      <c r="BK1849" s="180">
        <f>SUM(BK1850:BK1909)</f>
        <v>0</v>
      </c>
    </row>
    <row r="1850" spans="2:65" s="103" customFormat="1" ht="25.5" customHeight="1">
      <c r="B1850" s="104"/>
      <c r="C1850" s="183" t="s">
        <v>2028</v>
      </c>
      <c r="D1850" s="183" t="s">
        <v>183</v>
      </c>
      <c r="E1850" s="184" t="s">
        <v>2029</v>
      </c>
      <c r="F1850" s="185" t="s">
        <v>2030</v>
      </c>
      <c r="G1850" s="186" t="s">
        <v>208</v>
      </c>
      <c r="H1850" s="187">
        <v>220.38</v>
      </c>
      <c r="I1850" s="6"/>
      <c r="J1850" s="188">
        <f>ROUND(I1850*H1850,2)</f>
        <v>0</v>
      </c>
      <c r="K1850" s="185" t="s">
        <v>187</v>
      </c>
      <c r="L1850" s="104"/>
      <c r="M1850" s="189" t="s">
        <v>5</v>
      </c>
      <c r="N1850" s="190" t="s">
        <v>42</v>
      </c>
      <c r="O1850" s="105"/>
      <c r="P1850" s="191">
        <f>O1850*H1850</f>
        <v>0</v>
      </c>
      <c r="Q1850" s="191">
        <v>3.7200000000000002E-3</v>
      </c>
      <c r="R1850" s="191">
        <f>Q1850*H1850</f>
        <v>0.81981360000000003</v>
      </c>
      <c r="S1850" s="191">
        <v>0</v>
      </c>
      <c r="T1850" s="192">
        <f>S1850*H1850</f>
        <v>0</v>
      </c>
      <c r="AR1850" s="93" t="s">
        <v>271</v>
      </c>
      <c r="AT1850" s="93" t="s">
        <v>183</v>
      </c>
      <c r="AU1850" s="93" t="s">
        <v>81</v>
      </c>
      <c r="AY1850" s="93" t="s">
        <v>180</v>
      </c>
      <c r="BE1850" s="193">
        <f>IF(N1850="základní",J1850,0)</f>
        <v>0</v>
      </c>
      <c r="BF1850" s="193">
        <f>IF(N1850="snížená",J1850,0)</f>
        <v>0</v>
      </c>
      <c r="BG1850" s="193">
        <f>IF(N1850="zákl. přenesená",J1850,0)</f>
        <v>0</v>
      </c>
      <c r="BH1850" s="193">
        <f>IF(N1850="sníž. přenesená",J1850,0)</f>
        <v>0</v>
      </c>
      <c r="BI1850" s="193">
        <f>IF(N1850="nulová",J1850,0)</f>
        <v>0</v>
      </c>
      <c r="BJ1850" s="93" t="s">
        <v>78</v>
      </c>
      <c r="BK1850" s="193">
        <f>ROUND(I1850*H1850,2)</f>
        <v>0</v>
      </c>
      <c r="BL1850" s="93" t="s">
        <v>271</v>
      </c>
      <c r="BM1850" s="93" t="s">
        <v>2031</v>
      </c>
    </row>
    <row r="1851" spans="2:65" s="195" customFormat="1">
      <c r="B1851" s="194"/>
      <c r="D1851" s="196" t="s">
        <v>190</v>
      </c>
      <c r="E1851" s="197" t="s">
        <v>5</v>
      </c>
      <c r="F1851" s="198" t="s">
        <v>2032</v>
      </c>
      <c r="H1851" s="197" t="s">
        <v>5</v>
      </c>
      <c r="L1851" s="194"/>
      <c r="M1851" s="199"/>
      <c r="N1851" s="200"/>
      <c r="O1851" s="200"/>
      <c r="P1851" s="200"/>
      <c r="Q1851" s="200"/>
      <c r="R1851" s="200"/>
      <c r="S1851" s="200"/>
      <c r="T1851" s="201"/>
      <c r="AT1851" s="197" t="s">
        <v>190</v>
      </c>
      <c r="AU1851" s="197" t="s">
        <v>81</v>
      </c>
      <c r="AV1851" s="195" t="s">
        <v>78</v>
      </c>
      <c r="AW1851" s="195" t="s">
        <v>34</v>
      </c>
      <c r="AX1851" s="195" t="s">
        <v>71</v>
      </c>
      <c r="AY1851" s="197" t="s">
        <v>180</v>
      </c>
    </row>
    <row r="1852" spans="2:65" s="195" customFormat="1">
      <c r="B1852" s="194"/>
      <c r="D1852" s="196" t="s">
        <v>190</v>
      </c>
      <c r="E1852" s="197" t="s">
        <v>5</v>
      </c>
      <c r="F1852" s="198" t="s">
        <v>2033</v>
      </c>
      <c r="H1852" s="197" t="s">
        <v>5</v>
      </c>
      <c r="L1852" s="194"/>
      <c r="M1852" s="199"/>
      <c r="N1852" s="200"/>
      <c r="O1852" s="200"/>
      <c r="P1852" s="200"/>
      <c r="Q1852" s="200"/>
      <c r="R1852" s="200"/>
      <c r="S1852" s="200"/>
      <c r="T1852" s="201"/>
      <c r="AT1852" s="197" t="s">
        <v>190</v>
      </c>
      <c r="AU1852" s="197" t="s">
        <v>81</v>
      </c>
      <c r="AV1852" s="195" t="s">
        <v>78</v>
      </c>
      <c r="AW1852" s="195" t="s">
        <v>34</v>
      </c>
      <c r="AX1852" s="195" t="s">
        <v>71</v>
      </c>
      <c r="AY1852" s="197" t="s">
        <v>180</v>
      </c>
    </row>
    <row r="1853" spans="2:65" s="195" customFormat="1">
      <c r="B1853" s="194"/>
      <c r="D1853" s="196" t="s">
        <v>190</v>
      </c>
      <c r="E1853" s="197" t="s">
        <v>5</v>
      </c>
      <c r="F1853" s="198" t="s">
        <v>2034</v>
      </c>
      <c r="H1853" s="197" t="s">
        <v>5</v>
      </c>
      <c r="L1853" s="194"/>
      <c r="M1853" s="199"/>
      <c r="N1853" s="200"/>
      <c r="O1853" s="200"/>
      <c r="P1853" s="200"/>
      <c r="Q1853" s="200"/>
      <c r="R1853" s="200"/>
      <c r="S1853" s="200"/>
      <c r="T1853" s="201"/>
      <c r="AT1853" s="197" t="s">
        <v>190</v>
      </c>
      <c r="AU1853" s="197" t="s">
        <v>81</v>
      </c>
      <c r="AV1853" s="195" t="s">
        <v>78</v>
      </c>
      <c r="AW1853" s="195" t="s">
        <v>34</v>
      </c>
      <c r="AX1853" s="195" t="s">
        <v>71</v>
      </c>
      <c r="AY1853" s="197" t="s">
        <v>180</v>
      </c>
    </row>
    <row r="1854" spans="2:65" s="195" customFormat="1">
      <c r="B1854" s="194"/>
      <c r="D1854" s="196" t="s">
        <v>190</v>
      </c>
      <c r="E1854" s="197" t="s">
        <v>5</v>
      </c>
      <c r="F1854" s="198" t="s">
        <v>288</v>
      </c>
      <c r="H1854" s="197" t="s">
        <v>5</v>
      </c>
      <c r="L1854" s="194"/>
      <c r="M1854" s="199"/>
      <c r="N1854" s="200"/>
      <c r="O1854" s="200"/>
      <c r="P1854" s="200"/>
      <c r="Q1854" s="200"/>
      <c r="R1854" s="200"/>
      <c r="S1854" s="200"/>
      <c r="T1854" s="201"/>
      <c r="AT1854" s="197" t="s">
        <v>190</v>
      </c>
      <c r="AU1854" s="197" t="s">
        <v>81</v>
      </c>
      <c r="AV1854" s="195" t="s">
        <v>78</v>
      </c>
      <c r="AW1854" s="195" t="s">
        <v>34</v>
      </c>
      <c r="AX1854" s="195" t="s">
        <v>71</v>
      </c>
      <c r="AY1854" s="197" t="s">
        <v>180</v>
      </c>
    </row>
    <row r="1855" spans="2:65" s="203" customFormat="1">
      <c r="B1855" s="202"/>
      <c r="D1855" s="196" t="s">
        <v>190</v>
      </c>
      <c r="E1855" s="204" t="s">
        <v>5</v>
      </c>
      <c r="F1855" s="205" t="s">
        <v>2035</v>
      </c>
      <c r="H1855" s="206">
        <v>119.3</v>
      </c>
      <c r="L1855" s="202"/>
      <c r="M1855" s="207"/>
      <c r="N1855" s="208"/>
      <c r="O1855" s="208"/>
      <c r="P1855" s="208"/>
      <c r="Q1855" s="208"/>
      <c r="R1855" s="208"/>
      <c r="S1855" s="208"/>
      <c r="T1855" s="209"/>
      <c r="AT1855" s="204" t="s">
        <v>190</v>
      </c>
      <c r="AU1855" s="204" t="s">
        <v>81</v>
      </c>
      <c r="AV1855" s="203" t="s">
        <v>81</v>
      </c>
      <c r="AW1855" s="203" t="s">
        <v>34</v>
      </c>
      <c r="AX1855" s="203" t="s">
        <v>71</v>
      </c>
      <c r="AY1855" s="204" t="s">
        <v>180</v>
      </c>
    </row>
    <row r="1856" spans="2:65" s="203" customFormat="1">
      <c r="B1856" s="202"/>
      <c r="D1856" s="196" t="s">
        <v>190</v>
      </c>
      <c r="E1856" s="204" t="s">
        <v>5</v>
      </c>
      <c r="F1856" s="205" t="s">
        <v>2036</v>
      </c>
      <c r="H1856" s="206">
        <v>47.9</v>
      </c>
      <c r="L1856" s="202"/>
      <c r="M1856" s="207"/>
      <c r="N1856" s="208"/>
      <c r="O1856" s="208"/>
      <c r="P1856" s="208"/>
      <c r="Q1856" s="208"/>
      <c r="R1856" s="208"/>
      <c r="S1856" s="208"/>
      <c r="T1856" s="209"/>
      <c r="AT1856" s="204" t="s">
        <v>190</v>
      </c>
      <c r="AU1856" s="204" t="s">
        <v>81</v>
      </c>
      <c r="AV1856" s="203" t="s">
        <v>81</v>
      </c>
      <c r="AW1856" s="203" t="s">
        <v>34</v>
      </c>
      <c r="AX1856" s="203" t="s">
        <v>71</v>
      </c>
      <c r="AY1856" s="204" t="s">
        <v>180</v>
      </c>
    </row>
    <row r="1857" spans="2:65" s="195" customFormat="1">
      <c r="B1857" s="194"/>
      <c r="D1857" s="196" t="s">
        <v>190</v>
      </c>
      <c r="E1857" s="197" t="s">
        <v>5</v>
      </c>
      <c r="F1857" s="198" t="s">
        <v>2037</v>
      </c>
      <c r="H1857" s="197" t="s">
        <v>5</v>
      </c>
      <c r="L1857" s="194"/>
      <c r="M1857" s="199"/>
      <c r="N1857" s="200"/>
      <c r="O1857" s="200"/>
      <c r="P1857" s="200"/>
      <c r="Q1857" s="200"/>
      <c r="R1857" s="200"/>
      <c r="S1857" s="200"/>
      <c r="T1857" s="201"/>
      <c r="AT1857" s="197" t="s">
        <v>190</v>
      </c>
      <c r="AU1857" s="197" t="s">
        <v>81</v>
      </c>
      <c r="AV1857" s="195" t="s">
        <v>78</v>
      </c>
      <c r="AW1857" s="195" t="s">
        <v>34</v>
      </c>
      <c r="AX1857" s="195" t="s">
        <v>71</v>
      </c>
      <c r="AY1857" s="197" t="s">
        <v>180</v>
      </c>
    </row>
    <row r="1858" spans="2:65" s="203" customFormat="1">
      <c r="B1858" s="202"/>
      <c r="D1858" s="196" t="s">
        <v>190</v>
      </c>
      <c r="E1858" s="204" t="s">
        <v>5</v>
      </c>
      <c r="F1858" s="205" t="s">
        <v>2038</v>
      </c>
      <c r="H1858" s="206">
        <v>-11.52</v>
      </c>
      <c r="L1858" s="202"/>
      <c r="M1858" s="207"/>
      <c r="N1858" s="208"/>
      <c r="O1858" s="208"/>
      <c r="P1858" s="208"/>
      <c r="Q1858" s="208"/>
      <c r="R1858" s="208"/>
      <c r="S1858" s="208"/>
      <c r="T1858" s="209"/>
      <c r="AT1858" s="204" t="s">
        <v>190</v>
      </c>
      <c r="AU1858" s="204" t="s">
        <v>81</v>
      </c>
      <c r="AV1858" s="203" t="s">
        <v>81</v>
      </c>
      <c r="AW1858" s="203" t="s">
        <v>34</v>
      </c>
      <c r="AX1858" s="203" t="s">
        <v>71</v>
      </c>
      <c r="AY1858" s="204" t="s">
        <v>180</v>
      </c>
    </row>
    <row r="1859" spans="2:65" s="203" customFormat="1">
      <c r="B1859" s="202"/>
      <c r="D1859" s="196" t="s">
        <v>190</v>
      </c>
      <c r="E1859" s="204" t="s">
        <v>5</v>
      </c>
      <c r="F1859" s="205" t="s">
        <v>2039</v>
      </c>
      <c r="H1859" s="206">
        <v>-10.6</v>
      </c>
      <c r="L1859" s="202"/>
      <c r="M1859" s="207"/>
      <c r="N1859" s="208"/>
      <c r="O1859" s="208"/>
      <c r="P1859" s="208"/>
      <c r="Q1859" s="208"/>
      <c r="R1859" s="208"/>
      <c r="S1859" s="208"/>
      <c r="T1859" s="209"/>
      <c r="AT1859" s="204" t="s">
        <v>190</v>
      </c>
      <c r="AU1859" s="204" t="s">
        <v>81</v>
      </c>
      <c r="AV1859" s="203" t="s">
        <v>81</v>
      </c>
      <c r="AW1859" s="203" t="s">
        <v>34</v>
      </c>
      <c r="AX1859" s="203" t="s">
        <v>71</v>
      </c>
      <c r="AY1859" s="204" t="s">
        <v>180</v>
      </c>
    </row>
    <row r="1860" spans="2:65" s="219" customFormat="1">
      <c r="B1860" s="218"/>
      <c r="D1860" s="196" t="s">
        <v>190</v>
      </c>
      <c r="E1860" s="220" t="s">
        <v>5</v>
      </c>
      <c r="F1860" s="221" t="s">
        <v>292</v>
      </c>
      <c r="H1860" s="222">
        <v>145.08000000000001</v>
      </c>
      <c r="L1860" s="218"/>
      <c r="M1860" s="223"/>
      <c r="N1860" s="224"/>
      <c r="O1860" s="224"/>
      <c r="P1860" s="224"/>
      <c r="Q1860" s="224"/>
      <c r="R1860" s="224"/>
      <c r="S1860" s="224"/>
      <c r="T1860" s="225"/>
      <c r="AT1860" s="220" t="s">
        <v>190</v>
      </c>
      <c r="AU1860" s="220" t="s">
        <v>81</v>
      </c>
      <c r="AV1860" s="219" t="s">
        <v>205</v>
      </c>
      <c r="AW1860" s="219" t="s">
        <v>34</v>
      </c>
      <c r="AX1860" s="219" t="s">
        <v>71</v>
      </c>
      <c r="AY1860" s="220" t="s">
        <v>180</v>
      </c>
    </row>
    <row r="1861" spans="2:65" s="195" customFormat="1">
      <c r="B1861" s="194"/>
      <c r="D1861" s="196" t="s">
        <v>190</v>
      </c>
      <c r="E1861" s="197" t="s">
        <v>5</v>
      </c>
      <c r="F1861" s="198" t="s">
        <v>2040</v>
      </c>
      <c r="H1861" s="197" t="s">
        <v>5</v>
      </c>
      <c r="L1861" s="194"/>
      <c r="M1861" s="199"/>
      <c r="N1861" s="200"/>
      <c r="O1861" s="200"/>
      <c r="P1861" s="200"/>
      <c r="Q1861" s="200"/>
      <c r="R1861" s="200"/>
      <c r="S1861" s="200"/>
      <c r="T1861" s="201"/>
      <c r="AT1861" s="197" t="s">
        <v>190</v>
      </c>
      <c r="AU1861" s="197" t="s">
        <v>81</v>
      </c>
      <c r="AV1861" s="195" t="s">
        <v>78</v>
      </c>
      <c r="AW1861" s="195" t="s">
        <v>34</v>
      </c>
      <c r="AX1861" s="195" t="s">
        <v>71</v>
      </c>
      <c r="AY1861" s="197" t="s">
        <v>180</v>
      </c>
    </row>
    <row r="1862" spans="2:65" s="195" customFormat="1">
      <c r="B1862" s="194"/>
      <c r="D1862" s="196" t="s">
        <v>190</v>
      </c>
      <c r="E1862" s="197" t="s">
        <v>5</v>
      </c>
      <c r="F1862" s="198" t="s">
        <v>290</v>
      </c>
      <c r="H1862" s="197" t="s">
        <v>5</v>
      </c>
      <c r="L1862" s="194"/>
      <c r="M1862" s="199"/>
      <c r="N1862" s="200"/>
      <c r="O1862" s="200"/>
      <c r="P1862" s="200"/>
      <c r="Q1862" s="200"/>
      <c r="R1862" s="200"/>
      <c r="S1862" s="200"/>
      <c r="T1862" s="201"/>
      <c r="AT1862" s="197" t="s">
        <v>190</v>
      </c>
      <c r="AU1862" s="197" t="s">
        <v>81</v>
      </c>
      <c r="AV1862" s="195" t="s">
        <v>78</v>
      </c>
      <c r="AW1862" s="195" t="s">
        <v>34</v>
      </c>
      <c r="AX1862" s="195" t="s">
        <v>71</v>
      </c>
      <c r="AY1862" s="197" t="s">
        <v>180</v>
      </c>
    </row>
    <row r="1863" spans="2:65" s="203" customFormat="1">
      <c r="B1863" s="202"/>
      <c r="D1863" s="196" t="s">
        <v>190</v>
      </c>
      <c r="E1863" s="204" t="s">
        <v>5</v>
      </c>
      <c r="F1863" s="205" t="s">
        <v>2041</v>
      </c>
      <c r="H1863" s="206">
        <v>75.3</v>
      </c>
      <c r="L1863" s="202"/>
      <c r="M1863" s="207"/>
      <c r="N1863" s="208"/>
      <c r="O1863" s="208"/>
      <c r="P1863" s="208"/>
      <c r="Q1863" s="208"/>
      <c r="R1863" s="208"/>
      <c r="S1863" s="208"/>
      <c r="T1863" s="209"/>
      <c r="AT1863" s="204" t="s">
        <v>190</v>
      </c>
      <c r="AU1863" s="204" t="s">
        <v>81</v>
      </c>
      <c r="AV1863" s="203" t="s">
        <v>81</v>
      </c>
      <c r="AW1863" s="203" t="s">
        <v>34</v>
      </c>
      <c r="AX1863" s="203" t="s">
        <v>71</v>
      </c>
      <c r="AY1863" s="204" t="s">
        <v>180</v>
      </c>
    </row>
    <row r="1864" spans="2:65" s="219" customFormat="1">
      <c r="B1864" s="218"/>
      <c r="D1864" s="196" t="s">
        <v>190</v>
      </c>
      <c r="E1864" s="220" t="s">
        <v>5</v>
      </c>
      <c r="F1864" s="221" t="s">
        <v>292</v>
      </c>
      <c r="H1864" s="222">
        <v>75.3</v>
      </c>
      <c r="L1864" s="218"/>
      <c r="M1864" s="223"/>
      <c r="N1864" s="224"/>
      <c r="O1864" s="224"/>
      <c r="P1864" s="224"/>
      <c r="Q1864" s="224"/>
      <c r="R1864" s="224"/>
      <c r="S1864" s="224"/>
      <c r="T1864" s="225"/>
      <c r="AT1864" s="220" t="s">
        <v>190</v>
      </c>
      <c r="AU1864" s="220" t="s">
        <v>81</v>
      </c>
      <c r="AV1864" s="219" t="s">
        <v>205</v>
      </c>
      <c r="AW1864" s="219" t="s">
        <v>34</v>
      </c>
      <c r="AX1864" s="219" t="s">
        <v>71</v>
      </c>
      <c r="AY1864" s="220" t="s">
        <v>180</v>
      </c>
    </row>
    <row r="1865" spans="2:65" s="211" customFormat="1">
      <c r="B1865" s="210"/>
      <c r="D1865" s="196" t="s">
        <v>190</v>
      </c>
      <c r="E1865" s="212" t="s">
        <v>5</v>
      </c>
      <c r="F1865" s="213" t="s">
        <v>198</v>
      </c>
      <c r="H1865" s="214">
        <v>220.38</v>
      </c>
      <c r="L1865" s="210"/>
      <c r="M1865" s="215"/>
      <c r="N1865" s="216"/>
      <c r="O1865" s="216"/>
      <c r="P1865" s="216"/>
      <c r="Q1865" s="216"/>
      <c r="R1865" s="216"/>
      <c r="S1865" s="216"/>
      <c r="T1865" s="217"/>
      <c r="AT1865" s="212" t="s">
        <v>190</v>
      </c>
      <c r="AU1865" s="212" t="s">
        <v>81</v>
      </c>
      <c r="AV1865" s="211" t="s">
        <v>188</v>
      </c>
      <c r="AW1865" s="211" t="s">
        <v>34</v>
      </c>
      <c r="AX1865" s="211" t="s">
        <v>78</v>
      </c>
      <c r="AY1865" s="212" t="s">
        <v>180</v>
      </c>
    </row>
    <row r="1866" spans="2:65" s="103" customFormat="1" ht="16.5" customHeight="1">
      <c r="B1866" s="104"/>
      <c r="C1866" s="226" t="s">
        <v>2042</v>
      </c>
      <c r="D1866" s="226" t="s">
        <v>296</v>
      </c>
      <c r="E1866" s="227" t="s">
        <v>2043</v>
      </c>
      <c r="F1866" s="228" t="s">
        <v>2044</v>
      </c>
      <c r="G1866" s="229" t="s">
        <v>208</v>
      </c>
      <c r="H1866" s="230">
        <v>242.41800000000001</v>
      </c>
      <c r="I1866" s="7"/>
      <c r="J1866" s="231">
        <f>ROUND(I1866*H1866,2)</f>
        <v>0</v>
      </c>
      <c r="K1866" s="228" t="s">
        <v>5</v>
      </c>
      <c r="L1866" s="232"/>
      <c r="M1866" s="233" t="s">
        <v>5</v>
      </c>
      <c r="N1866" s="234" t="s">
        <v>42</v>
      </c>
      <c r="O1866" s="105"/>
      <c r="P1866" s="191">
        <f>O1866*H1866</f>
        <v>0</v>
      </c>
      <c r="Q1866" s="191">
        <v>1.8499999999999999E-2</v>
      </c>
      <c r="R1866" s="191">
        <f>Q1866*H1866</f>
        <v>4.4847330000000003</v>
      </c>
      <c r="S1866" s="191">
        <v>0</v>
      </c>
      <c r="T1866" s="192">
        <f>S1866*H1866</f>
        <v>0</v>
      </c>
      <c r="AR1866" s="93" t="s">
        <v>389</v>
      </c>
      <c r="AT1866" s="93" t="s">
        <v>296</v>
      </c>
      <c r="AU1866" s="93" t="s">
        <v>81</v>
      </c>
      <c r="AY1866" s="93" t="s">
        <v>180</v>
      </c>
      <c r="BE1866" s="193">
        <f>IF(N1866="základní",J1866,0)</f>
        <v>0</v>
      </c>
      <c r="BF1866" s="193">
        <f>IF(N1866="snížená",J1866,0)</f>
        <v>0</v>
      </c>
      <c r="BG1866" s="193">
        <f>IF(N1866="zákl. přenesená",J1866,0)</f>
        <v>0</v>
      </c>
      <c r="BH1866" s="193">
        <f>IF(N1866="sníž. přenesená",J1866,0)</f>
        <v>0</v>
      </c>
      <c r="BI1866" s="193">
        <f>IF(N1866="nulová",J1866,0)</f>
        <v>0</v>
      </c>
      <c r="BJ1866" s="93" t="s">
        <v>78</v>
      </c>
      <c r="BK1866" s="193">
        <f>ROUND(I1866*H1866,2)</f>
        <v>0</v>
      </c>
      <c r="BL1866" s="93" t="s">
        <v>271</v>
      </c>
      <c r="BM1866" s="93" t="s">
        <v>2045</v>
      </c>
    </row>
    <row r="1867" spans="2:65" s="203" customFormat="1">
      <c r="B1867" s="202"/>
      <c r="D1867" s="196" t="s">
        <v>190</v>
      </c>
      <c r="E1867" s="204" t="s">
        <v>5</v>
      </c>
      <c r="F1867" s="205" t="s">
        <v>2046</v>
      </c>
      <c r="H1867" s="206">
        <v>242.41800000000001</v>
      </c>
      <c r="L1867" s="202"/>
      <c r="M1867" s="207"/>
      <c r="N1867" s="208"/>
      <c r="O1867" s="208"/>
      <c r="P1867" s="208"/>
      <c r="Q1867" s="208"/>
      <c r="R1867" s="208"/>
      <c r="S1867" s="208"/>
      <c r="T1867" s="209"/>
      <c r="AT1867" s="204" t="s">
        <v>190</v>
      </c>
      <c r="AU1867" s="204" t="s">
        <v>81</v>
      </c>
      <c r="AV1867" s="203" t="s">
        <v>81</v>
      </c>
      <c r="AW1867" s="203" t="s">
        <v>34</v>
      </c>
      <c r="AX1867" s="203" t="s">
        <v>78</v>
      </c>
      <c r="AY1867" s="204" t="s">
        <v>180</v>
      </c>
    </row>
    <row r="1868" spans="2:65" s="103" customFormat="1" ht="25.5" customHeight="1">
      <c r="B1868" s="104"/>
      <c r="C1868" s="183" t="s">
        <v>2047</v>
      </c>
      <c r="D1868" s="183" t="s">
        <v>183</v>
      </c>
      <c r="E1868" s="184" t="s">
        <v>2048</v>
      </c>
      <c r="F1868" s="185" t="s">
        <v>2049</v>
      </c>
      <c r="G1868" s="186" t="s">
        <v>208</v>
      </c>
      <c r="H1868" s="187">
        <v>10.6</v>
      </c>
      <c r="I1868" s="6"/>
      <c r="J1868" s="188">
        <f>ROUND(I1868*H1868,2)</f>
        <v>0</v>
      </c>
      <c r="K1868" s="185" t="s">
        <v>187</v>
      </c>
      <c r="L1868" s="104"/>
      <c r="M1868" s="189" t="s">
        <v>5</v>
      </c>
      <c r="N1868" s="190" t="s">
        <v>42</v>
      </c>
      <c r="O1868" s="105"/>
      <c r="P1868" s="191">
        <f>O1868*H1868</f>
        <v>0</v>
      </c>
      <c r="Q1868" s="191">
        <v>3.9199999999999999E-3</v>
      </c>
      <c r="R1868" s="191">
        <f>Q1868*H1868</f>
        <v>4.1551999999999999E-2</v>
      </c>
      <c r="S1868" s="191">
        <v>0</v>
      </c>
      <c r="T1868" s="192">
        <f>S1868*H1868</f>
        <v>0</v>
      </c>
      <c r="AR1868" s="93" t="s">
        <v>271</v>
      </c>
      <c r="AT1868" s="93" t="s">
        <v>183</v>
      </c>
      <c r="AU1868" s="93" t="s">
        <v>81</v>
      </c>
      <c r="AY1868" s="93" t="s">
        <v>180</v>
      </c>
      <c r="BE1868" s="193">
        <f>IF(N1868="základní",J1868,0)</f>
        <v>0</v>
      </c>
      <c r="BF1868" s="193">
        <f>IF(N1868="snížená",J1868,0)</f>
        <v>0</v>
      </c>
      <c r="BG1868" s="193">
        <f>IF(N1868="zákl. přenesená",J1868,0)</f>
        <v>0</v>
      </c>
      <c r="BH1868" s="193">
        <f>IF(N1868="sníž. přenesená",J1868,0)</f>
        <v>0</v>
      </c>
      <c r="BI1868" s="193">
        <f>IF(N1868="nulová",J1868,0)</f>
        <v>0</v>
      </c>
      <c r="BJ1868" s="93" t="s">
        <v>78</v>
      </c>
      <c r="BK1868" s="193">
        <f>ROUND(I1868*H1868,2)</f>
        <v>0</v>
      </c>
      <c r="BL1868" s="93" t="s">
        <v>271</v>
      </c>
      <c r="BM1868" s="93" t="s">
        <v>2050</v>
      </c>
    </row>
    <row r="1869" spans="2:65" s="195" customFormat="1">
      <c r="B1869" s="194"/>
      <c r="D1869" s="196" t="s">
        <v>190</v>
      </c>
      <c r="E1869" s="197" t="s">
        <v>5</v>
      </c>
      <c r="F1869" s="198" t="s">
        <v>2032</v>
      </c>
      <c r="H1869" s="197" t="s">
        <v>5</v>
      </c>
      <c r="L1869" s="194"/>
      <c r="M1869" s="199"/>
      <c r="N1869" s="200"/>
      <c r="O1869" s="200"/>
      <c r="P1869" s="200"/>
      <c r="Q1869" s="200"/>
      <c r="R1869" s="200"/>
      <c r="S1869" s="200"/>
      <c r="T1869" s="201"/>
      <c r="AT1869" s="197" t="s">
        <v>190</v>
      </c>
      <c r="AU1869" s="197" t="s">
        <v>81</v>
      </c>
      <c r="AV1869" s="195" t="s">
        <v>78</v>
      </c>
      <c r="AW1869" s="195" t="s">
        <v>34</v>
      </c>
      <c r="AX1869" s="195" t="s">
        <v>71</v>
      </c>
      <c r="AY1869" s="197" t="s">
        <v>180</v>
      </c>
    </row>
    <row r="1870" spans="2:65" s="195" customFormat="1">
      <c r="B1870" s="194"/>
      <c r="D1870" s="196" t="s">
        <v>190</v>
      </c>
      <c r="E1870" s="197" t="s">
        <v>5</v>
      </c>
      <c r="F1870" s="198" t="s">
        <v>2051</v>
      </c>
      <c r="H1870" s="197" t="s">
        <v>5</v>
      </c>
      <c r="L1870" s="194"/>
      <c r="M1870" s="199"/>
      <c r="N1870" s="200"/>
      <c r="O1870" s="200"/>
      <c r="P1870" s="200"/>
      <c r="Q1870" s="200"/>
      <c r="R1870" s="200"/>
      <c r="S1870" s="200"/>
      <c r="T1870" s="201"/>
      <c r="AT1870" s="197" t="s">
        <v>190</v>
      </c>
      <c r="AU1870" s="197" t="s">
        <v>81</v>
      </c>
      <c r="AV1870" s="195" t="s">
        <v>78</v>
      </c>
      <c r="AW1870" s="195" t="s">
        <v>34</v>
      </c>
      <c r="AX1870" s="195" t="s">
        <v>71</v>
      </c>
      <c r="AY1870" s="197" t="s">
        <v>180</v>
      </c>
    </row>
    <row r="1871" spans="2:65" s="195" customFormat="1">
      <c r="B1871" s="194"/>
      <c r="D1871" s="196" t="s">
        <v>190</v>
      </c>
      <c r="E1871" s="197" t="s">
        <v>5</v>
      </c>
      <c r="F1871" s="198" t="s">
        <v>2033</v>
      </c>
      <c r="H1871" s="197" t="s">
        <v>5</v>
      </c>
      <c r="L1871" s="194"/>
      <c r="M1871" s="199"/>
      <c r="N1871" s="200"/>
      <c r="O1871" s="200"/>
      <c r="P1871" s="200"/>
      <c r="Q1871" s="200"/>
      <c r="R1871" s="200"/>
      <c r="S1871" s="200"/>
      <c r="T1871" s="201"/>
      <c r="AT1871" s="197" t="s">
        <v>190</v>
      </c>
      <c r="AU1871" s="197" t="s">
        <v>81</v>
      </c>
      <c r="AV1871" s="195" t="s">
        <v>78</v>
      </c>
      <c r="AW1871" s="195" t="s">
        <v>34</v>
      </c>
      <c r="AX1871" s="195" t="s">
        <v>71</v>
      </c>
      <c r="AY1871" s="197" t="s">
        <v>180</v>
      </c>
    </row>
    <row r="1872" spans="2:65" s="195" customFormat="1">
      <c r="B1872" s="194"/>
      <c r="D1872" s="196" t="s">
        <v>190</v>
      </c>
      <c r="E1872" s="197" t="s">
        <v>5</v>
      </c>
      <c r="F1872" s="198" t="s">
        <v>2052</v>
      </c>
      <c r="H1872" s="197" t="s">
        <v>5</v>
      </c>
      <c r="L1872" s="194"/>
      <c r="M1872" s="199"/>
      <c r="N1872" s="200"/>
      <c r="O1872" s="200"/>
      <c r="P1872" s="200"/>
      <c r="Q1872" s="200"/>
      <c r="R1872" s="200"/>
      <c r="S1872" s="200"/>
      <c r="T1872" s="201"/>
      <c r="AT1872" s="197" t="s">
        <v>190</v>
      </c>
      <c r="AU1872" s="197" t="s">
        <v>81</v>
      </c>
      <c r="AV1872" s="195" t="s">
        <v>78</v>
      </c>
      <c r="AW1872" s="195" t="s">
        <v>34</v>
      </c>
      <c r="AX1872" s="195" t="s">
        <v>71</v>
      </c>
      <c r="AY1872" s="197" t="s">
        <v>180</v>
      </c>
    </row>
    <row r="1873" spans="2:65" s="195" customFormat="1">
      <c r="B1873" s="194"/>
      <c r="D1873" s="196" t="s">
        <v>190</v>
      </c>
      <c r="E1873" s="197" t="s">
        <v>5</v>
      </c>
      <c r="F1873" s="198" t="s">
        <v>288</v>
      </c>
      <c r="H1873" s="197" t="s">
        <v>5</v>
      </c>
      <c r="L1873" s="194"/>
      <c r="M1873" s="199"/>
      <c r="N1873" s="200"/>
      <c r="O1873" s="200"/>
      <c r="P1873" s="200"/>
      <c r="Q1873" s="200"/>
      <c r="R1873" s="200"/>
      <c r="S1873" s="200"/>
      <c r="T1873" s="201"/>
      <c r="AT1873" s="197" t="s">
        <v>190</v>
      </c>
      <c r="AU1873" s="197" t="s">
        <v>81</v>
      </c>
      <c r="AV1873" s="195" t="s">
        <v>78</v>
      </c>
      <c r="AW1873" s="195" t="s">
        <v>34</v>
      </c>
      <c r="AX1873" s="195" t="s">
        <v>71</v>
      </c>
      <c r="AY1873" s="197" t="s">
        <v>180</v>
      </c>
    </row>
    <row r="1874" spans="2:65" s="203" customFormat="1">
      <c r="B1874" s="202"/>
      <c r="D1874" s="196" t="s">
        <v>190</v>
      </c>
      <c r="E1874" s="204" t="s">
        <v>5</v>
      </c>
      <c r="F1874" s="205" t="s">
        <v>1343</v>
      </c>
      <c r="H1874" s="206">
        <v>10.6</v>
      </c>
      <c r="L1874" s="202"/>
      <c r="M1874" s="207"/>
      <c r="N1874" s="208"/>
      <c r="O1874" s="208"/>
      <c r="P1874" s="208"/>
      <c r="Q1874" s="208"/>
      <c r="R1874" s="208"/>
      <c r="S1874" s="208"/>
      <c r="T1874" s="209"/>
      <c r="AT1874" s="204" t="s">
        <v>190</v>
      </c>
      <c r="AU1874" s="204" t="s">
        <v>81</v>
      </c>
      <c r="AV1874" s="203" t="s">
        <v>81</v>
      </c>
      <c r="AW1874" s="203" t="s">
        <v>34</v>
      </c>
      <c r="AX1874" s="203" t="s">
        <v>71</v>
      </c>
      <c r="AY1874" s="204" t="s">
        <v>180</v>
      </c>
    </row>
    <row r="1875" spans="2:65" s="211" customFormat="1">
      <c r="B1875" s="210"/>
      <c r="D1875" s="196" t="s">
        <v>190</v>
      </c>
      <c r="E1875" s="212" t="s">
        <v>5</v>
      </c>
      <c r="F1875" s="213" t="s">
        <v>198</v>
      </c>
      <c r="H1875" s="214">
        <v>10.6</v>
      </c>
      <c r="L1875" s="210"/>
      <c r="M1875" s="215"/>
      <c r="N1875" s="216"/>
      <c r="O1875" s="216"/>
      <c r="P1875" s="216"/>
      <c r="Q1875" s="216"/>
      <c r="R1875" s="216"/>
      <c r="S1875" s="216"/>
      <c r="T1875" s="217"/>
      <c r="AT1875" s="212" t="s">
        <v>190</v>
      </c>
      <c r="AU1875" s="212" t="s">
        <v>81</v>
      </c>
      <c r="AV1875" s="211" t="s">
        <v>188</v>
      </c>
      <c r="AW1875" s="211" t="s">
        <v>34</v>
      </c>
      <c r="AX1875" s="211" t="s">
        <v>78</v>
      </c>
      <c r="AY1875" s="212" t="s">
        <v>180</v>
      </c>
    </row>
    <row r="1876" spans="2:65" s="103" customFormat="1" ht="16.5" customHeight="1">
      <c r="B1876" s="104"/>
      <c r="C1876" s="226" t="s">
        <v>2053</v>
      </c>
      <c r="D1876" s="226" t="s">
        <v>296</v>
      </c>
      <c r="E1876" s="227" t="s">
        <v>2054</v>
      </c>
      <c r="F1876" s="228" t="s">
        <v>2055</v>
      </c>
      <c r="G1876" s="229" t="s">
        <v>208</v>
      </c>
      <c r="H1876" s="230">
        <v>11.66</v>
      </c>
      <c r="I1876" s="7"/>
      <c r="J1876" s="231">
        <f>ROUND(I1876*H1876,2)</f>
        <v>0</v>
      </c>
      <c r="K1876" s="228" t="s">
        <v>5</v>
      </c>
      <c r="L1876" s="232"/>
      <c r="M1876" s="233" t="s">
        <v>5</v>
      </c>
      <c r="N1876" s="234" t="s">
        <v>42</v>
      </c>
      <c r="O1876" s="105"/>
      <c r="P1876" s="191">
        <f>O1876*H1876</f>
        <v>0</v>
      </c>
      <c r="Q1876" s="191">
        <v>1.8499999999999999E-2</v>
      </c>
      <c r="R1876" s="191">
        <f>Q1876*H1876</f>
        <v>0.21570999999999999</v>
      </c>
      <c r="S1876" s="191">
        <v>0</v>
      </c>
      <c r="T1876" s="192">
        <f>S1876*H1876</f>
        <v>0</v>
      </c>
      <c r="AR1876" s="93" t="s">
        <v>389</v>
      </c>
      <c r="AT1876" s="93" t="s">
        <v>296</v>
      </c>
      <c r="AU1876" s="93" t="s">
        <v>81</v>
      </c>
      <c r="AY1876" s="93" t="s">
        <v>180</v>
      </c>
      <c r="BE1876" s="193">
        <f>IF(N1876="základní",J1876,0)</f>
        <v>0</v>
      </c>
      <c r="BF1876" s="193">
        <f>IF(N1876="snížená",J1876,0)</f>
        <v>0</v>
      </c>
      <c r="BG1876" s="193">
        <f>IF(N1876="zákl. přenesená",J1876,0)</f>
        <v>0</v>
      </c>
      <c r="BH1876" s="193">
        <f>IF(N1876="sníž. přenesená",J1876,0)</f>
        <v>0</v>
      </c>
      <c r="BI1876" s="193">
        <f>IF(N1876="nulová",J1876,0)</f>
        <v>0</v>
      </c>
      <c r="BJ1876" s="93" t="s">
        <v>78</v>
      </c>
      <c r="BK1876" s="193">
        <f>ROUND(I1876*H1876,2)</f>
        <v>0</v>
      </c>
      <c r="BL1876" s="93" t="s">
        <v>271</v>
      </c>
      <c r="BM1876" s="93" t="s">
        <v>2056</v>
      </c>
    </row>
    <row r="1877" spans="2:65" s="203" customFormat="1">
      <c r="B1877" s="202"/>
      <c r="D1877" s="196" t="s">
        <v>190</v>
      </c>
      <c r="E1877" s="204" t="s">
        <v>5</v>
      </c>
      <c r="F1877" s="205" t="s">
        <v>2057</v>
      </c>
      <c r="H1877" s="206">
        <v>11.66</v>
      </c>
      <c r="L1877" s="202"/>
      <c r="M1877" s="207"/>
      <c r="N1877" s="208"/>
      <c r="O1877" s="208"/>
      <c r="P1877" s="208"/>
      <c r="Q1877" s="208"/>
      <c r="R1877" s="208"/>
      <c r="S1877" s="208"/>
      <c r="T1877" s="209"/>
      <c r="AT1877" s="204" t="s">
        <v>190</v>
      </c>
      <c r="AU1877" s="204" t="s">
        <v>81</v>
      </c>
      <c r="AV1877" s="203" t="s">
        <v>81</v>
      </c>
      <c r="AW1877" s="203" t="s">
        <v>34</v>
      </c>
      <c r="AX1877" s="203" t="s">
        <v>78</v>
      </c>
      <c r="AY1877" s="204" t="s">
        <v>180</v>
      </c>
    </row>
    <row r="1878" spans="2:65" s="103" customFormat="1" ht="25.5" customHeight="1">
      <c r="B1878" s="104"/>
      <c r="C1878" s="183" t="s">
        <v>2058</v>
      </c>
      <c r="D1878" s="183" t="s">
        <v>183</v>
      </c>
      <c r="E1878" s="184" t="s">
        <v>2059</v>
      </c>
      <c r="F1878" s="185" t="s">
        <v>2060</v>
      </c>
      <c r="G1878" s="186" t="s">
        <v>186</v>
      </c>
      <c r="H1878" s="187">
        <v>184.78399999999999</v>
      </c>
      <c r="I1878" s="6"/>
      <c r="J1878" s="188">
        <f>ROUND(I1878*H1878,2)</f>
        <v>0</v>
      </c>
      <c r="K1878" s="185" t="s">
        <v>187</v>
      </c>
      <c r="L1878" s="104"/>
      <c r="M1878" s="189" t="s">
        <v>5</v>
      </c>
      <c r="N1878" s="190" t="s">
        <v>42</v>
      </c>
      <c r="O1878" s="105"/>
      <c r="P1878" s="191">
        <f>O1878*H1878</f>
        <v>0</v>
      </c>
      <c r="Q1878" s="191">
        <v>4.6000000000000001E-4</v>
      </c>
      <c r="R1878" s="191">
        <f>Q1878*H1878</f>
        <v>8.5000640000000002E-2</v>
      </c>
      <c r="S1878" s="191">
        <v>0</v>
      </c>
      <c r="T1878" s="192">
        <f>S1878*H1878</f>
        <v>0</v>
      </c>
      <c r="AR1878" s="93" t="s">
        <v>271</v>
      </c>
      <c r="AT1878" s="93" t="s">
        <v>183</v>
      </c>
      <c r="AU1878" s="93" t="s">
        <v>81</v>
      </c>
      <c r="AY1878" s="93" t="s">
        <v>180</v>
      </c>
      <c r="BE1878" s="193">
        <f>IF(N1878="základní",J1878,0)</f>
        <v>0</v>
      </c>
      <c r="BF1878" s="193">
        <f>IF(N1878="snížená",J1878,0)</f>
        <v>0</v>
      </c>
      <c r="BG1878" s="193">
        <f>IF(N1878="zákl. přenesená",J1878,0)</f>
        <v>0</v>
      </c>
      <c r="BH1878" s="193">
        <f>IF(N1878="sníž. přenesená",J1878,0)</f>
        <v>0</v>
      </c>
      <c r="BI1878" s="193">
        <f>IF(N1878="nulová",J1878,0)</f>
        <v>0</v>
      </c>
      <c r="BJ1878" s="93" t="s">
        <v>78</v>
      </c>
      <c r="BK1878" s="193">
        <f>ROUND(I1878*H1878,2)</f>
        <v>0</v>
      </c>
      <c r="BL1878" s="93" t="s">
        <v>271</v>
      </c>
      <c r="BM1878" s="93" t="s">
        <v>2061</v>
      </c>
    </row>
    <row r="1879" spans="2:65" s="203" customFormat="1">
      <c r="B1879" s="202"/>
      <c r="D1879" s="196" t="s">
        <v>190</v>
      </c>
      <c r="E1879" s="204" t="s">
        <v>5</v>
      </c>
      <c r="F1879" s="205" t="s">
        <v>2062</v>
      </c>
      <c r="H1879" s="206">
        <v>184.78399999999999</v>
      </c>
      <c r="L1879" s="202"/>
      <c r="M1879" s="207"/>
      <c r="N1879" s="208"/>
      <c r="O1879" s="208"/>
      <c r="P1879" s="208"/>
      <c r="Q1879" s="208"/>
      <c r="R1879" s="208"/>
      <c r="S1879" s="208"/>
      <c r="T1879" s="209"/>
      <c r="AT1879" s="204" t="s">
        <v>190</v>
      </c>
      <c r="AU1879" s="204" t="s">
        <v>81</v>
      </c>
      <c r="AV1879" s="203" t="s">
        <v>81</v>
      </c>
      <c r="AW1879" s="203" t="s">
        <v>34</v>
      </c>
      <c r="AX1879" s="203" t="s">
        <v>78</v>
      </c>
      <c r="AY1879" s="204" t="s">
        <v>180</v>
      </c>
    </row>
    <row r="1880" spans="2:65" s="103" customFormat="1" ht="16.5" customHeight="1">
      <c r="B1880" s="104"/>
      <c r="C1880" s="226" t="s">
        <v>2063</v>
      </c>
      <c r="D1880" s="226" t="s">
        <v>296</v>
      </c>
      <c r="E1880" s="227" t="s">
        <v>2043</v>
      </c>
      <c r="F1880" s="228" t="s">
        <v>2044</v>
      </c>
      <c r="G1880" s="229" t="s">
        <v>208</v>
      </c>
      <c r="H1880" s="230">
        <v>19.957000000000001</v>
      </c>
      <c r="I1880" s="7"/>
      <c r="J1880" s="231">
        <f>ROUND(I1880*H1880,2)</f>
        <v>0</v>
      </c>
      <c r="K1880" s="228" t="s">
        <v>5</v>
      </c>
      <c r="L1880" s="232"/>
      <c r="M1880" s="233" t="s">
        <v>5</v>
      </c>
      <c r="N1880" s="234" t="s">
        <v>42</v>
      </c>
      <c r="O1880" s="105"/>
      <c r="P1880" s="191">
        <f>O1880*H1880</f>
        <v>0</v>
      </c>
      <c r="Q1880" s="191">
        <v>1.8499999999999999E-2</v>
      </c>
      <c r="R1880" s="191">
        <f>Q1880*H1880</f>
        <v>0.36920449999999999</v>
      </c>
      <c r="S1880" s="191">
        <v>0</v>
      </c>
      <c r="T1880" s="192">
        <f>S1880*H1880</f>
        <v>0</v>
      </c>
      <c r="AR1880" s="93" t="s">
        <v>389</v>
      </c>
      <c r="AT1880" s="93" t="s">
        <v>296</v>
      </c>
      <c r="AU1880" s="93" t="s">
        <v>81</v>
      </c>
      <c r="AY1880" s="93" t="s">
        <v>180</v>
      </c>
      <c r="BE1880" s="193">
        <f>IF(N1880="základní",J1880,0)</f>
        <v>0</v>
      </c>
      <c r="BF1880" s="193">
        <f>IF(N1880="snížená",J1880,0)</f>
        <v>0</v>
      </c>
      <c r="BG1880" s="193">
        <f>IF(N1880="zákl. přenesená",J1880,0)</f>
        <v>0</v>
      </c>
      <c r="BH1880" s="193">
        <f>IF(N1880="sníž. přenesená",J1880,0)</f>
        <v>0</v>
      </c>
      <c r="BI1880" s="193">
        <f>IF(N1880="nulová",J1880,0)</f>
        <v>0</v>
      </c>
      <c r="BJ1880" s="93" t="s">
        <v>78</v>
      </c>
      <c r="BK1880" s="193">
        <f>ROUND(I1880*H1880,2)</f>
        <v>0</v>
      </c>
      <c r="BL1880" s="93" t="s">
        <v>271</v>
      </c>
      <c r="BM1880" s="93" t="s">
        <v>2064</v>
      </c>
    </row>
    <row r="1881" spans="2:65" s="203" customFormat="1">
      <c r="B1881" s="202"/>
      <c r="D1881" s="196" t="s">
        <v>190</v>
      </c>
      <c r="E1881" s="204" t="s">
        <v>5</v>
      </c>
      <c r="F1881" s="205" t="s">
        <v>2065</v>
      </c>
      <c r="H1881" s="206">
        <v>16.631</v>
      </c>
      <c r="L1881" s="202"/>
      <c r="M1881" s="207"/>
      <c r="N1881" s="208"/>
      <c r="O1881" s="208"/>
      <c r="P1881" s="208"/>
      <c r="Q1881" s="208"/>
      <c r="R1881" s="208"/>
      <c r="S1881" s="208"/>
      <c r="T1881" s="209"/>
      <c r="AT1881" s="204" t="s">
        <v>190</v>
      </c>
      <c r="AU1881" s="204" t="s">
        <v>81</v>
      </c>
      <c r="AV1881" s="203" t="s">
        <v>81</v>
      </c>
      <c r="AW1881" s="203" t="s">
        <v>34</v>
      </c>
      <c r="AX1881" s="203" t="s">
        <v>71</v>
      </c>
      <c r="AY1881" s="204" t="s">
        <v>180</v>
      </c>
    </row>
    <row r="1882" spans="2:65" s="203" customFormat="1">
      <c r="B1882" s="202"/>
      <c r="D1882" s="196" t="s">
        <v>190</v>
      </c>
      <c r="E1882" s="204" t="s">
        <v>5</v>
      </c>
      <c r="F1882" s="205" t="s">
        <v>2066</v>
      </c>
      <c r="H1882" s="206">
        <v>19.957000000000001</v>
      </c>
      <c r="L1882" s="202"/>
      <c r="M1882" s="207"/>
      <c r="N1882" s="208"/>
      <c r="O1882" s="208"/>
      <c r="P1882" s="208"/>
      <c r="Q1882" s="208"/>
      <c r="R1882" s="208"/>
      <c r="S1882" s="208"/>
      <c r="T1882" s="209"/>
      <c r="AT1882" s="204" t="s">
        <v>190</v>
      </c>
      <c r="AU1882" s="204" t="s">
        <v>81</v>
      </c>
      <c r="AV1882" s="203" t="s">
        <v>81</v>
      </c>
      <c r="AW1882" s="203" t="s">
        <v>34</v>
      </c>
      <c r="AX1882" s="203" t="s">
        <v>78</v>
      </c>
      <c r="AY1882" s="204" t="s">
        <v>180</v>
      </c>
    </row>
    <row r="1883" spans="2:65" s="103" customFormat="1" ht="25.5" customHeight="1">
      <c r="B1883" s="104"/>
      <c r="C1883" s="183" t="s">
        <v>2067</v>
      </c>
      <c r="D1883" s="183" t="s">
        <v>183</v>
      </c>
      <c r="E1883" s="184" t="s">
        <v>2068</v>
      </c>
      <c r="F1883" s="185" t="s">
        <v>2069</v>
      </c>
      <c r="G1883" s="186" t="s">
        <v>186</v>
      </c>
      <c r="H1883" s="187">
        <v>32.4</v>
      </c>
      <c r="I1883" s="6"/>
      <c r="J1883" s="188">
        <f>ROUND(I1883*H1883,2)</f>
        <v>0</v>
      </c>
      <c r="K1883" s="185" t="s">
        <v>187</v>
      </c>
      <c r="L1883" s="104"/>
      <c r="M1883" s="189" t="s">
        <v>5</v>
      </c>
      <c r="N1883" s="190" t="s">
        <v>42</v>
      </c>
      <c r="O1883" s="105"/>
      <c r="P1883" s="191">
        <f>O1883*H1883</f>
        <v>0</v>
      </c>
      <c r="Q1883" s="191">
        <v>1.8E-3</v>
      </c>
      <c r="R1883" s="191">
        <f>Q1883*H1883</f>
        <v>5.8319999999999997E-2</v>
      </c>
      <c r="S1883" s="191">
        <v>0</v>
      </c>
      <c r="T1883" s="192">
        <f>S1883*H1883</f>
        <v>0</v>
      </c>
      <c r="AR1883" s="93" t="s">
        <v>271</v>
      </c>
      <c r="AT1883" s="93" t="s">
        <v>183</v>
      </c>
      <c r="AU1883" s="93" t="s">
        <v>81</v>
      </c>
      <c r="AY1883" s="93" t="s">
        <v>180</v>
      </c>
      <c r="BE1883" s="193">
        <f>IF(N1883="základní",J1883,0)</f>
        <v>0</v>
      </c>
      <c r="BF1883" s="193">
        <f>IF(N1883="snížená",J1883,0)</f>
        <v>0</v>
      </c>
      <c r="BG1883" s="193">
        <f>IF(N1883="zákl. přenesená",J1883,0)</f>
        <v>0</v>
      </c>
      <c r="BH1883" s="193">
        <f>IF(N1883="sníž. přenesená",J1883,0)</f>
        <v>0</v>
      </c>
      <c r="BI1883" s="193">
        <f>IF(N1883="nulová",J1883,0)</f>
        <v>0</v>
      </c>
      <c r="BJ1883" s="93" t="s">
        <v>78</v>
      </c>
      <c r="BK1883" s="193">
        <f>ROUND(I1883*H1883,2)</f>
        <v>0</v>
      </c>
      <c r="BL1883" s="93" t="s">
        <v>271</v>
      </c>
      <c r="BM1883" s="93" t="s">
        <v>2070</v>
      </c>
    </row>
    <row r="1884" spans="2:65" s="195" customFormat="1">
      <c r="B1884" s="194"/>
      <c r="D1884" s="196" t="s">
        <v>190</v>
      </c>
      <c r="E1884" s="197" t="s">
        <v>5</v>
      </c>
      <c r="F1884" s="198" t="s">
        <v>2071</v>
      </c>
      <c r="H1884" s="197" t="s">
        <v>5</v>
      </c>
      <c r="L1884" s="194"/>
      <c r="M1884" s="199"/>
      <c r="N1884" s="200"/>
      <c r="O1884" s="200"/>
      <c r="P1884" s="200"/>
      <c r="Q1884" s="200"/>
      <c r="R1884" s="200"/>
      <c r="S1884" s="200"/>
      <c r="T1884" s="201"/>
      <c r="AT1884" s="197" t="s">
        <v>190</v>
      </c>
      <c r="AU1884" s="197" t="s">
        <v>81</v>
      </c>
      <c r="AV1884" s="195" t="s">
        <v>78</v>
      </c>
      <c r="AW1884" s="195" t="s">
        <v>34</v>
      </c>
      <c r="AX1884" s="195" t="s">
        <v>71</v>
      </c>
      <c r="AY1884" s="197" t="s">
        <v>180</v>
      </c>
    </row>
    <row r="1885" spans="2:65" s="195" customFormat="1">
      <c r="B1885" s="194"/>
      <c r="D1885" s="196" t="s">
        <v>190</v>
      </c>
      <c r="E1885" s="197" t="s">
        <v>5</v>
      </c>
      <c r="F1885" s="198" t="s">
        <v>2034</v>
      </c>
      <c r="H1885" s="197" t="s">
        <v>5</v>
      </c>
      <c r="L1885" s="194"/>
      <c r="M1885" s="199"/>
      <c r="N1885" s="200"/>
      <c r="O1885" s="200"/>
      <c r="P1885" s="200"/>
      <c r="Q1885" s="200"/>
      <c r="R1885" s="200"/>
      <c r="S1885" s="200"/>
      <c r="T1885" s="201"/>
      <c r="AT1885" s="197" t="s">
        <v>190</v>
      </c>
      <c r="AU1885" s="197" t="s">
        <v>81</v>
      </c>
      <c r="AV1885" s="195" t="s">
        <v>78</v>
      </c>
      <c r="AW1885" s="195" t="s">
        <v>34</v>
      </c>
      <c r="AX1885" s="195" t="s">
        <v>71</v>
      </c>
      <c r="AY1885" s="197" t="s">
        <v>180</v>
      </c>
    </row>
    <row r="1886" spans="2:65" s="203" customFormat="1">
      <c r="B1886" s="202"/>
      <c r="D1886" s="196" t="s">
        <v>190</v>
      </c>
      <c r="E1886" s="204" t="s">
        <v>5</v>
      </c>
      <c r="F1886" s="205" t="s">
        <v>2072</v>
      </c>
      <c r="H1886" s="206">
        <v>32.4</v>
      </c>
      <c r="L1886" s="202"/>
      <c r="M1886" s="207"/>
      <c r="N1886" s="208"/>
      <c r="O1886" s="208"/>
      <c r="P1886" s="208"/>
      <c r="Q1886" s="208"/>
      <c r="R1886" s="208"/>
      <c r="S1886" s="208"/>
      <c r="T1886" s="209"/>
      <c r="AT1886" s="204" t="s">
        <v>190</v>
      </c>
      <c r="AU1886" s="204" t="s">
        <v>81</v>
      </c>
      <c r="AV1886" s="203" t="s">
        <v>81</v>
      </c>
      <c r="AW1886" s="203" t="s">
        <v>34</v>
      </c>
      <c r="AX1886" s="203" t="s">
        <v>78</v>
      </c>
      <c r="AY1886" s="204" t="s">
        <v>180</v>
      </c>
    </row>
    <row r="1887" spans="2:65" s="103" customFormat="1" ht="25.5" customHeight="1">
      <c r="B1887" s="104"/>
      <c r="C1887" s="183" t="s">
        <v>2073</v>
      </c>
      <c r="D1887" s="183" t="s">
        <v>183</v>
      </c>
      <c r="E1887" s="184" t="s">
        <v>2074</v>
      </c>
      <c r="F1887" s="185" t="s">
        <v>2075</v>
      </c>
      <c r="G1887" s="186" t="s">
        <v>186</v>
      </c>
      <c r="H1887" s="187">
        <v>32.4</v>
      </c>
      <c r="I1887" s="6"/>
      <c r="J1887" s="188">
        <f>ROUND(I1887*H1887,2)</f>
        <v>0</v>
      </c>
      <c r="K1887" s="185" t="s">
        <v>187</v>
      </c>
      <c r="L1887" s="104"/>
      <c r="M1887" s="189" t="s">
        <v>5</v>
      </c>
      <c r="N1887" s="190" t="s">
        <v>42</v>
      </c>
      <c r="O1887" s="105"/>
      <c r="P1887" s="191">
        <f>O1887*H1887</f>
        <v>0</v>
      </c>
      <c r="Q1887" s="191">
        <v>9.7999999999999997E-4</v>
      </c>
      <c r="R1887" s="191">
        <f>Q1887*H1887</f>
        <v>3.1751999999999996E-2</v>
      </c>
      <c r="S1887" s="191">
        <v>0</v>
      </c>
      <c r="T1887" s="192">
        <f>S1887*H1887</f>
        <v>0</v>
      </c>
      <c r="AR1887" s="93" t="s">
        <v>271</v>
      </c>
      <c r="AT1887" s="93" t="s">
        <v>183</v>
      </c>
      <c r="AU1887" s="93" t="s">
        <v>81</v>
      </c>
      <c r="AY1887" s="93" t="s">
        <v>180</v>
      </c>
      <c r="BE1887" s="193">
        <f>IF(N1887="základní",J1887,0)</f>
        <v>0</v>
      </c>
      <c r="BF1887" s="193">
        <f>IF(N1887="snížená",J1887,0)</f>
        <v>0</v>
      </c>
      <c r="BG1887" s="193">
        <f>IF(N1887="zákl. přenesená",J1887,0)</f>
        <v>0</v>
      </c>
      <c r="BH1887" s="193">
        <f>IF(N1887="sníž. přenesená",J1887,0)</f>
        <v>0</v>
      </c>
      <c r="BI1887" s="193">
        <f>IF(N1887="nulová",J1887,0)</f>
        <v>0</v>
      </c>
      <c r="BJ1887" s="93" t="s">
        <v>78</v>
      </c>
      <c r="BK1887" s="193">
        <f>ROUND(I1887*H1887,2)</f>
        <v>0</v>
      </c>
      <c r="BL1887" s="93" t="s">
        <v>271</v>
      </c>
      <c r="BM1887" s="93" t="s">
        <v>2076</v>
      </c>
    </row>
    <row r="1888" spans="2:65" s="103" customFormat="1" ht="16.5" customHeight="1">
      <c r="B1888" s="104"/>
      <c r="C1888" s="226" t="s">
        <v>2077</v>
      </c>
      <c r="D1888" s="226" t="s">
        <v>296</v>
      </c>
      <c r="E1888" s="227" t="s">
        <v>2054</v>
      </c>
      <c r="F1888" s="228" t="s">
        <v>2055</v>
      </c>
      <c r="G1888" s="229" t="s">
        <v>208</v>
      </c>
      <c r="H1888" s="230">
        <v>19.440000000000001</v>
      </c>
      <c r="I1888" s="7"/>
      <c r="J1888" s="231">
        <f>ROUND(I1888*H1888,2)</f>
        <v>0</v>
      </c>
      <c r="K1888" s="228" t="s">
        <v>5</v>
      </c>
      <c r="L1888" s="232"/>
      <c r="M1888" s="233" t="s">
        <v>5</v>
      </c>
      <c r="N1888" s="234" t="s">
        <v>42</v>
      </c>
      <c r="O1888" s="105"/>
      <c r="P1888" s="191">
        <f>O1888*H1888</f>
        <v>0</v>
      </c>
      <c r="Q1888" s="191">
        <v>1.8499999999999999E-2</v>
      </c>
      <c r="R1888" s="191">
        <f>Q1888*H1888</f>
        <v>0.35964000000000002</v>
      </c>
      <c r="S1888" s="191">
        <v>0</v>
      </c>
      <c r="T1888" s="192">
        <f>S1888*H1888</f>
        <v>0</v>
      </c>
      <c r="AR1888" s="93" t="s">
        <v>389</v>
      </c>
      <c r="AT1888" s="93" t="s">
        <v>296</v>
      </c>
      <c r="AU1888" s="93" t="s">
        <v>81</v>
      </c>
      <c r="AY1888" s="93" t="s">
        <v>180</v>
      </c>
      <c r="BE1888" s="193">
        <f>IF(N1888="základní",J1888,0)</f>
        <v>0</v>
      </c>
      <c r="BF1888" s="193">
        <f>IF(N1888="snížená",J1888,0)</f>
        <v>0</v>
      </c>
      <c r="BG1888" s="193">
        <f>IF(N1888="zákl. přenesená",J1888,0)</f>
        <v>0</v>
      </c>
      <c r="BH1888" s="193">
        <f>IF(N1888="sníž. přenesená",J1888,0)</f>
        <v>0</v>
      </c>
      <c r="BI1888" s="193">
        <f>IF(N1888="nulová",J1888,0)</f>
        <v>0</v>
      </c>
      <c r="BJ1888" s="93" t="s">
        <v>78</v>
      </c>
      <c r="BK1888" s="193">
        <f>ROUND(I1888*H1888,2)</f>
        <v>0</v>
      </c>
      <c r="BL1888" s="93" t="s">
        <v>271</v>
      </c>
      <c r="BM1888" s="93" t="s">
        <v>2078</v>
      </c>
    </row>
    <row r="1889" spans="2:65" s="203" customFormat="1">
      <c r="B1889" s="202"/>
      <c r="D1889" s="196" t="s">
        <v>190</v>
      </c>
      <c r="E1889" s="204" t="s">
        <v>5</v>
      </c>
      <c r="F1889" s="205" t="s">
        <v>2079</v>
      </c>
      <c r="H1889" s="206">
        <v>16.2</v>
      </c>
      <c r="L1889" s="202"/>
      <c r="M1889" s="207"/>
      <c r="N1889" s="208"/>
      <c r="O1889" s="208"/>
      <c r="P1889" s="208"/>
      <c r="Q1889" s="208"/>
      <c r="R1889" s="208"/>
      <c r="S1889" s="208"/>
      <c r="T1889" s="209"/>
      <c r="AT1889" s="204" t="s">
        <v>190</v>
      </c>
      <c r="AU1889" s="204" t="s">
        <v>81</v>
      </c>
      <c r="AV1889" s="203" t="s">
        <v>81</v>
      </c>
      <c r="AW1889" s="203" t="s">
        <v>34</v>
      </c>
      <c r="AX1889" s="203" t="s">
        <v>71</v>
      </c>
      <c r="AY1889" s="204" t="s">
        <v>180</v>
      </c>
    </row>
    <row r="1890" spans="2:65" s="203" customFormat="1">
      <c r="B1890" s="202"/>
      <c r="D1890" s="196" t="s">
        <v>190</v>
      </c>
      <c r="E1890" s="204" t="s">
        <v>5</v>
      </c>
      <c r="F1890" s="205" t="s">
        <v>2080</v>
      </c>
      <c r="H1890" s="206">
        <v>19.440000000000001</v>
      </c>
      <c r="L1890" s="202"/>
      <c r="M1890" s="207"/>
      <c r="N1890" s="208"/>
      <c r="O1890" s="208"/>
      <c r="P1890" s="208"/>
      <c r="Q1890" s="208"/>
      <c r="R1890" s="208"/>
      <c r="S1890" s="208"/>
      <c r="T1890" s="209"/>
      <c r="AT1890" s="204" t="s">
        <v>190</v>
      </c>
      <c r="AU1890" s="204" t="s">
        <v>81</v>
      </c>
      <c r="AV1890" s="203" t="s">
        <v>81</v>
      </c>
      <c r="AW1890" s="203" t="s">
        <v>34</v>
      </c>
      <c r="AX1890" s="203" t="s">
        <v>78</v>
      </c>
      <c r="AY1890" s="204" t="s">
        <v>180</v>
      </c>
    </row>
    <row r="1891" spans="2:65" s="103" customFormat="1" ht="25.5" customHeight="1">
      <c r="B1891" s="104"/>
      <c r="C1891" s="183" t="s">
        <v>2081</v>
      </c>
      <c r="D1891" s="183" t="s">
        <v>183</v>
      </c>
      <c r="E1891" s="184" t="s">
        <v>2082</v>
      </c>
      <c r="F1891" s="185" t="s">
        <v>2083</v>
      </c>
      <c r="G1891" s="186" t="s">
        <v>208</v>
      </c>
      <c r="H1891" s="187">
        <v>263.81099999999998</v>
      </c>
      <c r="I1891" s="6"/>
      <c r="J1891" s="188">
        <f>ROUND(I1891*H1891,2)</f>
        <v>0</v>
      </c>
      <c r="K1891" s="185" t="s">
        <v>187</v>
      </c>
      <c r="L1891" s="104"/>
      <c r="M1891" s="189" t="s">
        <v>5</v>
      </c>
      <c r="N1891" s="190" t="s">
        <v>42</v>
      </c>
      <c r="O1891" s="105"/>
      <c r="P1891" s="191">
        <f>O1891*H1891</f>
        <v>0</v>
      </c>
      <c r="Q1891" s="191">
        <v>0</v>
      </c>
      <c r="R1891" s="191">
        <f>Q1891*H1891</f>
        <v>0</v>
      </c>
      <c r="S1891" s="191">
        <v>0</v>
      </c>
      <c r="T1891" s="192">
        <f>S1891*H1891</f>
        <v>0</v>
      </c>
      <c r="AR1891" s="93" t="s">
        <v>188</v>
      </c>
      <c r="AT1891" s="93" t="s">
        <v>183</v>
      </c>
      <c r="AU1891" s="93" t="s">
        <v>81</v>
      </c>
      <c r="AY1891" s="93" t="s">
        <v>180</v>
      </c>
      <c r="BE1891" s="193">
        <f>IF(N1891="základní",J1891,0)</f>
        <v>0</v>
      </c>
      <c r="BF1891" s="193">
        <f>IF(N1891="snížená",J1891,0)</f>
        <v>0</v>
      </c>
      <c r="BG1891" s="193">
        <f>IF(N1891="zákl. přenesená",J1891,0)</f>
        <v>0</v>
      </c>
      <c r="BH1891" s="193">
        <f>IF(N1891="sníž. přenesená",J1891,0)</f>
        <v>0</v>
      </c>
      <c r="BI1891" s="193">
        <f>IF(N1891="nulová",J1891,0)</f>
        <v>0</v>
      </c>
      <c r="BJ1891" s="93" t="s">
        <v>78</v>
      </c>
      <c r="BK1891" s="193">
        <f>ROUND(I1891*H1891,2)</f>
        <v>0</v>
      </c>
      <c r="BL1891" s="93" t="s">
        <v>188</v>
      </c>
      <c r="BM1891" s="93" t="s">
        <v>2084</v>
      </c>
    </row>
    <row r="1892" spans="2:65" s="203" customFormat="1">
      <c r="B1892" s="202"/>
      <c r="D1892" s="196" t="s">
        <v>190</v>
      </c>
      <c r="E1892" s="204" t="s">
        <v>5</v>
      </c>
      <c r="F1892" s="205" t="s">
        <v>2085</v>
      </c>
      <c r="H1892" s="206">
        <v>230.98</v>
      </c>
      <c r="L1892" s="202"/>
      <c r="M1892" s="207"/>
      <c r="N1892" s="208"/>
      <c r="O1892" s="208"/>
      <c r="P1892" s="208"/>
      <c r="Q1892" s="208"/>
      <c r="R1892" s="208"/>
      <c r="S1892" s="208"/>
      <c r="T1892" s="209"/>
      <c r="AT1892" s="204" t="s">
        <v>190</v>
      </c>
      <c r="AU1892" s="204" t="s">
        <v>81</v>
      </c>
      <c r="AV1892" s="203" t="s">
        <v>81</v>
      </c>
      <c r="AW1892" s="203" t="s">
        <v>34</v>
      </c>
      <c r="AX1892" s="203" t="s">
        <v>71</v>
      </c>
      <c r="AY1892" s="204" t="s">
        <v>180</v>
      </c>
    </row>
    <row r="1893" spans="2:65" s="203" customFormat="1">
      <c r="B1893" s="202"/>
      <c r="D1893" s="196" t="s">
        <v>190</v>
      </c>
      <c r="E1893" s="204" t="s">
        <v>5</v>
      </c>
      <c r="F1893" s="205" t="s">
        <v>2065</v>
      </c>
      <c r="H1893" s="206">
        <v>16.631</v>
      </c>
      <c r="L1893" s="202"/>
      <c r="M1893" s="207"/>
      <c r="N1893" s="208"/>
      <c r="O1893" s="208"/>
      <c r="P1893" s="208"/>
      <c r="Q1893" s="208"/>
      <c r="R1893" s="208"/>
      <c r="S1893" s="208"/>
      <c r="T1893" s="209"/>
      <c r="AT1893" s="204" t="s">
        <v>190</v>
      </c>
      <c r="AU1893" s="204" t="s">
        <v>81</v>
      </c>
      <c r="AV1893" s="203" t="s">
        <v>81</v>
      </c>
      <c r="AW1893" s="203" t="s">
        <v>34</v>
      </c>
      <c r="AX1893" s="203" t="s">
        <v>71</v>
      </c>
      <c r="AY1893" s="204" t="s">
        <v>180</v>
      </c>
    </row>
    <row r="1894" spans="2:65" s="203" customFormat="1">
      <c r="B1894" s="202"/>
      <c r="D1894" s="196" t="s">
        <v>190</v>
      </c>
      <c r="E1894" s="204" t="s">
        <v>5</v>
      </c>
      <c r="F1894" s="205" t="s">
        <v>2079</v>
      </c>
      <c r="H1894" s="206">
        <v>16.2</v>
      </c>
      <c r="L1894" s="202"/>
      <c r="M1894" s="207"/>
      <c r="N1894" s="208"/>
      <c r="O1894" s="208"/>
      <c r="P1894" s="208"/>
      <c r="Q1894" s="208"/>
      <c r="R1894" s="208"/>
      <c r="S1894" s="208"/>
      <c r="T1894" s="209"/>
      <c r="AT1894" s="204" t="s">
        <v>190</v>
      </c>
      <c r="AU1894" s="204" t="s">
        <v>81</v>
      </c>
      <c r="AV1894" s="203" t="s">
        <v>81</v>
      </c>
      <c r="AW1894" s="203" t="s">
        <v>34</v>
      </c>
      <c r="AX1894" s="203" t="s">
        <v>71</v>
      </c>
      <c r="AY1894" s="204" t="s">
        <v>180</v>
      </c>
    </row>
    <row r="1895" spans="2:65" s="211" customFormat="1">
      <c r="B1895" s="210"/>
      <c r="D1895" s="196" t="s">
        <v>190</v>
      </c>
      <c r="E1895" s="212" t="s">
        <v>5</v>
      </c>
      <c r="F1895" s="213" t="s">
        <v>198</v>
      </c>
      <c r="H1895" s="214">
        <v>263.81099999999998</v>
      </c>
      <c r="L1895" s="210"/>
      <c r="M1895" s="215"/>
      <c r="N1895" s="216"/>
      <c r="O1895" s="216"/>
      <c r="P1895" s="216"/>
      <c r="Q1895" s="216"/>
      <c r="R1895" s="216"/>
      <c r="S1895" s="216"/>
      <c r="T1895" s="217"/>
      <c r="AT1895" s="212" t="s">
        <v>190</v>
      </c>
      <c r="AU1895" s="212" t="s">
        <v>81</v>
      </c>
      <c r="AV1895" s="211" t="s">
        <v>188</v>
      </c>
      <c r="AW1895" s="211" t="s">
        <v>34</v>
      </c>
      <c r="AX1895" s="211" t="s">
        <v>78</v>
      </c>
      <c r="AY1895" s="212" t="s">
        <v>180</v>
      </c>
    </row>
    <row r="1896" spans="2:65" s="103" customFormat="1" ht="16.5" customHeight="1">
      <c r="B1896" s="104"/>
      <c r="C1896" s="183" t="s">
        <v>2086</v>
      </c>
      <c r="D1896" s="183" t="s">
        <v>183</v>
      </c>
      <c r="E1896" s="184" t="s">
        <v>2087</v>
      </c>
      <c r="F1896" s="185" t="s">
        <v>2088</v>
      </c>
      <c r="G1896" s="186" t="s">
        <v>208</v>
      </c>
      <c r="H1896" s="187">
        <v>263.81099999999998</v>
      </c>
      <c r="I1896" s="6"/>
      <c r="J1896" s="188">
        <f>ROUND(I1896*H1896,2)</f>
        <v>0</v>
      </c>
      <c r="K1896" s="185" t="s">
        <v>187</v>
      </c>
      <c r="L1896" s="104"/>
      <c r="M1896" s="189" t="s">
        <v>5</v>
      </c>
      <c r="N1896" s="190" t="s">
        <v>42</v>
      </c>
      <c r="O1896" s="105"/>
      <c r="P1896" s="191">
        <f>O1896*H1896</f>
        <v>0</v>
      </c>
      <c r="Q1896" s="191">
        <v>0</v>
      </c>
      <c r="R1896" s="191">
        <f>Q1896*H1896</f>
        <v>0</v>
      </c>
      <c r="S1896" s="191">
        <v>0</v>
      </c>
      <c r="T1896" s="192">
        <f>S1896*H1896</f>
        <v>0</v>
      </c>
      <c r="AR1896" s="93" t="s">
        <v>188</v>
      </c>
      <c r="AT1896" s="93" t="s">
        <v>183</v>
      </c>
      <c r="AU1896" s="93" t="s">
        <v>81</v>
      </c>
      <c r="AY1896" s="93" t="s">
        <v>180</v>
      </c>
      <c r="BE1896" s="193">
        <f>IF(N1896="základní",J1896,0)</f>
        <v>0</v>
      </c>
      <c r="BF1896" s="193">
        <f>IF(N1896="snížená",J1896,0)</f>
        <v>0</v>
      </c>
      <c r="BG1896" s="193">
        <f>IF(N1896="zákl. přenesená",J1896,0)</f>
        <v>0</v>
      </c>
      <c r="BH1896" s="193">
        <f>IF(N1896="sníž. přenesená",J1896,0)</f>
        <v>0</v>
      </c>
      <c r="BI1896" s="193">
        <f>IF(N1896="nulová",J1896,0)</f>
        <v>0</v>
      </c>
      <c r="BJ1896" s="93" t="s">
        <v>78</v>
      </c>
      <c r="BK1896" s="193">
        <f>ROUND(I1896*H1896,2)</f>
        <v>0</v>
      </c>
      <c r="BL1896" s="93" t="s">
        <v>188</v>
      </c>
      <c r="BM1896" s="93" t="s">
        <v>2089</v>
      </c>
    </row>
    <row r="1897" spans="2:65" s="103" customFormat="1" ht="16.5" customHeight="1">
      <c r="B1897" s="104"/>
      <c r="C1897" s="183" t="s">
        <v>2090</v>
      </c>
      <c r="D1897" s="183" t="s">
        <v>183</v>
      </c>
      <c r="E1897" s="184" t="s">
        <v>2091</v>
      </c>
      <c r="F1897" s="185" t="s">
        <v>2092</v>
      </c>
      <c r="G1897" s="186" t="s">
        <v>208</v>
      </c>
      <c r="H1897" s="187">
        <v>263.81099999999998</v>
      </c>
      <c r="I1897" s="6"/>
      <c r="J1897" s="188">
        <f>ROUND(I1897*H1897,2)</f>
        <v>0</v>
      </c>
      <c r="K1897" s="185" t="s">
        <v>187</v>
      </c>
      <c r="L1897" s="104"/>
      <c r="M1897" s="189" t="s">
        <v>5</v>
      </c>
      <c r="N1897" s="190" t="s">
        <v>42</v>
      </c>
      <c r="O1897" s="105"/>
      <c r="P1897" s="191">
        <f>O1897*H1897</f>
        <v>0</v>
      </c>
      <c r="Q1897" s="191">
        <v>2.9999999999999997E-4</v>
      </c>
      <c r="R1897" s="191">
        <f>Q1897*H1897</f>
        <v>7.9143299999999986E-2</v>
      </c>
      <c r="S1897" s="191">
        <v>0</v>
      </c>
      <c r="T1897" s="192">
        <f>S1897*H1897</f>
        <v>0</v>
      </c>
      <c r="AR1897" s="93" t="s">
        <v>188</v>
      </c>
      <c r="AT1897" s="93" t="s">
        <v>183</v>
      </c>
      <c r="AU1897" s="93" t="s">
        <v>81</v>
      </c>
      <c r="AY1897" s="93" t="s">
        <v>180</v>
      </c>
      <c r="BE1897" s="193">
        <f>IF(N1897="základní",J1897,0)</f>
        <v>0</v>
      </c>
      <c r="BF1897" s="193">
        <f>IF(N1897="snížená",J1897,0)</f>
        <v>0</v>
      </c>
      <c r="BG1897" s="193">
        <f>IF(N1897="zákl. přenesená",J1897,0)</f>
        <v>0</v>
      </c>
      <c r="BH1897" s="193">
        <f>IF(N1897="sníž. přenesená",J1897,0)</f>
        <v>0</v>
      </c>
      <c r="BI1897" s="193">
        <f>IF(N1897="nulová",J1897,0)</f>
        <v>0</v>
      </c>
      <c r="BJ1897" s="93" t="s">
        <v>78</v>
      </c>
      <c r="BK1897" s="193">
        <f>ROUND(I1897*H1897,2)</f>
        <v>0</v>
      </c>
      <c r="BL1897" s="93" t="s">
        <v>188</v>
      </c>
      <c r="BM1897" s="93" t="s">
        <v>2093</v>
      </c>
    </row>
    <row r="1898" spans="2:65" s="103" customFormat="1" ht="16.5" customHeight="1">
      <c r="B1898" s="104"/>
      <c r="C1898" s="183" t="s">
        <v>2094</v>
      </c>
      <c r="D1898" s="183" t="s">
        <v>183</v>
      </c>
      <c r="E1898" s="184" t="s">
        <v>2095</v>
      </c>
      <c r="F1898" s="185" t="s">
        <v>2096</v>
      </c>
      <c r="G1898" s="186" t="s">
        <v>454</v>
      </c>
      <c r="H1898" s="187">
        <v>150</v>
      </c>
      <c r="I1898" s="6"/>
      <c r="J1898" s="188">
        <f>ROUND(I1898*H1898,2)</f>
        <v>0</v>
      </c>
      <c r="K1898" s="185" t="s">
        <v>187</v>
      </c>
      <c r="L1898" s="104"/>
      <c r="M1898" s="189" t="s">
        <v>5</v>
      </c>
      <c r="N1898" s="190" t="s">
        <v>42</v>
      </c>
      <c r="O1898" s="105"/>
      <c r="P1898" s="191">
        <f>O1898*H1898</f>
        <v>0</v>
      </c>
      <c r="Q1898" s="191">
        <v>0</v>
      </c>
      <c r="R1898" s="191">
        <f>Q1898*H1898</f>
        <v>0</v>
      </c>
      <c r="S1898" s="191">
        <v>0</v>
      </c>
      <c r="T1898" s="192">
        <f>S1898*H1898</f>
        <v>0</v>
      </c>
      <c r="AR1898" s="93" t="s">
        <v>188</v>
      </c>
      <c r="AT1898" s="93" t="s">
        <v>183</v>
      </c>
      <c r="AU1898" s="93" t="s">
        <v>81</v>
      </c>
      <c r="AY1898" s="93" t="s">
        <v>180</v>
      </c>
      <c r="BE1898" s="193">
        <f>IF(N1898="základní",J1898,0)</f>
        <v>0</v>
      </c>
      <c r="BF1898" s="193">
        <f>IF(N1898="snížená",J1898,0)</f>
        <v>0</v>
      </c>
      <c r="BG1898" s="193">
        <f>IF(N1898="zákl. přenesená",J1898,0)</f>
        <v>0</v>
      </c>
      <c r="BH1898" s="193">
        <f>IF(N1898="sníž. přenesená",J1898,0)</f>
        <v>0</v>
      </c>
      <c r="BI1898" s="193">
        <f>IF(N1898="nulová",J1898,0)</f>
        <v>0</v>
      </c>
      <c r="BJ1898" s="93" t="s">
        <v>78</v>
      </c>
      <c r="BK1898" s="193">
        <f>ROUND(I1898*H1898,2)</f>
        <v>0</v>
      </c>
      <c r="BL1898" s="93" t="s">
        <v>188</v>
      </c>
      <c r="BM1898" s="93" t="s">
        <v>2097</v>
      </c>
    </row>
    <row r="1899" spans="2:65" s="103" customFormat="1" ht="25.5" customHeight="1">
      <c r="B1899" s="104"/>
      <c r="C1899" s="183" t="s">
        <v>2098</v>
      </c>
      <c r="D1899" s="183" t="s">
        <v>183</v>
      </c>
      <c r="E1899" s="184" t="s">
        <v>2099</v>
      </c>
      <c r="F1899" s="185" t="s">
        <v>2100</v>
      </c>
      <c r="G1899" s="186" t="s">
        <v>208</v>
      </c>
      <c r="H1899" s="187">
        <v>242.5</v>
      </c>
      <c r="I1899" s="6"/>
      <c r="J1899" s="188">
        <f>ROUND(I1899*H1899,2)</f>
        <v>0</v>
      </c>
      <c r="K1899" s="185" t="s">
        <v>187</v>
      </c>
      <c r="L1899" s="104"/>
      <c r="M1899" s="189" t="s">
        <v>5</v>
      </c>
      <c r="N1899" s="190" t="s">
        <v>42</v>
      </c>
      <c r="O1899" s="105"/>
      <c r="P1899" s="191">
        <f>O1899*H1899</f>
        <v>0</v>
      </c>
      <c r="Q1899" s="191">
        <v>7.7000000000000002E-3</v>
      </c>
      <c r="R1899" s="191">
        <f>Q1899*H1899</f>
        <v>1.8672500000000001</v>
      </c>
      <c r="S1899" s="191">
        <v>0</v>
      </c>
      <c r="T1899" s="192">
        <f>S1899*H1899</f>
        <v>0</v>
      </c>
      <c r="AR1899" s="93" t="s">
        <v>188</v>
      </c>
      <c r="AT1899" s="93" t="s">
        <v>183</v>
      </c>
      <c r="AU1899" s="93" t="s">
        <v>81</v>
      </c>
      <c r="AY1899" s="93" t="s">
        <v>180</v>
      </c>
      <c r="BE1899" s="193">
        <f>IF(N1899="základní",J1899,0)</f>
        <v>0</v>
      </c>
      <c r="BF1899" s="193">
        <f>IF(N1899="snížená",J1899,0)</f>
        <v>0</v>
      </c>
      <c r="BG1899" s="193">
        <f>IF(N1899="zákl. přenesená",J1899,0)</f>
        <v>0</v>
      </c>
      <c r="BH1899" s="193">
        <f>IF(N1899="sníž. přenesená",J1899,0)</f>
        <v>0</v>
      </c>
      <c r="BI1899" s="193">
        <f>IF(N1899="nulová",J1899,0)</f>
        <v>0</v>
      </c>
      <c r="BJ1899" s="93" t="s">
        <v>78</v>
      </c>
      <c r="BK1899" s="193">
        <f>ROUND(I1899*H1899,2)</f>
        <v>0</v>
      </c>
      <c r="BL1899" s="93" t="s">
        <v>188</v>
      </c>
      <c r="BM1899" s="93" t="s">
        <v>2101</v>
      </c>
    </row>
    <row r="1900" spans="2:65" s="195" customFormat="1">
      <c r="B1900" s="194"/>
      <c r="D1900" s="196" t="s">
        <v>190</v>
      </c>
      <c r="E1900" s="197" t="s">
        <v>5</v>
      </c>
      <c r="F1900" s="198" t="s">
        <v>2102</v>
      </c>
      <c r="H1900" s="197" t="s">
        <v>5</v>
      </c>
      <c r="L1900" s="194"/>
      <c r="M1900" s="199"/>
      <c r="N1900" s="200"/>
      <c r="O1900" s="200"/>
      <c r="P1900" s="200"/>
      <c r="Q1900" s="200"/>
      <c r="R1900" s="200"/>
      <c r="S1900" s="200"/>
      <c r="T1900" s="201"/>
      <c r="AT1900" s="197" t="s">
        <v>190</v>
      </c>
      <c r="AU1900" s="197" t="s">
        <v>81</v>
      </c>
      <c r="AV1900" s="195" t="s">
        <v>78</v>
      </c>
      <c r="AW1900" s="195" t="s">
        <v>34</v>
      </c>
      <c r="AX1900" s="195" t="s">
        <v>71</v>
      </c>
      <c r="AY1900" s="197" t="s">
        <v>180</v>
      </c>
    </row>
    <row r="1901" spans="2:65" s="203" customFormat="1">
      <c r="B1901" s="202"/>
      <c r="D1901" s="196" t="s">
        <v>190</v>
      </c>
      <c r="E1901" s="204" t="s">
        <v>5</v>
      </c>
      <c r="F1901" s="205" t="s">
        <v>2035</v>
      </c>
      <c r="H1901" s="206">
        <v>119.3</v>
      </c>
      <c r="L1901" s="202"/>
      <c r="M1901" s="207"/>
      <c r="N1901" s="208"/>
      <c r="O1901" s="208"/>
      <c r="P1901" s="208"/>
      <c r="Q1901" s="208"/>
      <c r="R1901" s="208"/>
      <c r="S1901" s="208"/>
      <c r="T1901" s="209"/>
      <c r="AT1901" s="204" t="s">
        <v>190</v>
      </c>
      <c r="AU1901" s="204" t="s">
        <v>81</v>
      </c>
      <c r="AV1901" s="203" t="s">
        <v>81</v>
      </c>
      <c r="AW1901" s="203" t="s">
        <v>34</v>
      </c>
      <c r="AX1901" s="203" t="s">
        <v>71</v>
      </c>
      <c r="AY1901" s="204" t="s">
        <v>180</v>
      </c>
    </row>
    <row r="1902" spans="2:65" s="203" customFormat="1">
      <c r="B1902" s="202"/>
      <c r="D1902" s="196" t="s">
        <v>190</v>
      </c>
      <c r="E1902" s="204" t="s">
        <v>5</v>
      </c>
      <c r="F1902" s="205" t="s">
        <v>2036</v>
      </c>
      <c r="H1902" s="206">
        <v>47.9</v>
      </c>
      <c r="L1902" s="202"/>
      <c r="M1902" s="207"/>
      <c r="N1902" s="208"/>
      <c r="O1902" s="208"/>
      <c r="P1902" s="208"/>
      <c r="Q1902" s="208"/>
      <c r="R1902" s="208"/>
      <c r="S1902" s="208"/>
      <c r="T1902" s="209"/>
      <c r="AT1902" s="204" t="s">
        <v>190</v>
      </c>
      <c r="AU1902" s="204" t="s">
        <v>81</v>
      </c>
      <c r="AV1902" s="203" t="s">
        <v>81</v>
      </c>
      <c r="AW1902" s="203" t="s">
        <v>34</v>
      </c>
      <c r="AX1902" s="203" t="s">
        <v>71</v>
      </c>
      <c r="AY1902" s="204" t="s">
        <v>180</v>
      </c>
    </row>
    <row r="1903" spans="2:65" s="203" customFormat="1">
      <c r="B1903" s="202"/>
      <c r="D1903" s="196" t="s">
        <v>190</v>
      </c>
      <c r="E1903" s="204" t="s">
        <v>5</v>
      </c>
      <c r="F1903" s="205" t="s">
        <v>2041</v>
      </c>
      <c r="H1903" s="206">
        <v>75.3</v>
      </c>
      <c r="L1903" s="202"/>
      <c r="M1903" s="207"/>
      <c r="N1903" s="208"/>
      <c r="O1903" s="208"/>
      <c r="P1903" s="208"/>
      <c r="Q1903" s="208"/>
      <c r="R1903" s="208"/>
      <c r="S1903" s="208"/>
      <c r="T1903" s="209"/>
      <c r="AT1903" s="204" t="s">
        <v>190</v>
      </c>
      <c r="AU1903" s="204" t="s">
        <v>81</v>
      </c>
      <c r="AV1903" s="203" t="s">
        <v>81</v>
      </c>
      <c r="AW1903" s="203" t="s">
        <v>34</v>
      </c>
      <c r="AX1903" s="203" t="s">
        <v>71</v>
      </c>
      <c r="AY1903" s="204" t="s">
        <v>180</v>
      </c>
    </row>
    <row r="1904" spans="2:65" s="211" customFormat="1">
      <c r="B1904" s="210"/>
      <c r="D1904" s="196" t="s">
        <v>190</v>
      </c>
      <c r="E1904" s="212" t="s">
        <v>5</v>
      </c>
      <c r="F1904" s="213" t="s">
        <v>198</v>
      </c>
      <c r="H1904" s="214">
        <v>242.5</v>
      </c>
      <c r="L1904" s="210"/>
      <c r="M1904" s="215"/>
      <c r="N1904" s="216"/>
      <c r="O1904" s="216"/>
      <c r="P1904" s="216"/>
      <c r="Q1904" s="216"/>
      <c r="R1904" s="216"/>
      <c r="S1904" s="216"/>
      <c r="T1904" s="217"/>
      <c r="AT1904" s="212" t="s">
        <v>190</v>
      </c>
      <c r="AU1904" s="212" t="s">
        <v>81</v>
      </c>
      <c r="AV1904" s="211" t="s">
        <v>188</v>
      </c>
      <c r="AW1904" s="211" t="s">
        <v>34</v>
      </c>
      <c r="AX1904" s="211" t="s">
        <v>78</v>
      </c>
      <c r="AY1904" s="212" t="s">
        <v>180</v>
      </c>
    </row>
    <row r="1905" spans="2:65" s="103" customFormat="1" ht="25.5" customHeight="1">
      <c r="B1905" s="104"/>
      <c r="C1905" s="183" t="s">
        <v>2103</v>
      </c>
      <c r="D1905" s="183" t="s">
        <v>183</v>
      </c>
      <c r="E1905" s="184" t="s">
        <v>2104</v>
      </c>
      <c r="F1905" s="185" t="s">
        <v>2105</v>
      </c>
      <c r="G1905" s="186" t="s">
        <v>208</v>
      </c>
      <c r="H1905" s="187">
        <v>75.3</v>
      </c>
      <c r="I1905" s="6"/>
      <c r="J1905" s="188">
        <f>ROUND(I1905*H1905,2)</f>
        <v>0</v>
      </c>
      <c r="K1905" s="185" t="s">
        <v>187</v>
      </c>
      <c r="L1905" s="104"/>
      <c r="M1905" s="189" t="s">
        <v>5</v>
      </c>
      <c r="N1905" s="190" t="s">
        <v>42</v>
      </c>
      <c r="O1905" s="105"/>
      <c r="P1905" s="191">
        <f>O1905*H1905</f>
        <v>0</v>
      </c>
      <c r="Q1905" s="191">
        <v>1.9300000000000001E-3</v>
      </c>
      <c r="R1905" s="191">
        <f>Q1905*H1905</f>
        <v>0.14532900000000001</v>
      </c>
      <c r="S1905" s="191">
        <v>0</v>
      </c>
      <c r="T1905" s="192">
        <f>S1905*H1905</f>
        <v>0</v>
      </c>
      <c r="AR1905" s="93" t="s">
        <v>188</v>
      </c>
      <c r="AT1905" s="93" t="s">
        <v>183</v>
      </c>
      <c r="AU1905" s="93" t="s">
        <v>81</v>
      </c>
      <c r="AY1905" s="93" t="s">
        <v>180</v>
      </c>
      <c r="BE1905" s="193">
        <f>IF(N1905="základní",J1905,0)</f>
        <v>0</v>
      </c>
      <c r="BF1905" s="193">
        <f>IF(N1905="snížená",J1905,0)</f>
        <v>0</v>
      </c>
      <c r="BG1905" s="193">
        <f>IF(N1905="zákl. přenesená",J1905,0)</f>
        <v>0</v>
      </c>
      <c r="BH1905" s="193">
        <f>IF(N1905="sníž. přenesená",J1905,0)</f>
        <v>0</v>
      </c>
      <c r="BI1905" s="193">
        <f>IF(N1905="nulová",J1905,0)</f>
        <v>0</v>
      </c>
      <c r="BJ1905" s="93" t="s">
        <v>78</v>
      </c>
      <c r="BK1905" s="193">
        <f>ROUND(I1905*H1905,2)</f>
        <v>0</v>
      </c>
      <c r="BL1905" s="93" t="s">
        <v>188</v>
      </c>
      <c r="BM1905" s="93" t="s">
        <v>2106</v>
      </c>
    </row>
    <row r="1906" spans="2:65" s="195" customFormat="1">
      <c r="B1906" s="194"/>
      <c r="D1906" s="196" t="s">
        <v>190</v>
      </c>
      <c r="E1906" s="197" t="s">
        <v>5</v>
      </c>
      <c r="F1906" s="198" t="s">
        <v>2040</v>
      </c>
      <c r="H1906" s="197" t="s">
        <v>5</v>
      </c>
      <c r="L1906" s="194"/>
      <c r="M1906" s="199"/>
      <c r="N1906" s="200"/>
      <c r="O1906" s="200"/>
      <c r="P1906" s="200"/>
      <c r="Q1906" s="200"/>
      <c r="R1906" s="200"/>
      <c r="S1906" s="200"/>
      <c r="T1906" s="201"/>
      <c r="AT1906" s="197" t="s">
        <v>190</v>
      </c>
      <c r="AU1906" s="197" t="s">
        <v>81</v>
      </c>
      <c r="AV1906" s="195" t="s">
        <v>78</v>
      </c>
      <c r="AW1906" s="195" t="s">
        <v>34</v>
      </c>
      <c r="AX1906" s="195" t="s">
        <v>71</v>
      </c>
      <c r="AY1906" s="197" t="s">
        <v>180</v>
      </c>
    </row>
    <row r="1907" spans="2:65" s="203" customFormat="1">
      <c r="B1907" s="202"/>
      <c r="D1907" s="196" t="s">
        <v>190</v>
      </c>
      <c r="E1907" s="204" t="s">
        <v>5</v>
      </c>
      <c r="F1907" s="205" t="s">
        <v>2041</v>
      </c>
      <c r="H1907" s="206">
        <v>75.3</v>
      </c>
      <c r="L1907" s="202"/>
      <c r="M1907" s="207"/>
      <c r="N1907" s="208"/>
      <c r="O1907" s="208"/>
      <c r="P1907" s="208"/>
      <c r="Q1907" s="208"/>
      <c r="R1907" s="208"/>
      <c r="S1907" s="208"/>
      <c r="T1907" s="209"/>
      <c r="AT1907" s="204" t="s">
        <v>190</v>
      </c>
      <c r="AU1907" s="204" t="s">
        <v>81</v>
      </c>
      <c r="AV1907" s="203" t="s">
        <v>81</v>
      </c>
      <c r="AW1907" s="203" t="s">
        <v>34</v>
      </c>
      <c r="AX1907" s="203" t="s">
        <v>78</v>
      </c>
      <c r="AY1907" s="204" t="s">
        <v>180</v>
      </c>
    </row>
    <row r="1908" spans="2:65" s="103" customFormat="1" ht="38.25" customHeight="1">
      <c r="B1908" s="104"/>
      <c r="C1908" s="183" t="s">
        <v>2107</v>
      </c>
      <c r="D1908" s="183" t="s">
        <v>183</v>
      </c>
      <c r="E1908" s="184" t="s">
        <v>2108</v>
      </c>
      <c r="F1908" s="185" t="s">
        <v>2109</v>
      </c>
      <c r="G1908" s="186" t="s">
        <v>237</v>
      </c>
      <c r="H1908" s="187">
        <v>8.5570000000000004</v>
      </c>
      <c r="I1908" s="6"/>
      <c r="J1908" s="188">
        <f>ROUND(I1908*H1908,2)</f>
        <v>0</v>
      </c>
      <c r="K1908" s="185" t="s">
        <v>187</v>
      </c>
      <c r="L1908" s="104"/>
      <c r="M1908" s="189" t="s">
        <v>5</v>
      </c>
      <c r="N1908" s="190" t="s">
        <v>42</v>
      </c>
      <c r="O1908" s="105"/>
      <c r="P1908" s="191">
        <f>O1908*H1908</f>
        <v>0</v>
      </c>
      <c r="Q1908" s="191">
        <v>0</v>
      </c>
      <c r="R1908" s="191">
        <f>Q1908*H1908</f>
        <v>0</v>
      </c>
      <c r="S1908" s="191">
        <v>0</v>
      </c>
      <c r="T1908" s="192">
        <f>S1908*H1908</f>
        <v>0</v>
      </c>
      <c r="AR1908" s="93" t="s">
        <v>188</v>
      </c>
      <c r="AT1908" s="93" t="s">
        <v>183</v>
      </c>
      <c r="AU1908" s="93" t="s">
        <v>81</v>
      </c>
      <c r="AY1908" s="93" t="s">
        <v>180</v>
      </c>
      <c r="BE1908" s="193">
        <f>IF(N1908="základní",J1908,0)</f>
        <v>0</v>
      </c>
      <c r="BF1908" s="193">
        <f>IF(N1908="snížená",J1908,0)</f>
        <v>0</v>
      </c>
      <c r="BG1908" s="193">
        <f>IF(N1908="zákl. přenesená",J1908,0)</f>
        <v>0</v>
      </c>
      <c r="BH1908" s="193">
        <f>IF(N1908="sníž. přenesená",J1908,0)</f>
        <v>0</v>
      </c>
      <c r="BI1908" s="193">
        <f>IF(N1908="nulová",J1908,0)</f>
        <v>0</v>
      </c>
      <c r="BJ1908" s="93" t="s">
        <v>78</v>
      </c>
      <c r="BK1908" s="193">
        <f>ROUND(I1908*H1908,2)</f>
        <v>0</v>
      </c>
      <c r="BL1908" s="93" t="s">
        <v>188</v>
      </c>
      <c r="BM1908" s="93" t="s">
        <v>2110</v>
      </c>
    </row>
    <row r="1909" spans="2:65" s="103" customFormat="1" ht="38.25" customHeight="1">
      <c r="B1909" s="104"/>
      <c r="C1909" s="183" t="s">
        <v>2111</v>
      </c>
      <c r="D1909" s="183" t="s">
        <v>183</v>
      </c>
      <c r="E1909" s="184" t="s">
        <v>2112</v>
      </c>
      <c r="F1909" s="185" t="s">
        <v>2113</v>
      </c>
      <c r="G1909" s="186" t="s">
        <v>237</v>
      </c>
      <c r="H1909" s="187">
        <v>8.5570000000000004</v>
      </c>
      <c r="I1909" s="6"/>
      <c r="J1909" s="188">
        <f>ROUND(I1909*H1909,2)</f>
        <v>0</v>
      </c>
      <c r="K1909" s="185" t="s">
        <v>187</v>
      </c>
      <c r="L1909" s="104"/>
      <c r="M1909" s="189" t="s">
        <v>5</v>
      </c>
      <c r="N1909" s="190" t="s">
        <v>42</v>
      </c>
      <c r="O1909" s="105"/>
      <c r="P1909" s="191">
        <f>O1909*H1909</f>
        <v>0</v>
      </c>
      <c r="Q1909" s="191">
        <v>0</v>
      </c>
      <c r="R1909" s="191">
        <f>Q1909*H1909</f>
        <v>0</v>
      </c>
      <c r="S1909" s="191">
        <v>0</v>
      </c>
      <c r="T1909" s="192">
        <f>S1909*H1909</f>
        <v>0</v>
      </c>
      <c r="AR1909" s="93" t="s">
        <v>188</v>
      </c>
      <c r="AT1909" s="93" t="s">
        <v>183</v>
      </c>
      <c r="AU1909" s="93" t="s">
        <v>81</v>
      </c>
      <c r="AY1909" s="93" t="s">
        <v>180</v>
      </c>
      <c r="BE1909" s="193">
        <f>IF(N1909="základní",J1909,0)</f>
        <v>0</v>
      </c>
      <c r="BF1909" s="193">
        <f>IF(N1909="snížená",J1909,0)</f>
        <v>0</v>
      </c>
      <c r="BG1909" s="193">
        <f>IF(N1909="zákl. přenesená",J1909,0)</f>
        <v>0</v>
      </c>
      <c r="BH1909" s="193">
        <f>IF(N1909="sníž. přenesená",J1909,0)</f>
        <v>0</v>
      </c>
      <c r="BI1909" s="193">
        <f>IF(N1909="nulová",J1909,0)</f>
        <v>0</v>
      </c>
      <c r="BJ1909" s="93" t="s">
        <v>78</v>
      </c>
      <c r="BK1909" s="193">
        <f>ROUND(I1909*H1909,2)</f>
        <v>0</v>
      </c>
      <c r="BL1909" s="93" t="s">
        <v>188</v>
      </c>
      <c r="BM1909" s="93" t="s">
        <v>2114</v>
      </c>
    </row>
    <row r="1910" spans="2:65" s="171" customFormat="1" ht="29.85" customHeight="1">
      <c r="B1910" s="170"/>
      <c r="D1910" s="172" t="s">
        <v>70</v>
      </c>
      <c r="E1910" s="181" t="s">
        <v>2115</v>
      </c>
      <c r="F1910" s="181" t="s">
        <v>2116</v>
      </c>
      <c r="J1910" s="182">
        <f>BK1910</f>
        <v>0</v>
      </c>
      <c r="L1910" s="170"/>
      <c r="M1910" s="175"/>
      <c r="N1910" s="176"/>
      <c r="O1910" s="176"/>
      <c r="P1910" s="177">
        <f>SUM(P1911:P1968)</f>
        <v>0</v>
      </c>
      <c r="Q1910" s="176"/>
      <c r="R1910" s="177">
        <f>SUM(R1911:R1968)</f>
        <v>3.6679233</v>
      </c>
      <c r="S1910" s="176"/>
      <c r="T1910" s="178">
        <f>SUM(T1911:T1968)</f>
        <v>1.057536</v>
      </c>
      <c r="AR1910" s="172" t="s">
        <v>81</v>
      </c>
      <c r="AT1910" s="179" t="s">
        <v>70</v>
      </c>
      <c r="AU1910" s="179" t="s">
        <v>78</v>
      </c>
      <c r="AY1910" s="172" t="s">
        <v>180</v>
      </c>
      <c r="BK1910" s="180">
        <f>SUM(BK1911:BK1968)</f>
        <v>0</v>
      </c>
    </row>
    <row r="1911" spans="2:65" s="103" customFormat="1" ht="16.5" customHeight="1">
      <c r="B1911" s="104"/>
      <c r="C1911" s="183" t="s">
        <v>2117</v>
      </c>
      <c r="D1911" s="183" t="s">
        <v>183</v>
      </c>
      <c r="E1911" s="184" t="s">
        <v>2118</v>
      </c>
      <c r="F1911" s="185" t="s">
        <v>2119</v>
      </c>
      <c r="G1911" s="186" t="s">
        <v>208</v>
      </c>
      <c r="H1911" s="187">
        <v>326.39999999999998</v>
      </c>
      <c r="I1911" s="6"/>
      <c r="J1911" s="188">
        <f>ROUND(I1911*H1911,2)</f>
        <v>0</v>
      </c>
      <c r="K1911" s="185" t="s">
        <v>187</v>
      </c>
      <c r="L1911" s="104"/>
      <c r="M1911" s="189" t="s">
        <v>5</v>
      </c>
      <c r="N1911" s="190" t="s">
        <v>42</v>
      </c>
      <c r="O1911" s="105"/>
      <c r="P1911" s="191">
        <f>O1911*H1911</f>
        <v>0</v>
      </c>
      <c r="Q1911" s="191">
        <v>0</v>
      </c>
      <c r="R1911" s="191">
        <f>Q1911*H1911</f>
        <v>0</v>
      </c>
      <c r="S1911" s="191">
        <v>3.0000000000000001E-3</v>
      </c>
      <c r="T1911" s="192">
        <f>S1911*H1911</f>
        <v>0.97919999999999996</v>
      </c>
      <c r="AR1911" s="93" t="s">
        <v>271</v>
      </c>
      <c r="AT1911" s="93" t="s">
        <v>183</v>
      </c>
      <c r="AU1911" s="93" t="s">
        <v>81</v>
      </c>
      <c r="AY1911" s="93" t="s">
        <v>180</v>
      </c>
      <c r="BE1911" s="193">
        <f>IF(N1911="základní",J1911,0)</f>
        <v>0</v>
      </c>
      <c r="BF1911" s="193">
        <f>IF(N1911="snížená",J1911,0)</f>
        <v>0</v>
      </c>
      <c r="BG1911" s="193">
        <f>IF(N1911="zákl. přenesená",J1911,0)</f>
        <v>0</v>
      </c>
      <c r="BH1911" s="193">
        <f>IF(N1911="sníž. přenesená",J1911,0)</f>
        <v>0</v>
      </c>
      <c r="BI1911" s="193">
        <f>IF(N1911="nulová",J1911,0)</f>
        <v>0</v>
      </c>
      <c r="BJ1911" s="93" t="s">
        <v>78</v>
      </c>
      <c r="BK1911" s="193">
        <f>ROUND(I1911*H1911,2)</f>
        <v>0</v>
      </c>
      <c r="BL1911" s="93" t="s">
        <v>271</v>
      </c>
      <c r="BM1911" s="93" t="s">
        <v>2120</v>
      </c>
    </row>
    <row r="1912" spans="2:65" s="195" customFormat="1">
      <c r="B1912" s="194"/>
      <c r="D1912" s="196" t="s">
        <v>190</v>
      </c>
      <c r="E1912" s="197" t="s">
        <v>5</v>
      </c>
      <c r="F1912" s="198" t="s">
        <v>2121</v>
      </c>
      <c r="H1912" s="197" t="s">
        <v>5</v>
      </c>
      <c r="L1912" s="194"/>
      <c r="M1912" s="199"/>
      <c r="N1912" s="200"/>
      <c r="O1912" s="200"/>
      <c r="P1912" s="200"/>
      <c r="Q1912" s="200"/>
      <c r="R1912" s="200"/>
      <c r="S1912" s="200"/>
      <c r="T1912" s="201"/>
      <c r="AT1912" s="197" t="s">
        <v>190</v>
      </c>
      <c r="AU1912" s="197" t="s">
        <v>81</v>
      </c>
      <c r="AV1912" s="195" t="s">
        <v>78</v>
      </c>
      <c r="AW1912" s="195" t="s">
        <v>34</v>
      </c>
      <c r="AX1912" s="195" t="s">
        <v>71</v>
      </c>
      <c r="AY1912" s="197" t="s">
        <v>180</v>
      </c>
    </row>
    <row r="1913" spans="2:65" s="195" customFormat="1">
      <c r="B1913" s="194"/>
      <c r="D1913" s="196" t="s">
        <v>190</v>
      </c>
      <c r="E1913" s="197" t="s">
        <v>5</v>
      </c>
      <c r="F1913" s="198" t="s">
        <v>1269</v>
      </c>
      <c r="H1913" s="197" t="s">
        <v>5</v>
      </c>
      <c r="L1913" s="194"/>
      <c r="M1913" s="199"/>
      <c r="N1913" s="200"/>
      <c r="O1913" s="200"/>
      <c r="P1913" s="200"/>
      <c r="Q1913" s="200"/>
      <c r="R1913" s="200"/>
      <c r="S1913" s="200"/>
      <c r="T1913" s="201"/>
      <c r="AT1913" s="197" t="s">
        <v>190</v>
      </c>
      <c r="AU1913" s="197" t="s">
        <v>81</v>
      </c>
      <c r="AV1913" s="195" t="s">
        <v>78</v>
      </c>
      <c r="AW1913" s="195" t="s">
        <v>34</v>
      </c>
      <c r="AX1913" s="195" t="s">
        <v>71</v>
      </c>
      <c r="AY1913" s="197" t="s">
        <v>180</v>
      </c>
    </row>
    <row r="1914" spans="2:65" s="195" customFormat="1">
      <c r="B1914" s="194"/>
      <c r="D1914" s="196" t="s">
        <v>190</v>
      </c>
      <c r="E1914" s="197" t="s">
        <v>5</v>
      </c>
      <c r="F1914" s="198" t="s">
        <v>288</v>
      </c>
      <c r="H1914" s="197" t="s">
        <v>5</v>
      </c>
      <c r="L1914" s="194"/>
      <c r="M1914" s="199"/>
      <c r="N1914" s="200"/>
      <c r="O1914" s="200"/>
      <c r="P1914" s="200"/>
      <c r="Q1914" s="200"/>
      <c r="R1914" s="200"/>
      <c r="S1914" s="200"/>
      <c r="T1914" s="201"/>
      <c r="AT1914" s="197" t="s">
        <v>190</v>
      </c>
      <c r="AU1914" s="197" t="s">
        <v>81</v>
      </c>
      <c r="AV1914" s="195" t="s">
        <v>78</v>
      </c>
      <c r="AW1914" s="195" t="s">
        <v>34</v>
      </c>
      <c r="AX1914" s="195" t="s">
        <v>71</v>
      </c>
      <c r="AY1914" s="197" t="s">
        <v>180</v>
      </c>
    </row>
    <row r="1915" spans="2:65" s="203" customFormat="1">
      <c r="B1915" s="202"/>
      <c r="D1915" s="196" t="s">
        <v>190</v>
      </c>
      <c r="E1915" s="204" t="s">
        <v>5</v>
      </c>
      <c r="F1915" s="205" t="s">
        <v>2122</v>
      </c>
      <c r="H1915" s="206">
        <v>45.4</v>
      </c>
      <c r="L1915" s="202"/>
      <c r="M1915" s="207"/>
      <c r="N1915" s="208"/>
      <c r="O1915" s="208"/>
      <c r="P1915" s="208"/>
      <c r="Q1915" s="208"/>
      <c r="R1915" s="208"/>
      <c r="S1915" s="208"/>
      <c r="T1915" s="209"/>
      <c r="AT1915" s="204" t="s">
        <v>190</v>
      </c>
      <c r="AU1915" s="204" t="s">
        <v>81</v>
      </c>
      <c r="AV1915" s="203" t="s">
        <v>81</v>
      </c>
      <c r="AW1915" s="203" t="s">
        <v>34</v>
      </c>
      <c r="AX1915" s="203" t="s">
        <v>71</v>
      </c>
      <c r="AY1915" s="204" t="s">
        <v>180</v>
      </c>
    </row>
    <row r="1916" spans="2:65" s="203" customFormat="1">
      <c r="B1916" s="202"/>
      <c r="D1916" s="196" t="s">
        <v>190</v>
      </c>
      <c r="E1916" s="204" t="s">
        <v>5</v>
      </c>
      <c r="F1916" s="205" t="s">
        <v>2123</v>
      </c>
      <c r="H1916" s="206">
        <v>75.8</v>
      </c>
      <c r="L1916" s="202"/>
      <c r="M1916" s="207"/>
      <c r="N1916" s="208"/>
      <c r="O1916" s="208"/>
      <c r="P1916" s="208"/>
      <c r="Q1916" s="208"/>
      <c r="R1916" s="208"/>
      <c r="S1916" s="208"/>
      <c r="T1916" s="209"/>
      <c r="AT1916" s="204" t="s">
        <v>190</v>
      </c>
      <c r="AU1916" s="204" t="s">
        <v>81</v>
      </c>
      <c r="AV1916" s="203" t="s">
        <v>81</v>
      </c>
      <c r="AW1916" s="203" t="s">
        <v>34</v>
      </c>
      <c r="AX1916" s="203" t="s">
        <v>71</v>
      </c>
      <c r="AY1916" s="204" t="s">
        <v>180</v>
      </c>
    </row>
    <row r="1917" spans="2:65" s="195" customFormat="1">
      <c r="B1917" s="194"/>
      <c r="D1917" s="196" t="s">
        <v>190</v>
      </c>
      <c r="E1917" s="197" t="s">
        <v>5</v>
      </c>
      <c r="F1917" s="198" t="s">
        <v>290</v>
      </c>
      <c r="H1917" s="197" t="s">
        <v>5</v>
      </c>
      <c r="L1917" s="194"/>
      <c r="M1917" s="199"/>
      <c r="N1917" s="200"/>
      <c r="O1917" s="200"/>
      <c r="P1917" s="200"/>
      <c r="Q1917" s="200"/>
      <c r="R1917" s="200"/>
      <c r="S1917" s="200"/>
      <c r="T1917" s="201"/>
      <c r="AT1917" s="197" t="s">
        <v>190</v>
      </c>
      <c r="AU1917" s="197" t="s">
        <v>81</v>
      </c>
      <c r="AV1917" s="195" t="s">
        <v>78</v>
      </c>
      <c r="AW1917" s="195" t="s">
        <v>34</v>
      </c>
      <c r="AX1917" s="195" t="s">
        <v>71</v>
      </c>
      <c r="AY1917" s="197" t="s">
        <v>180</v>
      </c>
    </row>
    <row r="1918" spans="2:65" s="203" customFormat="1">
      <c r="B1918" s="202"/>
      <c r="D1918" s="196" t="s">
        <v>190</v>
      </c>
      <c r="E1918" s="204" t="s">
        <v>5</v>
      </c>
      <c r="F1918" s="205" t="s">
        <v>2124</v>
      </c>
      <c r="H1918" s="206">
        <v>60.3</v>
      </c>
      <c r="L1918" s="202"/>
      <c r="M1918" s="207"/>
      <c r="N1918" s="208"/>
      <c r="O1918" s="208"/>
      <c r="P1918" s="208"/>
      <c r="Q1918" s="208"/>
      <c r="R1918" s="208"/>
      <c r="S1918" s="208"/>
      <c r="T1918" s="209"/>
      <c r="AT1918" s="204" t="s">
        <v>190</v>
      </c>
      <c r="AU1918" s="204" t="s">
        <v>81</v>
      </c>
      <c r="AV1918" s="203" t="s">
        <v>81</v>
      </c>
      <c r="AW1918" s="203" t="s">
        <v>34</v>
      </c>
      <c r="AX1918" s="203" t="s">
        <v>71</v>
      </c>
      <c r="AY1918" s="204" t="s">
        <v>180</v>
      </c>
    </row>
    <row r="1919" spans="2:65" s="203" customFormat="1">
      <c r="B1919" s="202"/>
      <c r="D1919" s="196" t="s">
        <v>190</v>
      </c>
      <c r="E1919" s="204" t="s">
        <v>5</v>
      </c>
      <c r="F1919" s="205" t="s">
        <v>2125</v>
      </c>
      <c r="H1919" s="206">
        <v>122.6</v>
      </c>
      <c r="L1919" s="202"/>
      <c r="M1919" s="207"/>
      <c r="N1919" s="208"/>
      <c r="O1919" s="208"/>
      <c r="P1919" s="208"/>
      <c r="Q1919" s="208"/>
      <c r="R1919" s="208"/>
      <c r="S1919" s="208"/>
      <c r="T1919" s="209"/>
      <c r="AT1919" s="204" t="s">
        <v>190</v>
      </c>
      <c r="AU1919" s="204" t="s">
        <v>81</v>
      </c>
      <c r="AV1919" s="203" t="s">
        <v>81</v>
      </c>
      <c r="AW1919" s="203" t="s">
        <v>34</v>
      </c>
      <c r="AX1919" s="203" t="s">
        <v>71</v>
      </c>
      <c r="AY1919" s="204" t="s">
        <v>180</v>
      </c>
    </row>
    <row r="1920" spans="2:65" s="203" customFormat="1">
      <c r="B1920" s="202"/>
      <c r="D1920" s="196" t="s">
        <v>190</v>
      </c>
      <c r="E1920" s="204" t="s">
        <v>5</v>
      </c>
      <c r="F1920" s="205" t="s">
        <v>2126</v>
      </c>
      <c r="H1920" s="206">
        <v>22.3</v>
      </c>
      <c r="L1920" s="202"/>
      <c r="M1920" s="207"/>
      <c r="N1920" s="208"/>
      <c r="O1920" s="208"/>
      <c r="P1920" s="208"/>
      <c r="Q1920" s="208"/>
      <c r="R1920" s="208"/>
      <c r="S1920" s="208"/>
      <c r="T1920" s="209"/>
      <c r="AT1920" s="204" t="s">
        <v>190</v>
      </c>
      <c r="AU1920" s="204" t="s">
        <v>81</v>
      </c>
      <c r="AV1920" s="203" t="s">
        <v>81</v>
      </c>
      <c r="AW1920" s="203" t="s">
        <v>34</v>
      </c>
      <c r="AX1920" s="203" t="s">
        <v>71</v>
      </c>
      <c r="AY1920" s="204" t="s">
        <v>180</v>
      </c>
    </row>
    <row r="1921" spans="2:65" s="211" customFormat="1">
      <c r="B1921" s="210"/>
      <c r="D1921" s="196" t="s">
        <v>190</v>
      </c>
      <c r="E1921" s="212" t="s">
        <v>5</v>
      </c>
      <c r="F1921" s="213" t="s">
        <v>198</v>
      </c>
      <c r="H1921" s="214">
        <v>326.39999999999998</v>
      </c>
      <c r="L1921" s="210"/>
      <c r="M1921" s="215"/>
      <c r="N1921" s="216"/>
      <c r="O1921" s="216"/>
      <c r="P1921" s="216"/>
      <c r="Q1921" s="216"/>
      <c r="R1921" s="216"/>
      <c r="S1921" s="216"/>
      <c r="T1921" s="217"/>
      <c r="AT1921" s="212" t="s">
        <v>190</v>
      </c>
      <c r="AU1921" s="212" t="s">
        <v>81</v>
      </c>
      <c r="AV1921" s="211" t="s">
        <v>188</v>
      </c>
      <c r="AW1921" s="211" t="s">
        <v>34</v>
      </c>
      <c r="AX1921" s="211" t="s">
        <v>78</v>
      </c>
      <c r="AY1921" s="212" t="s">
        <v>180</v>
      </c>
    </row>
    <row r="1922" spans="2:65" s="103" customFormat="1" ht="16.5" customHeight="1">
      <c r="B1922" s="104"/>
      <c r="C1922" s="183" t="s">
        <v>2127</v>
      </c>
      <c r="D1922" s="183" t="s">
        <v>183</v>
      </c>
      <c r="E1922" s="184" t="s">
        <v>2128</v>
      </c>
      <c r="F1922" s="185" t="s">
        <v>2129</v>
      </c>
      <c r="G1922" s="186" t="s">
        <v>186</v>
      </c>
      <c r="H1922" s="187">
        <v>261.12</v>
      </c>
      <c r="I1922" s="6"/>
      <c r="J1922" s="188">
        <f>ROUND(I1922*H1922,2)</f>
        <v>0</v>
      </c>
      <c r="K1922" s="185" t="s">
        <v>187</v>
      </c>
      <c r="L1922" s="104"/>
      <c r="M1922" s="189" t="s">
        <v>5</v>
      </c>
      <c r="N1922" s="190" t="s">
        <v>42</v>
      </c>
      <c r="O1922" s="105"/>
      <c r="P1922" s="191">
        <f>O1922*H1922</f>
        <v>0</v>
      </c>
      <c r="Q1922" s="191">
        <v>0</v>
      </c>
      <c r="R1922" s="191">
        <f>Q1922*H1922</f>
        <v>0</v>
      </c>
      <c r="S1922" s="191">
        <v>2.9999999999999997E-4</v>
      </c>
      <c r="T1922" s="192">
        <f>S1922*H1922</f>
        <v>7.8335999999999989E-2</v>
      </c>
      <c r="AR1922" s="93" t="s">
        <v>271</v>
      </c>
      <c r="AT1922" s="93" t="s">
        <v>183</v>
      </c>
      <c r="AU1922" s="93" t="s">
        <v>81</v>
      </c>
      <c r="AY1922" s="93" t="s">
        <v>180</v>
      </c>
      <c r="BE1922" s="193">
        <f>IF(N1922="základní",J1922,0)</f>
        <v>0</v>
      </c>
      <c r="BF1922" s="193">
        <f>IF(N1922="snížená",J1922,0)</f>
        <v>0</v>
      </c>
      <c r="BG1922" s="193">
        <f>IF(N1922="zákl. přenesená",J1922,0)</f>
        <v>0</v>
      </c>
      <c r="BH1922" s="193">
        <f>IF(N1922="sníž. přenesená",J1922,0)</f>
        <v>0</v>
      </c>
      <c r="BI1922" s="193">
        <f>IF(N1922="nulová",J1922,0)</f>
        <v>0</v>
      </c>
      <c r="BJ1922" s="93" t="s">
        <v>78</v>
      </c>
      <c r="BK1922" s="193">
        <f>ROUND(I1922*H1922,2)</f>
        <v>0</v>
      </c>
      <c r="BL1922" s="93" t="s">
        <v>271</v>
      </c>
      <c r="BM1922" s="93" t="s">
        <v>2130</v>
      </c>
    </row>
    <row r="1923" spans="2:65" s="203" customFormat="1">
      <c r="B1923" s="202"/>
      <c r="D1923" s="196" t="s">
        <v>190</v>
      </c>
      <c r="E1923" s="204" t="s">
        <v>5</v>
      </c>
      <c r="F1923" s="205" t="s">
        <v>2131</v>
      </c>
      <c r="H1923" s="206">
        <v>261.12</v>
      </c>
      <c r="L1923" s="202"/>
      <c r="M1923" s="207"/>
      <c r="N1923" s="208"/>
      <c r="O1923" s="208"/>
      <c r="P1923" s="208"/>
      <c r="Q1923" s="208"/>
      <c r="R1923" s="208"/>
      <c r="S1923" s="208"/>
      <c r="T1923" s="209"/>
      <c r="AT1923" s="204" t="s">
        <v>190</v>
      </c>
      <c r="AU1923" s="204" t="s">
        <v>81</v>
      </c>
      <c r="AV1923" s="203" t="s">
        <v>81</v>
      </c>
      <c r="AW1923" s="203" t="s">
        <v>34</v>
      </c>
      <c r="AX1923" s="203" t="s">
        <v>78</v>
      </c>
      <c r="AY1923" s="204" t="s">
        <v>180</v>
      </c>
    </row>
    <row r="1924" spans="2:65" s="103" customFormat="1" ht="38.25" customHeight="1">
      <c r="B1924" s="104"/>
      <c r="C1924" s="183" t="s">
        <v>2132</v>
      </c>
      <c r="D1924" s="183" t="s">
        <v>183</v>
      </c>
      <c r="E1924" s="184" t="s">
        <v>1304</v>
      </c>
      <c r="F1924" s="185" t="s">
        <v>1305</v>
      </c>
      <c r="G1924" s="186" t="s">
        <v>237</v>
      </c>
      <c r="H1924" s="187">
        <v>1.0580000000000001</v>
      </c>
      <c r="I1924" s="6"/>
      <c r="J1924" s="188">
        <f>ROUND(I1924*H1924,2)</f>
        <v>0</v>
      </c>
      <c r="K1924" s="185" t="s">
        <v>187</v>
      </c>
      <c r="L1924" s="104"/>
      <c r="M1924" s="189" t="s">
        <v>5</v>
      </c>
      <c r="N1924" s="190" t="s">
        <v>42</v>
      </c>
      <c r="O1924" s="105"/>
      <c r="P1924" s="191">
        <f>O1924*H1924</f>
        <v>0</v>
      </c>
      <c r="Q1924" s="191">
        <v>0</v>
      </c>
      <c r="R1924" s="191">
        <f>Q1924*H1924</f>
        <v>0</v>
      </c>
      <c r="S1924" s="191">
        <v>0</v>
      </c>
      <c r="T1924" s="192">
        <f>S1924*H1924</f>
        <v>0</v>
      </c>
      <c r="AR1924" s="93" t="s">
        <v>271</v>
      </c>
      <c r="AT1924" s="93" t="s">
        <v>183</v>
      </c>
      <c r="AU1924" s="93" t="s">
        <v>81</v>
      </c>
      <c r="AY1924" s="93" t="s">
        <v>180</v>
      </c>
      <c r="BE1924" s="193">
        <f>IF(N1924="základní",J1924,0)</f>
        <v>0</v>
      </c>
      <c r="BF1924" s="193">
        <f>IF(N1924="snížená",J1924,0)</f>
        <v>0</v>
      </c>
      <c r="BG1924" s="193">
        <f>IF(N1924="zákl. přenesená",J1924,0)</f>
        <v>0</v>
      </c>
      <c r="BH1924" s="193">
        <f>IF(N1924="sníž. přenesená",J1924,0)</f>
        <v>0</v>
      </c>
      <c r="BI1924" s="193">
        <f>IF(N1924="nulová",J1924,0)</f>
        <v>0</v>
      </c>
      <c r="BJ1924" s="93" t="s">
        <v>78</v>
      </c>
      <c r="BK1924" s="193">
        <f>ROUND(I1924*H1924,2)</f>
        <v>0</v>
      </c>
      <c r="BL1924" s="93" t="s">
        <v>271</v>
      </c>
      <c r="BM1924" s="93" t="s">
        <v>2133</v>
      </c>
    </row>
    <row r="1925" spans="2:65" s="103" customFormat="1" ht="25.5" customHeight="1">
      <c r="B1925" s="104"/>
      <c r="C1925" s="183" t="s">
        <v>2134</v>
      </c>
      <c r="D1925" s="183" t="s">
        <v>183</v>
      </c>
      <c r="E1925" s="184" t="s">
        <v>1308</v>
      </c>
      <c r="F1925" s="185" t="s">
        <v>1309</v>
      </c>
      <c r="G1925" s="186" t="s">
        <v>237</v>
      </c>
      <c r="H1925" s="187">
        <v>1.0580000000000001</v>
      </c>
      <c r="I1925" s="6"/>
      <c r="J1925" s="188">
        <f>ROUND(I1925*H1925,2)</f>
        <v>0</v>
      </c>
      <c r="K1925" s="185" t="s">
        <v>187</v>
      </c>
      <c r="L1925" s="104"/>
      <c r="M1925" s="189" t="s">
        <v>5</v>
      </c>
      <c r="N1925" s="190" t="s">
        <v>42</v>
      </c>
      <c r="O1925" s="105"/>
      <c r="P1925" s="191">
        <f>O1925*H1925</f>
        <v>0</v>
      </c>
      <c r="Q1925" s="191">
        <v>0</v>
      </c>
      <c r="R1925" s="191">
        <f>Q1925*H1925</f>
        <v>0</v>
      </c>
      <c r="S1925" s="191">
        <v>0</v>
      </c>
      <c r="T1925" s="192">
        <f>S1925*H1925</f>
        <v>0</v>
      </c>
      <c r="AR1925" s="93" t="s">
        <v>271</v>
      </c>
      <c r="AT1925" s="93" t="s">
        <v>183</v>
      </c>
      <c r="AU1925" s="93" t="s">
        <v>81</v>
      </c>
      <c r="AY1925" s="93" t="s">
        <v>180</v>
      </c>
      <c r="BE1925" s="193">
        <f>IF(N1925="základní",J1925,0)</f>
        <v>0</v>
      </c>
      <c r="BF1925" s="193">
        <f>IF(N1925="snížená",J1925,0)</f>
        <v>0</v>
      </c>
      <c r="BG1925" s="193">
        <f>IF(N1925="zákl. přenesená",J1925,0)</f>
        <v>0</v>
      </c>
      <c r="BH1925" s="193">
        <f>IF(N1925="sníž. přenesená",J1925,0)</f>
        <v>0</v>
      </c>
      <c r="BI1925" s="193">
        <f>IF(N1925="nulová",J1925,0)</f>
        <v>0</v>
      </c>
      <c r="BJ1925" s="93" t="s">
        <v>78</v>
      </c>
      <c r="BK1925" s="193">
        <f>ROUND(I1925*H1925,2)</f>
        <v>0</v>
      </c>
      <c r="BL1925" s="93" t="s">
        <v>271</v>
      </c>
      <c r="BM1925" s="93" t="s">
        <v>2135</v>
      </c>
    </row>
    <row r="1926" spans="2:65" s="103" customFormat="1" ht="25.5" customHeight="1">
      <c r="B1926" s="104"/>
      <c r="C1926" s="183" t="s">
        <v>2136</v>
      </c>
      <c r="D1926" s="183" t="s">
        <v>183</v>
      </c>
      <c r="E1926" s="184" t="s">
        <v>1312</v>
      </c>
      <c r="F1926" s="185" t="s">
        <v>1313</v>
      </c>
      <c r="G1926" s="186" t="s">
        <v>237</v>
      </c>
      <c r="H1926" s="187">
        <v>14.811999999999999</v>
      </c>
      <c r="I1926" s="6"/>
      <c r="J1926" s="188">
        <f>ROUND(I1926*H1926,2)</f>
        <v>0</v>
      </c>
      <c r="K1926" s="185" t="s">
        <v>187</v>
      </c>
      <c r="L1926" s="104"/>
      <c r="M1926" s="189" t="s">
        <v>5</v>
      </c>
      <c r="N1926" s="190" t="s">
        <v>42</v>
      </c>
      <c r="O1926" s="105"/>
      <c r="P1926" s="191">
        <f>O1926*H1926</f>
        <v>0</v>
      </c>
      <c r="Q1926" s="191">
        <v>0</v>
      </c>
      <c r="R1926" s="191">
        <f>Q1926*H1926</f>
        <v>0</v>
      </c>
      <c r="S1926" s="191">
        <v>0</v>
      </c>
      <c r="T1926" s="192">
        <f>S1926*H1926</f>
        <v>0</v>
      </c>
      <c r="AR1926" s="93" t="s">
        <v>271</v>
      </c>
      <c r="AT1926" s="93" t="s">
        <v>183</v>
      </c>
      <c r="AU1926" s="93" t="s">
        <v>81</v>
      </c>
      <c r="AY1926" s="93" t="s">
        <v>180</v>
      </c>
      <c r="BE1926" s="193">
        <f>IF(N1926="základní",J1926,0)</f>
        <v>0</v>
      </c>
      <c r="BF1926" s="193">
        <f>IF(N1926="snížená",J1926,0)</f>
        <v>0</v>
      </c>
      <c r="BG1926" s="193">
        <f>IF(N1926="zákl. přenesená",J1926,0)</f>
        <v>0</v>
      </c>
      <c r="BH1926" s="193">
        <f>IF(N1926="sníž. přenesená",J1926,0)</f>
        <v>0</v>
      </c>
      <c r="BI1926" s="193">
        <f>IF(N1926="nulová",J1926,0)</f>
        <v>0</v>
      </c>
      <c r="BJ1926" s="93" t="s">
        <v>78</v>
      </c>
      <c r="BK1926" s="193">
        <f>ROUND(I1926*H1926,2)</f>
        <v>0</v>
      </c>
      <c r="BL1926" s="93" t="s">
        <v>271</v>
      </c>
      <c r="BM1926" s="93" t="s">
        <v>2137</v>
      </c>
    </row>
    <row r="1927" spans="2:65" s="203" customFormat="1">
      <c r="B1927" s="202"/>
      <c r="D1927" s="196" t="s">
        <v>190</v>
      </c>
      <c r="E1927" s="204" t="s">
        <v>5</v>
      </c>
      <c r="F1927" s="205" t="s">
        <v>2138</v>
      </c>
      <c r="H1927" s="206">
        <v>14.811999999999999</v>
      </c>
      <c r="L1927" s="202"/>
      <c r="M1927" s="207"/>
      <c r="N1927" s="208"/>
      <c r="O1927" s="208"/>
      <c r="P1927" s="208"/>
      <c r="Q1927" s="208"/>
      <c r="R1927" s="208"/>
      <c r="S1927" s="208"/>
      <c r="T1927" s="209"/>
      <c r="AT1927" s="204" t="s">
        <v>190</v>
      </c>
      <c r="AU1927" s="204" t="s">
        <v>81</v>
      </c>
      <c r="AV1927" s="203" t="s">
        <v>81</v>
      </c>
      <c r="AW1927" s="203" t="s">
        <v>34</v>
      </c>
      <c r="AX1927" s="203" t="s">
        <v>78</v>
      </c>
      <c r="AY1927" s="204" t="s">
        <v>180</v>
      </c>
    </row>
    <row r="1928" spans="2:65" s="103" customFormat="1" ht="16.5" customHeight="1">
      <c r="B1928" s="104"/>
      <c r="C1928" s="183" t="s">
        <v>2139</v>
      </c>
      <c r="D1928" s="183" t="s">
        <v>183</v>
      </c>
      <c r="E1928" s="184" t="s">
        <v>1317</v>
      </c>
      <c r="F1928" s="185" t="s">
        <v>1318</v>
      </c>
      <c r="G1928" s="186" t="s">
        <v>237</v>
      </c>
      <c r="H1928" s="187">
        <v>1.0580000000000001</v>
      </c>
      <c r="I1928" s="6"/>
      <c r="J1928" s="188">
        <f>ROUND(I1928*H1928,2)</f>
        <v>0</v>
      </c>
      <c r="K1928" s="185" t="s">
        <v>187</v>
      </c>
      <c r="L1928" s="104"/>
      <c r="M1928" s="189" t="s">
        <v>5</v>
      </c>
      <c r="N1928" s="190" t="s">
        <v>42</v>
      </c>
      <c r="O1928" s="105"/>
      <c r="P1928" s="191">
        <f>O1928*H1928</f>
        <v>0</v>
      </c>
      <c r="Q1928" s="191">
        <v>0</v>
      </c>
      <c r="R1928" s="191">
        <f>Q1928*H1928</f>
        <v>0</v>
      </c>
      <c r="S1928" s="191">
        <v>0</v>
      </c>
      <c r="T1928" s="192">
        <f>S1928*H1928</f>
        <v>0</v>
      </c>
      <c r="AR1928" s="93" t="s">
        <v>271</v>
      </c>
      <c r="AT1928" s="93" t="s">
        <v>183</v>
      </c>
      <c r="AU1928" s="93" t="s">
        <v>81</v>
      </c>
      <c r="AY1928" s="93" t="s">
        <v>180</v>
      </c>
      <c r="BE1928" s="193">
        <f>IF(N1928="základní",J1928,0)</f>
        <v>0</v>
      </c>
      <c r="BF1928" s="193">
        <f>IF(N1928="snížená",J1928,0)</f>
        <v>0</v>
      </c>
      <c r="BG1928" s="193">
        <f>IF(N1928="zákl. přenesená",J1928,0)</f>
        <v>0</v>
      </c>
      <c r="BH1928" s="193">
        <f>IF(N1928="sníž. přenesená",J1928,0)</f>
        <v>0</v>
      </c>
      <c r="BI1928" s="193">
        <f>IF(N1928="nulová",J1928,0)</f>
        <v>0</v>
      </c>
      <c r="BJ1928" s="93" t="s">
        <v>78</v>
      </c>
      <c r="BK1928" s="193">
        <f>ROUND(I1928*H1928,2)</f>
        <v>0</v>
      </c>
      <c r="BL1928" s="93" t="s">
        <v>271</v>
      </c>
      <c r="BM1928" s="93" t="s">
        <v>2140</v>
      </c>
    </row>
    <row r="1929" spans="2:65" s="103" customFormat="1" ht="16.5" customHeight="1">
      <c r="B1929" s="104"/>
      <c r="C1929" s="183" t="s">
        <v>2141</v>
      </c>
      <c r="D1929" s="183" t="s">
        <v>183</v>
      </c>
      <c r="E1929" s="184" t="s">
        <v>2142</v>
      </c>
      <c r="F1929" s="185" t="s">
        <v>2143</v>
      </c>
      <c r="G1929" s="186" t="s">
        <v>208</v>
      </c>
      <c r="H1929" s="187">
        <v>354.9</v>
      </c>
      <c r="I1929" s="6"/>
      <c r="J1929" s="188">
        <f>ROUND(I1929*H1929,2)</f>
        <v>0</v>
      </c>
      <c r="K1929" s="185" t="s">
        <v>187</v>
      </c>
      <c r="L1929" s="104"/>
      <c r="M1929" s="189" t="s">
        <v>5</v>
      </c>
      <c r="N1929" s="190" t="s">
        <v>42</v>
      </c>
      <c r="O1929" s="105"/>
      <c r="P1929" s="191">
        <f>O1929*H1929</f>
        <v>0</v>
      </c>
      <c r="Q1929" s="191">
        <v>2.9999999999999997E-4</v>
      </c>
      <c r="R1929" s="191">
        <f>Q1929*H1929</f>
        <v>0.10646999999999998</v>
      </c>
      <c r="S1929" s="191">
        <v>0</v>
      </c>
      <c r="T1929" s="192">
        <f>S1929*H1929</f>
        <v>0</v>
      </c>
      <c r="AR1929" s="93" t="s">
        <v>271</v>
      </c>
      <c r="AT1929" s="93" t="s">
        <v>183</v>
      </c>
      <c r="AU1929" s="93" t="s">
        <v>81</v>
      </c>
      <c r="AY1929" s="93" t="s">
        <v>180</v>
      </c>
      <c r="BE1929" s="193">
        <f>IF(N1929="základní",J1929,0)</f>
        <v>0</v>
      </c>
      <c r="BF1929" s="193">
        <f>IF(N1929="snížená",J1929,0)</f>
        <v>0</v>
      </c>
      <c r="BG1929" s="193">
        <f>IF(N1929="zákl. přenesená",J1929,0)</f>
        <v>0</v>
      </c>
      <c r="BH1929" s="193">
        <f>IF(N1929="sníž. přenesená",J1929,0)</f>
        <v>0</v>
      </c>
      <c r="BI1929" s="193">
        <f>IF(N1929="nulová",J1929,0)</f>
        <v>0</v>
      </c>
      <c r="BJ1929" s="93" t="s">
        <v>78</v>
      </c>
      <c r="BK1929" s="193">
        <f>ROUND(I1929*H1929,2)</f>
        <v>0</v>
      </c>
      <c r="BL1929" s="93" t="s">
        <v>271</v>
      </c>
      <c r="BM1929" s="93" t="s">
        <v>2144</v>
      </c>
    </row>
    <row r="1930" spans="2:65" s="195" customFormat="1">
      <c r="B1930" s="194"/>
      <c r="D1930" s="196" t="s">
        <v>190</v>
      </c>
      <c r="E1930" s="197" t="s">
        <v>5</v>
      </c>
      <c r="F1930" s="198" t="s">
        <v>2145</v>
      </c>
      <c r="H1930" s="197" t="s">
        <v>5</v>
      </c>
      <c r="L1930" s="194"/>
      <c r="M1930" s="199"/>
      <c r="N1930" s="200"/>
      <c r="O1930" s="200"/>
      <c r="P1930" s="200"/>
      <c r="Q1930" s="200"/>
      <c r="R1930" s="200"/>
      <c r="S1930" s="200"/>
      <c r="T1930" s="201"/>
      <c r="AT1930" s="197" t="s">
        <v>190</v>
      </c>
      <c r="AU1930" s="197" t="s">
        <v>81</v>
      </c>
      <c r="AV1930" s="195" t="s">
        <v>78</v>
      </c>
      <c r="AW1930" s="195" t="s">
        <v>34</v>
      </c>
      <c r="AX1930" s="195" t="s">
        <v>71</v>
      </c>
      <c r="AY1930" s="197" t="s">
        <v>180</v>
      </c>
    </row>
    <row r="1931" spans="2:65" s="195" customFormat="1">
      <c r="B1931" s="194"/>
      <c r="D1931" s="196" t="s">
        <v>190</v>
      </c>
      <c r="E1931" s="197" t="s">
        <v>5</v>
      </c>
      <c r="F1931" s="198" t="s">
        <v>2033</v>
      </c>
      <c r="H1931" s="197" t="s">
        <v>5</v>
      </c>
      <c r="L1931" s="194"/>
      <c r="M1931" s="199"/>
      <c r="N1931" s="200"/>
      <c r="O1931" s="200"/>
      <c r="P1931" s="200"/>
      <c r="Q1931" s="200"/>
      <c r="R1931" s="200"/>
      <c r="S1931" s="200"/>
      <c r="T1931" s="201"/>
      <c r="AT1931" s="197" t="s">
        <v>190</v>
      </c>
      <c r="AU1931" s="197" t="s">
        <v>81</v>
      </c>
      <c r="AV1931" s="195" t="s">
        <v>78</v>
      </c>
      <c r="AW1931" s="195" t="s">
        <v>34</v>
      </c>
      <c r="AX1931" s="195" t="s">
        <v>71</v>
      </c>
      <c r="AY1931" s="197" t="s">
        <v>180</v>
      </c>
    </row>
    <row r="1932" spans="2:65" s="195" customFormat="1">
      <c r="B1932" s="194"/>
      <c r="D1932" s="196" t="s">
        <v>190</v>
      </c>
      <c r="E1932" s="197" t="s">
        <v>5</v>
      </c>
      <c r="F1932" s="198" t="s">
        <v>2146</v>
      </c>
      <c r="H1932" s="197" t="s">
        <v>5</v>
      </c>
      <c r="L1932" s="194"/>
      <c r="M1932" s="199"/>
      <c r="N1932" s="200"/>
      <c r="O1932" s="200"/>
      <c r="P1932" s="200"/>
      <c r="Q1932" s="200"/>
      <c r="R1932" s="200"/>
      <c r="S1932" s="200"/>
      <c r="T1932" s="201"/>
      <c r="AT1932" s="197" t="s">
        <v>190</v>
      </c>
      <c r="AU1932" s="197" t="s">
        <v>81</v>
      </c>
      <c r="AV1932" s="195" t="s">
        <v>78</v>
      </c>
      <c r="AW1932" s="195" t="s">
        <v>34</v>
      </c>
      <c r="AX1932" s="195" t="s">
        <v>71</v>
      </c>
      <c r="AY1932" s="197" t="s">
        <v>180</v>
      </c>
    </row>
    <row r="1933" spans="2:65" s="195" customFormat="1">
      <c r="B1933" s="194"/>
      <c r="D1933" s="196" t="s">
        <v>190</v>
      </c>
      <c r="E1933" s="197" t="s">
        <v>5</v>
      </c>
      <c r="F1933" s="198" t="s">
        <v>288</v>
      </c>
      <c r="H1933" s="197" t="s">
        <v>5</v>
      </c>
      <c r="L1933" s="194"/>
      <c r="M1933" s="199"/>
      <c r="N1933" s="200"/>
      <c r="O1933" s="200"/>
      <c r="P1933" s="200"/>
      <c r="Q1933" s="200"/>
      <c r="R1933" s="200"/>
      <c r="S1933" s="200"/>
      <c r="T1933" s="201"/>
      <c r="AT1933" s="197" t="s">
        <v>190</v>
      </c>
      <c r="AU1933" s="197" t="s">
        <v>81</v>
      </c>
      <c r="AV1933" s="195" t="s">
        <v>78</v>
      </c>
      <c r="AW1933" s="195" t="s">
        <v>34</v>
      </c>
      <c r="AX1933" s="195" t="s">
        <v>71</v>
      </c>
      <c r="AY1933" s="197" t="s">
        <v>180</v>
      </c>
    </row>
    <row r="1934" spans="2:65" s="203" customFormat="1">
      <c r="B1934" s="202"/>
      <c r="D1934" s="196" t="s">
        <v>190</v>
      </c>
      <c r="E1934" s="204" t="s">
        <v>5</v>
      </c>
      <c r="F1934" s="205" t="s">
        <v>2147</v>
      </c>
      <c r="H1934" s="206">
        <v>133.80000000000001</v>
      </c>
      <c r="L1934" s="202"/>
      <c r="M1934" s="207"/>
      <c r="N1934" s="208"/>
      <c r="O1934" s="208"/>
      <c r="P1934" s="208"/>
      <c r="Q1934" s="208"/>
      <c r="R1934" s="208"/>
      <c r="S1934" s="208"/>
      <c r="T1934" s="209"/>
      <c r="AT1934" s="204" t="s">
        <v>190</v>
      </c>
      <c r="AU1934" s="204" t="s">
        <v>81</v>
      </c>
      <c r="AV1934" s="203" t="s">
        <v>81</v>
      </c>
      <c r="AW1934" s="203" t="s">
        <v>34</v>
      </c>
      <c r="AX1934" s="203" t="s">
        <v>71</v>
      </c>
      <c r="AY1934" s="204" t="s">
        <v>180</v>
      </c>
    </row>
    <row r="1935" spans="2:65" s="219" customFormat="1">
      <c r="B1935" s="218"/>
      <c r="D1935" s="196" t="s">
        <v>190</v>
      </c>
      <c r="E1935" s="220" t="s">
        <v>5</v>
      </c>
      <c r="F1935" s="221" t="s">
        <v>292</v>
      </c>
      <c r="H1935" s="222">
        <v>133.80000000000001</v>
      </c>
      <c r="L1935" s="218"/>
      <c r="M1935" s="223"/>
      <c r="N1935" s="224"/>
      <c r="O1935" s="224"/>
      <c r="P1935" s="224"/>
      <c r="Q1935" s="224"/>
      <c r="R1935" s="224"/>
      <c r="S1935" s="224"/>
      <c r="T1935" s="225"/>
      <c r="AT1935" s="220" t="s">
        <v>190</v>
      </c>
      <c r="AU1935" s="220" t="s">
        <v>81</v>
      </c>
      <c r="AV1935" s="219" t="s">
        <v>205</v>
      </c>
      <c r="AW1935" s="219" t="s">
        <v>34</v>
      </c>
      <c r="AX1935" s="219" t="s">
        <v>71</v>
      </c>
      <c r="AY1935" s="220" t="s">
        <v>180</v>
      </c>
    </row>
    <row r="1936" spans="2:65" s="195" customFormat="1">
      <c r="B1936" s="194"/>
      <c r="D1936" s="196" t="s">
        <v>190</v>
      </c>
      <c r="E1936" s="197" t="s">
        <v>5</v>
      </c>
      <c r="F1936" s="198" t="s">
        <v>2148</v>
      </c>
      <c r="H1936" s="197" t="s">
        <v>5</v>
      </c>
      <c r="L1936" s="194"/>
      <c r="M1936" s="199"/>
      <c r="N1936" s="200"/>
      <c r="O1936" s="200"/>
      <c r="P1936" s="200"/>
      <c r="Q1936" s="200"/>
      <c r="R1936" s="200"/>
      <c r="S1936" s="200"/>
      <c r="T1936" s="201"/>
      <c r="AT1936" s="197" t="s">
        <v>190</v>
      </c>
      <c r="AU1936" s="197" t="s">
        <v>81</v>
      </c>
      <c r="AV1936" s="195" t="s">
        <v>78</v>
      </c>
      <c r="AW1936" s="195" t="s">
        <v>34</v>
      </c>
      <c r="AX1936" s="195" t="s">
        <v>71</v>
      </c>
      <c r="AY1936" s="197" t="s">
        <v>180</v>
      </c>
    </row>
    <row r="1937" spans="2:65" s="195" customFormat="1">
      <c r="B1937" s="194"/>
      <c r="D1937" s="196" t="s">
        <v>190</v>
      </c>
      <c r="E1937" s="197" t="s">
        <v>5</v>
      </c>
      <c r="F1937" s="198" t="s">
        <v>290</v>
      </c>
      <c r="H1937" s="197" t="s">
        <v>5</v>
      </c>
      <c r="L1937" s="194"/>
      <c r="M1937" s="199"/>
      <c r="N1937" s="200"/>
      <c r="O1937" s="200"/>
      <c r="P1937" s="200"/>
      <c r="Q1937" s="200"/>
      <c r="R1937" s="200"/>
      <c r="S1937" s="200"/>
      <c r="T1937" s="201"/>
      <c r="AT1937" s="197" t="s">
        <v>190</v>
      </c>
      <c r="AU1937" s="197" t="s">
        <v>81</v>
      </c>
      <c r="AV1937" s="195" t="s">
        <v>78</v>
      </c>
      <c r="AW1937" s="195" t="s">
        <v>34</v>
      </c>
      <c r="AX1937" s="195" t="s">
        <v>71</v>
      </c>
      <c r="AY1937" s="197" t="s">
        <v>180</v>
      </c>
    </row>
    <row r="1938" spans="2:65" s="203" customFormat="1">
      <c r="B1938" s="202"/>
      <c r="D1938" s="196" t="s">
        <v>190</v>
      </c>
      <c r="E1938" s="204" t="s">
        <v>5</v>
      </c>
      <c r="F1938" s="205" t="s">
        <v>2149</v>
      </c>
      <c r="H1938" s="206">
        <v>85.9</v>
      </c>
      <c r="L1938" s="202"/>
      <c r="M1938" s="207"/>
      <c r="N1938" s="208"/>
      <c r="O1938" s="208"/>
      <c r="P1938" s="208"/>
      <c r="Q1938" s="208"/>
      <c r="R1938" s="208"/>
      <c r="S1938" s="208"/>
      <c r="T1938" s="209"/>
      <c r="AT1938" s="204" t="s">
        <v>190</v>
      </c>
      <c r="AU1938" s="204" t="s">
        <v>81</v>
      </c>
      <c r="AV1938" s="203" t="s">
        <v>81</v>
      </c>
      <c r="AW1938" s="203" t="s">
        <v>34</v>
      </c>
      <c r="AX1938" s="203" t="s">
        <v>71</v>
      </c>
      <c r="AY1938" s="204" t="s">
        <v>180</v>
      </c>
    </row>
    <row r="1939" spans="2:65" s="203" customFormat="1">
      <c r="B1939" s="202"/>
      <c r="D1939" s="196" t="s">
        <v>190</v>
      </c>
      <c r="E1939" s="204" t="s">
        <v>5</v>
      </c>
      <c r="F1939" s="205" t="s">
        <v>2150</v>
      </c>
      <c r="H1939" s="206">
        <v>67.599999999999994</v>
      </c>
      <c r="L1939" s="202"/>
      <c r="M1939" s="207"/>
      <c r="N1939" s="208"/>
      <c r="O1939" s="208"/>
      <c r="P1939" s="208"/>
      <c r="Q1939" s="208"/>
      <c r="R1939" s="208"/>
      <c r="S1939" s="208"/>
      <c r="T1939" s="209"/>
      <c r="AT1939" s="204" t="s">
        <v>190</v>
      </c>
      <c r="AU1939" s="204" t="s">
        <v>81</v>
      </c>
      <c r="AV1939" s="203" t="s">
        <v>81</v>
      </c>
      <c r="AW1939" s="203" t="s">
        <v>34</v>
      </c>
      <c r="AX1939" s="203" t="s">
        <v>71</v>
      </c>
      <c r="AY1939" s="204" t="s">
        <v>180</v>
      </c>
    </row>
    <row r="1940" spans="2:65" s="203" customFormat="1">
      <c r="B1940" s="202"/>
      <c r="D1940" s="196" t="s">
        <v>190</v>
      </c>
      <c r="E1940" s="204" t="s">
        <v>5</v>
      </c>
      <c r="F1940" s="205" t="s">
        <v>2151</v>
      </c>
      <c r="H1940" s="206">
        <v>67.599999999999994</v>
      </c>
      <c r="L1940" s="202"/>
      <c r="M1940" s="207"/>
      <c r="N1940" s="208"/>
      <c r="O1940" s="208"/>
      <c r="P1940" s="208"/>
      <c r="Q1940" s="208"/>
      <c r="R1940" s="208"/>
      <c r="S1940" s="208"/>
      <c r="T1940" s="209"/>
      <c r="AT1940" s="204" t="s">
        <v>190</v>
      </c>
      <c r="AU1940" s="204" t="s">
        <v>81</v>
      </c>
      <c r="AV1940" s="203" t="s">
        <v>81</v>
      </c>
      <c r="AW1940" s="203" t="s">
        <v>34</v>
      </c>
      <c r="AX1940" s="203" t="s">
        <v>71</v>
      </c>
      <c r="AY1940" s="204" t="s">
        <v>180</v>
      </c>
    </row>
    <row r="1941" spans="2:65" s="219" customFormat="1">
      <c r="B1941" s="218"/>
      <c r="D1941" s="196" t="s">
        <v>190</v>
      </c>
      <c r="E1941" s="220" t="s">
        <v>5</v>
      </c>
      <c r="F1941" s="221" t="s">
        <v>292</v>
      </c>
      <c r="H1941" s="222">
        <v>221.1</v>
      </c>
      <c r="L1941" s="218"/>
      <c r="M1941" s="223"/>
      <c r="N1941" s="224"/>
      <c r="O1941" s="224"/>
      <c r="P1941" s="224"/>
      <c r="Q1941" s="224"/>
      <c r="R1941" s="224"/>
      <c r="S1941" s="224"/>
      <c r="T1941" s="225"/>
      <c r="AT1941" s="220" t="s">
        <v>190</v>
      </c>
      <c r="AU1941" s="220" t="s">
        <v>81</v>
      </c>
      <c r="AV1941" s="219" t="s">
        <v>205</v>
      </c>
      <c r="AW1941" s="219" t="s">
        <v>34</v>
      </c>
      <c r="AX1941" s="219" t="s">
        <v>71</v>
      </c>
      <c r="AY1941" s="220" t="s">
        <v>180</v>
      </c>
    </row>
    <row r="1942" spans="2:65" s="211" customFormat="1">
      <c r="B1942" s="210"/>
      <c r="D1942" s="196" t="s">
        <v>190</v>
      </c>
      <c r="E1942" s="212" t="s">
        <v>5</v>
      </c>
      <c r="F1942" s="213" t="s">
        <v>198</v>
      </c>
      <c r="H1942" s="214">
        <v>354.9</v>
      </c>
      <c r="L1942" s="210"/>
      <c r="M1942" s="215"/>
      <c r="N1942" s="216"/>
      <c r="O1942" s="216"/>
      <c r="P1942" s="216"/>
      <c r="Q1942" s="216"/>
      <c r="R1942" s="216"/>
      <c r="S1942" s="216"/>
      <c r="T1942" s="217"/>
      <c r="AT1942" s="212" t="s">
        <v>190</v>
      </c>
      <c r="AU1942" s="212" t="s">
        <v>81</v>
      </c>
      <c r="AV1942" s="211" t="s">
        <v>188</v>
      </c>
      <c r="AW1942" s="211" t="s">
        <v>34</v>
      </c>
      <c r="AX1942" s="211" t="s">
        <v>78</v>
      </c>
      <c r="AY1942" s="212" t="s">
        <v>180</v>
      </c>
    </row>
    <row r="1943" spans="2:65" s="103" customFormat="1" ht="16.5" customHeight="1">
      <c r="B1943" s="104"/>
      <c r="C1943" s="226" t="s">
        <v>2152</v>
      </c>
      <c r="D1943" s="226" t="s">
        <v>296</v>
      </c>
      <c r="E1943" s="227" t="s">
        <v>2153</v>
      </c>
      <c r="F1943" s="228" t="s">
        <v>2154</v>
      </c>
      <c r="G1943" s="229" t="s">
        <v>208</v>
      </c>
      <c r="H1943" s="230">
        <v>390.39</v>
      </c>
      <c r="I1943" s="7"/>
      <c r="J1943" s="231">
        <f>ROUND(I1943*H1943,2)</f>
        <v>0</v>
      </c>
      <c r="K1943" s="228" t="s">
        <v>5</v>
      </c>
      <c r="L1943" s="232"/>
      <c r="M1943" s="233" t="s">
        <v>5</v>
      </c>
      <c r="N1943" s="234" t="s">
        <v>42</v>
      </c>
      <c r="O1943" s="105"/>
      <c r="P1943" s="191">
        <f>O1943*H1943</f>
        <v>0</v>
      </c>
      <c r="Q1943" s="191">
        <v>2.8300000000000001E-3</v>
      </c>
      <c r="R1943" s="191">
        <f>Q1943*H1943</f>
        <v>1.1048036999999999</v>
      </c>
      <c r="S1943" s="191">
        <v>0</v>
      </c>
      <c r="T1943" s="192">
        <f>S1943*H1943</f>
        <v>0</v>
      </c>
      <c r="AR1943" s="93" t="s">
        <v>389</v>
      </c>
      <c r="AT1943" s="93" t="s">
        <v>296</v>
      </c>
      <c r="AU1943" s="93" t="s">
        <v>81</v>
      </c>
      <c r="AY1943" s="93" t="s">
        <v>180</v>
      </c>
      <c r="BE1943" s="193">
        <f>IF(N1943="základní",J1943,0)</f>
        <v>0</v>
      </c>
      <c r="BF1943" s="193">
        <f>IF(N1943="snížená",J1943,0)</f>
        <v>0</v>
      </c>
      <c r="BG1943" s="193">
        <f>IF(N1943="zákl. přenesená",J1943,0)</f>
        <v>0</v>
      </c>
      <c r="BH1943" s="193">
        <f>IF(N1943="sníž. přenesená",J1943,0)</f>
        <v>0</v>
      </c>
      <c r="BI1943" s="193">
        <f>IF(N1943="nulová",J1943,0)</f>
        <v>0</v>
      </c>
      <c r="BJ1943" s="93" t="s">
        <v>78</v>
      </c>
      <c r="BK1943" s="193">
        <f>ROUND(I1943*H1943,2)</f>
        <v>0</v>
      </c>
      <c r="BL1943" s="93" t="s">
        <v>271</v>
      </c>
      <c r="BM1943" s="93" t="s">
        <v>2155</v>
      </c>
    </row>
    <row r="1944" spans="2:65" s="203" customFormat="1">
      <c r="B1944" s="202"/>
      <c r="D1944" s="196" t="s">
        <v>190</v>
      </c>
      <c r="E1944" s="204" t="s">
        <v>5</v>
      </c>
      <c r="F1944" s="205" t="s">
        <v>2156</v>
      </c>
      <c r="H1944" s="206">
        <v>354.9</v>
      </c>
      <c r="L1944" s="202"/>
      <c r="M1944" s="207"/>
      <c r="N1944" s="208"/>
      <c r="O1944" s="208"/>
      <c r="P1944" s="208"/>
      <c r="Q1944" s="208"/>
      <c r="R1944" s="208"/>
      <c r="S1944" s="208"/>
      <c r="T1944" s="209"/>
      <c r="AT1944" s="204" t="s">
        <v>190</v>
      </c>
      <c r="AU1944" s="204" t="s">
        <v>81</v>
      </c>
      <c r="AV1944" s="203" t="s">
        <v>81</v>
      </c>
      <c r="AW1944" s="203" t="s">
        <v>34</v>
      </c>
      <c r="AX1944" s="203" t="s">
        <v>71</v>
      </c>
      <c r="AY1944" s="204" t="s">
        <v>180</v>
      </c>
    </row>
    <row r="1945" spans="2:65" s="203" customFormat="1">
      <c r="B1945" s="202"/>
      <c r="D1945" s="196" t="s">
        <v>190</v>
      </c>
      <c r="E1945" s="204" t="s">
        <v>5</v>
      </c>
      <c r="F1945" s="205" t="s">
        <v>2157</v>
      </c>
      <c r="H1945" s="206">
        <v>390.39</v>
      </c>
      <c r="L1945" s="202"/>
      <c r="M1945" s="207"/>
      <c r="N1945" s="208"/>
      <c r="O1945" s="208"/>
      <c r="P1945" s="208"/>
      <c r="Q1945" s="208"/>
      <c r="R1945" s="208"/>
      <c r="S1945" s="208"/>
      <c r="T1945" s="209"/>
      <c r="AT1945" s="204" t="s">
        <v>190</v>
      </c>
      <c r="AU1945" s="204" t="s">
        <v>81</v>
      </c>
      <c r="AV1945" s="203" t="s">
        <v>81</v>
      </c>
      <c r="AW1945" s="203" t="s">
        <v>34</v>
      </c>
      <c r="AX1945" s="203" t="s">
        <v>78</v>
      </c>
      <c r="AY1945" s="204" t="s">
        <v>180</v>
      </c>
    </row>
    <row r="1946" spans="2:65" s="103" customFormat="1" ht="16.5" customHeight="1">
      <c r="B1946" s="104"/>
      <c r="C1946" s="183" t="s">
        <v>2158</v>
      </c>
      <c r="D1946" s="183" t="s">
        <v>183</v>
      </c>
      <c r="E1946" s="184" t="s">
        <v>2159</v>
      </c>
      <c r="F1946" s="185" t="s">
        <v>2160</v>
      </c>
      <c r="G1946" s="186" t="s">
        <v>186</v>
      </c>
      <c r="H1946" s="187">
        <v>496.86</v>
      </c>
      <c r="I1946" s="6"/>
      <c r="J1946" s="188">
        <f>ROUND(I1946*H1946,2)</f>
        <v>0</v>
      </c>
      <c r="K1946" s="185" t="s">
        <v>187</v>
      </c>
      <c r="L1946" s="104"/>
      <c r="M1946" s="189" t="s">
        <v>5</v>
      </c>
      <c r="N1946" s="190" t="s">
        <v>42</v>
      </c>
      <c r="O1946" s="105"/>
      <c r="P1946" s="191">
        <f>O1946*H1946</f>
        <v>0</v>
      </c>
      <c r="Q1946" s="191">
        <v>2.0000000000000002E-5</v>
      </c>
      <c r="R1946" s="191">
        <f>Q1946*H1946</f>
        <v>9.9372000000000019E-3</v>
      </c>
      <c r="S1946" s="191">
        <v>0</v>
      </c>
      <c r="T1946" s="192">
        <f>S1946*H1946</f>
        <v>0</v>
      </c>
      <c r="AR1946" s="93" t="s">
        <v>271</v>
      </c>
      <c r="AT1946" s="93" t="s">
        <v>183</v>
      </c>
      <c r="AU1946" s="93" t="s">
        <v>81</v>
      </c>
      <c r="AY1946" s="93" t="s">
        <v>180</v>
      </c>
      <c r="BE1946" s="193">
        <f>IF(N1946="základní",J1946,0)</f>
        <v>0</v>
      </c>
      <c r="BF1946" s="193">
        <f>IF(N1946="snížená",J1946,0)</f>
        <v>0</v>
      </c>
      <c r="BG1946" s="193">
        <f>IF(N1946="zákl. přenesená",J1946,0)</f>
        <v>0</v>
      </c>
      <c r="BH1946" s="193">
        <f>IF(N1946="sníž. přenesená",J1946,0)</f>
        <v>0</v>
      </c>
      <c r="BI1946" s="193">
        <f>IF(N1946="nulová",J1946,0)</f>
        <v>0</v>
      </c>
      <c r="BJ1946" s="93" t="s">
        <v>78</v>
      </c>
      <c r="BK1946" s="193">
        <f>ROUND(I1946*H1946,2)</f>
        <v>0</v>
      </c>
      <c r="BL1946" s="93" t="s">
        <v>271</v>
      </c>
      <c r="BM1946" s="93" t="s">
        <v>2161</v>
      </c>
    </row>
    <row r="1947" spans="2:65" s="195" customFormat="1">
      <c r="B1947" s="194"/>
      <c r="D1947" s="196" t="s">
        <v>190</v>
      </c>
      <c r="E1947" s="197" t="s">
        <v>5</v>
      </c>
      <c r="F1947" s="198" t="s">
        <v>2162</v>
      </c>
      <c r="H1947" s="197" t="s">
        <v>5</v>
      </c>
      <c r="L1947" s="194"/>
      <c r="M1947" s="199"/>
      <c r="N1947" s="200"/>
      <c r="O1947" s="200"/>
      <c r="P1947" s="200"/>
      <c r="Q1947" s="200"/>
      <c r="R1947" s="200"/>
      <c r="S1947" s="200"/>
      <c r="T1947" s="201"/>
      <c r="AT1947" s="197" t="s">
        <v>190</v>
      </c>
      <c r="AU1947" s="197" t="s">
        <v>81</v>
      </c>
      <c r="AV1947" s="195" t="s">
        <v>78</v>
      </c>
      <c r="AW1947" s="195" t="s">
        <v>34</v>
      </c>
      <c r="AX1947" s="195" t="s">
        <v>71</v>
      </c>
      <c r="AY1947" s="197" t="s">
        <v>180</v>
      </c>
    </row>
    <row r="1948" spans="2:65" s="203" customFormat="1">
      <c r="B1948" s="202"/>
      <c r="D1948" s="196" t="s">
        <v>190</v>
      </c>
      <c r="E1948" s="204" t="s">
        <v>5</v>
      </c>
      <c r="F1948" s="205" t="s">
        <v>2163</v>
      </c>
      <c r="H1948" s="206">
        <v>496.86</v>
      </c>
      <c r="L1948" s="202"/>
      <c r="M1948" s="207"/>
      <c r="N1948" s="208"/>
      <c r="O1948" s="208"/>
      <c r="P1948" s="208"/>
      <c r="Q1948" s="208"/>
      <c r="R1948" s="208"/>
      <c r="S1948" s="208"/>
      <c r="T1948" s="209"/>
      <c r="AT1948" s="204" t="s">
        <v>190</v>
      </c>
      <c r="AU1948" s="204" t="s">
        <v>81</v>
      </c>
      <c r="AV1948" s="203" t="s">
        <v>81</v>
      </c>
      <c r="AW1948" s="203" t="s">
        <v>34</v>
      </c>
      <c r="AX1948" s="203" t="s">
        <v>78</v>
      </c>
      <c r="AY1948" s="204" t="s">
        <v>180</v>
      </c>
    </row>
    <row r="1949" spans="2:65" s="103" customFormat="1" ht="16.5" customHeight="1">
      <c r="B1949" s="104"/>
      <c r="C1949" s="183" t="s">
        <v>2164</v>
      </c>
      <c r="D1949" s="183" t="s">
        <v>183</v>
      </c>
      <c r="E1949" s="184" t="s">
        <v>2165</v>
      </c>
      <c r="F1949" s="185" t="s">
        <v>2166</v>
      </c>
      <c r="G1949" s="186" t="s">
        <v>186</v>
      </c>
      <c r="H1949" s="187">
        <v>283.92</v>
      </c>
      <c r="I1949" s="6"/>
      <c r="J1949" s="188">
        <f>ROUND(I1949*H1949,2)</f>
        <v>0</v>
      </c>
      <c r="K1949" s="185" t="s">
        <v>187</v>
      </c>
      <c r="L1949" s="104"/>
      <c r="M1949" s="189" t="s">
        <v>5</v>
      </c>
      <c r="N1949" s="190" t="s">
        <v>42</v>
      </c>
      <c r="O1949" s="105"/>
      <c r="P1949" s="191">
        <f>O1949*H1949</f>
        <v>0</v>
      </c>
      <c r="Q1949" s="191">
        <v>1.0000000000000001E-5</v>
      </c>
      <c r="R1949" s="191">
        <f>Q1949*H1949</f>
        <v>2.8392000000000005E-3</v>
      </c>
      <c r="S1949" s="191">
        <v>0</v>
      </c>
      <c r="T1949" s="192">
        <f>S1949*H1949</f>
        <v>0</v>
      </c>
      <c r="AR1949" s="93" t="s">
        <v>271</v>
      </c>
      <c r="AT1949" s="93" t="s">
        <v>183</v>
      </c>
      <c r="AU1949" s="93" t="s">
        <v>81</v>
      </c>
      <c r="AY1949" s="93" t="s">
        <v>180</v>
      </c>
      <c r="BE1949" s="193">
        <f>IF(N1949="základní",J1949,0)</f>
        <v>0</v>
      </c>
      <c r="BF1949" s="193">
        <f>IF(N1949="snížená",J1949,0)</f>
        <v>0</v>
      </c>
      <c r="BG1949" s="193">
        <f>IF(N1949="zákl. přenesená",J1949,0)</f>
        <v>0</v>
      </c>
      <c r="BH1949" s="193">
        <f>IF(N1949="sníž. přenesená",J1949,0)</f>
        <v>0</v>
      </c>
      <c r="BI1949" s="193">
        <f>IF(N1949="nulová",J1949,0)</f>
        <v>0</v>
      </c>
      <c r="BJ1949" s="93" t="s">
        <v>78</v>
      </c>
      <c r="BK1949" s="193">
        <f>ROUND(I1949*H1949,2)</f>
        <v>0</v>
      </c>
      <c r="BL1949" s="93" t="s">
        <v>271</v>
      </c>
      <c r="BM1949" s="93" t="s">
        <v>2167</v>
      </c>
    </row>
    <row r="1950" spans="2:65" s="203" customFormat="1">
      <c r="B1950" s="202"/>
      <c r="D1950" s="196" t="s">
        <v>190</v>
      </c>
      <c r="E1950" s="204" t="s">
        <v>5</v>
      </c>
      <c r="F1950" s="205" t="s">
        <v>2168</v>
      </c>
      <c r="H1950" s="206">
        <v>283.92</v>
      </c>
      <c r="L1950" s="202"/>
      <c r="M1950" s="207"/>
      <c r="N1950" s="208"/>
      <c r="O1950" s="208"/>
      <c r="P1950" s="208"/>
      <c r="Q1950" s="208"/>
      <c r="R1950" s="208"/>
      <c r="S1950" s="208"/>
      <c r="T1950" s="209"/>
      <c r="AT1950" s="204" t="s">
        <v>190</v>
      </c>
      <c r="AU1950" s="204" t="s">
        <v>81</v>
      </c>
      <c r="AV1950" s="203" t="s">
        <v>81</v>
      </c>
      <c r="AW1950" s="203" t="s">
        <v>34</v>
      </c>
      <c r="AX1950" s="203" t="s">
        <v>78</v>
      </c>
      <c r="AY1950" s="204" t="s">
        <v>180</v>
      </c>
    </row>
    <row r="1951" spans="2:65" s="103" customFormat="1" ht="16.5" customHeight="1">
      <c r="B1951" s="104"/>
      <c r="C1951" s="226" t="s">
        <v>2169</v>
      </c>
      <c r="D1951" s="226" t="s">
        <v>296</v>
      </c>
      <c r="E1951" s="227" t="s">
        <v>2170</v>
      </c>
      <c r="F1951" s="228" t="s">
        <v>2171</v>
      </c>
      <c r="G1951" s="229" t="s">
        <v>186</v>
      </c>
      <c r="H1951" s="230">
        <v>312.31200000000001</v>
      </c>
      <c r="I1951" s="7"/>
      <c r="J1951" s="231">
        <f>ROUND(I1951*H1951,2)</f>
        <v>0</v>
      </c>
      <c r="K1951" s="228" t="s">
        <v>187</v>
      </c>
      <c r="L1951" s="232"/>
      <c r="M1951" s="233" t="s">
        <v>5</v>
      </c>
      <c r="N1951" s="234" t="s">
        <v>42</v>
      </c>
      <c r="O1951" s="105"/>
      <c r="P1951" s="191">
        <f>O1951*H1951</f>
        <v>0</v>
      </c>
      <c r="Q1951" s="191">
        <v>3.5E-4</v>
      </c>
      <c r="R1951" s="191">
        <f>Q1951*H1951</f>
        <v>0.10930920000000001</v>
      </c>
      <c r="S1951" s="191">
        <v>0</v>
      </c>
      <c r="T1951" s="192">
        <f>S1951*H1951</f>
        <v>0</v>
      </c>
      <c r="AR1951" s="93" t="s">
        <v>389</v>
      </c>
      <c r="AT1951" s="93" t="s">
        <v>296</v>
      </c>
      <c r="AU1951" s="93" t="s">
        <v>81</v>
      </c>
      <c r="AY1951" s="93" t="s">
        <v>180</v>
      </c>
      <c r="BE1951" s="193">
        <f>IF(N1951="základní",J1951,0)</f>
        <v>0</v>
      </c>
      <c r="BF1951" s="193">
        <f>IF(N1951="snížená",J1951,0)</f>
        <v>0</v>
      </c>
      <c r="BG1951" s="193">
        <f>IF(N1951="zákl. přenesená",J1951,0)</f>
        <v>0</v>
      </c>
      <c r="BH1951" s="193">
        <f>IF(N1951="sníž. přenesená",J1951,0)</f>
        <v>0</v>
      </c>
      <c r="BI1951" s="193">
        <f>IF(N1951="nulová",J1951,0)</f>
        <v>0</v>
      </c>
      <c r="BJ1951" s="93" t="s">
        <v>78</v>
      </c>
      <c r="BK1951" s="193">
        <f>ROUND(I1951*H1951,2)</f>
        <v>0</v>
      </c>
      <c r="BL1951" s="93" t="s">
        <v>271</v>
      </c>
      <c r="BM1951" s="93" t="s">
        <v>2172</v>
      </c>
    </row>
    <row r="1952" spans="2:65" s="203" customFormat="1">
      <c r="B1952" s="202"/>
      <c r="D1952" s="196" t="s">
        <v>190</v>
      </c>
      <c r="E1952" s="204" t="s">
        <v>5</v>
      </c>
      <c r="F1952" s="205" t="s">
        <v>2173</v>
      </c>
      <c r="H1952" s="206">
        <v>312.31200000000001</v>
      </c>
      <c r="L1952" s="202"/>
      <c r="M1952" s="207"/>
      <c r="N1952" s="208"/>
      <c r="O1952" s="208"/>
      <c r="P1952" s="208"/>
      <c r="Q1952" s="208"/>
      <c r="R1952" s="208"/>
      <c r="S1952" s="208"/>
      <c r="T1952" s="209"/>
      <c r="AT1952" s="204" t="s">
        <v>190</v>
      </c>
      <c r="AU1952" s="204" t="s">
        <v>81</v>
      </c>
      <c r="AV1952" s="203" t="s">
        <v>81</v>
      </c>
      <c r="AW1952" s="203" t="s">
        <v>34</v>
      </c>
      <c r="AX1952" s="203" t="s">
        <v>78</v>
      </c>
      <c r="AY1952" s="204" t="s">
        <v>180</v>
      </c>
    </row>
    <row r="1953" spans="2:65" s="103" customFormat="1" ht="16.5" customHeight="1">
      <c r="B1953" s="104"/>
      <c r="C1953" s="183" t="s">
        <v>2174</v>
      </c>
      <c r="D1953" s="183" t="s">
        <v>183</v>
      </c>
      <c r="E1953" s="184" t="s">
        <v>2175</v>
      </c>
      <c r="F1953" s="185" t="s">
        <v>2176</v>
      </c>
      <c r="G1953" s="186" t="s">
        <v>208</v>
      </c>
      <c r="H1953" s="187">
        <v>354.9</v>
      </c>
      <c r="I1953" s="6"/>
      <c r="J1953" s="188">
        <f>ROUND(I1953*H1953,2)</f>
        <v>0</v>
      </c>
      <c r="K1953" s="185" t="s">
        <v>187</v>
      </c>
      <c r="L1953" s="104"/>
      <c r="M1953" s="189" t="s">
        <v>5</v>
      </c>
      <c r="N1953" s="190" t="s">
        <v>42</v>
      </c>
      <c r="O1953" s="105"/>
      <c r="P1953" s="191">
        <f>O1953*H1953</f>
        <v>0</v>
      </c>
      <c r="Q1953" s="191">
        <v>0</v>
      </c>
      <c r="R1953" s="191">
        <f>Q1953*H1953</f>
        <v>0</v>
      </c>
      <c r="S1953" s="191">
        <v>0</v>
      </c>
      <c r="T1953" s="192">
        <f>S1953*H1953</f>
        <v>0</v>
      </c>
      <c r="AR1953" s="93" t="s">
        <v>271</v>
      </c>
      <c r="AT1953" s="93" t="s">
        <v>183</v>
      </c>
      <c r="AU1953" s="93" t="s">
        <v>81</v>
      </c>
      <c r="AY1953" s="93" t="s">
        <v>180</v>
      </c>
      <c r="BE1953" s="193">
        <f>IF(N1953="základní",J1953,0)</f>
        <v>0</v>
      </c>
      <c r="BF1953" s="193">
        <f>IF(N1953="snížená",J1953,0)</f>
        <v>0</v>
      </c>
      <c r="BG1953" s="193">
        <f>IF(N1953="zákl. přenesená",J1953,0)</f>
        <v>0</v>
      </c>
      <c r="BH1953" s="193">
        <f>IF(N1953="sníž. přenesená",J1953,0)</f>
        <v>0</v>
      </c>
      <c r="BI1953" s="193">
        <f>IF(N1953="nulová",J1953,0)</f>
        <v>0</v>
      </c>
      <c r="BJ1953" s="93" t="s">
        <v>78</v>
      </c>
      <c r="BK1953" s="193">
        <f>ROUND(I1953*H1953,2)</f>
        <v>0</v>
      </c>
      <c r="BL1953" s="93" t="s">
        <v>271</v>
      </c>
      <c r="BM1953" s="93" t="s">
        <v>2177</v>
      </c>
    </row>
    <row r="1954" spans="2:65" s="103" customFormat="1" ht="16.5" customHeight="1">
      <c r="B1954" s="104"/>
      <c r="C1954" s="183" t="s">
        <v>2178</v>
      </c>
      <c r="D1954" s="183" t="s">
        <v>183</v>
      </c>
      <c r="E1954" s="184" t="s">
        <v>2179</v>
      </c>
      <c r="F1954" s="185" t="s">
        <v>2180</v>
      </c>
      <c r="G1954" s="186" t="s">
        <v>208</v>
      </c>
      <c r="H1954" s="187">
        <v>354.9</v>
      </c>
      <c r="I1954" s="88"/>
      <c r="J1954" s="188">
        <f>ROUND(I1954*H1954,2)</f>
        <v>0</v>
      </c>
      <c r="K1954" s="185" t="s">
        <v>187</v>
      </c>
      <c r="L1954" s="104"/>
      <c r="M1954" s="189" t="s">
        <v>5</v>
      </c>
      <c r="N1954" s="190" t="s">
        <v>42</v>
      </c>
      <c r="O1954" s="105"/>
      <c r="P1954" s="191">
        <f>O1954*H1954</f>
        <v>0</v>
      </c>
      <c r="Q1954" s="191">
        <v>2.0000000000000001E-4</v>
      </c>
      <c r="R1954" s="191">
        <f>Q1954*H1954</f>
        <v>7.0980000000000001E-2</v>
      </c>
      <c r="S1954" s="191">
        <v>0</v>
      </c>
      <c r="T1954" s="192">
        <f>S1954*H1954</f>
        <v>0</v>
      </c>
      <c r="AR1954" s="93" t="s">
        <v>271</v>
      </c>
      <c r="AT1954" s="93" t="s">
        <v>183</v>
      </c>
      <c r="AU1954" s="93" t="s">
        <v>81</v>
      </c>
      <c r="AY1954" s="93" t="s">
        <v>180</v>
      </c>
      <c r="BE1954" s="193">
        <f>IF(N1954="základní",J1954,0)</f>
        <v>0</v>
      </c>
      <c r="BF1954" s="193">
        <f>IF(N1954="snížená",J1954,0)</f>
        <v>0</v>
      </c>
      <c r="BG1954" s="193">
        <f>IF(N1954="zákl. přenesená",J1954,0)</f>
        <v>0</v>
      </c>
      <c r="BH1954" s="193">
        <f>IF(N1954="sníž. přenesená",J1954,0)</f>
        <v>0</v>
      </c>
      <c r="BI1954" s="193">
        <f>IF(N1954="nulová",J1954,0)</f>
        <v>0</v>
      </c>
      <c r="BJ1954" s="93" t="s">
        <v>78</v>
      </c>
      <c r="BK1954" s="193">
        <f>ROUND(I1954*H1954,2)</f>
        <v>0</v>
      </c>
      <c r="BL1954" s="93" t="s">
        <v>271</v>
      </c>
      <c r="BM1954" s="93" t="s">
        <v>2181</v>
      </c>
    </row>
    <row r="1955" spans="2:65" s="103" customFormat="1" ht="25.5" customHeight="1">
      <c r="B1955" s="104"/>
      <c r="C1955" s="183" t="s">
        <v>2182</v>
      </c>
      <c r="D1955" s="183" t="s">
        <v>183</v>
      </c>
      <c r="E1955" s="184" t="s">
        <v>2183</v>
      </c>
      <c r="F1955" s="185" t="s">
        <v>2184</v>
      </c>
      <c r="G1955" s="186" t="s">
        <v>208</v>
      </c>
      <c r="H1955" s="187">
        <v>133.80000000000001</v>
      </c>
      <c r="I1955" s="6"/>
      <c r="J1955" s="188">
        <f>ROUND(I1955*H1955,2)</f>
        <v>0</v>
      </c>
      <c r="K1955" s="185" t="s">
        <v>187</v>
      </c>
      <c r="L1955" s="104"/>
      <c r="M1955" s="189" t="s">
        <v>5</v>
      </c>
      <c r="N1955" s="190" t="s">
        <v>42</v>
      </c>
      <c r="O1955" s="105"/>
      <c r="P1955" s="191">
        <f>O1955*H1955</f>
        <v>0</v>
      </c>
      <c r="Q1955" s="191">
        <v>4.4999999999999997E-3</v>
      </c>
      <c r="R1955" s="191">
        <f>Q1955*H1955</f>
        <v>0.60209999999999997</v>
      </c>
      <c r="S1955" s="191">
        <v>0</v>
      </c>
      <c r="T1955" s="192">
        <f>S1955*H1955</f>
        <v>0</v>
      </c>
      <c r="AR1955" s="93" t="s">
        <v>271</v>
      </c>
      <c r="AT1955" s="93" t="s">
        <v>183</v>
      </c>
      <c r="AU1955" s="93" t="s">
        <v>81</v>
      </c>
      <c r="AY1955" s="93" t="s">
        <v>180</v>
      </c>
      <c r="BE1955" s="193">
        <f>IF(N1955="základní",J1955,0)</f>
        <v>0</v>
      </c>
      <c r="BF1955" s="193">
        <f>IF(N1955="snížená",J1955,0)</f>
        <v>0</v>
      </c>
      <c r="BG1955" s="193">
        <f>IF(N1955="zákl. přenesená",J1955,0)</f>
        <v>0</v>
      </c>
      <c r="BH1955" s="193">
        <f>IF(N1955="sníž. přenesená",J1955,0)</f>
        <v>0</v>
      </c>
      <c r="BI1955" s="193">
        <f>IF(N1955="nulová",J1955,0)</f>
        <v>0</v>
      </c>
      <c r="BJ1955" s="93" t="s">
        <v>78</v>
      </c>
      <c r="BK1955" s="193">
        <f>ROUND(I1955*H1955,2)</f>
        <v>0</v>
      </c>
      <c r="BL1955" s="93" t="s">
        <v>271</v>
      </c>
      <c r="BM1955" s="93" t="s">
        <v>2185</v>
      </c>
    </row>
    <row r="1956" spans="2:65" s="195" customFormat="1">
      <c r="B1956" s="194"/>
      <c r="D1956" s="196" t="s">
        <v>190</v>
      </c>
      <c r="E1956" s="197" t="s">
        <v>5</v>
      </c>
      <c r="F1956" s="198" t="s">
        <v>2146</v>
      </c>
      <c r="H1956" s="197" t="s">
        <v>5</v>
      </c>
      <c r="L1956" s="194"/>
      <c r="M1956" s="199"/>
      <c r="N1956" s="200"/>
      <c r="O1956" s="200"/>
      <c r="P1956" s="200"/>
      <c r="Q1956" s="200"/>
      <c r="R1956" s="200"/>
      <c r="S1956" s="200"/>
      <c r="T1956" s="201"/>
      <c r="AT1956" s="197" t="s">
        <v>190</v>
      </c>
      <c r="AU1956" s="197" t="s">
        <v>81</v>
      </c>
      <c r="AV1956" s="195" t="s">
        <v>78</v>
      </c>
      <c r="AW1956" s="195" t="s">
        <v>34</v>
      </c>
      <c r="AX1956" s="195" t="s">
        <v>71</v>
      </c>
      <c r="AY1956" s="197" t="s">
        <v>180</v>
      </c>
    </row>
    <row r="1957" spans="2:65" s="203" customFormat="1">
      <c r="B1957" s="202"/>
      <c r="D1957" s="196" t="s">
        <v>190</v>
      </c>
      <c r="E1957" s="204" t="s">
        <v>5</v>
      </c>
      <c r="F1957" s="205" t="s">
        <v>2186</v>
      </c>
      <c r="H1957" s="206">
        <v>133.80000000000001</v>
      </c>
      <c r="L1957" s="202"/>
      <c r="M1957" s="207"/>
      <c r="N1957" s="208"/>
      <c r="O1957" s="208"/>
      <c r="P1957" s="208"/>
      <c r="Q1957" s="208"/>
      <c r="R1957" s="208"/>
      <c r="S1957" s="208"/>
      <c r="T1957" s="209"/>
      <c r="AT1957" s="204" t="s">
        <v>190</v>
      </c>
      <c r="AU1957" s="204" t="s">
        <v>81</v>
      </c>
      <c r="AV1957" s="203" t="s">
        <v>81</v>
      </c>
      <c r="AW1957" s="203" t="s">
        <v>34</v>
      </c>
      <c r="AX1957" s="203" t="s">
        <v>78</v>
      </c>
      <c r="AY1957" s="204" t="s">
        <v>180</v>
      </c>
    </row>
    <row r="1958" spans="2:65" s="103" customFormat="1" ht="25.5" customHeight="1">
      <c r="B1958" s="104"/>
      <c r="C1958" s="183" t="s">
        <v>2187</v>
      </c>
      <c r="D1958" s="183" t="s">
        <v>183</v>
      </c>
      <c r="E1958" s="184" t="s">
        <v>2188</v>
      </c>
      <c r="F1958" s="185" t="s">
        <v>2189</v>
      </c>
      <c r="G1958" s="186" t="s">
        <v>208</v>
      </c>
      <c r="H1958" s="187">
        <v>221.1</v>
      </c>
      <c r="I1958" s="6"/>
      <c r="J1958" s="188">
        <f>ROUND(I1958*H1958,2)</f>
        <v>0</v>
      </c>
      <c r="K1958" s="185" t="s">
        <v>187</v>
      </c>
      <c r="L1958" s="104"/>
      <c r="M1958" s="189" t="s">
        <v>5</v>
      </c>
      <c r="N1958" s="190" t="s">
        <v>42</v>
      </c>
      <c r="O1958" s="105"/>
      <c r="P1958" s="191">
        <f>O1958*H1958</f>
        <v>0</v>
      </c>
      <c r="Q1958" s="191">
        <v>7.4999999999999997E-3</v>
      </c>
      <c r="R1958" s="191">
        <f>Q1958*H1958</f>
        <v>1.65825</v>
      </c>
      <c r="S1958" s="191">
        <v>0</v>
      </c>
      <c r="T1958" s="192">
        <f>S1958*H1958</f>
        <v>0</v>
      </c>
      <c r="AR1958" s="93" t="s">
        <v>271</v>
      </c>
      <c r="AT1958" s="93" t="s">
        <v>183</v>
      </c>
      <c r="AU1958" s="93" t="s">
        <v>81</v>
      </c>
      <c r="AY1958" s="93" t="s">
        <v>180</v>
      </c>
      <c r="BE1958" s="193">
        <f>IF(N1958="základní",J1958,0)</f>
        <v>0</v>
      </c>
      <c r="BF1958" s="193">
        <f>IF(N1958="snížená",J1958,0)</f>
        <v>0</v>
      </c>
      <c r="BG1958" s="193">
        <f>IF(N1958="zákl. přenesená",J1958,0)</f>
        <v>0</v>
      </c>
      <c r="BH1958" s="193">
        <f>IF(N1958="sníž. přenesená",J1958,0)</f>
        <v>0</v>
      </c>
      <c r="BI1958" s="193">
        <f>IF(N1958="nulová",J1958,0)</f>
        <v>0</v>
      </c>
      <c r="BJ1958" s="93" t="s">
        <v>78</v>
      </c>
      <c r="BK1958" s="193">
        <f>ROUND(I1958*H1958,2)</f>
        <v>0</v>
      </c>
      <c r="BL1958" s="93" t="s">
        <v>271</v>
      </c>
      <c r="BM1958" s="93" t="s">
        <v>2190</v>
      </c>
    </row>
    <row r="1959" spans="2:65" s="195" customFormat="1">
      <c r="B1959" s="194"/>
      <c r="D1959" s="196" t="s">
        <v>190</v>
      </c>
      <c r="E1959" s="197" t="s">
        <v>5</v>
      </c>
      <c r="F1959" s="198" t="s">
        <v>2148</v>
      </c>
      <c r="H1959" s="197" t="s">
        <v>5</v>
      </c>
      <c r="L1959" s="194"/>
      <c r="M1959" s="199"/>
      <c r="N1959" s="200"/>
      <c r="O1959" s="200"/>
      <c r="P1959" s="200"/>
      <c r="Q1959" s="200"/>
      <c r="R1959" s="200"/>
      <c r="S1959" s="200"/>
      <c r="T1959" s="201"/>
      <c r="AT1959" s="197" t="s">
        <v>190</v>
      </c>
      <c r="AU1959" s="197" t="s">
        <v>81</v>
      </c>
      <c r="AV1959" s="195" t="s">
        <v>78</v>
      </c>
      <c r="AW1959" s="195" t="s">
        <v>34</v>
      </c>
      <c r="AX1959" s="195" t="s">
        <v>71</v>
      </c>
      <c r="AY1959" s="197" t="s">
        <v>180</v>
      </c>
    </row>
    <row r="1960" spans="2:65" s="203" customFormat="1">
      <c r="B1960" s="202"/>
      <c r="D1960" s="196" t="s">
        <v>190</v>
      </c>
      <c r="E1960" s="204" t="s">
        <v>5</v>
      </c>
      <c r="F1960" s="205" t="s">
        <v>2191</v>
      </c>
      <c r="H1960" s="206">
        <v>221.1</v>
      </c>
      <c r="L1960" s="202"/>
      <c r="M1960" s="207"/>
      <c r="N1960" s="208"/>
      <c r="O1960" s="208"/>
      <c r="P1960" s="208"/>
      <c r="Q1960" s="208"/>
      <c r="R1960" s="208"/>
      <c r="S1960" s="208"/>
      <c r="T1960" s="209"/>
      <c r="AT1960" s="204" t="s">
        <v>190</v>
      </c>
      <c r="AU1960" s="204" t="s">
        <v>81</v>
      </c>
      <c r="AV1960" s="203" t="s">
        <v>81</v>
      </c>
      <c r="AW1960" s="203" t="s">
        <v>34</v>
      </c>
      <c r="AX1960" s="203" t="s">
        <v>78</v>
      </c>
      <c r="AY1960" s="204" t="s">
        <v>180</v>
      </c>
    </row>
    <row r="1961" spans="2:65" s="103" customFormat="1" ht="16.5" customHeight="1">
      <c r="B1961" s="104"/>
      <c r="C1961" s="183" t="s">
        <v>2192</v>
      </c>
      <c r="D1961" s="183" t="s">
        <v>183</v>
      </c>
      <c r="E1961" s="184" t="s">
        <v>2193</v>
      </c>
      <c r="F1961" s="185" t="s">
        <v>2194</v>
      </c>
      <c r="G1961" s="186" t="s">
        <v>186</v>
      </c>
      <c r="H1961" s="187">
        <v>14</v>
      </c>
      <c r="I1961" s="6"/>
      <c r="J1961" s="188">
        <f>ROUND(I1961*H1961,2)</f>
        <v>0</v>
      </c>
      <c r="K1961" s="185" t="s">
        <v>187</v>
      </c>
      <c r="L1961" s="104"/>
      <c r="M1961" s="189" t="s">
        <v>5</v>
      </c>
      <c r="N1961" s="190" t="s">
        <v>42</v>
      </c>
      <c r="O1961" s="105"/>
      <c r="P1961" s="191">
        <f>O1961*H1961</f>
        <v>0</v>
      </c>
      <c r="Q1961" s="191">
        <v>0</v>
      </c>
      <c r="R1961" s="191">
        <f>Q1961*H1961</f>
        <v>0</v>
      </c>
      <c r="S1961" s="191">
        <v>0</v>
      </c>
      <c r="T1961" s="192">
        <f>S1961*H1961</f>
        <v>0</v>
      </c>
      <c r="AR1961" s="93" t="s">
        <v>271</v>
      </c>
      <c r="AT1961" s="93" t="s">
        <v>183</v>
      </c>
      <c r="AU1961" s="93" t="s">
        <v>81</v>
      </c>
      <c r="AY1961" s="93" t="s">
        <v>180</v>
      </c>
      <c r="BE1961" s="193">
        <f>IF(N1961="základní",J1961,0)</f>
        <v>0</v>
      </c>
      <c r="BF1961" s="193">
        <f>IF(N1961="snížená",J1961,0)</f>
        <v>0</v>
      </c>
      <c r="BG1961" s="193">
        <f>IF(N1961="zákl. přenesená",J1961,0)</f>
        <v>0</v>
      </c>
      <c r="BH1961" s="193">
        <f>IF(N1961="sníž. přenesená",J1961,0)</f>
        <v>0</v>
      </c>
      <c r="BI1961" s="193">
        <f>IF(N1961="nulová",J1961,0)</f>
        <v>0</v>
      </c>
      <c r="BJ1961" s="93" t="s">
        <v>78</v>
      </c>
      <c r="BK1961" s="193">
        <f>ROUND(I1961*H1961,2)</f>
        <v>0</v>
      </c>
      <c r="BL1961" s="93" t="s">
        <v>271</v>
      </c>
      <c r="BM1961" s="93" t="s">
        <v>2195</v>
      </c>
    </row>
    <row r="1962" spans="2:65" s="195" customFormat="1">
      <c r="B1962" s="194"/>
      <c r="D1962" s="196" t="s">
        <v>190</v>
      </c>
      <c r="E1962" s="197" t="s">
        <v>5</v>
      </c>
      <c r="F1962" s="198" t="s">
        <v>2196</v>
      </c>
      <c r="H1962" s="197" t="s">
        <v>5</v>
      </c>
      <c r="L1962" s="194"/>
      <c r="M1962" s="199"/>
      <c r="N1962" s="200"/>
      <c r="O1962" s="200"/>
      <c r="P1962" s="200"/>
      <c r="Q1962" s="200"/>
      <c r="R1962" s="200"/>
      <c r="S1962" s="200"/>
      <c r="T1962" s="201"/>
      <c r="AT1962" s="197" t="s">
        <v>190</v>
      </c>
      <c r="AU1962" s="197" t="s">
        <v>81</v>
      </c>
      <c r="AV1962" s="195" t="s">
        <v>78</v>
      </c>
      <c r="AW1962" s="195" t="s">
        <v>34</v>
      </c>
      <c r="AX1962" s="195" t="s">
        <v>71</v>
      </c>
      <c r="AY1962" s="197" t="s">
        <v>180</v>
      </c>
    </row>
    <row r="1963" spans="2:65" s="203" customFormat="1">
      <c r="B1963" s="202"/>
      <c r="D1963" s="196" t="s">
        <v>190</v>
      </c>
      <c r="E1963" s="204" t="s">
        <v>5</v>
      </c>
      <c r="F1963" s="205" t="s">
        <v>2197</v>
      </c>
      <c r="H1963" s="206">
        <v>14</v>
      </c>
      <c r="L1963" s="202"/>
      <c r="M1963" s="207"/>
      <c r="N1963" s="208"/>
      <c r="O1963" s="208"/>
      <c r="P1963" s="208"/>
      <c r="Q1963" s="208"/>
      <c r="R1963" s="208"/>
      <c r="S1963" s="208"/>
      <c r="T1963" s="209"/>
      <c r="AT1963" s="204" t="s">
        <v>190</v>
      </c>
      <c r="AU1963" s="204" t="s">
        <v>81</v>
      </c>
      <c r="AV1963" s="203" t="s">
        <v>81</v>
      </c>
      <c r="AW1963" s="203" t="s">
        <v>34</v>
      </c>
      <c r="AX1963" s="203" t="s">
        <v>78</v>
      </c>
      <c r="AY1963" s="204" t="s">
        <v>180</v>
      </c>
    </row>
    <row r="1964" spans="2:65" s="103" customFormat="1" ht="16.5" customHeight="1">
      <c r="B1964" s="104"/>
      <c r="C1964" s="226" t="s">
        <v>2198</v>
      </c>
      <c r="D1964" s="226" t="s">
        <v>296</v>
      </c>
      <c r="E1964" s="227" t="s">
        <v>2199</v>
      </c>
      <c r="F1964" s="228" t="s">
        <v>2200</v>
      </c>
      <c r="G1964" s="229" t="s">
        <v>186</v>
      </c>
      <c r="H1964" s="230">
        <v>15.4</v>
      </c>
      <c r="I1964" s="7"/>
      <c r="J1964" s="231">
        <f>ROUND(I1964*H1964,2)</f>
        <v>0</v>
      </c>
      <c r="K1964" s="228" t="s">
        <v>187</v>
      </c>
      <c r="L1964" s="232"/>
      <c r="M1964" s="233" t="s">
        <v>5</v>
      </c>
      <c r="N1964" s="234" t="s">
        <v>42</v>
      </c>
      <c r="O1964" s="105"/>
      <c r="P1964" s="191">
        <f>O1964*H1964</f>
        <v>0</v>
      </c>
      <c r="Q1964" s="191">
        <v>2.1000000000000001E-4</v>
      </c>
      <c r="R1964" s="191">
        <f>Q1964*H1964</f>
        <v>3.2340000000000003E-3</v>
      </c>
      <c r="S1964" s="191">
        <v>0</v>
      </c>
      <c r="T1964" s="192">
        <f>S1964*H1964</f>
        <v>0</v>
      </c>
      <c r="AR1964" s="93" t="s">
        <v>389</v>
      </c>
      <c r="AT1964" s="93" t="s">
        <v>296</v>
      </c>
      <c r="AU1964" s="93" t="s">
        <v>81</v>
      </c>
      <c r="AY1964" s="93" t="s">
        <v>180</v>
      </c>
      <c r="BE1964" s="193">
        <f>IF(N1964="základní",J1964,0)</f>
        <v>0</v>
      </c>
      <c r="BF1964" s="193">
        <f>IF(N1964="snížená",J1964,0)</f>
        <v>0</v>
      </c>
      <c r="BG1964" s="193">
        <f>IF(N1964="zákl. přenesená",J1964,0)</f>
        <v>0</v>
      </c>
      <c r="BH1964" s="193">
        <f>IF(N1964="sníž. přenesená",J1964,0)</f>
        <v>0</v>
      </c>
      <c r="BI1964" s="193">
        <f>IF(N1964="nulová",J1964,0)</f>
        <v>0</v>
      </c>
      <c r="BJ1964" s="93" t="s">
        <v>78</v>
      </c>
      <c r="BK1964" s="193">
        <f>ROUND(I1964*H1964,2)</f>
        <v>0</v>
      </c>
      <c r="BL1964" s="93" t="s">
        <v>271</v>
      </c>
      <c r="BM1964" s="93" t="s">
        <v>2201</v>
      </c>
    </row>
    <row r="1965" spans="2:65" s="203" customFormat="1">
      <c r="B1965" s="202"/>
      <c r="D1965" s="196" t="s">
        <v>190</v>
      </c>
      <c r="E1965" s="204" t="s">
        <v>5</v>
      </c>
      <c r="F1965" s="205" t="s">
        <v>2197</v>
      </c>
      <c r="H1965" s="206">
        <v>14</v>
      </c>
      <c r="L1965" s="202"/>
      <c r="M1965" s="207"/>
      <c r="N1965" s="208"/>
      <c r="O1965" s="208"/>
      <c r="P1965" s="208"/>
      <c r="Q1965" s="208"/>
      <c r="R1965" s="208"/>
      <c r="S1965" s="208"/>
      <c r="T1965" s="209"/>
      <c r="AT1965" s="204" t="s">
        <v>190</v>
      </c>
      <c r="AU1965" s="204" t="s">
        <v>81</v>
      </c>
      <c r="AV1965" s="203" t="s">
        <v>81</v>
      </c>
      <c r="AW1965" s="203" t="s">
        <v>34</v>
      </c>
      <c r="AX1965" s="203" t="s">
        <v>71</v>
      </c>
      <c r="AY1965" s="204" t="s">
        <v>180</v>
      </c>
    </row>
    <row r="1966" spans="2:65" s="203" customFormat="1">
      <c r="B1966" s="202"/>
      <c r="D1966" s="196" t="s">
        <v>190</v>
      </c>
      <c r="E1966" s="204" t="s">
        <v>5</v>
      </c>
      <c r="F1966" s="205" t="s">
        <v>2202</v>
      </c>
      <c r="H1966" s="206">
        <v>15.4</v>
      </c>
      <c r="L1966" s="202"/>
      <c r="M1966" s="207"/>
      <c r="N1966" s="208"/>
      <c r="O1966" s="208"/>
      <c r="P1966" s="208"/>
      <c r="Q1966" s="208"/>
      <c r="R1966" s="208"/>
      <c r="S1966" s="208"/>
      <c r="T1966" s="209"/>
      <c r="AT1966" s="204" t="s">
        <v>190</v>
      </c>
      <c r="AU1966" s="204" t="s">
        <v>81</v>
      </c>
      <c r="AV1966" s="203" t="s">
        <v>81</v>
      </c>
      <c r="AW1966" s="203" t="s">
        <v>34</v>
      </c>
      <c r="AX1966" s="203" t="s">
        <v>78</v>
      </c>
      <c r="AY1966" s="204" t="s">
        <v>180</v>
      </c>
    </row>
    <row r="1967" spans="2:65" s="103" customFormat="1" ht="38.25" customHeight="1">
      <c r="B1967" s="104"/>
      <c r="C1967" s="183" t="s">
        <v>2203</v>
      </c>
      <c r="D1967" s="183" t="s">
        <v>183</v>
      </c>
      <c r="E1967" s="184" t="s">
        <v>2204</v>
      </c>
      <c r="F1967" s="185" t="s">
        <v>2205</v>
      </c>
      <c r="G1967" s="186" t="s">
        <v>237</v>
      </c>
      <c r="H1967" s="187">
        <v>3.6680000000000001</v>
      </c>
      <c r="I1967" s="6"/>
      <c r="J1967" s="188">
        <f>ROUND(I1967*H1967,2)</f>
        <v>0</v>
      </c>
      <c r="K1967" s="185" t="s">
        <v>187</v>
      </c>
      <c r="L1967" s="104"/>
      <c r="M1967" s="189" t="s">
        <v>5</v>
      </c>
      <c r="N1967" s="190" t="s">
        <v>42</v>
      </c>
      <c r="O1967" s="105"/>
      <c r="P1967" s="191">
        <f>O1967*H1967</f>
        <v>0</v>
      </c>
      <c r="Q1967" s="191">
        <v>0</v>
      </c>
      <c r="R1967" s="191">
        <f>Q1967*H1967</f>
        <v>0</v>
      </c>
      <c r="S1967" s="191">
        <v>0</v>
      </c>
      <c r="T1967" s="192">
        <f>S1967*H1967</f>
        <v>0</v>
      </c>
      <c r="AR1967" s="93" t="s">
        <v>271</v>
      </c>
      <c r="AT1967" s="93" t="s">
        <v>183</v>
      </c>
      <c r="AU1967" s="93" t="s">
        <v>81</v>
      </c>
      <c r="AY1967" s="93" t="s">
        <v>180</v>
      </c>
      <c r="BE1967" s="193">
        <f>IF(N1967="základní",J1967,0)</f>
        <v>0</v>
      </c>
      <c r="BF1967" s="193">
        <f>IF(N1967="snížená",J1967,0)</f>
        <v>0</v>
      </c>
      <c r="BG1967" s="193">
        <f>IF(N1967="zákl. přenesená",J1967,0)</f>
        <v>0</v>
      </c>
      <c r="BH1967" s="193">
        <f>IF(N1967="sníž. přenesená",J1967,0)</f>
        <v>0</v>
      </c>
      <c r="BI1967" s="193">
        <f>IF(N1967="nulová",J1967,0)</f>
        <v>0</v>
      </c>
      <c r="BJ1967" s="93" t="s">
        <v>78</v>
      </c>
      <c r="BK1967" s="193">
        <f>ROUND(I1967*H1967,2)</f>
        <v>0</v>
      </c>
      <c r="BL1967" s="93" t="s">
        <v>271</v>
      </c>
      <c r="BM1967" s="93" t="s">
        <v>2206</v>
      </c>
    </row>
    <row r="1968" spans="2:65" s="103" customFormat="1" ht="38.25" customHeight="1">
      <c r="B1968" s="104"/>
      <c r="C1968" s="183" t="s">
        <v>2207</v>
      </c>
      <c r="D1968" s="183" t="s">
        <v>183</v>
      </c>
      <c r="E1968" s="184" t="s">
        <v>2208</v>
      </c>
      <c r="F1968" s="185" t="s">
        <v>2209</v>
      </c>
      <c r="G1968" s="186" t="s">
        <v>237</v>
      </c>
      <c r="H1968" s="187">
        <v>3.6680000000000001</v>
      </c>
      <c r="I1968" s="6"/>
      <c r="J1968" s="188">
        <f>ROUND(I1968*H1968,2)</f>
        <v>0</v>
      </c>
      <c r="K1968" s="185" t="s">
        <v>187</v>
      </c>
      <c r="L1968" s="104"/>
      <c r="M1968" s="189" t="s">
        <v>5</v>
      </c>
      <c r="N1968" s="190" t="s">
        <v>42</v>
      </c>
      <c r="O1968" s="105"/>
      <c r="P1968" s="191">
        <f>O1968*H1968</f>
        <v>0</v>
      </c>
      <c r="Q1968" s="191">
        <v>0</v>
      </c>
      <c r="R1968" s="191">
        <f>Q1968*H1968</f>
        <v>0</v>
      </c>
      <c r="S1968" s="191">
        <v>0</v>
      </c>
      <c r="T1968" s="192">
        <f>S1968*H1968</f>
        <v>0</v>
      </c>
      <c r="AR1968" s="93" t="s">
        <v>271</v>
      </c>
      <c r="AT1968" s="93" t="s">
        <v>183</v>
      </c>
      <c r="AU1968" s="93" t="s">
        <v>81</v>
      </c>
      <c r="AY1968" s="93" t="s">
        <v>180</v>
      </c>
      <c r="BE1968" s="193">
        <f>IF(N1968="základní",J1968,0)</f>
        <v>0</v>
      </c>
      <c r="BF1968" s="193">
        <f>IF(N1968="snížená",J1968,0)</f>
        <v>0</v>
      </c>
      <c r="BG1968" s="193">
        <f>IF(N1968="zákl. přenesená",J1968,0)</f>
        <v>0</v>
      </c>
      <c r="BH1968" s="193">
        <f>IF(N1968="sníž. přenesená",J1968,0)</f>
        <v>0</v>
      </c>
      <c r="BI1968" s="193">
        <f>IF(N1968="nulová",J1968,0)</f>
        <v>0</v>
      </c>
      <c r="BJ1968" s="93" t="s">
        <v>78</v>
      </c>
      <c r="BK1968" s="193">
        <f>ROUND(I1968*H1968,2)</f>
        <v>0</v>
      </c>
      <c r="BL1968" s="93" t="s">
        <v>271</v>
      </c>
      <c r="BM1968" s="93" t="s">
        <v>2210</v>
      </c>
    </row>
    <row r="1969" spans="2:65" s="171" customFormat="1" ht="29.85" customHeight="1">
      <c r="B1969" s="170"/>
      <c r="D1969" s="172" t="s">
        <v>70</v>
      </c>
      <c r="E1969" s="181" t="s">
        <v>2211</v>
      </c>
      <c r="F1969" s="181" t="s">
        <v>2212</v>
      </c>
      <c r="J1969" s="182">
        <f>BK1969</f>
        <v>0</v>
      </c>
      <c r="L1969" s="170"/>
      <c r="M1969" s="175"/>
      <c r="N1969" s="176"/>
      <c r="O1969" s="176"/>
      <c r="P1969" s="177">
        <f>SUM(P1970:P2025)</f>
        <v>0</v>
      </c>
      <c r="Q1969" s="176"/>
      <c r="R1969" s="177">
        <f>SUM(R1970:R2025)</f>
        <v>4.3374711000000001</v>
      </c>
      <c r="S1969" s="176"/>
      <c r="T1969" s="178">
        <f>SUM(T1970:T2025)</f>
        <v>0</v>
      </c>
      <c r="AR1969" s="172" t="s">
        <v>81</v>
      </c>
      <c r="AT1969" s="179" t="s">
        <v>70</v>
      </c>
      <c r="AU1969" s="179" t="s">
        <v>78</v>
      </c>
      <c r="AY1969" s="172" t="s">
        <v>180</v>
      </c>
      <c r="BK1969" s="180">
        <f>SUM(BK1970:BK2025)</f>
        <v>0</v>
      </c>
    </row>
    <row r="1970" spans="2:65" s="103" customFormat="1" ht="25.5" customHeight="1">
      <c r="B1970" s="104"/>
      <c r="C1970" s="183" t="s">
        <v>2213</v>
      </c>
      <c r="D1970" s="183" t="s">
        <v>183</v>
      </c>
      <c r="E1970" s="184" t="s">
        <v>2214</v>
      </c>
      <c r="F1970" s="185" t="s">
        <v>2215</v>
      </c>
      <c r="G1970" s="186" t="s">
        <v>208</v>
      </c>
      <c r="H1970" s="187">
        <v>199.72</v>
      </c>
      <c r="I1970" s="6"/>
      <c r="J1970" s="188">
        <f>ROUND(I1970*H1970,2)</f>
        <v>0</v>
      </c>
      <c r="K1970" s="185" t="s">
        <v>187</v>
      </c>
      <c r="L1970" s="104"/>
      <c r="M1970" s="189" t="s">
        <v>5</v>
      </c>
      <c r="N1970" s="190" t="s">
        <v>42</v>
      </c>
      <c r="O1970" s="105"/>
      <c r="P1970" s="191">
        <f>O1970*H1970</f>
        <v>0</v>
      </c>
      <c r="Q1970" s="191">
        <v>3.0000000000000001E-3</v>
      </c>
      <c r="R1970" s="191">
        <f>Q1970*H1970</f>
        <v>0.59916000000000003</v>
      </c>
      <c r="S1970" s="191">
        <v>0</v>
      </c>
      <c r="T1970" s="192">
        <f>S1970*H1970</f>
        <v>0</v>
      </c>
      <c r="AR1970" s="93" t="s">
        <v>271</v>
      </c>
      <c r="AT1970" s="93" t="s">
        <v>183</v>
      </c>
      <c r="AU1970" s="93" t="s">
        <v>81</v>
      </c>
      <c r="AY1970" s="93" t="s">
        <v>180</v>
      </c>
      <c r="BE1970" s="193">
        <f>IF(N1970="základní",J1970,0)</f>
        <v>0</v>
      </c>
      <c r="BF1970" s="193">
        <f>IF(N1970="snížená",J1970,0)</f>
        <v>0</v>
      </c>
      <c r="BG1970" s="193">
        <f>IF(N1970="zákl. přenesená",J1970,0)</f>
        <v>0</v>
      </c>
      <c r="BH1970" s="193">
        <f>IF(N1970="sníž. přenesená",J1970,0)</f>
        <v>0</v>
      </c>
      <c r="BI1970" s="193">
        <f>IF(N1970="nulová",J1970,0)</f>
        <v>0</v>
      </c>
      <c r="BJ1970" s="93" t="s">
        <v>78</v>
      </c>
      <c r="BK1970" s="193">
        <f>ROUND(I1970*H1970,2)</f>
        <v>0</v>
      </c>
      <c r="BL1970" s="93" t="s">
        <v>271</v>
      </c>
      <c r="BM1970" s="93" t="s">
        <v>2216</v>
      </c>
    </row>
    <row r="1971" spans="2:65" s="195" customFormat="1">
      <c r="B1971" s="194"/>
      <c r="D1971" s="196" t="s">
        <v>190</v>
      </c>
      <c r="E1971" s="197" t="s">
        <v>5</v>
      </c>
      <c r="F1971" s="198" t="s">
        <v>2217</v>
      </c>
      <c r="H1971" s="197" t="s">
        <v>5</v>
      </c>
      <c r="L1971" s="194"/>
      <c r="M1971" s="199"/>
      <c r="N1971" s="200"/>
      <c r="O1971" s="200"/>
      <c r="P1971" s="200"/>
      <c r="Q1971" s="200"/>
      <c r="R1971" s="200"/>
      <c r="S1971" s="200"/>
      <c r="T1971" s="201"/>
      <c r="AT1971" s="197" t="s">
        <v>190</v>
      </c>
      <c r="AU1971" s="197" t="s">
        <v>81</v>
      </c>
      <c r="AV1971" s="195" t="s">
        <v>78</v>
      </c>
      <c r="AW1971" s="195" t="s">
        <v>34</v>
      </c>
      <c r="AX1971" s="195" t="s">
        <v>71</v>
      </c>
      <c r="AY1971" s="197" t="s">
        <v>180</v>
      </c>
    </row>
    <row r="1972" spans="2:65" s="195" customFormat="1">
      <c r="B1972" s="194"/>
      <c r="D1972" s="196" t="s">
        <v>190</v>
      </c>
      <c r="E1972" s="197" t="s">
        <v>5</v>
      </c>
      <c r="F1972" s="198" t="s">
        <v>494</v>
      </c>
      <c r="H1972" s="197" t="s">
        <v>5</v>
      </c>
      <c r="L1972" s="194"/>
      <c r="M1972" s="199"/>
      <c r="N1972" s="200"/>
      <c r="O1972" s="200"/>
      <c r="P1972" s="200"/>
      <c r="Q1972" s="200"/>
      <c r="R1972" s="200"/>
      <c r="S1972" s="200"/>
      <c r="T1972" s="201"/>
      <c r="AT1972" s="197" t="s">
        <v>190</v>
      </c>
      <c r="AU1972" s="197" t="s">
        <v>81</v>
      </c>
      <c r="AV1972" s="195" t="s">
        <v>78</v>
      </c>
      <c r="AW1972" s="195" t="s">
        <v>34</v>
      </c>
      <c r="AX1972" s="195" t="s">
        <v>71</v>
      </c>
      <c r="AY1972" s="197" t="s">
        <v>180</v>
      </c>
    </row>
    <row r="1973" spans="2:65" s="195" customFormat="1">
      <c r="B1973" s="194"/>
      <c r="D1973" s="196" t="s">
        <v>190</v>
      </c>
      <c r="E1973" s="197" t="s">
        <v>5</v>
      </c>
      <c r="F1973" s="198" t="s">
        <v>288</v>
      </c>
      <c r="H1973" s="197" t="s">
        <v>5</v>
      </c>
      <c r="L1973" s="194"/>
      <c r="M1973" s="199"/>
      <c r="N1973" s="200"/>
      <c r="O1973" s="200"/>
      <c r="P1973" s="200"/>
      <c r="Q1973" s="200"/>
      <c r="R1973" s="200"/>
      <c r="S1973" s="200"/>
      <c r="T1973" s="201"/>
      <c r="AT1973" s="197" t="s">
        <v>190</v>
      </c>
      <c r="AU1973" s="197" t="s">
        <v>81</v>
      </c>
      <c r="AV1973" s="195" t="s">
        <v>78</v>
      </c>
      <c r="AW1973" s="195" t="s">
        <v>34</v>
      </c>
      <c r="AX1973" s="195" t="s">
        <v>71</v>
      </c>
      <c r="AY1973" s="197" t="s">
        <v>180</v>
      </c>
    </row>
    <row r="1974" spans="2:65" s="195" customFormat="1">
      <c r="B1974" s="194"/>
      <c r="D1974" s="196" t="s">
        <v>190</v>
      </c>
      <c r="E1974" s="197" t="s">
        <v>5</v>
      </c>
      <c r="F1974" s="198" t="s">
        <v>2218</v>
      </c>
      <c r="H1974" s="197" t="s">
        <v>5</v>
      </c>
      <c r="L1974" s="194"/>
      <c r="M1974" s="199"/>
      <c r="N1974" s="200"/>
      <c r="O1974" s="200"/>
      <c r="P1974" s="200"/>
      <c r="Q1974" s="200"/>
      <c r="R1974" s="200"/>
      <c r="S1974" s="200"/>
      <c r="T1974" s="201"/>
      <c r="AT1974" s="197" t="s">
        <v>190</v>
      </c>
      <c r="AU1974" s="197" t="s">
        <v>81</v>
      </c>
      <c r="AV1974" s="195" t="s">
        <v>78</v>
      </c>
      <c r="AW1974" s="195" t="s">
        <v>34</v>
      </c>
      <c r="AX1974" s="195" t="s">
        <v>71</v>
      </c>
      <c r="AY1974" s="197" t="s">
        <v>180</v>
      </c>
    </row>
    <row r="1975" spans="2:65" s="203" customFormat="1">
      <c r="B1975" s="202"/>
      <c r="D1975" s="196" t="s">
        <v>190</v>
      </c>
      <c r="E1975" s="204" t="s">
        <v>5</v>
      </c>
      <c r="F1975" s="205" t="s">
        <v>2219</v>
      </c>
      <c r="H1975" s="206">
        <v>20.72</v>
      </c>
      <c r="L1975" s="202"/>
      <c r="M1975" s="207"/>
      <c r="N1975" s="208"/>
      <c r="O1975" s="208"/>
      <c r="P1975" s="208"/>
      <c r="Q1975" s="208"/>
      <c r="R1975" s="208"/>
      <c r="S1975" s="208"/>
      <c r="T1975" s="209"/>
      <c r="AT1975" s="204" t="s">
        <v>190</v>
      </c>
      <c r="AU1975" s="204" t="s">
        <v>81</v>
      </c>
      <c r="AV1975" s="203" t="s">
        <v>81</v>
      </c>
      <c r="AW1975" s="203" t="s">
        <v>34</v>
      </c>
      <c r="AX1975" s="203" t="s">
        <v>71</v>
      </c>
      <c r="AY1975" s="204" t="s">
        <v>180</v>
      </c>
    </row>
    <row r="1976" spans="2:65" s="203" customFormat="1">
      <c r="B1976" s="202"/>
      <c r="D1976" s="196" t="s">
        <v>190</v>
      </c>
      <c r="E1976" s="204" t="s">
        <v>5</v>
      </c>
      <c r="F1976" s="205" t="s">
        <v>2220</v>
      </c>
      <c r="H1976" s="206">
        <v>27.04</v>
      </c>
      <c r="L1976" s="202"/>
      <c r="M1976" s="207"/>
      <c r="N1976" s="208"/>
      <c r="O1976" s="208"/>
      <c r="P1976" s="208"/>
      <c r="Q1976" s="208"/>
      <c r="R1976" s="208"/>
      <c r="S1976" s="208"/>
      <c r="T1976" s="209"/>
      <c r="AT1976" s="204" t="s">
        <v>190</v>
      </c>
      <c r="AU1976" s="204" t="s">
        <v>81</v>
      </c>
      <c r="AV1976" s="203" t="s">
        <v>81</v>
      </c>
      <c r="AW1976" s="203" t="s">
        <v>34</v>
      </c>
      <c r="AX1976" s="203" t="s">
        <v>71</v>
      </c>
      <c r="AY1976" s="204" t="s">
        <v>180</v>
      </c>
    </row>
    <row r="1977" spans="2:65" s="203" customFormat="1">
      <c r="B1977" s="202"/>
      <c r="D1977" s="196" t="s">
        <v>190</v>
      </c>
      <c r="E1977" s="204" t="s">
        <v>5</v>
      </c>
      <c r="F1977" s="205" t="s">
        <v>2221</v>
      </c>
      <c r="H1977" s="206">
        <v>16.16</v>
      </c>
      <c r="L1977" s="202"/>
      <c r="M1977" s="207"/>
      <c r="N1977" s="208"/>
      <c r="O1977" s="208"/>
      <c r="P1977" s="208"/>
      <c r="Q1977" s="208"/>
      <c r="R1977" s="208"/>
      <c r="S1977" s="208"/>
      <c r="T1977" s="209"/>
      <c r="AT1977" s="204" t="s">
        <v>190</v>
      </c>
      <c r="AU1977" s="204" t="s">
        <v>81</v>
      </c>
      <c r="AV1977" s="203" t="s">
        <v>81</v>
      </c>
      <c r="AW1977" s="203" t="s">
        <v>34</v>
      </c>
      <c r="AX1977" s="203" t="s">
        <v>71</v>
      </c>
      <c r="AY1977" s="204" t="s">
        <v>180</v>
      </c>
    </row>
    <row r="1978" spans="2:65" s="203" customFormat="1">
      <c r="B1978" s="202"/>
      <c r="D1978" s="196" t="s">
        <v>190</v>
      </c>
      <c r="E1978" s="204" t="s">
        <v>5</v>
      </c>
      <c r="F1978" s="205" t="s">
        <v>2222</v>
      </c>
      <c r="H1978" s="206">
        <v>23.64</v>
      </c>
      <c r="L1978" s="202"/>
      <c r="M1978" s="207"/>
      <c r="N1978" s="208"/>
      <c r="O1978" s="208"/>
      <c r="P1978" s="208"/>
      <c r="Q1978" s="208"/>
      <c r="R1978" s="208"/>
      <c r="S1978" s="208"/>
      <c r="T1978" s="209"/>
      <c r="AT1978" s="204" t="s">
        <v>190</v>
      </c>
      <c r="AU1978" s="204" t="s">
        <v>81</v>
      </c>
      <c r="AV1978" s="203" t="s">
        <v>81</v>
      </c>
      <c r="AW1978" s="203" t="s">
        <v>34</v>
      </c>
      <c r="AX1978" s="203" t="s">
        <v>71</v>
      </c>
      <c r="AY1978" s="204" t="s">
        <v>180</v>
      </c>
    </row>
    <row r="1979" spans="2:65" s="203" customFormat="1">
      <c r="B1979" s="202"/>
      <c r="D1979" s="196" t="s">
        <v>190</v>
      </c>
      <c r="E1979" s="204" t="s">
        <v>5</v>
      </c>
      <c r="F1979" s="205" t="s">
        <v>2223</v>
      </c>
      <c r="H1979" s="206">
        <v>13.48</v>
      </c>
      <c r="L1979" s="202"/>
      <c r="M1979" s="207"/>
      <c r="N1979" s="208"/>
      <c r="O1979" s="208"/>
      <c r="P1979" s="208"/>
      <c r="Q1979" s="208"/>
      <c r="R1979" s="208"/>
      <c r="S1979" s="208"/>
      <c r="T1979" s="209"/>
      <c r="AT1979" s="204" t="s">
        <v>190</v>
      </c>
      <c r="AU1979" s="204" t="s">
        <v>81</v>
      </c>
      <c r="AV1979" s="203" t="s">
        <v>81</v>
      </c>
      <c r="AW1979" s="203" t="s">
        <v>34</v>
      </c>
      <c r="AX1979" s="203" t="s">
        <v>71</v>
      </c>
      <c r="AY1979" s="204" t="s">
        <v>180</v>
      </c>
    </row>
    <row r="1980" spans="2:65" s="195" customFormat="1">
      <c r="B1980" s="194"/>
      <c r="D1980" s="196" t="s">
        <v>190</v>
      </c>
      <c r="E1980" s="197" t="s">
        <v>5</v>
      </c>
      <c r="F1980" s="198" t="s">
        <v>343</v>
      </c>
      <c r="H1980" s="197" t="s">
        <v>5</v>
      </c>
      <c r="L1980" s="194"/>
      <c r="M1980" s="199"/>
      <c r="N1980" s="200"/>
      <c r="O1980" s="200"/>
      <c r="P1980" s="200"/>
      <c r="Q1980" s="200"/>
      <c r="R1980" s="200"/>
      <c r="S1980" s="200"/>
      <c r="T1980" s="201"/>
      <c r="AT1980" s="197" t="s">
        <v>190</v>
      </c>
      <c r="AU1980" s="197" t="s">
        <v>81</v>
      </c>
      <c r="AV1980" s="195" t="s">
        <v>78</v>
      </c>
      <c r="AW1980" s="195" t="s">
        <v>34</v>
      </c>
      <c r="AX1980" s="195" t="s">
        <v>71</v>
      </c>
      <c r="AY1980" s="197" t="s">
        <v>180</v>
      </c>
    </row>
    <row r="1981" spans="2:65" s="203" customFormat="1">
      <c r="B1981" s="202"/>
      <c r="D1981" s="196" t="s">
        <v>190</v>
      </c>
      <c r="E1981" s="204" t="s">
        <v>5</v>
      </c>
      <c r="F1981" s="205" t="s">
        <v>2224</v>
      </c>
      <c r="H1981" s="206">
        <v>-1.6</v>
      </c>
      <c r="L1981" s="202"/>
      <c r="M1981" s="207"/>
      <c r="N1981" s="208"/>
      <c r="O1981" s="208"/>
      <c r="P1981" s="208"/>
      <c r="Q1981" s="208"/>
      <c r="R1981" s="208"/>
      <c r="S1981" s="208"/>
      <c r="T1981" s="209"/>
      <c r="AT1981" s="204" t="s">
        <v>190</v>
      </c>
      <c r="AU1981" s="204" t="s">
        <v>81</v>
      </c>
      <c r="AV1981" s="203" t="s">
        <v>81</v>
      </c>
      <c r="AW1981" s="203" t="s">
        <v>34</v>
      </c>
      <c r="AX1981" s="203" t="s">
        <v>71</v>
      </c>
      <c r="AY1981" s="204" t="s">
        <v>180</v>
      </c>
    </row>
    <row r="1982" spans="2:65" s="203" customFormat="1">
      <c r="B1982" s="202"/>
      <c r="D1982" s="196" t="s">
        <v>190</v>
      </c>
      <c r="E1982" s="204" t="s">
        <v>5</v>
      </c>
      <c r="F1982" s="205" t="s">
        <v>2225</v>
      </c>
      <c r="H1982" s="206">
        <v>-6</v>
      </c>
      <c r="L1982" s="202"/>
      <c r="M1982" s="207"/>
      <c r="N1982" s="208"/>
      <c r="O1982" s="208"/>
      <c r="P1982" s="208"/>
      <c r="Q1982" s="208"/>
      <c r="R1982" s="208"/>
      <c r="S1982" s="208"/>
      <c r="T1982" s="209"/>
      <c r="AT1982" s="204" t="s">
        <v>190</v>
      </c>
      <c r="AU1982" s="204" t="s">
        <v>81</v>
      </c>
      <c r="AV1982" s="203" t="s">
        <v>81</v>
      </c>
      <c r="AW1982" s="203" t="s">
        <v>34</v>
      </c>
      <c r="AX1982" s="203" t="s">
        <v>71</v>
      </c>
      <c r="AY1982" s="204" t="s">
        <v>180</v>
      </c>
    </row>
    <row r="1983" spans="2:65" s="219" customFormat="1">
      <c r="B1983" s="218"/>
      <c r="D1983" s="196" t="s">
        <v>190</v>
      </c>
      <c r="E1983" s="220" t="s">
        <v>5</v>
      </c>
      <c r="F1983" s="221" t="s">
        <v>292</v>
      </c>
      <c r="H1983" s="222">
        <v>93.44</v>
      </c>
      <c r="L1983" s="218"/>
      <c r="M1983" s="223"/>
      <c r="N1983" s="224"/>
      <c r="O1983" s="224"/>
      <c r="P1983" s="224"/>
      <c r="Q1983" s="224"/>
      <c r="R1983" s="224"/>
      <c r="S1983" s="224"/>
      <c r="T1983" s="225"/>
      <c r="AT1983" s="220" t="s">
        <v>190</v>
      </c>
      <c r="AU1983" s="220" t="s">
        <v>81</v>
      </c>
      <c r="AV1983" s="219" t="s">
        <v>205</v>
      </c>
      <c r="AW1983" s="219" t="s">
        <v>34</v>
      </c>
      <c r="AX1983" s="219" t="s">
        <v>71</v>
      </c>
      <c r="AY1983" s="220" t="s">
        <v>180</v>
      </c>
    </row>
    <row r="1984" spans="2:65" s="195" customFormat="1">
      <c r="B1984" s="194"/>
      <c r="D1984" s="196" t="s">
        <v>190</v>
      </c>
      <c r="E1984" s="197" t="s">
        <v>5</v>
      </c>
      <c r="F1984" s="198" t="s">
        <v>290</v>
      </c>
      <c r="H1984" s="197" t="s">
        <v>5</v>
      </c>
      <c r="L1984" s="194"/>
      <c r="M1984" s="199"/>
      <c r="N1984" s="200"/>
      <c r="O1984" s="200"/>
      <c r="P1984" s="200"/>
      <c r="Q1984" s="200"/>
      <c r="R1984" s="200"/>
      <c r="S1984" s="200"/>
      <c r="T1984" s="201"/>
      <c r="AT1984" s="197" t="s">
        <v>190</v>
      </c>
      <c r="AU1984" s="197" t="s">
        <v>81</v>
      </c>
      <c r="AV1984" s="195" t="s">
        <v>78</v>
      </c>
      <c r="AW1984" s="195" t="s">
        <v>34</v>
      </c>
      <c r="AX1984" s="195" t="s">
        <v>71</v>
      </c>
      <c r="AY1984" s="197" t="s">
        <v>180</v>
      </c>
    </row>
    <row r="1985" spans="2:51" s="195" customFormat="1">
      <c r="B1985" s="194"/>
      <c r="D1985" s="196" t="s">
        <v>190</v>
      </c>
      <c r="E1985" s="197" t="s">
        <v>5</v>
      </c>
      <c r="F1985" s="198" t="s">
        <v>2226</v>
      </c>
      <c r="H1985" s="197" t="s">
        <v>5</v>
      </c>
      <c r="L1985" s="194"/>
      <c r="M1985" s="199"/>
      <c r="N1985" s="200"/>
      <c r="O1985" s="200"/>
      <c r="P1985" s="200"/>
      <c r="Q1985" s="200"/>
      <c r="R1985" s="200"/>
      <c r="S1985" s="200"/>
      <c r="T1985" s="201"/>
      <c r="AT1985" s="197" t="s">
        <v>190</v>
      </c>
      <c r="AU1985" s="197" t="s">
        <v>81</v>
      </c>
      <c r="AV1985" s="195" t="s">
        <v>78</v>
      </c>
      <c r="AW1985" s="195" t="s">
        <v>34</v>
      </c>
      <c r="AX1985" s="195" t="s">
        <v>71</v>
      </c>
      <c r="AY1985" s="197" t="s">
        <v>180</v>
      </c>
    </row>
    <row r="1986" spans="2:51" s="203" customFormat="1">
      <c r="B1986" s="202"/>
      <c r="D1986" s="196" t="s">
        <v>190</v>
      </c>
      <c r="E1986" s="204" t="s">
        <v>5</v>
      </c>
      <c r="F1986" s="205" t="s">
        <v>2227</v>
      </c>
      <c r="H1986" s="206">
        <v>13.6</v>
      </c>
      <c r="L1986" s="202"/>
      <c r="M1986" s="207"/>
      <c r="N1986" s="208"/>
      <c r="O1986" s="208"/>
      <c r="P1986" s="208"/>
      <c r="Q1986" s="208"/>
      <c r="R1986" s="208"/>
      <c r="S1986" s="208"/>
      <c r="T1986" s="209"/>
      <c r="AT1986" s="204" t="s">
        <v>190</v>
      </c>
      <c r="AU1986" s="204" t="s">
        <v>81</v>
      </c>
      <c r="AV1986" s="203" t="s">
        <v>81</v>
      </c>
      <c r="AW1986" s="203" t="s">
        <v>34</v>
      </c>
      <c r="AX1986" s="203" t="s">
        <v>71</v>
      </c>
      <c r="AY1986" s="204" t="s">
        <v>180</v>
      </c>
    </row>
    <row r="1987" spans="2:51" s="203" customFormat="1">
      <c r="B1987" s="202"/>
      <c r="D1987" s="196" t="s">
        <v>190</v>
      </c>
      <c r="E1987" s="204" t="s">
        <v>5</v>
      </c>
      <c r="F1987" s="205" t="s">
        <v>2228</v>
      </c>
      <c r="H1987" s="206">
        <v>14.54</v>
      </c>
      <c r="L1987" s="202"/>
      <c r="M1987" s="207"/>
      <c r="N1987" s="208"/>
      <c r="O1987" s="208"/>
      <c r="P1987" s="208"/>
      <c r="Q1987" s="208"/>
      <c r="R1987" s="208"/>
      <c r="S1987" s="208"/>
      <c r="T1987" s="209"/>
      <c r="AT1987" s="204" t="s">
        <v>190</v>
      </c>
      <c r="AU1987" s="204" t="s">
        <v>81</v>
      </c>
      <c r="AV1987" s="203" t="s">
        <v>81</v>
      </c>
      <c r="AW1987" s="203" t="s">
        <v>34</v>
      </c>
      <c r="AX1987" s="203" t="s">
        <v>71</v>
      </c>
      <c r="AY1987" s="204" t="s">
        <v>180</v>
      </c>
    </row>
    <row r="1988" spans="2:51" s="203" customFormat="1">
      <c r="B1988" s="202"/>
      <c r="D1988" s="196" t="s">
        <v>190</v>
      </c>
      <c r="E1988" s="204" t="s">
        <v>5</v>
      </c>
      <c r="F1988" s="205" t="s">
        <v>2229</v>
      </c>
      <c r="H1988" s="206">
        <v>20.059999999999999</v>
      </c>
      <c r="L1988" s="202"/>
      <c r="M1988" s="207"/>
      <c r="N1988" s="208"/>
      <c r="O1988" s="208"/>
      <c r="P1988" s="208"/>
      <c r="Q1988" s="208"/>
      <c r="R1988" s="208"/>
      <c r="S1988" s="208"/>
      <c r="T1988" s="209"/>
      <c r="AT1988" s="204" t="s">
        <v>190</v>
      </c>
      <c r="AU1988" s="204" t="s">
        <v>81</v>
      </c>
      <c r="AV1988" s="203" t="s">
        <v>81</v>
      </c>
      <c r="AW1988" s="203" t="s">
        <v>34</v>
      </c>
      <c r="AX1988" s="203" t="s">
        <v>71</v>
      </c>
      <c r="AY1988" s="204" t="s">
        <v>180</v>
      </c>
    </row>
    <row r="1989" spans="2:51" s="203" customFormat="1">
      <c r="B1989" s="202"/>
      <c r="D1989" s="196" t="s">
        <v>190</v>
      </c>
      <c r="E1989" s="204" t="s">
        <v>5</v>
      </c>
      <c r="F1989" s="205" t="s">
        <v>2230</v>
      </c>
      <c r="H1989" s="206">
        <v>15.6</v>
      </c>
      <c r="L1989" s="202"/>
      <c r="M1989" s="207"/>
      <c r="N1989" s="208"/>
      <c r="O1989" s="208"/>
      <c r="P1989" s="208"/>
      <c r="Q1989" s="208"/>
      <c r="R1989" s="208"/>
      <c r="S1989" s="208"/>
      <c r="T1989" s="209"/>
      <c r="AT1989" s="204" t="s">
        <v>190</v>
      </c>
      <c r="AU1989" s="204" t="s">
        <v>81</v>
      </c>
      <c r="AV1989" s="203" t="s">
        <v>81</v>
      </c>
      <c r="AW1989" s="203" t="s">
        <v>34</v>
      </c>
      <c r="AX1989" s="203" t="s">
        <v>71</v>
      </c>
      <c r="AY1989" s="204" t="s">
        <v>180</v>
      </c>
    </row>
    <row r="1990" spans="2:51" s="203" customFormat="1">
      <c r="B1990" s="202"/>
      <c r="D1990" s="196" t="s">
        <v>190</v>
      </c>
      <c r="E1990" s="204" t="s">
        <v>5</v>
      </c>
      <c r="F1990" s="205" t="s">
        <v>2231</v>
      </c>
      <c r="H1990" s="206">
        <v>8.2799999999999994</v>
      </c>
      <c r="L1990" s="202"/>
      <c r="M1990" s="207"/>
      <c r="N1990" s="208"/>
      <c r="O1990" s="208"/>
      <c r="P1990" s="208"/>
      <c r="Q1990" s="208"/>
      <c r="R1990" s="208"/>
      <c r="S1990" s="208"/>
      <c r="T1990" s="209"/>
      <c r="AT1990" s="204" t="s">
        <v>190</v>
      </c>
      <c r="AU1990" s="204" t="s">
        <v>81</v>
      </c>
      <c r="AV1990" s="203" t="s">
        <v>81</v>
      </c>
      <c r="AW1990" s="203" t="s">
        <v>34</v>
      </c>
      <c r="AX1990" s="203" t="s">
        <v>71</v>
      </c>
      <c r="AY1990" s="204" t="s">
        <v>180</v>
      </c>
    </row>
    <row r="1991" spans="2:51" s="203" customFormat="1">
      <c r="B1991" s="202"/>
      <c r="D1991" s="196" t="s">
        <v>190</v>
      </c>
      <c r="E1991" s="204" t="s">
        <v>5</v>
      </c>
      <c r="F1991" s="205" t="s">
        <v>2232</v>
      </c>
      <c r="H1991" s="206">
        <v>16.8</v>
      </c>
      <c r="L1991" s="202"/>
      <c r="M1991" s="207"/>
      <c r="N1991" s="208"/>
      <c r="O1991" s="208"/>
      <c r="P1991" s="208"/>
      <c r="Q1991" s="208"/>
      <c r="R1991" s="208"/>
      <c r="S1991" s="208"/>
      <c r="T1991" s="209"/>
      <c r="AT1991" s="204" t="s">
        <v>190</v>
      </c>
      <c r="AU1991" s="204" t="s">
        <v>81</v>
      </c>
      <c r="AV1991" s="203" t="s">
        <v>81</v>
      </c>
      <c r="AW1991" s="203" t="s">
        <v>34</v>
      </c>
      <c r="AX1991" s="203" t="s">
        <v>71</v>
      </c>
      <c r="AY1991" s="204" t="s">
        <v>180</v>
      </c>
    </row>
    <row r="1992" spans="2:51" s="203" customFormat="1">
      <c r="B1992" s="202"/>
      <c r="D1992" s="196" t="s">
        <v>190</v>
      </c>
      <c r="E1992" s="204" t="s">
        <v>5</v>
      </c>
      <c r="F1992" s="205" t="s">
        <v>2233</v>
      </c>
      <c r="H1992" s="206">
        <v>16.8</v>
      </c>
      <c r="L1992" s="202"/>
      <c r="M1992" s="207"/>
      <c r="N1992" s="208"/>
      <c r="O1992" s="208"/>
      <c r="P1992" s="208"/>
      <c r="Q1992" s="208"/>
      <c r="R1992" s="208"/>
      <c r="S1992" s="208"/>
      <c r="T1992" s="209"/>
      <c r="AT1992" s="204" t="s">
        <v>190</v>
      </c>
      <c r="AU1992" s="204" t="s">
        <v>81</v>
      </c>
      <c r="AV1992" s="203" t="s">
        <v>81</v>
      </c>
      <c r="AW1992" s="203" t="s">
        <v>34</v>
      </c>
      <c r="AX1992" s="203" t="s">
        <v>71</v>
      </c>
      <c r="AY1992" s="204" t="s">
        <v>180</v>
      </c>
    </row>
    <row r="1993" spans="2:51" s="203" customFormat="1">
      <c r="B1993" s="202"/>
      <c r="D1993" s="196" t="s">
        <v>190</v>
      </c>
      <c r="E1993" s="204" t="s">
        <v>5</v>
      </c>
      <c r="F1993" s="205" t="s">
        <v>2234</v>
      </c>
      <c r="H1993" s="206">
        <v>8.1999999999999993</v>
      </c>
      <c r="L1993" s="202"/>
      <c r="M1993" s="207"/>
      <c r="N1993" s="208"/>
      <c r="O1993" s="208"/>
      <c r="P1993" s="208"/>
      <c r="Q1993" s="208"/>
      <c r="R1993" s="208"/>
      <c r="S1993" s="208"/>
      <c r="T1993" s="209"/>
      <c r="AT1993" s="204" t="s">
        <v>190</v>
      </c>
      <c r="AU1993" s="204" t="s">
        <v>81</v>
      </c>
      <c r="AV1993" s="203" t="s">
        <v>81</v>
      </c>
      <c r="AW1993" s="203" t="s">
        <v>34</v>
      </c>
      <c r="AX1993" s="203" t="s">
        <v>71</v>
      </c>
      <c r="AY1993" s="204" t="s">
        <v>180</v>
      </c>
    </row>
    <row r="1994" spans="2:51" s="203" customFormat="1">
      <c r="B1994" s="202"/>
      <c r="D1994" s="196" t="s">
        <v>190</v>
      </c>
      <c r="E1994" s="204" t="s">
        <v>5</v>
      </c>
      <c r="F1994" s="205" t="s">
        <v>2235</v>
      </c>
      <c r="H1994" s="206">
        <v>11.6</v>
      </c>
      <c r="L1994" s="202"/>
      <c r="M1994" s="207"/>
      <c r="N1994" s="208"/>
      <c r="O1994" s="208"/>
      <c r="P1994" s="208"/>
      <c r="Q1994" s="208"/>
      <c r="R1994" s="208"/>
      <c r="S1994" s="208"/>
      <c r="T1994" s="209"/>
      <c r="AT1994" s="204" t="s">
        <v>190</v>
      </c>
      <c r="AU1994" s="204" t="s">
        <v>81</v>
      </c>
      <c r="AV1994" s="203" t="s">
        <v>81</v>
      </c>
      <c r="AW1994" s="203" t="s">
        <v>34</v>
      </c>
      <c r="AX1994" s="203" t="s">
        <v>71</v>
      </c>
      <c r="AY1994" s="204" t="s">
        <v>180</v>
      </c>
    </row>
    <row r="1995" spans="2:51" s="203" customFormat="1">
      <c r="B1995" s="202"/>
      <c r="D1995" s="196" t="s">
        <v>190</v>
      </c>
      <c r="E1995" s="204" t="s">
        <v>5</v>
      </c>
      <c r="F1995" s="205" t="s">
        <v>2236</v>
      </c>
      <c r="H1995" s="206">
        <v>7.8</v>
      </c>
      <c r="L1995" s="202"/>
      <c r="M1995" s="207"/>
      <c r="N1995" s="208"/>
      <c r="O1995" s="208"/>
      <c r="P1995" s="208"/>
      <c r="Q1995" s="208"/>
      <c r="R1995" s="208"/>
      <c r="S1995" s="208"/>
      <c r="T1995" s="209"/>
      <c r="AT1995" s="204" t="s">
        <v>190</v>
      </c>
      <c r="AU1995" s="204" t="s">
        <v>81</v>
      </c>
      <c r="AV1995" s="203" t="s">
        <v>81</v>
      </c>
      <c r="AW1995" s="203" t="s">
        <v>34</v>
      </c>
      <c r="AX1995" s="203" t="s">
        <v>71</v>
      </c>
      <c r="AY1995" s="204" t="s">
        <v>180</v>
      </c>
    </row>
    <row r="1996" spans="2:51" s="195" customFormat="1">
      <c r="B1996" s="194"/>
      <c r="D1996" s="196" t="s">
        <v>190</v>
      </c>
      <c r="E1996" s="197" t="s">
        <v>5</v>
      </c>
      <c r="F1996" s="198" t="s">
        <v>343</v>
      </c>
      <c r="H1996" s="197" t="s">
        <v>5</v>
      </c>
      <c r="L1996" s="194"/>
      <c r="M1996" s="199"/>
      <c r="N1996" s="200"/>
      <c r="O1996" s="200"/>
      <c r="P1996" s="200"/>
      <c r="Q1996" s="200"/>
      <c r="R1996" s="200"/>
      <c r="S1996" s="200"/>
      <c r="T1996" s="201"/>
      <c r="AT1996" s="197" t="s">
        <v>190</v>
      </c>
      <c r="AU1996" s="197" t="s">
        <v>81</v>
      </c>
      <c r="AV1996" s="195" t="s">
        <v>78</v>
      </c>
      <c r="AW1996" s="195" t="s">
        <v>34</v>
      </c>
      <c r="AX1996" s="195" t="s">
        <v>71</v>
      </c>
      <c r="AY1996" s="197" t="s">
        <v>180</v>
      </c>
    </row>
    <row r="1997" spans="2:51" s="203" customFormat="1">
      <c r="B1997" s="202"/>
      <c r="D1997" s="196" t="s">
        <v>190</v>
      </c>
      <c r="E1997" s="204" t="s">
        <v>5</v>
      </c>
      <c r="F1997" s="205" t="s">
        <v>2237</v>
      </c>
      <c r="H1997" s="206">
        <v>-1.8</v>
      </c>
      <c r="L1997" s="202"/>
      <c r="M1997" s="207"/>
      <c r="N1997" s="208"/>
      <c r="O1997" s="208"/>
      <c r="P1997" s="208"/>
      <c r="Q1997" s="208"/>
      <c r="R1997" s="208"/>
      <c r="S1997" s="208"/>
      <c r="T1997" s="209"/>
      <c r="AT1997" s="204" t="s">
        <v>190</v>
      </c>
      <c r="AU1997" s="204" t="s">
        <v>81</v>
      </c>
      <c r="AV1997" s="203" t="s">
        <v>81</v>
      </c>
      <c r="AW1997" s="203" t="s">
        <v>34</v>
      </c>
      <c r="AX1997" s="203" t="s">
        <v>71</v>
      </c>
      <c r="AY1997" s="204" t="s">
        <v>180</v>
      </c>
    </row>
    <row r="1998" spans="2:51" s="203" customFormat="1">
      <c r="B1998" s="202"/>
      <c r="D1998" s="196" t="s">
        <v>190</v>
      </c>
      <c r="E1998" s="204" t="s">
        <v>5</v>
      </c>
      <c r="F1998" s="205" t="s">
        <v>2238</v>
      </c>
      <c r="H1998" s="206">
        <v>-25.2</v>
      </c>
      <c r="L1998" s="202"/>
      <c r="M1998" s="207"/>
      <c r="N1998" s="208"/>
      <c r="O1998" s="208"/>
      <c r="P1998" s="208"/>
      <c r="Q1998" s="208"/>
      <c r="R1998" s="208"/>
      <c r="S1998" s="208"/>
      <c r="T1998" s="209"/>
      <c r="AT1998" s="204" t="s">
        <v>190</v>
      </c>
      <c r="AU1998" s="204" t="s">
        <v>81</v>
      </c>
      <c r="AV1998" s="203" t="s">
        <v>81</v>
      </c>
      <c r="AW1998" s="203" t="s">
        <v>34</v>
      </c>
      <c r="AX1998" s="203" t="s">
        <v>71</v>
      </c>
      <c r="AY1998" s="204" t="s">
        <v>180</v>
      </c>
    </row>
    <row r="1999" spans="2:51" s="219" customFormat="1">
      <c r="B1999" s="218"/>
      <c r="D1999" s="196" t="s">
        <v>190</v>
      </c>
      <c r="E1999" s="220" t="s">
        <v>5</v>
      </c>
      <c r="F1999" s="221" t="s">
        <v>292</v>
      </c>
      <c r="H1999" s="222">
        <v>106.28</v>
      </c>
      <c r="L1999" s="218"/>
      <c r="M1999" s="223"/>
      <c r="N1999" s="224"/>
      <c r="O1999" s="224"/>
      <c r="P1999" s="224"/>
      <c r="Q1999" s="224"/>
      <c r="R1999" s="224"/>
      <c r="S1999" s="224"/>
      <c r="T1999" s="225"/>
      <c r="AT1999" s="220" t="s">
        <v>190</v>
      </c>
      <c r="AU1999" s="220" t="s">
        <v>81</v>
      </c>
      <c r="AV1999" s="219" t="s">
        <v>205</v>
      </c>
      <c r="AW1999" s="219" t="s">
        <v>34</v>
      </c>
      <c r="AX1999" s="219" t="s">
        <v>71</v>
      </c>
      <c r="AY1999" s="220" t="s">
        <v>180</v>
      </c>
    </row>
    <row r="2000" spans="2:51" s="211" customFormat="1">
      <c r="B2000" s="210"/>
      <c r="D2000" s="196" t="s">
        <v>190</v>
      </c>
      <c r="E2000" s="212" t="s">
        <v>5</v>
      </c>
      <c r="F2000" s="213" t="s">
        <v>198</v>
      </c>
      <c r="H2000" s="214">
        <v>199.72</v>
      </c>
      <c r="L2000" s="210"/>
      <c r="M2000" s="215"/>
      <c r="N2000" s="216"/>
      <c r="O2000" s="216"/>
      <c r="P2000" s="216"/>
      <c r="Q2000" s="216"/>
      <c r="R2000" s="216"/>
      <c r="S2000" s="216"/>
      <c r="T2000" s="217"/>
      <c r="AT2000" s="212" t="s">
        <v>190</v>
      </c>
      <c r="AU2000" s="212" t="s">
        <v>81</v>
      </c>
      <c r="AV2000" s="211" t="s">
        <v>188</v>
      </c>
      <c r="AW2000" s="211" t="s">
        <v>34</v>
      </c>
      <c r="AX2000" s="211" t="s">
        <v>78</v>
      </c>
      <c r="AY2000" s="212" t="s">
        <v>180</v>
      </c>
    </row>
    <row r="2001" spans="2:65" s="103" customFormat="1" ht="16.5" customHeight="1">
      <c r="B2001" s="104"/>
      <c r="C2001" s="226" t="s">
        <v>2239</v>
      </c>
      <c r="D2001" s="226" t="s">
        <v>296</v>
      </c>
      <c r="E2001" s="227" t="s">
        <v>2240</v>
      </c>
      <c r="F2001" s="228" t="s">
        <v>2241</v>
      </c>
      <c r="G2001" s="229" t="s">
        <v>208</v>
      </c>
      <c r="H2001" s="230">
        <v>219.69200000000001</v>
      </c>
      <c r="I2001" s="7"/>
      <c r="J2001" s="231">
        <f>ROUND(I2001*H2001,2)</f>
        <v>0</v>
      </c>
      <c r="K2001" s="228" t="s">
        <v>5</v>
      </c>
      <c r="L2001" s="232"/>
      <c r="M2001" s="233" t="s">
        <v>5</v>
      </c>
      <c r="N2001" s="234" t="s">
        <v>42</v>
      </c>
      <c r="O2001" s="105"/>
      <c r="P2001" s="191">
        <f>O2001*H2001</f>
        <v>0</v>
      </c>
      <c r="Q2001" s="191">
        <v>1.18E-2</v>
      </c>
      <c r="R2001" s="191">
        <f>Q2001*H2001</f>
        <v>2.5923655999999999</v>
      </c>
      <c r="S2001" s="191">
        <v>0</v>
      </c>
      <c r="T2001" s="192">
        <f>S2001*H2001</f>
        <v>0</v>
      </c>
      <c r="AR2001" s="93" t="s">
        <v>389</v>
      </c>
      <c r="AT2001" s="93" t="s">
        <v>296</v>
      </c>
      <c r="AU2001" s="93" t="s">
        <v>81</v>
      </c>
      <c r="AY2001" s="93" t="s">
        <v>180</v>
      </c>
      <c r="BE2001" s="193">
        <f>IF(N2001="základní",J2001,0)</f>
        <v>0</v>
      </c>
      <c r="BF2001" s="193">
        <f>IF(N2001="snížená",J2001,0)</f>
        <v>0</v>
      </c>
      <c r="BG2001" s="193">
        <f>IF(N2001="zákl. přenesená",J2001,0)</f>
        <v>0</v>
      </c>
      <c r="BH2001" s="193">
        <f>IF(N2001="sníž. přenesená",J2001,0)</f>
        <v>0</v>
      </c>
      <c r="BI2001" s="193">
        <f>IF(N2001="nulová",J2001,0)</f>
        <v>0</v>
      </c>
      <c r="BJ2001" s="93" t="s">
        <v>78</v>
      </c>
      <c r="BK2001" s="193">
        <f>ROUND(I2001*H2001,2)</f>
        <v>0</v>
      </c>
      <c r="BL2001" s="93" t="s">
        <v>271</v>
      </c>
      <c r="BM2001" s="93" t="s">
        <v>2242</v>
      </c>
    </row>
    <row r="2002" spans="2:65" s="203" customFormat="1">
      <c r="B2002" s="202"/>
      <c r="D2002" s="196" t="s">
        <v>190</v>
      </c>
      <c r="E2002" s="204" t="s">
        <v>5</v>
      </c>
      <c r="F2002" s="205" t="s">
        <v>2243</v>
      </c>
      <c r="H2002" s="206">
        <v>199.72</v>
      </c>
      <c r="L2002" s="202"/>
      <c r="M2002" s="207"/>
      <c r="N2002" s="208"/>
      <c r="O2002" s="208"/>
      <c r="P2002" s="208"/>
      <c r="Q2002" s="208"/>
      <c r="R2002" s="208"/>
      <c r="S2002" s="208"/>
      <c r="T2002" s="209"/>
      <c r="AT2002" s="204" t="s">
        <v>190</v>
      </c>
      <c r="AU2002" s="204" t="s">
        <v>81</v>
      </c>
      <c r="AV2002" s="203" t="s">
        <v>81</v>
      </c>
      <c r="AW2002" s="203" t="s">
        <v>34</v>
      </c>
      <c r="AX2002" s="203" t="s">
        <v>71</v>
      </c>
      <c r="AY2002" s="204" t="s">
        <v>180</v>
      </c>
    </row>
    <row r="2003" spans="2:65" s="203" customFormat="1">
      <c r="B2003" s="202"/>
      <c r="D2003" s="196" t="s">
        <v>190</v>
      </c>
      <c r="E2003" s="204" t="s">
        <v>5</v>
      </c>
      <c r="F2003" s="205" t="s">
        <v>2244</v>
      </c>
      <c r="H2003" s="206">
        <v>219.69200000000001</v>
      </c>
      <c r="L2003" s="202"/>
      <c r="M2003" s="207"/>
      <c r="N2003" s="208"/>
      <c r="O2003" s="208"/>
      <c r="P2003" s="208"/>
      <c r="Q2003" s="208"/>
      <c r="R2003" s="208"/>
      <c r="S2003" s="208"/>
      <c r="T2003" s="209"/>
      <c r="AT2003" s="204" t="s">
        <v>190</v>
      </c>
      <c r="AU2003" s="204" t="s">
        <v>81</v>
      </c>
      <c r="AV2003" s="203" t="s">
        <v>81</v>
      </c>
      <c r="AW2003" s="203" t="s">
        <v>34</v>
      </c>
      <c r="AX2003" s="203" t="s">
        <v>78</v>
      </c>
      <c r="AY2003" s="204" t="s">
        <v>180</v>
      </c>
    </row>
    <row r="2004" spans="2:65" s="103" customFormat="1" ht="25.5" customHeight="1">
      <c r="B2004" s="104"/>
      <c r="C2004" s="183" t="s">
        <v>2245</v>
      </c>
      <c r="D2004" s="183" t="s">
        <v>183</v>
      </c>
      <c r="E2004" s="184" t="s">
        <v>2246</v>
      </c>
      <c r="F2004" s="185" t="s">
        <v>2247</v>
      </c>
      <c r="G2004" s="186" t="s">
        <v>208</v>
      </c>
      <c r="H2004" s="187">
        <v>199.72</v>
      </c>
      <c r="I2004" s="6"/>
      <c r="J2004" s="188">
        <f>ROUND(I2004*H2004,2)</f>
        <v>0</v>
      </c>
      <c r="K2004" s="185" t="s">
        <v>187</v>
      </c>
      <c r="L2004" s="104"/>
      <c r="M2004" s="189" t="s">
        <v>5</v>
      </c>
      <c r="N2004" s="190" t="s">
        <v>42</v>
      </c>
      <c r="O2004" s="105"/>
      <c r="P2004" s="191">
        <f>O2004*H2004</f>
        <v>0</v>
      </c>
      <c r="Q2004" s="191">
        <v>0</v>
      </c>
      <c r="R2004" s="191">
        <f>Q2004*H2004</f>
        <v>0</v>
      </c>
      <c r="S2004" s="191">
        <v>0</v>
      </c>
      <c r="T2004" s="192">
        <f>S2004*H2004</f>
        <v>0</v>
      </c>
      <c r="AR2004" s="93" t="s">
        <v>271</v>
      </c>
      <c r="AT2004" s="93" t="s">
        <v>183</v>
      </c>
      <c r="AU2004" s="93" t="s">
        <v>81</v>
      </c>
      <c r="AY2004" s="93" t="s">
        <v>180</v>
      </c>
      <c r="BE2004" s="193">
        <f>IF(N2004="základní",J2004,0)</f>
        <v>0</v>
      </c>
      <c r="BF2004" s="193">
        <f>IF(N2004="snížená",J2004,0)</f>
        <v>0</v>
      </c>
      <c r="BG2004" s="193">
        <f>IF(N2004="zákl. přenesená",J2004,0)</f>
        <v>0</v>
      </c>
      <c r="BH2004" s="193">
        <f>IF(N2004="sníž. přenesená",J2004,0)</f>
        <v>0</v>
      </c>
      <c r="BI2004" s="193">
        <f>IF(N2004="nulová",J2004,0)</f>
        <v>0</v>
      </c>
      <c r="BJ2004" s="93" t="s">
        <v>78</v>
      </c>
      <c r="BK2004" s="193">
        <f>ROUND(I2004*H2004,2)</f>
        <v>0</v>
      </c>
      <c r="BL2004" s="93" t="s">
        <v>271</v>
      </c>
      <c r="BM2004" s="93" t="s">
        <v>2248</v>
      </c>
    </row>
    <row r="2005" spans="2:65" s="103" customFormat="1" ht="25.5" customHeight="1">
      <c r="B2005" s="104"/>
      <c r="C2005" s="183" t="s">
        <v>2249</v>
      </c>
      <c r="D2005" s="183" t="s">
        <v>183</v>
      </c>
      <c r="E2005" s="184" t="s">
        <v>2250</v>
      </c>
      <c r="F2005" s="185" t="s">
        <v>2251</v>
      </c>
      <c r="G2005" s="186" t="s">
        <v>208</v>
      </c>
      <c r="H2005" s="187">
        <v>199.72</v>
      </c>
      <c r="I2005" s="6"/>
      <c r="J2005" s="188">
        <f>ROUND(I2005*H2005,2)</f>
        <v>0</v>
      </c>
      <c r="K2005" s="185" t="s">
        <v>187</v>
      </c>
      <c r="L2005" s="104"/>
      <c r="M2005" s="189" t="s">
        <v>5</v>
      </c>
      <c r="N2005" s="190" t="s">
        <v>42</v>
      </c>
      <c r="O2005" s="105"/>
      <c r="P2005" s="191">
        <f>O2005*H2005</f>
        <v>0</v>
      </c>
      <c r="Q2005" s="191">
        <v>0</v>
      </c>
      <c r="R2005" s="191">
        <f>Q2005*H2005</f>
        <v>0</v>
      </c>
      <c r="S2005" s="191">
        <v>0</v>
      </c>
      <c r="T2005" s="192">
        <f>S2005*H2005</f>
        <v>0</v>
      </c>
      <c r="AR2005" s="93" t="s">
        <v>271</v>
      </c>
      <c r="AT2005" s="93" t="s">
        <v>183</v>
      </c>
      <c r="AU2005" s="93" t="s">
        <v>81</v>
      </c>
      <c r="AY2005" s="93" t="s">
        <v>180</v>
      </c>
      <c r="BE2005" s="193">
        <f>IF(N2005="základní",J2005,0)</f>
        <v>0</v>
      </c>
      <c r="BF2005" s="193">
        <f>IF(N2005="snížená",J2005,0)</f>
        <v>0</v>
      </c>
      <c r="BG2005" s="193">
        <f>IF(N2005="zákl. přenesená",J2005,0)</f>
        <v>0</v>
      </c>
      <c r="BH2005" s="193">
        <f>IF(N2005="sníž. přenesená",J2005,0)</f>
        <v>0</v>
      </c>
      <c r="BI2005" s="193">
        <f>IF(N2005="nulová",J2005,0)</f>
        <v>0</v>
      </c>
      <c r="BJ2005" s="93" t="s">
        <v>78</v>
      </c>
      <c r="BK2005" s="193">
        <f>ROUND(I2005*H2005,2)</f>
        <v>0</v>
      </c>
      <c r="BL2005" s="93" t="s">
        <v>271</v>
      </c>
      <c r="BM2005" s="93" t="s">
        <v>2252</v>
      </c>
    </row>
    <row r="2006" spans="2:65" s="103" customFormat="1" ht="16.5" customHeight="1">
      <c r="B2006" s="104"/>
      <c r="C2006" s="183" t="s">
        <v>2253</v>
      </c>
      <c r="D2006" s="183" t="s">
        <v>183</v>
      </c>
      <c r="E2006" s="184" t="s">
        <v>2254</v>
      </c>
      <c r="F2006" s="185" t="s">
        <v>2255</v>
      </c>
      <c r="G2006" s="186" t="s">
        <v>208</v>
      </c>
      <c r="H2006" s="187">
        <v>199.72</v>
      </c>
      <c r="I2006" s="6"/>
      <c r="J2006" s="188">
        <f>ROUND(I2006*H2006,2)</f>
        <v>0</v>
      </c>
      <c r="K2006" s="185" t="s">
        <v>187</v>
      </c>
      <c r="L2006" s="104"/>
      <c r="M2006" s="189" t="s">
        <v>5</v>
      </c>
      <c r="N2006" s="190" t="s">
        <v>42</v>
      </c>
      <c r="O2006" s="105"/>
      <c r="P2006" s="191">
        <f>O2006*H2006</f>
        <v>0</v>
      </c>
      <c r="Q2006" s="191">
        <v>2.9999999999999997E-4</v>
      </c>
      <c r="R2006" s="191">
        <f>Q2006*H2006</f>
        <v>5.9915999999999997E-2</v>
      </c>
      <c r="S2006" s="191">
        <v>0</v>
      </c>
      <c r="T2006" s="192">
        <f>S2006*H2006</f>
        <v>0</v>
      </c>
      <c r="AR2006" s="93" t="s">
        <v>271</v>
      </c>
      <c r="AT2006" s="93" t="s">
        <v>183</v>
      </c>
      <c r="AU2006" s="93" t="s">
        <v>81</v>
      </c>
      <c r="AY2006" s="93" t="s">
        <v>180</v>
      </c>
      <c r="BE2006" s="193">
        <f>IF(N2006="základní",J2006,0)</f>
        <v>0</v>
      </c>
      <c r="BF2006" s="193">
        <f>IF(N2006="snížená",J2006,0)</f>
        <v>0</v>
      </c>
      <c r="BG2006" s="193">
        <f>IF(N2006="zákl. přenesená",J2006,0)</f>
        <v>0</v>
      </c>
      <c r="BH2006" s="193">
        <f>IF(N2006="sníž. přenesená",J2006,0)</f>
        <v>0</v>
      </c>
      <c r="BI2006" s="193">
        <f>IF(N2006="nulová",J2006,0)</f>
        <v>0</v>
      </c>
      <c r="BJ2006" s="93" t="s">
        <v>78</v>
      </c>
      <c r="BK2006" s="193">
        <f>ROUND(I2006*H2006,2)</f>
        <v>0</v>
      </c>
      <c r="BL2006" s="93" t="s">
        <v>271</v>
      </c>
      <c r="BM2006" s="93" t="s">
        <v>2256</v>
      </c>
    </row>
    <row r="2007" spans="2:65" s="103" customFormat="1" ht="25.5" customHeight="1">
      <c r="B2007" s="104"/>
      <c r="C2007" s="183" t="s">
        <v>2257</v>
      </c>
      <c r="D2007" s="183" t="s">
        <v>183</v>
      </c>
      <c r="E2007" s="184" t="s">
        <v>2258</v>
      </c>
      <c r="F2007" s="185" t="s">
        <v>2259</v>
      </c>
      <c r="G2007" s="186" t="s">
        <v>186</v>
      </c>
      <c r="H2007" s="187">
        <v>136</v>
      </c>
      <c r="I2007" s="6"/>
      <c r="J2007" s="188">
        <f>ROUND(I2007*H2007,2)</f>
        <v>0</v>
      </c>
      <c r="K2007" s="185" t="s">
        <v>187</v>
      </c>
      <c r="L2007" s="104"/>
      <c r="M2007" s="189" t="s">
        <v>5</v>
      </c>
      <c r="N2007" s="190" t="s">
        <v>42</v>
      </c>
      <c r="O2007" s="105"/>
      <c r="P2007" s="191">
        <f>O2007*H2007</f>
        <v>0</v>
      </c>
      <c r="Q2007" s="191">
        <v>3.1E-4</v>
      </c>
      <c r="R2007" s="191">
        <f>Q2007*H2007</f>
        <v>4.2160000000000003E-2</v>
      </c>
      <c r="S2007" s="191">
        <v>0</v>
      </c>
      <c r="T2007" s="192">
        <f>S2007*H2007</f>
        <v>0</v>
      </c>
      <c r="AR2007" s="93" t="s">
        <v>271</v>
      </c>
      <c r="AT2007" s="93" t="s">
        <v>183</v>
      </c>
      <c r="AU2007" s="93" t="s">
        <v>81</v>
      </c>
      <c r="AY2007" s="93" t="s">
        <v>180</v>
      </c>
      <c r="BE2007" s="193">
        <f>IF(N2007="základní",J2007,0)</f>
        <v>0</v>
      </c>
      <c r="BF2007" s="193">
        <f>IF(N2007="snížená",J2007,0)</f>
        <v>0</v>
      </c>
      <c r="BG2007" s="193">
        <f>IF(N2007="zákl. přenesená",J2007,0)</f>
        <v>0</v>
      </c>
      <c r="BH2007" s="193">
        <f>IF(N2007="sníž. přenesená",J2007,0)</f>
        <v>0</v>
      </c>
      <c r="BI2007" s="193">
        <f>IF(N2007="nulová",J2007,0)</f>
        <v>0</v>
      </c>
      <c r="BJ2007" s="93" t="s">
        <v>78</v>
      </c>
      <c r="BK2007" s="193">
        <f>ROUND(I2007*H2007,2)</f>
        <v>0</v>
      </c>
      <c r="BL2007" s="93" t="s">
        <v>271</v>
      </c>
      <c r="BM2007" s="93" t="s">
        <v>2260</v>
      </c>
    </row>
    <row r="2008" spans="2:65" s="103" customFormat="1" ht="25.5" customHeight="1">
      <c r="B2008" s="104"/>
      <c r="C2008" s="183" t="s">
        <v>2261</v>
      </c>
      <c r="D2008" s="183" t="s">
        <v>183</v>
      </c>
      <c r="E2008" s="184" t="s">
        <v>2262</v>
      </c>
      <c r="F2008" s="185" t="s">
        <v>2263</v>
      </c>
      <c r="G2008" s="186" t="s">
        <v>208</v>
      </c>
      <c r="H2008" s="187">
        <v>63.15</v>
      </c>
      <c r="I2008" s="6"/>
      <c r="J2008" s="188">
        <f>ROUND(I2008*H2008,2)</f>
        <v>0</v>
      </c>
      <c r="K2008" s="185" t="s">
        <v>187</v>
      </c>
      <c r="L2008" s="104"/>
      <c r="M2008" s="189" t="s">
        <v>5</v>
      </c>
      <c r="N2008" s="190" t="s">
        <v>42</v>
      </c>
      <c r="O2008" s="105"/>
      <c r="P2008" s="191">
        <f>O2008*H2008</f>
        <v>0</v>
      </c>
      <c r="Q2008" s="191">
        <v>3.2499999999999999E-3</v>
      </c>
      <c r="R2008" s="191">
        <f>Q2008*H2008</f>
        <v>0.20523749999999999</v>
      </c>
      <c r="S2008" s="191">
        <v>0</v>
      </c>
      <c r="T2008" s="192">
        <f>S2008*H2008</f>
        <v>0</v>
      </c>
      <c r="AR2008" s="93" t="s">
        <v>271</v>
      </c>
      <c r="AT2008" s="93" t="s">
        <v>183</v>
      </c>
      <c r="AU2008" s="93" t="s">
        <v>81</v>
      </c>
      <c r="AY2008" s="93" t="s">
        <v>180</v>
      </c>
      <c r="BE2008" s="193">
        <f>IF(N2008="základní",J2008,0)</f>
        <v>0</v>
      </c>
      <c r="BF2008" s="193">
        <f>IF(N2008="snížená",J2008,0)</f>
        <v>0</v>
      </c>
      <c r="BG2008" s="193">
        <f>IF(N2008="zákl. přenesená",J2008,0)</f>
        <v>0</v>
      </c>
      <c r="BH2008" s="193">
        <f>IF(N2008="sníž. přenesená",J2008,0)</f>
        <v>0</v>
      </c>
      <c r="BI2008" s="193">
        <f>IF(N2008="nulová",J2008,0)</f>
        <v>0</v>
      </c>
      <c r="BJ2008" s="93" t="s">
        <v>78</v>
      </c>
      <c r="BK2008" s="193">
        <f>ROUND(I2008*H2008,2)</f>
        <v>0</v>
      </c>
      <c r="BL2008" s="93" t="s">
        <v>271</v>
      </c>
      <c r="BM2008" s="93" t="s">
        <v>2264</v>
      </c>
    </row>
    <row r="2009" spans="2:65" s="195" customFormat="1">
      <c r="B2009" s="194"/>
      <c r="D2009" s="196" t="s">
        <v>190</v>
      </c>
      <c r="E2009" s="197" t="s">
        <v>5</v>
      </c>
      <c r="F2009" s="198" t="s">
        <v>2265</v>
      </c>
      <c r="H2009" s="197" t="s">
        <v>5</v>
      </c>
      <c r="L2009" s="194"/>
      <c r="M2009" s="199"/>
      <c r="N2009" s="200"/>
      <c r="O2009" s="200"/>
      <c r="P2009" s="200"/>
      <c r="Q2009" s="200"/>
      <c r="R2009" s="200"/>
      <c r="S2009" s="200"/>
      <c r="T2009" s="201"/>
      <c r="AT2009" s="197" t="s">
        <v>190</v>
      </c>
      <c r="AU2009" s="197" t="s">
        <v>81</v>
      </c>
      <c r="AV2009" s="195" t="s">
        <v>78</v>
      </c>
      <c r="AW2009" s="195" t="s">
        <v>34</v>
      </c>
      <c r="AX2009" s="195" t="s">
        <v>71</v>
      </c>
      <c r="AY2009" s="197" t="s">
        <v>180</v>
      </c>
    </row>
    <row r="2010" spans="2:65" s="195" customFormat="1">
      <c r="B2010" s="194"/>
      <c r="D2010" s="196" t="s">
        <v>190</v>
      </c>
      <c r="E2010" s="197" t="s">
        <v>5</v>
      </c>
      <c r="F2010" s="198" t="s">
        <v>288</v>
      </c>
      <c r="H2010" s="197" t="s">
        <v>5</v>
      </c>
      <c r="L2010" s="194"/>
      <c r="M2010" s="199"/>
      <c r="N2010" s="200"/>
      <c r="O2010" s="200"/>
      <c r="P2010" s="200"/>
      <c r="Q2010" s="200"/>
      <c r="R2010" s="200"/>
      <c r="S2010" s="200"/>
      <c r="T2010" s="201"/>
      <c r="AT2010" s="197" t="s">
        <v>190</v>
      </c>
      <c r="AU2010" s="197" t="s">
        <v>81</v>
      </c>
      <c r="AV2010" s="195" t="s">
        <v>78</v>
      </c>
      <c r="AW2010" s="195" t="s">
        <v>34</v>
      </c>
      <c r="AX2010" s="195" t="s">
        <v>71</v>
      </c>
      <c r="AY2010" s="197" t="s">
        <v>180</v>
      </c>
    </row>
    <row r="2011" spans="2:65" s="203" customFormat="1">
      <c r="B2011" s="202"/>
      <c r="D2011" s="196" t="s">
        <v>190</v>
      </c>
      <c r="E2011" s="204" t="s">
        <v>5</v>
      </c>
      <c r="F2011" s="205" t="s">
        <v>838</v>
      </c>
      <c r="H2011" s="206">
        <v>6.48</v>
      </c>
      <c r="L2011" s="202"/>
      <c r="M2011" s="207"/>
      <c r="N2011" s="208"/>
      <c r="O2011" s="208"/>
      <c r="P2011" s="208"/>
      <c r="Q2011" s="208"/>
      <c r="R2011" s="208"/>
      <c r="S2011" s="208"/>
      <c r="T2011" s="209"/>
      <c r="AT2011" s="204" t="s">
        <v>190</v>
      </c>
      <c r="AU2011" s="204" t="s">
        <v>81</v>
      </c>
      <c r="AV2011" s="203" t="s">
        <v>81</v>
      </c>
      <c r="AW2011" s="203" t="s">
        <v>34</v>
      </c>
      <c r="AX2011" s="203" t="s">
        <v>71</v>
      </c>
      <c r="AY2011" s="204" t="s">
        <v>180</v>
      </c>
    </row>
    <row r="2012" spans="2:65" s="203" customFormat="1">
      <c r="B2012" s="202"/>
      <c r="D2012" s="196" t="s">
        <v>190</v>
      </c>
      <c r="E2012" s="204" t="s">
        <v>5</v>
      </c>
      <c r="F2012" s="205" t="s">
        <v>519</v>
      </c>
      <c r="H2012" s="206">
        <v>2.16</v>
      </c>
      <c r="L2012" s="202"/>
      <c r="M2012" s="207"/>
      <c r="N2012" s="208"/>
      <c r="O2012" s="208"/>
      <c r="P2012" s="208"/>
      <c r="Q2012" s="208"/>
      <c r="R2012" s="208"/>
      <c r="S2012" s="208"/>
      <c r="T2012" s="209"/>
      <c r="AT2012" s="204" t="s">
        <v>190</v>
      </c>
      <c r="AU2012" s="204" t="s">
        <v>81</v>
      </c>
      <c r="AV2012" s="203" t="s">
        <v>81</v>
      </c>
      <c r="AW2012" s="203" t="s">
        <v>34</v>
      </c>
      <c r="AX2012" s="203" t="s">
        <v>71</v>
      </c>
      <c r="AY2012" s="204" t="s">
        <v>180</v>
      </c>
    </row>
    <row r="2013" spans="2:65" s="203" customFormat="1">
      <c r="B2013" s="202"/>
      <c r="D2013" s="196" t="s">
        <v>190</v>
      </c>
      <c r="E2013" s="204" t="s">
        <v>5</v>
      </c>
      <c r="F2013" s="205" t="s">
        <v>839</v>
      </c>
      <c r="H2013" s="206">
        <v>20.16</v>
      </c>
      <c r="L2013" s="202"/>
      <c r="M2013" s="207"/>
      <c r="N2013" s="208"/>
      <c r="O2013" s="208"/>
      <c r="P2013" s="208"/>
      <c r="Q2013" s="208"/>
      <c r="R2013" s="208"/>
      <c r="S2013" s="208"/>
      <c r="T2013" s="209"/>
      <c r="AT2013" s="204" t="s">
        <v>190</v>
      </c>
      <c r="AU2013" s="204" t="s">
        <v>81</v>
      </c>
      <c r="AV2013" s="203" t="s">
        <v>81</v>
      </c>
      <c r="AW2013" s="203" t="s">
        <v>34</v>
      </c>
      <c r="AX2013" s="203" t="s">
        <v>71</v>
      </c>
      <c r="AY2013" s="204" t="s">
        <v>180</v>
      </c>
    </row>
    <row r="2014" spans="2:65" s="203" customFormat="1">
      <c r="B2014" s="202"/>
      <c r="D2014" s="196" t="s">
        <v>190</v>
      </c>
      <c r="E2014" s="204" t="s">
        <v>5</v>
      </c>
      <c r="F2014" s="205" t="s">
        <v>840</v>
      </c>
      <c r="H2014" s="206">
        <v>4.8</v>
      </c>
      <c r="L2014" s="202"/>
      <c r="M2014" s="207"/>
      <c r="N2014" s="208"/>
      <c r="O2014" s="208"/>
      <c r="P2014" s="208"/>
      <c r="Q2014" s="208"/>
      <c r="R2014" s="208"/>
      <c r="S2014" s="208"/>
      <c r="T2014" s="209"/>
      <c r="AT2014" s="204" t="s">
        <v>190</v>
      </c>
      <c r="AU2014" s="204" t="s">
        <v>81</v>
      </c>
      <c r="AV2014" s="203" t="s">
        <v>81</v>
      </c>
      <c r="AW2014" s="203" t="s">
        <v>34</v>
      </c>
      <c r="AX2014" s="203" t="s">
        <v>71</v>
      </c>
      <c r="AY2014" s="204" t="s">
        <v>180</v>
      </c>
    </row>
    <row r="2015" spans="2:65" s="195" customFormat="1">
      <c r="B2015" s="194"/>
      <c r="D2015" s="196" t="s">
        <v>190</v>
      </c>
      <c r="E2015" s="197" t="s">
        <v>5</v>
      </c>
      <c r="F2015" s="198" t="s">
        <v>290</v>
      </c>
      <c r="H2015" s="197" t="s">
        <v>5</v>
      </c>
      <c r="L2015" s="194"/>
      <c r="M2015" s="199"/>
      <c r="N2015" s="200"/>
      <c r="O2015" s="200"/>
      <c r="P2015" s="200"/>
      <c r="Q2015" s="200"/>
      <c r="R2015" s="200"/>
      <c r="S2015" s="200"/>
      <c r="T2015" s="201"/>
      <c r="AT2015" s="197" t="s">
        <v>190</v>
      </c>
      <c r="AU2015" s="197" t="s">
        <v>81</v>
      </c>
      <c r="AV2015" s="195" t="s">
        <v>78</v>
      </c>
      <c r="AW2015" s="195" t="s">
        <v>34</v>
      </c>
      <c r="AX2015" s="195" t="s">
        <v>71</v>
      </c>
      <c r="AY2015" s="197" t="s">
        <v>180</v>
      </c>
    </row>
    <row r="2016" spans="2:65" s="203" customFormat="1">
      <c r="B2016" s="202"/>
      <c r="D2016" s="196" t="s">
        <v>190</v>
      </c>
      <c r="E2016" s="204" t="s">
        <v>5</v>
      </c>
      <c r="F2016" s="205" t="s">
        <v>841</v>
      </c>
      <c r="H2016" s="206">
        <v>12.15</v>
      </c>
      <c r="L2016" s="202"/>
      <c r="M2016" s="207"/>
      <c r="N2016" s="208"/>
      <c r="O2016" s="208"/>
      <c r="P2016" s="208"/>
      <c r="Q2016" s="208"/>
      <c r="R2016" s="208"/>
      <c r="S2016" s="208"/>
      <c r="T2016" s="209"/>
      <c r="AT2016" s="204" t="s">
        <v>190</v>
      </c>
      <c r="AU2016" s="204" t="s">
        <v>81</v>
      </c>
      <c r="AV2016" s="203" t="s">
        <v>81</v>
      </c>
      <c r="AW2016" s="203" t="s">
        <v>34</v>
      </c>
      <c r="AX2016" s="203" t="s">
        <v>71</v>
      </c>
      <c r="AY2016" s="204" t="s">
        <v>180</v>
      </c>
    </row>
    <row r="2017" spans="2:65" s="203" customFormat="1">
      <c r="B2017" s="202"/>
      <c r="D2017" s="196" t="s">
        <v>190</v>
      </c>
      <c r="E2017" s="204" t="s">
        <v>5</v>
      </c>
      <c r="F2017" s="205" t="s">
        <v>842</v>
      </c>
      <c r="H2017" s="206">
        <v>14.04</v>
      </c>
      <c r="L2017" s="202"/>
      <c r="M2017" s="207"/>
      <c r="N2017" s="208"/>
      <c r="O2017" s="208"/>
      <c r="P2017" s="208"/>
      <c r="Q2017" s="208"/>
      <c r="R2017" s="208"/>
      <c r="S2017" s="208"/>
      <c r="T2017" s="209"/>
      <c r="AT2017" s="204" t="s">
        <v>190</v>
      </c>
      <c r="AU2017" s="204" t="s">
        <v>81</v>
      </c>
      <c r="AV2017" s="203" t="s">
        <v>81</v>
      </c>
      <c r="AW2017" s="203" t="s">
        <v>34</v>
      </c>
      <c r="AX2017" s="203" t="s">
        <v>71</v>
      </c>
      <c r="AY2017" s="204" t="s">
        <v>180</v>
      </c>
    </row>
    <row r="2018" spans="2:65" s="203" customFormat="1">
      <c r="B2018" s="202"/>
      <c r="D2018" s="196" t="s">
        <v>190</v>
      </c>
      <c r="E2018" s="204" t="s">
        <v>5</v>
      </c>
      <c r="F2018" s="205" t="s">
        <v>843</v>
      </c>
      <c r="H2018" s="206">
        <v>3.36</v>
      </c>
      <c r="L2018" s="202"/>
      <c r="M2018" s="207"/>
      <c r="N2018" s="208"/>
      <c r="O2018" s="208"/>
      <c r="P2018" s="208"/>
      <c r="Q2018" s="208"/>
      <c r="R2018" s="208"/>
      <c r="S2018" s="208"/>
      <c r="T2018" s="209"/>
      <c r="AT2018" s="204" t="s">
        <v>190</v>
      </c>
      <c r="AU2018" s="204" t="s">
        <v>81</v>
      </c>
      <c r="AV2018" s="203" t="s">
        <v>81</v>
      </c>
      <c r="AW2018" s="203" t="s">
        <v>34</v>
      </c>
      <c r="AX2018" s="203" t="s">
        <v>71</v>
      </c>
      <c r="AY2018" s="204" t="s">
        <v>180</v>
      </c>
    </row>
    <row r="2019" spans="2:65" s="211" customFormat="1">
      <c r="B2019" s="210"/>
      <c r="D2019" s="196" t="s">
        <v>190</v>
      </c>
      <c r="E2019" s="212" t="s">
        <v>5</v>
      </c>
      <c r="F2019" s="213" t="s">
        <v>198</v>
      </c>
      <c r="H2019" s="214">
        <v>63.15</v>
      </c>
      <c r="L2019" s="210"/>
      <c r="M2019" s="215"/>
      <c r="N2019" s="216"/>
      <c r="O2019" s="216"/>
      <c r="P2019" s="216"/>
      <c r="Q2019" s="216"/>
      <c r="R2019" s="216"/>
      <c r="S2019" s="216"/>
      <c r="T2019" s="217"/>
      <c r="AT2019" s="212" t="s">
        <v>190</v>
      </c>
      <c r="AU2019" s="212" t="s">
        <v>81</v>
      </c>
      <c r="AV2019" s="211" t="s">
        <v>188</v>
      </c>
      <c r="AW2019" s="211" t="s">
        <v>34</v>
      </c>
      <c r="AX2019" s="211" t="s">
        <v>78</v>
      </c>
      <c r="AY2019" s="212" t="s">
        <v>180</v>
      </c>
    </row>
    <row r="2020" spans="2:65" s="103" customFormat="1" ht="16.5" customHeight="1">
      <c r="B2020" s="104"/>
      <c r="C2020" s="226" t="s">
        <v>2266</v>
      </c>
      <c r="D2020" s="226" t="s">
        <v>296</v>
      </c>
      <c r="E2020" s="227" t="s">
        <v>2267</v>
      </c>
      <c r="F2020" s="228" t="s">
        <v>2268</v>
      </c>
      <c r="G2020" s="229" t="s">
        <v>208</v>
      </c>
      <c r="H2020" s="230">
        <v>69.465000000000003</v>
      </c>
      <c r="I2020" s="7"/>
      <c r="J2020" s="231">
        <f>ROUND(I2020*H2020,2)</f>
        <v>0</v>
      </c>
      <c r="K2020" s="228" t="s">
        <v>5</v>
      </c>
      <c r="L2020" s="232"/>
      <c r="M2020" s="233" t="s">
        <v>5</v>
      </c>
      <c r="N2020" s="234" t="s">
        <v>42</v>
      </c>
      <c r="O2020" s="105"/>
      <c r="P2020" s="191">
        <f>O2020*H2020</f>
        <v>0</v>
      </c>
      <c r="Q2020" s="191">
        <v>1.18E-2</v>
      </c>
      <c r="R2020" s="191">
        <f>Q2020*H2020</f>
        <v>0.81968700000000005</v>
      </c>
      <c r="S2020" s="191">
        <v>0</v>
      </c>
      <c r="T2020" s="192">
        <f>S2020*H2020</f>
        <v>0</v>
      </c>
      <c r="AR2020" s="93" t="s">
        <v>389</v>
      </c>
      <c r="AT2020" s="93" t="s">
        <v>296</v>
      </c>
      <c r="AU2020" s="93" t="s">
        <v>81</v>
      </c>
      <c r="AY2020" s="93" t="s">
        <v>180</v>
      </c>
      <c r="BE2020" s="193">
        <f>IF(N2020="základní",J2020,0)</f>
        <v>0</v>
      </c>
      <c r="BF2020" s="193">
        <f>IF(N2020="snížená",J2020,0)</f>
        <v>0</v>
      </c>
      <c r="BG2020" s="193">
        <f>IF(N2020="zákl. přenesená",J2020,0)</f>
        <v>0</v>
      </c>
      <c r="BH2020" s="193">
        <f>IF(N2020="sníž. přenesená",J2020,0)</f>
        <v>0</v>
      </c>
      <c r="BI2020" s="193">
        <f>IF(N2020="nulová",J2020,0)</f>
        <v>0</v>
      </c>
      <c r="BJ2020" s="93" t="s">
        <v>78</v>
      </c>
      <c r="BK2020" s="193">
        <f>ROUND(I2020*H2020,2)</f>
        <v>0</v>
      </c>
      <c r="BL2020" s="93" t="s">
        <v>271</v>
      </c>
      <c r="BM2020" s="93" t="s">
        <v>2269</v>
      </c>
    </row>
    <row r="2021" spans="2:65" s="203" customFormat="1">
      <c r="B2021" s="202"/>
      <c r="D2021" s="196" t="s">
        <v>190</v>
      </c>
      <c r="E2021" s="204" t="s">
        <v>5</v>
      </c>
      <c r="F2021" s="205" t="s">
        <v>2270</v>
      </c>
      <c r="H2021" s="206">
        <v>69.465000000000003</v>
      </c>
      <c r="L2021" s="202"/>
      <c r="M2021" s="207"/>
      <c r="N2021" s="208"/>
      <c r="O2021" s="208"/>
      <c r="P2021" s="208"/>
      <c r="Q2021" s="208"/>
      <c r="R2021" s="208"/>
      <c r="S2021" s="208"/>
      <c r="T2021" s="209"/>
      <c r="AT2021" s="204" t="s">
        <v>190</v>
      </c>
      <c r="AU2021" s="204" t="s">
        <v>81</v>
      </c>
      <c r="AV2021" s="203" t="s">
        <v>81</v>
      </c>
      <c r="AW2021" s="203" t="s">
        <v>34</v>
      </c>
      <c r="AX2021" s="203" t="s">
        <v>78</v>
      </c>
      <c r="AY2021" s="204" t="s">
        <v>180</v>
      </c>
    </row>
    <row r="2022" spans="2:65" s="103" customFormat="1" ht="25.5" customHeight="1">
      <c r="B2022" s="104"/>
      <c r="C2022" s="183" t="s">
        <v>2271</v>
      </c>
      <c r="D2022" s="183" t="s">
        <v>183</v>
      </c>
      <c r="E2022" s="184" t="s">
        <v>2250</v>
      </c>
      <c r="F2022" s="185" t="s">
        <v>2251</v>
      </c>
      <c r="G2022" s="186" t="s">
        <v>208</v>
      </c>
      <c r="H2022" s="187">
        <v>63.15</v>
      </c>
      <c r="I2022" s="6"/>
      <c r="J2022" s="188">
        <f>ROUND(I2022*H2022,2)</f>
        <v>0</v>
      </c>
      <c r="K2022" s="185" t="s">
        <v>187</v>
      </c>
      <c r="L2022" s="104"/>
      <c r="M2022" s="189" t="s">
        <v>5</v>
      </c>
      <c r="N2022" s="190" t="s">
        <v>42</v>
      </c>
      <c r="O2022" s="105"/>
      <c r="P2022" s="191">
        <f>O2022*H2022</f>
        <v>0</v>
      </c>
      <c r="Q2022" s="191">
        <v>0</v>
      </c>
      <c r="R2022" s="191">
        <f>Q2022*H2022</f>
        <v>0</v>
      </c>
      <c r="S2022" s="191">
        <v>0</v>
      </c>
      <c r="T2022" s="192">
        <f>S2022*H2022</f>
        <v>0</v>
      </c>
      <c r="AR2022" s="93" t="s">
        <v>271</v>
      </c>
      <c r="AT2022" s="93" t="s">
        <v>183</v>
      </c>
      <c r="AU2022" s="93" t="s">
        <v>81</v>
      </c>
      <c r="AY2022" s="93" t="s">
        <v>180</v>
      </c>
      <c r="BE2022" s="193">
        <f>IF(N2022="základní",J2022,0)</f>
        <v>0</v>
      </c>
      <c r="BF2022" s="193">
        <f>IF(N2022="snížená",J2022,0)</f>
        <v>0</v>
      </c>
      <c r="BG2022" s="193">
        <f>IF(N2022="zákl. přenesená",J2022,0)</f>
        <v>0</v>
      </c>
      <c r="BH2022" s="193">
        <f>IF(N2022="sníž. přenesená",J2022,0)</f>
        <v>0</v>
      </c>
      <c r="BI2022" s="193">
        <f>IF(N2022="nulová",J2022,0)</f>
        <v>0</v>
      </c>
      <c r="BJ2022" s="93" t="s">
        <v>78</v>
      </c>
      <c r="BK2022" s="193">
        <f>ROUND(I2022*H2022,2)</f>
        <v>0</v>
      </c>
      <c r="BL2022" s="93" t="s">
        <v>271</v>
      </c>
      <c r="BM2022" s="93" t="s">
        <v>2272</v>
      </c>
    </row>
    <row r="2023" spans="2:65" s="103" customFormat="1" ht="16.5" customHeight="1">
      <c r="B2023" s="104"/>
      <c r="C2023" s="183" t="s">
        <v>2273</v>
      </c>
      <c r="D2023" s="183" t="s">
        <v>183</v>
      </c>
      <c r="E2023" s="184" t="s">
        <v>2254</v>
      </c>
      <c r="F2023" s="185" t="s">
        <v>2255</v>
      </c>
      <c r="G2023" s="186" t="s">
        <v>208</v>
      </c>
      <c r="H2023" s="187">
        <v>63.15</v>
      </c>
      <c r="I2023" s="6"/>
      <c r="J2023" s="188">
        <f>ROUND(I2023*H2023,2)</f>
        <v>0</v>
      </c>
      <c r="K2023" s="185" t="s">
        <v>187</v>
      </c>
      <c r="L2023" s="104"/>
      <c r="M2023" s="189" t="s">
        <v>5</v>
      </c>
      <c r="N2023" s="190" t="s">
        <v>42</v>
      </c>
      <c r="O2023" s="105"/>
      <c r="P2023" s="191">
        <f>O2023*H2023</f>
        <v>0</v>
      </c>
      <c r="Q2023" s="191">
        <v>2.9999999999999997E-4</v>
      </c>
      <c r="R2023" s="191">
        <f>Q2023*H2023</f>
        <v>1.8944999999999997E-2</v>
      </c>
      <c r="S2023" s="191">
        <v>0</v>
      </c>
      <c r="T2023" s="192">
        <f>S2023*H2023</f>
        <v>0</v>
      </c>
      <c r="AR2023" s="93" t="s">
        <v>271</v>
      </c>
      <c r="AT2023" s="93" t="s">
        <v>183</v>
      </c>
      <c r="AU2023" s="93" t="s">
        <v>81</v>
      </c>
      <c r="AY2023" s="93" t="s">
        <v>180</v>
      </c>
      <c r="BE2023" s="193">
        <f>IF(N2023="základní",J2023,0)</f>
        <v>0</v>
      </c>
      <c r="BF2023" s="193">
        <f>IF(N2023="snížená",J2023,0)</f>
        <v>0</v>
      </c>
      <c r="BG2023" s="193">
        <f>IF(N2023="zákl. přenesená",J2023,0)</f>
        <v>0</v>
      </c>
      <c r="BH2023" s="193">
        <f>IF(N2023="sníž. přenesená",J2023,0)</f>
        <v>0</v>
      </c>
      <c r="BI2023" s="193">
        <f>IF(N2023="nulová",J2023,0)</f>
        <v>0</v>
      </c>
      <c r="BJ2023" s="93" t="s">
        <v>78</v>
      </c>
      <c r="BK2023" s="193">
        <f>ROUND(I2023*H2023,2)</f>
        <v>0</v>
      </c>
      <c r="BL2023" s="93" t="s">
        <v>271</v>
      </c>
      <c r="BM2023" s="93" t="s">
        <v>2274</v>
      </c>
    </row>
    <row r="2024" spans="2:65" s="103" customFormat="1" ht="38.25" customHeight="1">
      <c r="B2024" s="104"/>
      <c r="C2024" s="183" t="s">
        <v>2275</v>
      </c>
      <c r="D2024" s="183" t="s">
        <v>183</v>
      </c>
      <c r="E2024" s="184" t="s">
        <v>2276</v>
      </c>
      <c r="F2024" s="185" t="s">
        <v>2277</v>
      </c>
      <c r="G2024" s="186" t="s">
        <v>237</v>
      </c>
      <c r="H2024" s="187">
        <v>4.3369999999999997</v>
      </c>
      <c r="I2024" s="6"/>
      <c r="J2024" s="188">
        <f>ROUND(I2024*H2024,2)</f>
        <v>0</v>
      </c>
      <c r="K2024" s="185" t="s">
        <v>187</v>
      </c>
      <c r="L2024" s="104"/>
      <c r="M2024" s="189" t="s">
        <v>5</v>
      </c>
      <c r="N2024" s="190" t="s">
        <v>42</v>
      </c>
      <c r="O2024" s="105"/>
      <c r="P2024" s="191">
        <f>O2024*H2024</f>
        <v>0</v>
      </c>
      <c r="Q2024" s="191">
        <v>0</v>
      </c>
      <c r="R2024" s="191">
        <f>Q2024*H2024</f>
        <v>0</v>
      </c>
      <c r="S2024" s="191">
        <v>0</v>
      </c>
      <c r="T2024" s="192">
        <f>S2024*H2024</f>
        <v>0</v>
      </c>
      <c r="AR2024" s="93" t="s">
        <v>271</v>
      </c>
      <c r="AT2024" s="93" t="s">
        <v>183</v>
      </c>
      <c r="AU2024" s="93" t="s">
        <v>81</v>
      </c>
      <c r="AY2024" s="93" t="s">
        <v>180</v>
      </c>
      <c r="BE2024" s="193">
        <f>IF(N2024="základní",J2024,0)</f>
        <v>0</v>
      </c>
      <c r="BF2024" s="193">
        <f>IF(N2024="snížená",J2024,0)</f>
        <v>0</v>
      </c>
      <c r="BG2024" s="193">
        <f>IF(N2024="zákl. přenesená",J2024,0)</f>
        <v>0</v>
      </c>
      <c r="BH2024" s="193">
        <f>IF(N2024="sníž. přenesená",J2024,0)</f>
        <v>0</v>
      </c>
      <c r="BI2024" s="193">
        <f>IF(N2024="nulová",J2024,0)</f>
        <v>0</v>
      </c>
      <c r="BJ2024" s="93" t="s">
        <v>78</v>
      </c>
      <c r="BK2024" s="193">
        <f>ROUND(I2024*H2024,2)</f>
        <v>0</v>
      </c>
      <c r="BL2024" s="93" t="s">
        <v>271</v>
      </c>
      <c r="BM2024" s="93" t="s">
        <v>2278</v>
      </c>
    </row>
    <row r="2025" spans="2:65" s="103" customFormat="1" ht="38.25" customHeight="1">
      <c r="B2025" s="104"/>
      <c r="C2025" s="183" t="s">
        <v>2279</v>
      </c>
      <c r="D2025" s="183" t="s">
        <v>183</v>
      </c>
      <c r="E2025" s="184" t="s">
        <v>2280</v>
      </c>
      <c r="F2025" s="185" t="s">
        <v>2281</v>
      </c>
      <c r="G2025" s="186" t="s">
        <v>237</v>
      </c>
      <c r="H2025" s="187">
        <v>4.3369999999999997</v>
      </c>
      <c r="I2025" s="6"/>
      <c r="J2025" s="188">
        <f>ROUND(I2025*H2025,2)</f>
        <v>0</v>
      </c>
      <c r="K2025" s="185" t="s">
        <v>187</v>
      </c>
      <c r="L2025" s="104"/>
      <c r="M2025" s="189" t="s">
        <v>5</v>
      </c>
      <c r="N2025" s="190" t="s">
        <v>42</v>
      </c>
      <c r="O2025" s="105"/>
      <c r="P2025" s="191">
        <f>O2025*H2025</f>
        <v>0</v>
      </c>
      <c r="Q2025" s="191">
        <v>0</v>
      </c>
      <c r="R2025" s="191">
        <f>Q2025*H2025</f>
        <v>0</v>
      </c>
      <c r="S2025" s="191">
        <v>0</v>
      </c>
      <c r="T2025" s="192">
        <f>S2025*H2025</f>
        <v>0</v>
      </c>
      <c r="AR2025" s="93" t="s">
        <v>271</v>
      </c>
      <c r="AT2025" s="93" t="s">
        <v>183</v>
      </c>
      <c r="AU2025" s="93" t="s">
        <v>81</v>
      </c>
      <c r="AY2025" s="93" t="s">
        <v>180</v>
      </c>
      <c r="BE2025" s="193">
        <f>IF(N2025="základní",J2025,0)</f>
        <v>0</v>
      </c>
      <c r="BF2025" s="193">
        <f>IF(N2025="snížená",J2025,0)</f>
        <v>0</v>
      </c>
      <c r="BG2025" s="193">
        <f>IF(N2025="zákl. přenesená",J2025,0)</f>
        <v>0</v>
      </c>
      <c r="BH2025" s="193">
        <f>IF(N2025="sníž. přenesená",J2025,0)</f>
        <v>0</v>
      </c>
      <c r="BI2025" s="193">
        <f>IF(N2025="nulová",J2025,0)</f>
        <v>0</v>
      </c>
      <c r="BJ2025" s="93" t="s">
        <v>78</v>
      </c>
      <c r="BK2025" s="193">
        <f>ROUND(I2025*H2025,2)</f>
        <v>0</v>
      </c>
      <c r="BL2025" s="93" t="s">
        <v>271</v>
      </c>
      <c r="BM2025" s="93" t="s">
        <v>2282</v>
      </c>
    </row>
    <row r="2026" spans="2:65" s="171" customFormat="1" ht="29.85" customHeight="1">
      <c r="B2026" s="170"/>
      <c r="D2026" s="172" t="s">
        <v>70</v>
      </c>
      <c r="E2026" s="181" t="s">
        <v>2283</v>
      </c>
      <c r="F2026" s="181" t="s">
        <v>2284</v>
      </c>
      <c r="J2026" s="182">
        <f>BK2026</f>
        <v>0</v>
      </c>
      <c r="L2026" s="170"/>
      <c r="M2026" s="175"/>
      <c r="N2026" s="176"/>
      <c r="O2026" s="176"/>
      <c r="P2026" s="177">
        <f>SUM(P2027:P2038)</f>
        <v>0</v>
      </c>
      <c r="Q2026" s="176"/>
      <c r="R2026" s="177">
        <f>SUM(R2027:R2038)</f>
        <v>0.12101999999999999</v>
      </c>
      <c r="S2026" s="176"/>
      <c r="T2026" s="178">
        <f>SUM(T2027:T2038)</f>
        <v>0</v>
      </c>
      <c r="AR2026" s="172" t="s">
        <v>81</v>
      </c>
      <c r="AT2026" s="179" t="s">
        <v>70</v>
      </c>
      <c r="AU2026" s="179" t="s">
        <v>78</v>
      </c>
      <c r="AY2026" s="172" t="s">
        <v>180</v>
      </c>
      <c r="BK2026" s="180">
        <f>SUM(BK2027:BK2038)</f>
        <v>0</v>
      </c>
    </row>
    <row r="2027" spans="2:65" s="103" customFormat="1" ht="38.25" customHeight="1">
      <c r="B2027" s="104"/>
      <c r="C2027" s="183" t="s">
        <v>2285</v>
      </c>
      <c r="D2027" s="183" t="s">
        <v>183</v>
      </c>
      <c r="E2027" s="184" t="s">
        <v>2286</v>
      </c>
      <c r="F2027" s="185" t="s">
        <v>2287</v>
      </c>
      <c r="G2027" s="186" t="s">
        <v>208</v>
      </c>
      <c r="H2027" s="187">
        <v>1.2</v>
      </c>
      <c r="I2027" s="6"/>
      <c r="J2027" s="188">
        <f>ROUND(I2027*H2027,2)</f>
        <v>0</v>
      </c>
      <c r="K2027" s="185" t="s">
        <v>187</v>
      </c>
      <c r="L2027" s="104"/>
      <c r="M2027" s="189" t="s">
        <v>5</v>
      </c>
      <c r="N2027" s="190" t="s">
        <v>42</v>
      </c>
      <c r="O2027" s="105"/>
      <c r="P2027" s="191">
        <f>O2027*H2027</f>
        <v>0</v>
      </c>
      <c r="Q2027" s="191">
        <v>7.7999999999999996E-3</v>
      </c>
      <c r="R2027" s="191">
        <f>Q2027*H2027</f>
        <v>9.3599999999999985E-3</v>
      </c>
      <c r="S2027" s="191">
        <v>0</v>
      </c>
      <c r="T2027" s="192">
        <f>S2027*H2027</f>
        <v>0</v>
      </c>
      <c r="AR2027" s="93" t="s">
        <v>271</v>
      </c>
      <c r="AT2027" s="93" t="s">
        <v>183</v>
      </c>
      <c r="AU2027" s="93" t="s">
        <v>81</v>
      </c>
      <c r="AY2027" s="93" t="s">
        <v>180</v>
      </c>
      <c r="BE2027" s="193">
        <f>IF(N2027="základní",J2027,0)</f>
        <v>0</v>
      </c>
      <c r="BF2027" s="193">
        <f>IF(N2027="snížená",J2027,0)</f>
        <v>0</v>
      </c>
      <c r="BG2027" s="193">
        <f>IF(N2027="zákl. přenesená",J2027,0)</f>
        <v>0</v>
      </c>
      <c r="BH2027" s="193">
        <f>IF(N2027="sníž. přenesená",J2027,0)</f>
        <v>0</v>
      </c>
      <c r="BI2027" s="193">
        <f>IF(N2027="nulová",J2027,0)</f>
        <v>0</v>
      </c>
      <c r="BJ2027" s="93" t="s">
        <v>78</v>
      </c>
      <c r="BK2027" s="193">
        <f>ROUND(I2027*H2027,2)</f>
        <v>0</v>
      </c>
      <c r="BL2027" s="93" t="s">
        <v>271</v>
      </c>
      <c r="BM2027" s="93" t="s">
        <v>2288</v>
      </c>
    </row>
    <row r="2028" spans="2:65" s="195" customFormat="1">
      <c r="B2028" s="194"/>
      <c r="D2028" s="196" t="s">
        <v>190</v>
      </c>
      <c r="E2028" s="197" t="s">
        <v>5</v>
      </c>
      <c r="F2028" s="198" t="s">
        <v>2289</v>
      </c>
      <c r="H2028" s="197" t="s">
        <v>5</v>
      </c>
      <c r="L2028" s="194"/>
      <c r="M2028" s="199"/>
      <c r="N2028" s="200"/>
      <c r="O2028" s="200"/>
      <c r="P2028" s="200"/>
      <c r="Q2028" s="200"/>
      <c r="R2028" s="200"/>
      <c r="S2028" s="200"/>
      <c r="T2028" s="201"/>
      <c r="AT2028" s="197" t="s">
        <v>190</v>
      </c>
      <c r="AU2028" s="197" t="s">
        <v>81</v>
      </c>
      <c r="AV2028" s="195" t="s">
        <v>78</v>
      </c>
      <c r="AW2028" s="195" t="s">
        <v>34</v>
      </c>
      <c r="AX2028" s="195" t="s">
        <v>71</v>
      </c>
      <c r="AY2028" s="197" t="s">
        <v>180</v>
      </c>
    </row>
    <row r="2029" spans="2:65" s="195" customFormat="1">
      <c r="B2029" s="194"/>
      <c r="D2029" s="196" t="s">
        <v>190</v>
      </c>
      <c r="E2029" s="197" t="s">
        <v>5</v>
      </c>
      <c r="F2029" s="198" t="s">
        <v>2290</v>
      </c>
      <c r="H2029" s="197" t="s">
        <v>5</v>
      </c>
      <c r="L2029" s="194"/>
      <c r="M2029" s="199"/>
      <c r="N2029" s="200"/>
      <c r="O2029" s="200"/>
      <c r="P2029" s="200"/>
      <c r="Q2029" s="200"/>
      <c r="R2029" s="200"/>
      <c r="S2029" s="200"/>
      <c r="T2029" s="201"/>
      <c r="AT2029" s="197" t="s">
        <v>190</v>
      </c>
      <c r="AU2029" s="197" t="s">
        <v>81</v>
      </c>
      <c r="AV2029" s="195" t="s">
        <v>78</v>
      </c>
      <c r="AW2029" s="195" t="s">
        <v>34</v>
      </c>
      <c r="AX2029" s="195" t="s">
        <v>71</v>
      </c>
      <c r="AY2029" s="197" t="s">
        <v>180</v>
      </c>
    </row>
    <row r="2030" spans="2:65" s="195" customFormat="1">
      <c r="B2030" s="194"/>
      <c r="D2030" s="196" t="s">
        <v>190</v>
      </c>
      <c r="E2030" s="197" t="s">
        <v>5</v>
      </c>
      <c r="F2030" s="198" t="s">
        <v>2291</v>
      </c>
      <c r="H2030" s="197" t="s">
        <v>5</v>
      </c>
      <c r="L2030" s="194"/>
      <c r="M2030" s="199"/>
      <c r="N2030" s="200"/>
      <c r="O2030" s="200"/>
      <c r="P2030" s="200"/>
      <c r="Q2030" s="200"/>
      <c r="R2030" s="200"/>
      <c r="S2030" s="200"/>
      <c r="T2030" s="201"/>
      <c r="AT2030" s="197" t="s">
        <v>190</v>
      </c>
      <c r="AU2030" s="197" t="s">
        <v>81</v>
      </c>
      <c r="AV2030" s="195" t="s">
        <v>78</v>
      </c>
      <c r="AW2030" s="195" t="s">
        <v>34</v>
      </c>
      <c r="AX2030" s="195" t="s">
        <v>71</v>
      </c>
      <c r="AY2030" s="197" t="s">
        <v>180</v>
      </c>
    </row>
    <row r="2031" spans="2:65" s="195" customFormat="1">
      <c r="B2031" s="194"/>
      <c r="D2031" s="196" t="s">
        <v>190</v>
      </c>
      <c r="E2031" s="197" t="s">
        <v>5</v>
      </c>
      <c r="F2031" s="198" t="s">
        <v>288</v>
      </c>
      <c r="H2031" s="197" t="s">
        <v>5</v>
      </c>
      <c r="L2031" s="194"/>
      <c r="M2031" s="199"/>
      <c r="N2031" s="200"/>
      <c r="O2031" s="200"/>
      <c r="P2031" s="200"/>
      <c r="Q2031" s="200"/>
      <c r="R2031" s="200"/>
      <c r="S2031" s="200"/>
      <c r="T2031" s="201"/>
      <c r="AT2031" s="197" t="s">
        <v>190</v>
      </c>
      <c r="AU2031" s="197" t="s">
        <v>81</v>
      </c>
      <c r="AV2031" s="195" t="s">
        <v>78</v>
      </c>
      <c r="AW2031" s="195" t="s">
        <v>34</v>
      </c>
      <c r="AX2031" s="195" t="s">
        <v>71</v>
      </c>
      <c r="AY2031" s="197" t="s">
        <v>180</v>
      </c>
    </row>
    <row r="2032" spans="2:65" s="203" customFormat="1">
      <c r="B2032" s="202"/>
      <c r="D2032" s="196" t="s">
        <v>190</v>
      </c>
      <c r="E2032" s="204" t="s">
        <v>5</v>
      </c>
      <c r="F2032" s="205" t="s">
        <v>2292</v>
      </c>
      <c r="H2032" s="206">
        <v>1.2</v>
      </c>
      <c r="L2032" s="202"/>
      <c r="M2032" s="207"/>
      <c r="N2032" s="208"/>
      <c r="O2032" s="208"/>
      <c r="P2032" s="208"/>
      <c r="Q2032" s="208"/>
      <c r="R2032" s="208"/>
      <c r="S2032" s="208"/>
      <c r="T2032" s="209"/>
      <c r="AT2032" s="204" t="s">
        <v>190</v>
      </c>
      <c r="AU2032" s="204" t="s">
        <v>81</v>
      </c>
      <c r="AV2032" s="203" t="s">
        <v>81</v>
      </c>
      <c r="AW2032" s="203" t="s">
        <v>34</v>
      </c>
      <c r="AX2032" s="203" t="s">
        <v>78</v>
      </c>
      <c r="AY2032" s="204" t="s">
        <v>180</v>
      </c>
    </row>
    <row r="2033" spans="2:65" s="103" customFormat="1" ht="16.5" customHeight="1">
      <c r="B2033" s="104"/>
      <c r="C2033" s="226" t="s">
        <v>2293</v>
      </c>
      <c r="D2033" s="226" t="s">
        <v>296</v>
      </c>
      <c r="E2033" s="227" t="s">
        <v>2294</v>
      </c>
      <c r="F2033" s="228" t="s">
        <v>2295</v>
      </c>
      <c r="G2033" s="229" t="s">
        <v>208</v>
      </c>
      <c r="H2033" s="230">
        <v>1.26</v>
      </c>
      <c r="I2033" s="7"/>
      <c r="J2033" s="231">
        <f>ROUND(I2033*H2033,2)</f>
        <v>0</v>
      </c>
      <c r="K2033" s="228" t="s">
        <v>5</v>
      </c>
      <c r="L2033" s="232"/>
      <c r="M2033" s="233" t="s">
        <v>5</v>
      </c>
      <c r="N2033" s="234" t="s">
        <v>42</v>
      </c>
      <c r="O2033" s="105"/>
      <c r="P2033" s="191">
        <f>O2033*H2033</f>
        <v>0</v>
      </c>
      <c r="Q2033" s="191">
        <v>8.1000000000000003E-2</v>
      </c>
      <c r="R2033" s="191">
        <f>Q2033*H2033</f>
        <v>0.10206</v>
      </c>
      <c r="S2033" s="191">
        <v>0</v>
      </c>
      <c r="T2033" s="192">
        <f>S2033*H2033</f>
        <v>0</v>
      </c>
      <c r="AR2033" s="93" t="s">
        <v>389</v>
      </c>
      <c r="AT2033" s="93" t="s">
        <v>296</v>
      </c>
      <c r="AU2033" s="93" t="s">
        <v>81</v>
      </c>
      <c r="AY2033" s="93" t="s">
        <v>180</v>
      </c>
      <c r="BE2033" s="193">
        <f>IF(N2033="základní",J2033,0)</f>
        <v>0</v>
      </c>
      <c r="BF2033" s="193">
        <f>IF(N2033="snížená",J2033,0)</f>
        <v>0</v>
      </c>
      <c r="BG2033" s="193">
        <f>IF(N2033="zákl. přenesená",J2033,0)</f>
        <v>0</v>
      </c>
      <c r="BH2033" s="193">
        <f>IF(N2033="sníž. přenesená",J2033,0)</f>
        <v>0</v>
      </c>
      <c r="BI2033" s="193">
        <f>IF(N2033="nulová",J2033,0)</f>
        <v>0</v>
      </c>
      <c r="BJ2033" s="93" t="s">
        <v>78</v>
      </c>
      <c r="BK2033" s="193">
        <f>ROUND(I2033*H2033,2)</f>
        <v>0</v>
      </c>
      <c r="BL2033" s="93" t="s">
        <v>271</v>
      </c>
      <c r="BM2033" s="93" t="s">
        <v>2296</v>
      </c>
    </row>
    <row r="2034" spans="2:65" s="203" customFormat="1">
      <c r="B2034" s="202"/>
      <c r="D2034" s="196" t="s">
        <v>190</v>
      </c>
      <c r="F2034" s="205" t="s">
        <v>2297</v>
      </c>
      <c r="H2034" s="206">
        <v>1.26</v>
      </c>
      <c r="L2034" s="202"/>
      <c r="M2034" s="207"/>
      <c r="N2034" s="208"/>
      <c r="O2034" s="208"/>
      <c r="P2034" s="208"/>
      <c r="Q2034" s="208"/>
      <c r="R2034" s="208"/>
      <c r="S2034" s="208"/>
      <c r="T2034" s="209"/>
      <c r="AT2034" s="204" t="s">
        <v>190</v>
      </c>
      <c r="AU2034" s="204" t="s">
        <v>81</v>
      </c>
      <c r="AV2034" s="203" t="s">
        <v>81</v>
      </c>
      <c r="AW2034" s="203" t="s">
        <v>6</v>
      </c>
      <c r="AX2034" s="203" t="s">
        <v>78</v>
      </c>
      <c r="AY2034" s="204" t="s">
        <v>180</v>
      </c>
    </row>
    <row r="2035" spans="2:65" s="103" customFormat="1" ht="16.5" customHeight="1">
      <c r="B2035" s="104"/>
      <c r="C2035" s="183" t="s">
        <v>2298</v>
      </c>
      <c r="D2035" s="183" t="s">
        <v>183</v>
      </c>
      <c r="E2035" s="184" t="s">
        <v>2299</v>
      </c>
      <c r="F2035" s="185" t="s">
        <v>2300</v>
      </c>
      <c r="G2035" s="186" t="s">
        <v>208</v>
      </c>
      <c r="H2035" s="187">
        <v>1.2</v>
      </c>
      <c r="I2035" s="6"/>
      <c r="J2035" s="188">
        <f>ROUND(I2035*H2035,2)</f>
        <v>0</v>
      </c>
      <c r="K2035" s="185" t="s">
        <v>187</v>
      </c>
      <c r="L2035" s="104"/>
      <c r="M2035" s="189" t="s">
        <v>5</v>
      </c>
      <c r="N2035" s="190" t="s">
        <v>42</v>
      </c>
      <c r="O2035" s="105"/>
      <c r="P2035" s="191">
        <f>O2035*H2035</f>
        <v>0</v>
      </c>
      <c r="Q2035" s="191">
        <v>0</v>
      </c>
      <c r="R2035" s="191">
        <f>Q2035*H2035</f>
        <v>0</v>
      </c>
      <c r="S2035" s="191">
        <v>0</v>
      </c>
      <c r="T2035" s="192">
        <f>S2035*H2035</f>
        <v>0</v>
      </c>
      <c r="AR2035" s="93" t="s">
        <v>271</v>
      </c>
      <c r="AT2035" s="93" t="s">
        <v>183</v>
      </c>
      <c r="AU2035" s="93" t="s">
        <v>81</v>
      </c>
      <c r="AY2035" s="93" t="s">
        <v>180</v>
      </c>
      <c r="BE2035" s="193">
        <f>IF(N2035="základní",J2035,0)</f>
        <v>0</v>
      </c>
      <c r="BF2035" s="193">
        <f>IF(N2035="snížená",J2035,0)</f>
        <v>0</v>
      </c>
      <c r="BG2035" s="193">
        <f>IF(N2035="zákl. přenesená",J2035,0)</f>
        <v>0</v>
      </c>
      <c r="BH2035" s="193">
        <f>IF(N2035="sníž. přenesená",J2035,0)</f>
        <v>0</v>
      </c>
      <c r="BI2035" s="193">
        <f>IF(N2035="nulová",J2035,0)</f>
        <v>0</v>
      </c>
      <c r="BJ2035" s="93" t="s">
        <v>78</v>
      </c>
      <c r="BK2035" s="193">
        <f>ROUND(I2035*H2035,2)</f>
        <v>0</v>
      </c>
      <c r="BL2035" s="93" t="s">
        <v>271</v>
      </c>
      <c r="BM2035" s="93" t="s">
        <v>2301</v>
      </c>
    </row>
    <row r="2036" spans="2:65" s="103" customFormat="1" ht="16.5" customHeight="1">
      <c r="B2036" s="104"/>
      <c r="C2036" s="183" t="s">
        <v>2302</v>
      </c>
      <c r="D2036" s="183" t="s">
        <v>183</v>
      </c>
      <c r="E2036" s="184" t="s">
        <v>2303</v>
      </c>
      <c r="F2036" s="185" t="s">
        <v>2304</v>
      </c>
      <c r="G2036" s="186" t="s">
        <v>208</v>
      </c>
      <c r="H2036" s="187">
        <v>1.2</v>
      </c>
      <c r="I2036" s="6"/>
      <c r="J2036" s="188">
        <f>ROUND(I2036*H2036,2)</f>
        <v>0</v>
      </c>
      <c r="K2036" s="185" t="s">
        <v>187</v>
      </c>
      <c r="L2036" s="104"/>
      <c r="M2036" s="189" t="s">
        <v>5</v>
      </c>
      <c r="N2036" s="190" t="s">
        <v>42</v>
      </c>
      <c r="O2036" s="105"/>
      <c r="P2036" s="191">
        <f>O2036*H2036</f>
        <v>0</v>
      </c>
      <c r="Q2036" s="191">
        <v>8.0000000000000002E-3</v>
      </c>
      <c r="R2036" s="191">
        <f>Q2036*H2036</f>
        <v>9.5999999999999992E-3</v>
      </c>
      <c r="S2036" s="191">
        <v>0</v>
      </c>
      <c r="T2036" s="192">
        <f>S2036*H2036</f>
        <v>0</v>
      </c>
      <c r="AR2036" s="93" t="s">
        <v>271</v>
      </c>
      <c r="AT2036" s="93" t="s">
        <v>183</v>
      </c>
      <c r="AU2036" s="93" t="s">
        <v>81</v>
      </c>
      <c r="AY2036" s="93" t="s">
        <v>180</v>
      </c>
      <c r="BE2036" s="193">
        <f>IF(N2036="základní",J2036,0)</f>
        <v>0</v>
      </c>
      <c r="BF2036" s="193">
        <f>IF(N2036="snížená",J2036,0)</f>
        <v>0</v>
      </c>
      <c r="BG2036" s="193">
        <f>IF(N2036="zákl. přenesená",J2036,0)</f>
        <v>0</v>
      </c>
      <c r="BH2036" s="193">
        <f>IF(N2036="sníž. přenesená",J2036,0)</f>
        <v>0</v>
      </c>
      <c r="BI2036" s="193">
        <f>IF(N2036="nulová",J2036,0)</f>
        <v>0</v>
      </c>
      <c r="BJ2036" s="93" t="s">
        <v>78</v>
      </c>
      <c r="BK2036" s="193">
        <f>ROUND(I2036*H2036,2)</f>
        <v>0</v>
      </c>
      <c r="BL2036" s="93" t="s">
        <v>271</v>
      </c>
      <c r="BM2036" s="93" t="s">
        <v>2305</v>
      </c>
    </row>
    <row r="2037" spans="2:65" s="103" customFormat="1" ht="38.25" customHeight="1">
      <c r="B2037" s="104"/>
      <c r="C2037" s="183" t="s">
        <v>2306</v>
      </c>
      <c r="D2037" s="183" t="s">
        <v>183</v>
      </c>
      <c r="E2037" s="184" t="s">
        <v>2307</v>
      </c>
      <c r="F2037" s="185" t="s">
        <v>2308</v>
      </c>
      <c r="G2037" s="186" t="s">
        <v>237</v>
      </c>
      <c r="H2037" s="187">
        <v>0.121</v>
      </c>
      <c r="I2037" s="6"/>
      <c r="J2037" s="188">
        <f>ROUND(I2037*H2037,2)</f>
        <v>0</v>
      </c>
      <c r="K2037" s="185" t="s">
        <v>187</v>
      </c>
      <c r="L2037" s="104"/>
      <c r="M2037" s="189" t="s">
        <v>5</v>
      </c>
      <c r="N2037" s="190" t="s">
        <v>42</v>
      </c>
      <c r="O2037" s="105"/>
      <c r="P2037" s="191">
        <f>O2037*H2037</f>
        <v>0</v>
      </c>
      <c r="Q2037" s="191">
        <v>0</v>
      </c>
      <c r="R2037" s="191">
        <f>Q2037*H2037</f>
        <v>0</v>
      </c>
      <c r="S2037" s="191">
        <v>0</v>
      </c>
      <c r="T2037" s="192">
        <f>S2037*H2037</f>
        <v>0</v>
      </c>
      <c r="AR2037" s="93" t="s">
        <v>271</v>
      </c>
      <c r="AT2037" s="93" t="s">
        <v>183</v>
      </c>
      <c r="AU2037" s="93" t="s">
        <v>81</v>
      </c>
      <c r="AY2037" s="93" t="s">
        <v>180</v>
      </c>
      <c r="BE2037" s="193">
        <f>IF(N2037="základní",J2037,0)</f>
        <v>0</v>
      </c>
      <c r="BF2037" s="193">
        <f>IF(N2037="snížená",J2037,0)</f>
        <v>0</v>
      </c>
      <c r="BG2037" s="193">
        <f>IF(N2037="zákl. přenesená",J2037,0)</f>
        <v>0</v>
      </c>
      <c r="BH2037" s="193">
        <f>IF(N2037="sníž. přenesená",J2037,0)</f>
        <v>0</v>
      </c>
      <c r="BI2037" s="193">
        <f>IF(N2037="nulová",J2037,0)</f>
        <v>0</v>
      </c>
      <c r="BJ2037" s="93" t="s">
        <v>78</v>
      </c>
      <c r="BK2037" s="193">
        <f>ROUND(I2037*H2037,2)</f>
        <v>0</v>
      </c>
      <c r="BL2037" s="93" t="s">
        <v>271</v>
      </c>
      <c r="BM2037" s="93" t="s">
        <v>2309</v>
      </c>
    </row>
    <row r="2038" spans="2:65" s="103" customFormat="1" ht="38.25" customHeight="1">
      <c r="B2038" s="104"/>
      <c r="C2038" s="183" t="s">
        <v>2310</v>
      </c>
      <c r="D2038" s="183" t="s">
        <v>183</v>
      </c>
      <c r="E2038" s="184" t="s">
        <v>2311</v>
      </c>
      <c r="F2038" s="185" t="s">
        <v>2312</v>
      </c>
      <c r="G2038" s="186" t="s">
        <v>237</v>
      </c>
      <c r="H2038" s="187">
        <v>0.121</v>
      </c>
      <c r="I2038" s="6"/>
      <c r="J2038" s="188">
        <f>ROUND(I2038*H2038,2)</f>
        <v>0</v>
      </c>
      <c r="K2038" s="185" t="s">
        <v>187</v>
      </c>
      <c r="L2038" s="104"/>
      <c r="M2038" s="189" t="s">
        <v>5</v>
      </c>
      <c r="N2038" s="190" t="s">
        <v>42</v>
      </c>
      <c r="O2038" s="105"/>
      <c r="P2038" s="191">
        <f>O2038*H2038</f>
        <v>0</v>
      </c>
      <c r="Q2038" s="191">
        <v>0</v>
      </c>
      <c r="R2038" s="191">
        <f>Q2038*H2038</f>
        <v>0</v>
      </c>
      <c r="S2038" s="191">
        <v>0</v>
      </c>
      <c r="T2038" s="192">
        <f>S2038*H2038</f>
        <v>0</v>
      </c>
      <c r="AR2038" s="93" t="s">
        <v>271</v>
      </c>
      <c r="AT2038" s="93" t="s">
        <v>183</v>
      </c>
      <c r="AU2038" s="93" t="s">
        <v>81</v>
      </c>
      <c r="AY2038" s="93" t="s">
        <v>180</v>
      </c>
      <c r="BE2038" s="193">
        <f>IF(N2038="základní",J2038,0)</f>
        <v>0</v>
      </c>
      <c r="BF2038" s="193">
        <f>IF(N2038="snížená",J2038,0)</f>
        <v>0</v>
      </c>
      <c r="BG2038" s="193">
        <f>IF(N2038="zákl. přenesená",J2038,0)</f>
        <v>0</v>
      </c>
      <c r="BH2038" s="193">
        <f>IF(N2038="sníž. přenesená",J2038,0)</f>
        <v>0</v>
      </c>
      <c r="BI2038" s="193">
        <f>IF(N2038="nulová",J2038,0)</f>
        <v>0</v>
      </c>
      <c r="BJ2038" s="93" t="s">
        <v>78</v>
      </c>
      <c r="BK2038" s="193">
        <f>ROUND(I2038*H2038,2)</f>
        <v>0</v>
      </c>
      <c r="BL2038" s="93" t="s">
        <v>271</v>
      </c>
      <c r="BM2038" s="93" t="s">
        <v>2313</v>
      </c>
    </row>
    <row r="2039" spans="2:65" s="171" customFormat="1" ht="29.85" customHeight="1">
      <c r="B2039" s="170"/>
      <c r="D2039" s="172" t="s">
        <v>70</v>
      </c>
      <c r="E2039" s="181" t="s">
        <v>2314</v>
      </c>
      <c r="F2039" s="181" t="s">
        <v>2315</v>
      </c>
      <c r="J2039" s="182">
        <f>BK2039</f>
        <v>0</v>
      </c>
      <c r="L2039" s="170"/>
      <c r="M2039" s="175"/>
      <c r="N2039" s="176"/>
      <c r="O2039" s="176"/>
      <c r="P2039" s="177">
        <f>SUM(P2040:P2092)</f>
        <v>0</v>
      </c>
      <c r="Q2039" s="176"/>
      <c r="R2039" s="177">
        <f>SUM(R2040:R2092)</f>
        <v>0.50032511999999996</v>
      </c>
      <c r="S2039" s="176"/>
      <c r="T2039" s="178">
        <f>SUM(T2040:T2092)</f>
        <v>0</v>
      </c>
      <c r="AR2039" s="172" t="s">
        <v>81</v>
      </c>
      <c r="AT2039" s="179" t="s">
        <v>70</v>
      </c>
      <c r="AU2039" s="179" t="s">
        <v>78</v>
      </c>
      <c r="AY2039" s="172" t="s">
        <v>180</v>
      </c>
      <c r="BK2039" s="180">
        <f>SUM(BK2040:BK2092)</f>
        <v>0</v>
      </c>
    </row>
    <row r="2040" spans="2:65" s="103" customFormat="1" ht="25.5" customHeight="1">
      <c r="B2040" s="104"/>
      <c r="C2040" s="183" t="s">
        <v>2316</v>
      </c>
      <c r="D2040" s="183" t="s">
        <v>183</v>
      </c>
      <c r="E2040" s="184" t="s">
        <v>2317</v>
      </c>
      <c r="F2040" s="185" t="s">
        <v>2318</v>
      </c>
      <c r="G2040" s="186" t="s">
        <v>208</v>
      </c>
      <c r="H2040" s="187">
        <v>105.16800000000001</v>
      </c>
      <c r="I2040" s="6"/>
      <c r="J2040" s="188">
        <f>ROUND(I2040*H2040,2)</f>
        <v>0</v>
      </c>
      <c r="K2040" s="185" t="s">
        <v>187</v>
      </c>
      <c r="L2040" s="104"/>
      <c r="M2040" s="189" t="s">
        <v>5</v>
      </c>
      <c r="N2040" s="190" t="s">
        <v>42</v>
      </c>
      <c r="O2040" s="105"/>
      <c r="P2040" s="191">
        <f>O2040*H2040</f>
        <v>0</v>
      </c>
      <c r="Q2040" s="191">
        <v>1.3999999999999999E-4</v>
      </c>
      <c r="R2040" s="191">
        <f>Q2040*H2040</f>
        <v>1.472352E-2</v>
      </c>
      <c r="S2040" s="191">
        <v>0</v>
      </c>
      <c r="T2040" s="192">
        <f>S2040*H2040</f>
        <v>0</v>
      </c>
      <c r="AR2040" s="93" t="s">
        <v>271</v>
      </c>
      <c r="AT2040" s="93" t="s">
        <v>183</v>
      </c>
      <c r="AU2040" s="93" t="s">
        <v>81</v>
      </c>
      <c r="AY2040" s="93" t="s">
        <v>180</v>
      </c>
      <c r="BE2040" s="193">
        <f>IF(N2040="základní",J2040,0)</f>
        <v>0</v>
      </c>
      <c r="BF2040" s="193">
        <f>IF(N2040="snížená",J2040,0)</f>
        <v>0</v>
      </c>
      <c r="BG2040" s="193">
        <f>IF(N2040="zákl. přenesená",J2040,0)</f>
        <v>0</v>
      </c>
      <c r="BH2040" s="193">
        <f>IF(N2040="sníž. přenesená",J2040,0)</f>
        <v>0</v>
      </c>
      <c r="BI2040" s="193">
        <f>IF(N2040="nulová",J2040,0)</f>
        <v>0</v>
      </c>
      <c r="BJ2040" s="93" t="s">
        <v>78</v>
      </c>
      <c r="BK2040" s="193">
        <f>ROUND(I2040*H2040,2)</f>
        <v>0</v>
      </c>
      <c r="BL2040" s="93" t="s">
        <v>271</v>
      </c>
      <c r="BM2040" s="93" t="s">
        <v>2319</v>
      </c>
    </row>
    <row r="2041" spans="2:65" s="195" customFormat="1">
      <c r="B2041" s="194"/>
      <c r="D2041" s="196" t="s">
        <v>190</v>
      </c>
      <c r="E2041" s="197" t="s">
        <v>5</v>
      </c>
      <c r="F2041" s="198" t="s">
        <v>1557</v>
      </c>
      <c r="H2041" s="197" t="s">
        <v>5</v>
      </c>
      <c r="L2041" s="194"/>
      <c r="M2041" s="199"/>
      <c r="N2041" s="200"/>
      <c r="O2041" s="200"/>
      <c r="P2041" s="200"/>
      <c r="Q2041" s="200"/>
      <c r="R2041" s="200"/>
      <c r="S2041" s="200"/>
      <c r="T2041" s="201"/>
      <c r="AT2041" s="197" t="s">
        <v>190</v>
      </c>
      <c r="AU2041" s="197" t="s">
        <v>81</v>
      </c>
      <c r="AV2041" s="195" t="s">
        <v>78</v>
      </c>
      <c r="AW2041" s="195" t="s">
        <v>34</v>
      </c>
      <c r="AX2041" s="195" t="s">
        <v>71</v>
      </c>
      <c r="AY2041" s="197" t="s">
        <v>180</v>
      </c>
    </row>
    <row r="2042" spans="2:65" s="203" customFormat="1">
      <c r="B2042" s="202"/>
      <c r="D2042" s="196" t="s">
        <v>190</v>
      </c>
      <c r="E2042" s="204" t="s">
        <v>5</v>
      </c>
      <c r="F2042" s="205" t="s">
        <v>2320</v>
      </c>
      <c r="H2042" s="206">
        <v>60.48</v>
      </c>
      <c r="L2042" s="202"/>
      <c r="M2042" s="207"/>
      <c r="N2042" s="208"/>
      <c r="O2042" s="208"/>
      <c r="P2042" s="208"/>
      <c r="Q2042" s="208"/>
      <c r="R2042" s="208"/>
      <c r="S2042" s="208"/>
      <c r="T2042" s="209"/>
      <c r="AT2042" s="204" t="s">
        <v>190</v>
      </c>
      <c r="AU2042" s="204" t="s">
        <v>81</v>
      </c>
      <c r="AV2042" s="203" t="s">
        <v>81</v>
      </c>
      <c r="AW2042" s="203" t="s">
        <v>34</v>
      </c>
      <c r="AX2042" s="203" t="s">
        <v>71</v>
      </c>
      <c r="AY2042" s="204" t="s">
        <v>180</v>
      </c>
    </row>
    <row r="2043" spans="2:65" s="203" customFormat="1">
      <c r="B2043" s="202"/>
      <c r="D2043" s="196" t="s">
        <v>190</v>
      </c>
      <c r="E2043" s="204" t="s">
        <v>5</v>
      </c>
      <c r="F2043" s="205" t="s">
        <v>2321</v>
      </c>
      <c r="H2043" s="206">
        <v>23.863</v>
      </c>
      <c r="L2043" s="202"/>
      <c r="M2043" s="207"/>
      <c r="N2043" s="208"/>
      <c r="O2043" s="208"/>
      <c r="P2043" s="208"/>
      <c r="Q2043" s="208"/>
      <c r="R2043" s="208"/>
      <c r="S2043" s="208"/>
      <c r="T2043" s="209"/>
      <c r="AT2043" s="204" t="s">
        <v>190</v>
      </c>
      <c r="AU2043" s="204" t="s">
        <v>81</v>
      </c>
      <c r="AV2043" s="203" t="s">
        <v>81</v>
      </c>
      <c r="AW2043" s="203" t="s">
        <v>34</v>
      </c>
      <c r="AX2043" s="203" t="s">
        <v>71</v>
      </c>
      <c r="AY2043" s="204" t="s">
        <v>180</v>
      </c>
    </row>
    <row r="2044" spans="2:65" s="203" customFormat="1">
      <c r="B2044" s="202"/>
      <c r="D2044" s="196" t="s">
        <v>190</v>
      </c>
      <c r="E2044" s="204" t="s">
        <v>5</v>
      </c>
      <c r="F2044" s="205" t="s">
        <v>2322</v>
      </c>
      <c r="H2044" s="206">
        <v>20.824999999999999</v>
      </c>
      <c r="L2044" s="202"/>
      <c r="M2044" s="207"/>
      <c r="N2044" s="208"/>
      <c r="O2044" s="208"/>
      <c r="P2044" s="208"/>
      <c r="Q2044" s="208"/>
      <c r="R2044" s="208"/>
      <c r="S2044" s="208"/>
      <c r="T2044" s="209"/>
      <c r="AT2044" s="204" t="s">
        <v>190</v>
      </c>
      <c r="AU2044" s="204" t="s">
        <v>81</v>
      </c>
      <c r="AV2044" s="203" t="s">
        <v>81</v>
      </c>
      <c r="AW2044" s="203" t="s">
        <v>34</v>
      </c>
      <c r="AX2044" s="203" t="s">
        <v>71</v>
      </c>
      <c r="AY2044" s="204" t="s">
        <v>180</v>
      </c>
    </row>
    <row r="2045" spans="2:65" s="211" customFormat="1">
      <c r="B2045" s="210"/>
      <c r="D2045" s="196" t="s">
        <v>190</v>
      </c>
      <c r="E2045" s="212" t="s">
        <v>5</v>
      </c>
      <c r="F2045" s="213" t="s">
        <v>198</v>
      </c>
      <c r="H2045" s="214">
        <v>105.16800000000001</v>
      </c>
      <c r="L2045" s="210"/>
      <c r="M2045" s="215"/>
      <c r="N2045" s="216"/>
      <c r="O2045" s="216"/>
      <c r="P2045" s="216"/>
      <c r="Q2045" s="216"/>
      <c r="R2045" s="216"/>
      <c r="S2045" s="216"/>
      <c r="T2045" s="217"/>
      <c r="AT2045" s="212" t="s">
        <v>190</v>
      </c>
      <c r="AU2045" s="212" t="s">
        <v>81</v>
      </c>
      <c r="AV2045" s="211" t="s">
        <v>188</v>
      </c>
      <c r="AW2045" s="211" t="s">
        <v>34</v>
      </c>
      <c r="AX2045" s="211" t="s">
        <v>78</v>
      </c>
      <c r="AY2045" s="212" t="s">
        <v>180</v>
      </c>
    </row>
    <row r="2046" spans="2:65" s="103" customFormat="1" ht="16.5" customHeight="1">
      <c r="B2046" s="104"/>
      <c r="C2046" s="183" t="s">
        <v>2323</v>
      </c>
      <c r="D2046" s="183" t="s">
        <v>183</v>
      </c>
      <c r="E2046" s="184" t="s">
        <v>2324</v>
      </c>
      <c r="F2046" s="185" t="s">
        <v>2325</v>
      </c>
      <c r="G2046" s="186" t="s">
        <v>208</v>
      </c>
      <c r="H2046" s="187">
        <v>105.16800000000001</v>
      </c>
      <c r="I2046" s="6"/>
      <c r="J2046" s="188">
        <f>ROUND(I2046*H2046,2)</f>
        <v>0</v>
      </c>
      <c r="K2046" s="185" t="s">
        <v>187</v>
      </c>
      <c r="L2046" s="104"/>
      <c r="M2046" s="189" t="s">
        <v>5</v>
      </c>
      <c r="N2046" s="190" t="s">
        <v>42</v>
      </c>
      <c r="O2046" s="105"/>
      <c r="P2046" s="191">
        <f>O2046*H2046</f>
        <v>0</v>
      </c>
      <c r="Q2046" s="191">
        <v>1.2999999999999999E-4</v>
      </c>
      <c r="R2046" s="191">
        <f>Q2046*H2046</f>
        <v>1.3671839999999999E-2</v>
      </c>
      <c r="S2046" s="191">
        <v>0</v>
      </c>
      <c r="T2046" s="192">
        <f>S2046*H2046</f>
        <v>0</v>
      </c>
      <c r="AR2046" s="93" t="s">
        <v>271</v>
      </c>
      <c r="AT2046" s="93" t="s">
        <v>183</v>
      </c>
      <c r="AU2046" s="93" t="s">
        <v>81</v>
      </c>
      <c r="AY2046" s="93" t="s">
        <v>180</v>
      </c>
      <c r="BE2046" s="193">
        <f>IF(N2046="základní",J2046,0)</f>
        <v>0</v>
      </c>
      <c r="BF2046" s="193">
        <f>IF(N2046="snížená",J2046,0)</f>
        <v>0</v>
      </c>
      <c r="BG2046" s="193">
        <f>IF(N2046="zákl. přenesená",J2046,0)</f>
        <v>0</v>
      </c>
      <c r="BH2046" s="193">
        <f>IF(N2046="sníž. přenesená",J2046,0)</f>
        <v>0</v>
      </c>
      <c r="BI2046" s="193">
        <f>IF(N2046="nulová",J2046,0)</f>
        <v>0</v>
      </c>
      <c r="BJ2046" s="93" t="s">
        <v>78</v>
      </c>
      <c r="BK2046" s="193">
        <f>ROUND(I2046*H2046,2)</f>
        <v>0</v>
      </c>
      <c r="BL2046" s="93" t="s">
        <v>271</v>
      </c>
      <c r="BM2046" s="93" t="s">
        <v>2326</v>
      </c>
    </row>
    <row r="2047" spans="2:65" s="103" customFormat="1" ht="25.5" customHeight="1">
      <c r="B2047" s="104"/>
      <c r="C2047" s="183" t="s">
        <v>2327</v>
      </c>
      <c r="D2047" s="183" t="s">
        <v>183</v>
      </c>
      <c r="E2047" s="184" t="s">
        <v>2328</v>
      </c>
      <c r="F2047" s="185" t="s">
        <v>2329</v>
      </c>
      <c r="G2047" s="186" t="s">
        <v>208</v>
      </c>
      <c r="H2047" s="187">
        <v>105.16800000000001</v>
      </c>
      <c r="I2047" s="6"/>
      <c r="J2047" s="188">
        <f>ROUND(I2047*H2047,2)</f>
        <v>0</v>
      </c>
      <c r="K2047" s="185" t="s">
        <v>187</v>
      </c>
      <c r="L2047" s="104"/>
      <c r="M2047" s="189" t="s">
        <v>5</v>
      </c>
      <c r="N2047" s="190" t="s">
        <v>42</v>
      </c>
      <c r="O2047" s="105"/>
      <c r="P2047" s="191">
        <f>O2047*H2047</f>
        <v>0</v>
      </c>
      <c r="Q2047" s="191">
        <v>1.2999999999999999E-4</v>
      </c>
      <c r="R2047" s="191">
        <f>Q2047*H2047</f>
        <v>1.3671839999999999E-2</v>
      </c>
      <c r="S2047" s="191">
        <v>0</v>
      </c>
      <c r="T2047" s="192">
        <f>S2047*H2047</f>
        <v>0</v>
      </c>
      <c r="AR2047" s="93" t="s">
        <v>271</v>
      </c>
      <c r="AT2047" s="93" t="s">
        <v>183</v>
      </c>
      <c r="AU2047" s="93" t="s">
        <v>81</v>
      </c>
      <c r="AY2047" s="93" t="s">
        <v>180</v>
      </c>
      <c r="BE2047" s="193">
        <f>IF(N2047="základní",J2047,0)</f>
        <v>0</v>
      </c>
      <c r="BF2047" s="193">
        <f>IF(N2047="snížená",J2047,0)</f>
        <v>0</v>
      </c>
      <c r="BG2047" s="193">
        <f>IF(N2047="zákl. přenesená",J2047,0)</f>
        <v>0</v>
      </c>
      <c r="BH2047" s="193">
        <f>IF(N2047="sníž. přenesená",J2047,0)</f>
        <v>0</v>
      </c>
      <c r="BI2047" s="193">
        <f>IF(N2047="nulová",J2047,0)</f>
        <v>0</v>
      </c>
      <c r="BJ2047" s="93" t="s">
        <v>78</v>
      </c>
      <c r="BK2047" s="193">
        <f>ROUND(I2047*H2047,2)</f>
        <v>0</v>
      </c>
      <c r="BL2047" s="93" t="s">
        <v>271</v>
      </c>
      <c r="BM2047" s="93" t="s">
        <v>2330</v>
      </c>
    </row>
    <row r="2048" spans="2:65" s="203" customFormat="1">
      <c r="B2048" s="202"/>
      <c r="D2048" s="196" t="s">
        <v>190</v>
      </c>
      <c r="E2048" s="204" t="s">
        <v>5</v>
      </c>
      <c r="F2048" s="205" t="s">
        <v>2331</v>
      </c>
      <c r="H2048" s="206">
        <v>105.16800000000001</v>
      </c>
      <c r="L2048" s="202"/>
      <c r="M2048" s="207"/>
      <c r="N2048" s="208"/>
      <c r="O2048" s="208"/>
      <c r="P2048" s="208"/>
      <c r="Q2048" s="208"/>
      <c r="R2048" s="208"/>
      <c r="S2048" s="208"/>
      <c r="T2048" s="209"/>
      <c r="AT2048" s="204" t="s">
        <v>190</v>
      </c>
      <c r="AU2048" s="204" t="s">
        <v>81</v>
      </c>
      <c r="AV2048" s="203" t="s">
        <v>81</v>
      </c>
      <c r="AW2048" s="203" t="s">
        <v>34</v>
      </c>
      <c r="AX2048" s="203" t="s">
        <v>71</v>
      </c>
      <c r="AY2048" s="204" t="s">
        <v>180</v>
      </c>
    </row>
    <row r="2049" spans="2:65" s="211" customFormat="1">
      <c r="B2049" s="210"/>
      <c r="D2049" s="196" t="s">
        <v>190</v>
      </c>
      <c r="E2049" s="212" t="s">
        <v>5</v>
      </c>
      <c r="F2049" s="213" t="s">
        <v>198</v>
      </c>
      <c r="H2049" s="214">
        <v>105.16800000000001</v>
      </c>
      <c r="L2049" s="210"/>
      <c r="M2049" s="215"/>
      <c r="N2049" s="216"/>
      <c r="O2049" s="216"/>
      <c r="P2049" s="216"/>
      <c r="Q2049" s="216"/>
      <c r="R2049" s="216"/>
      <c r="S2049" s="216"/>
      <c r="T2049" s="217"/>
      <c r="AT2049" s="212" t="s">
        <v>190</v>
      </c>
      <c r="AU2049" s="212" t="s">
        <v>81</v>
      </c>
      <c r="AV2049" s="211" t="s">
        <v>188</v>
      </c>
      <c r="AW2049" s="211" t="s">
        <v>34</v>
      </c>
      <c r="AX2049" s="211" t="s">
        <v>78</v>
      </c>
      <c r="AY2049" s="212" t="s">
        <v>180</v>
      </c>
    </row>
    <row r="2050" spans="2:65" s="103" customFormat="1" ht="25.5" customHeight="1">
      <c r="B2050" s="104"/>
      <c r="C2050" s="183" t="s">
        <v>2332</v>
      </c>
      <c r="D2050" s="183" t="s">
        <v>183</v>
      </c>
      <c r="E2050" s="184" t="s">
        <v>2333</v>
      </c>
      <c r="F2050" s="185" t="s">
        <v>2334</v>
      </c>
      <c r="G2050" s="186" t="s">
        <v>208</v>
      </c>
      <c r="H2050" s="187">
        <v>115.536</v>
      </c>
      <c r="I2050" s="6"/>
      <c r="J2050" s="188">
        <f>ROUND(I2050*H2050,2)</f>
        <v>0</v>
      </c>
      <c r="K2050" s="185" t="s">
        <v>187</v>
      </c>
      <c r="L2050" s="104"/>
      <c r="M2050" s="189" t="s">
        <v>5</v>
      </c>
      <c r="N2050" s="190" t="s">
        <v>42</v>
      </c>
      <c r="O2050" s="105"/>
      <c r="P2050" s="191">
        <f>O2050*H2050</f>
        <v>0</v>
      </c>
      <c r="Q2050" s="191">
        <v>1.1E-4</v>
      </c>
      <c r="R2050" s="191">
        <f>Q2050*H2050</f>
        <v>1.270896E-2</v>
      </c>
      <c r="S2050" s="191">
        <v>0</v>
      </c>
      <c r="T2050" s="192">
        <f>S2050*H2050</f>
        <v>0</v>
      </c>
      <c r="AR2050" s="93" t="s">
        <v>271</v>
      </c>
      <c r="AT2050" s="93" t="s">
        <v>183</v>
      </c>
      <c r="AU2050" s="93" t="s">
        <v>81</v>
      </c>
      <c r="AY2050" s="93" t="s">
        <v>180</v>
      </c>
      <c r="BE2050" s="193">
        <f>IF(N2050="základní",J2050,0)</f>
        <v>0</v>
      </c>
      <c r="BF2050" s="193">
        <f>IF(N2050="snížená",J2050,0)</f>
        <v>0</v>
      </c>
      <c r="BG2050" s="193">
        <f>IF(N2050="zákl. přenesená",J2050,0)</f>
        <v>0</v>
      </c>
      <c r="BH2050" s="193">
        <f>IF(N2050="sníž. přenesená",J2050,0)</f>
        <v>0</v>
      </c>
      <c r="BI2050" s="193">
        <f>IF(N2050="nulová",J2050,0)</f>
        <v>0</v>
      </c>
      <c r="BJ2050" s="93" t="s">
        <v>78</v>
      </c>
      <c r="BK2050" s="193">
        <f>ROUND(I2050*H2050,2)</f>
        <v>0</v>
      </c>
      <c r="BL2050" s="93" t="s">
        <v>271</v>
      </c>
      <c r="BM2050" s="93" t="s">
        <v>2335</v>
      </c>
    </row>
    <row r="2051" spans="2:65" s="195" customFormat="1">
      <c r="B2051" s="194"/>
      <c r="D2051" s="196" t="s">
        <v>190</v>
      </c>
      <c r="E2051" s="197" t="s">
        <v>5</v>
      </c>
      <c r="F2051" s="198" t="s">
        <v>2336</v>
      </c>
      <c r="H2051" s="197" t="s">
        <v>5</v>
      </c>
      <c r="L2051" s="194"/>
      <c r="M2051" s="199"/>
      <c r="N2051" s="200"/>
      <c r="O2051" s="200"/>
      <c r="P2051" s="200"/>
      <c r="Q2051" s="200"/>
      <c r="R2051" s="200"/>
      <c r="S2051" s="200"/>
      <c r="T2051" s="201"/>
      <c r="AT2051" s="197" t="s">
        <v>190</v>
      </c>
      <c r="AU2051" s="197" t="s">
        <v>81</v>
      </c>
      <c r="AV2051" s="195" t="s">
        <v>78</v>
      </c>
      <c r="AW2051" s="195" t="s">
        <v>34</v>
      </c>
      <c r="AX2051" s="195" t="s">
        <v>71</v>
      </c>
      <c r="AY2051" s="197" t="s">
        <v>180</v>
      </c>
    </row>
    <row r="2052" spans="2:65" s="195" customFormat="1">
      <c r="B2052" s="194"/>
      <c r="D2052" s="196" t="s">
        <v>190</v>
      </c>
      <c r="E2052" s="197" t="s">
        <v>5</v>
      </c>
      <c r="F2052" s="198" t="s">
        <v>1229</v>
      </c>
      <c r="H2052" s="197" t="s">
        <v>5</v>
      </c>
      <c r="L2052" s="194"/>
      <c r="M2052" s="199"/>
      <c r="N2052" s="200"/>
      <c r="O2052" s="200"/>
      <c r="P2052" s="200"/>
      <c r="Q2052" s="200"/>
      <c r="R2052" s="200"/>
      <c r="S2052" s="200"/>
      <c r="T2052" s="201"/>
      <c r="AT2052" s="197" t="s">
        <v>190</v>
      </c>
      <c r="AU2052" s="197" t="s">
        <v>81</v>
      </c>
      <c r="AV2052" s="195" t="s">
        <v>78</v>
      </c>
      <c r="AW2052" s="195" t="s">
        <v>34</v>
      </c>
      <c r="AX2052" s="195" t="s">
        <v>71</v>
      </c>
      <c r="AY2052" s="197" t="s">
        <v>180</v>
      </c>
    </row>
    <row r="2053" spans="2:65" s="195" customFormat="1">
      <c r="B2053" s="194"/>
      <c r="D2053" s="196" t="s">
        <v>190</v>
      </c>
      <c r="E2053" s="197" t="s">
        <v>5</v>
      </c>
      <c r="F2053" s="198" t="s">
        <v>290</v>
      </c>
      <c r="H2053" s="197" t="s">
        <v>5</v>
      </c>
      <c r="L2053" s="194"/>
      <c r="M2053" s="199"/>
      <c r="N2053" s="200"/>
      <c r="O2053" s="200"/>
      <c r="P2053" s="200"/>
      <c r="Q2053" s="200"/>
      <c r="R2053" s="200"/>
      <c r="S2053" s="200"/>
      <c r="T2053" s="201"/>
      <c r="AT2053" s="197" t="s">
        <v>190</v>
      </c>
      <c r="AU2053" s="197" t="s">
        <v>81</v>
      </c>
      <c r="AV2053" s="195" t="s">
        <v>78</v>
      </c>
      <c r="AW2053" s="195" t="s">
        <v>34</v>
      </c>
      <c r="AX2053" s="195" t="s">
        <v>71</v>
      </c>
      <c r="AY2053" s="197" t="s">
        <v>180</v>
      </c>
    </row>
    <row r="2054" spans="2:65" s="203" customFormat="1">
      <c r="B2054" s="202"/>
      <c r="D2054" s="196" t="s">
        <v>190</v>
      </c>
      <c r="E2054" s="204" t="s">
        <v>5</v>
      </c>
      <c r="F2054" s="205" t="s">
        <v>2337</v>
      </c>
      <c r="H2054" s="206">
        <v>115.536</v>
      </c>
      <c r="L2054" s="202"/>
      <c r="M2054" s="207"/>
      <c r="N2054" s="208"/>
      <c r="O2054" s="208"/>
      <c r="P2054" s="208"/>
      <c r="Q2054" s="208"/>
      <c r="R2054" s="208"/>
      <c r="S2054" s="208"/>
      <c r="T2054" s="209"/>
      <c r="AT2054" s="204" t="s">
        <v>190</v>
      </c>
      <c r="AU2054" s="204" t="s">
        <v>81</v>
      </c>
      <c r="AV2054" s="203" t="s">
        <v>81</v>
      </c>
      <c r="AW2054" s="203" t="s">
        <v>34</v>
      </c>
      <c r="AX2054" s="203" t="s">
        <v>78</v>
      </c>
      <c r="AY2054" s="204" t="s">
        <v>180</v>
      </c>
    </row>
    <row r="2055" spans="2:65" s="103" customFormat="1" ht="25.5" customHeight="1">
      <c r="B2055" s="104"/>
      <c r="C2055" s="183" t="s">
        <v>2338</v>
      </c>
      <c r="D2055" s="183" t="s">
        <v>183</v>
      </c>
      <c r="E2055" s="184" t="s">
        <v>2339</v>
      </c>
      <c r="F2055" s="185" t="s">
        <v>2340</v>
      </c>
      <c r="G2055" s="186" t="s">
        <v>208</v>
      </c>
      <c r="H2055" s="187">
        <v>115.536</v>
      </c>
      <c r="I2055" s="6"/>
      <c r="J2055" s="188">
        <f>ROUND(I2055*H2055,2)</f>
        <v>0</v>
      </c>
      <c r="K2055" s="185" t="s">
        <v>187</v>
      </c>
      <c r="L2055" s="104"/>
      <c r="M2055" s="189" t="s">
        <v>5</v>
      </c>
      <c r="N2055" s="190" t="s">
        <v>42</v>
      </c>
      <c r="O2055" s="105"/>
      <c r="P2055" s="191">
        <f>O2055*H2055</f>
        <v>0</v>
      </c>
      <c r="Q2055" s="191">
        <v>6.9999999999999994E-5</v>
      </c>
      <c r="R2055" s="191">
        <f>Q2055*H2055</f>
        <v>8.0875199999999991E-3</v>
      </c>
      <c r="S2055" s="191">
        <v>0</v>
      </c>
      <c r="T2055" s="192">
        <f>S2055*H2055</f>
        <v>0</v>
      </c>
      <c r="AR2055" s="93" t="s">
        <v>271</v>
      </c>
      <c r="AT2055" s="93" t="s">
        <v>183</v>
      </c>
      <c r="AU2055" s="93" t="s">
        <v>81</v>
      </c>
      <c r="AY2055" s="93" t="s">
        <v>180</v>
      </c>
      <c r="BE2055" s="193">
        <f>IF(N2055="základní",J2055,0)</f>
        <v>0</v>
      </c>
      <c r="BF2055" s="193">
        <f>IF(N2055="snížená",J2055,0)</f>
        <v>0</v>
      </c>
      <c r="BG2055" s="193">
        <f>IF(N2055="zákl. přenesená",J2055,0)</f>
        <v>0</v>
      </c>
      <c r="BH2055" s="193">
        <f>IF(N2055="sníž. přenesená",J2055,0)</f>
        <v>0</v>
      </c>
      <c r="BI2055" s="193">
        <f>IF(N2055="nulová",J2055,0)</f>
        <v>0</v>
      </c>
      <c r="BJ2055" s="93" t="s">
        <v>78</v>
      </c>
      <c r="BK2055" s="193">
        <f>ROUND(I2055*H2055,2)</f>
        <v>0</v>
      </c>
      <c r="BL2055" s="93" t="s">
        <v>271</v>
      </c>
      <c r="BM2055" s="93" t="s">
        <v>2341</v>
      </c>
    </row>
    <row r="2056" spans="2:65" s="103" customFormat="1" ht="25.5" customHeight="1">
      <c r="B2056" s="104"/>
      <c r="C2056" s="183" t="s">
        <v>2342</v>
      </c>
      <c r="D2056" s="183" t="s">
        <v>183</v>
      </c>
      <c r="E2056" s="184" t="s">
        <v>2343</v>
      </c>
      <c r="F2056" s="185" t="s">
        <v>2344</v>
      </c>
      <c r="G2056" s="186" t="s">
        <v>208</v>
      </c>
      <c r="H2056" s="187">
        <v>131.77600000000001</v>
      </c>
      <c r="I2056" s="6"/>
      <c r="J2056" s="188">
        <f>ROUND(I2056*H2056,2)</f>
        <v>0</v>
      </c>
      <c r="K2056" s="185" t="s">
        <v>187</v>
      </c>
      <c r="L2056" s="104"/>
      <c r="M2056" s="189" t="s">
        <v>5</v>
      </c>
      <c r="N2056" s="190" t="s">
        <v>42</v>
      </c>
      <c r="O2056" s="105"/>
      <c r="P2056" s="191">
        <f>O2056*H2056</f>
        <v>0</v>
      </c>
      <c r="Q2056" s="191">
        <v>1.3999999999999999E-4</v>
      </c>
      <c r="R2056" s="191">
        <f>Q2056*H2056</f>
        <v>1.8448639999999999E-2</v>
      </c>
      <c r="S2056" s="191">
        <v>0</v>
      </c>
      <c r="T2056" s="192">
        <f>S2056*H2056</f>
        <v>0</v>
      </c>
      <c r="AR2056" s="93" t="s">
        <v>271</v>
      </c>
      <c r="AT2056" s="93" t="s">
        <v>183</v>
      </c>
      <c r="AU2056" s="93" t="s">
        <v>81</v>
      </c>
      <c r="AY2056" s="93" t="s">
        <v>180</v>
      </c>
      <c r="BE2056" s="193">
        <f>IF(N2056="základní",J2056,0)</f>
        <v>0</v>
      </c>
      <c r="BF2056" s="193">
        <f>IF(N2056="snížená",J2056,0)</f>
        <v>0</v>
      </c>
      <c r="BG2056" s="193">
        <f>IF(N2056="zákl. přenesená",J2056,0)</f>
        <v>0</v>
      </c>
      <c r="BH2056" s="193">
        <f>IF(N2056="sníž. přenesená",J2056,0)</f>
        <v>0</v>
      </c>
      <c r="BI2056" s="193">
        <f>IF(N2056="nulová",J2056,0)</f>
        <v>0</v>
      </c>
      <c r="BJ2056" s="93" t="s">
        <v>78</v>
      </c>
      <c r="BK2056" s="193">
        <f>ROUND(I2056*H2056,2)</f>
        <v>0</v>
      </c>
      <c r="BL2056" s="93" t="s">
        <v>271</v>
      </c>
      <c r="BM2056" s="93" t="s">
        <v>2345</v>
      </c>
    </row>
    <row r="2057" spans="2:65" s="195" customFormat="1">
      <c r="B2057" s="194"/>
      <c r="D2057" s="196" t="s">
        <v>190</v>
      </c>
      <c r="E2057" s="197" t="s">
        <v>5</v>
      </c>
      <c r="F2057" s="198" t="s">
        <v>2346</v>
      </c>
      <c r="H2057" s="197" t="s">
        <v>5</v>
      </c>
      <c r="L2057" s="194"/>
      <c r="M2057" s="199"/>
      <c r="N2057" s="200"/>
      <c r="O2057" s="200"/>
      <c r="P2057" s="200"/>
      <c r="Q2057" s="200"/>
      <c r="R2057" s="200"/>
      <c r="S2057" s="200"/>
      <c r="T2057" s="201"/>
      <c r="AT2057" s="197" t="s">
        <v>190</v>
      </c>
      <c r="AU2057" s="197" t="s">
        <v>81</v>
      </c>
      <c r="AV2057" s="195" t="s">
        <v>78</v>
      </c>
      <c r="AW2057" s="195" t="s">
        <v>34</v>
      </c>
      <c r="AX2057" s="195" t="s">
        <v>71</v>
      </c>
      <c r="AY2057" s="197" t="s">
        <v>180</v>
      </c>
    </row>
    <row r="2058" spans="2:65" s="203" customFormat="1">
      <c r="B2058" s="202"/>
      <c r="D2058" s="196" t="s">
        <v>190</v>
      </c>
      <c r="E2058" s="204" t="s">
        <v>5</v>
      </c>
      <c r="F2058" s="205" t="s">
        <v>2347</v>
      </c>
      <c r="H2058" s="206">
        <v>115.536</v>
      </c>
      <c r="L2058" s="202"/>
      <c r="M2058" s="207"/>
      <c r="N2058" s="208"/>
      <c r="O2058" s="208"/>
      <c r="P2058" s="208"/>
      <c r="Q2058" s="208"/>
      <c r="R2058" s="208"/>
      <c r="S2058" s="208"/>
      <c r="T2058" s="209"/>
      <c r="AT2058" s="204" t="s">
        <v>190</v>
      </c>
      <c r="AU2058" s="204" t="s">
        <v>81</v>
      </c>
      <c r="AV2058" s="203" t="s">
        <v>81</v>
      </c>
      <c r="AW2058" s="203" t="s">
        <v>34</v>
      </c>
      <c r="AX2058" s="203" t="s">
        <v>71</v>
      </c>
      <c r="AY2058" s="204" t="s">
        <v>180</v>
      </c>
    </row>
    <row r="2059" spans="2:65" s="195" customFormat="1">
      <c r="B2059" s="194"/>
      <c r="D2059" s="196" t="s">
        <v>190</v>
      </c>
      <c r="E2059" s="197" t="s">
        <v>5</v>
      </c>
      <c r="F2059" s="198" t="s">
        <v>2348</v>
      </c>
      <c r="H2059" s="197" t="s">
        <v>5</v>
      </c>
      <c r="L2059" s="194"/>
      <c r="M2059" s="199"/>
      <c r="N2059" s="200"/>
      <c r="O2059" s="200"/>
      <c r="P2059" s="200"/>
      <c r="Q2059" s="200"/>
      <c r="R2059" s="200"/>
      <c r="S2059" s="200"/>
      <c r="T2059" s="201"/>
      <c r="AT2059" s="197" t="s">
        <v>190</v>
      </c>
      <c r="AU2059" s="197" t="s">
        <v>81</v>
      </c>
      <c r="AV2059" s="195" t="s">
        <v>78</v>
      </c>
      <c r="AW2059" s="195" t="s">
        <v>34</v>
      </c>
      <c r="AX2059" s="195" t="s">
        <v>71</v>
      </c>
      <c r="AY2059" s="197" t="s">
        <v>180</v>
      </c>
    </row>
    <row r="2060" spans="2:65" s="203" customFormat="1">
      <c r="B2060" s="202"/>
      <c r="D2060" s="196" t="s">
        <v>190</v>
      </c>
      <c r="E2060" s="204" t="s">
        <v>5</v>
      </c>
      <c r="F2060" s="205" t="s">
        <v>2349</v>
      </c>
      <c r="H2060" s="206">
        <v>6.4</v>
      </c>
      <c r="L2060" s="202"/>
      <c r="M2060" s="207"/>
      <c r="N2060" s="208"/>
      <c r="O2060" s="208"/>
      <c r="P2060" s="208"/>
      <c r="Q2060" s="208"/>
      <c r="R2060" s="208"/>
      <c r="S2060" s="208"/>
      <c r="T2060" s="209"/>
      <c r="AT2060" s="204" t="s">
        <v>190</v>
      </c>
      <c r="AU2060" s="204" t="s">
        <v>81</v>
      </c>
      <c r="AV2060" s="203" t="s">
        <v>81</v>
      </c>
      <c r="AW2060" s="203" t="s">
        <v>34</v>
      </c>
      <c r="AX2060" s="203" t="s">
        <v>71</v>
      </c>
      <c r="AY2060" s="204" t="s">
        <v>180</v>
      </c>
    </row>
    <row r="2061" spans="2:65" s="195" customFormat="1">
      <c r="B2061" s="194"/>
      <c r="D2061" s="196" t="s">
        <v>190</v>
      </c>
      <c r="E2061" s="197" t="s">
        <v>5</v>
      </c>
      <c r="F2061" s="198" t="s">
        <v>2350</v>
      </c>
      <c r="H2061" s="197" t="s">
        <v>5</v>
      </c>
      <c r="L2061" s="194"/>
      <c r="M2061" s="199"/>
      <c r="N2061" s="200"/>
      <c r="O2061" s="200"/>
      <c r="P2061" s="200"/>
      <c r="Q2061" s="200"/>
      <c r="R2061" s="200"/>
      <c r="S2061" s="200"/>
      <c r="T2061" s="201"/>
      <c r="AT2061" s="197" t="s">
        <v>190</v>
      </c>
      <c r="AU2061" s="197" t="s">
        <v>81</v>
      </c>
      <c r="AV2061" s="195" t="s">
        <v>78</v>
      </c>
      <c r="AW2061" s="195" t="s">
        <v>34</v>
      </c>
      <c r="AX2061" s="195" t="s">
        <v>71</v>
      </c>
      <c r="AY2061" s="197" t="s">
        <v>180</v>
      </c>
    </row>
    <row r="2062" spans="2:65" s="203" customFormat="1">
      <c r="B2062" s="202"/>
      <c r="D2062" s="196" t="s">
        <v>190</v>
      </c>
      <c r="E2062" s="204" t="s">
        <v>5</v>
      </c>
      <c r="F2062" s="205" t="s">
        <v>2351</v>
      </c>
      <c r="H2062" s="206">
        <v>3.84</v>
      </c>
      <c r="L2062" s="202"/>
      <c r="M2062" s="207"/>
      <c r="N2062" s="208"/>
      <c r="O2062" s="208"/>
      <c r="P2062" s="208"/>
      <c r="Q2062" s="208"/>
      <c r="R2062" s="208"/>
      <c r="S2062" s="208"/>
      <c r="T2062" s="209"/>
      <c r="AT2062" s="204" t="s">
        <v>190</v>
      </c>
      <c r="AU2062" s="204" t="s">
        <v>81</v>
      </c>
      <c r="AV2062" s="203" t="s">
        <v>81</v>
      </c>
      <c r="AW2062" s="203" t="s">
        <v>34</v>
      </c>
      <c r="AX2062" s="203" t="s">
        <v>71</v>
      </c>
      <c r="AY2062" s="204" t="s">
        <v>180</v>
      </c>
    </row>
    <row r="2063" spans="2:65" s="195" customFormat="1">
      <c r="B2063" s="194"/>
      <c r="D2063" s="196" t="s">
        <v>190</v>
      </c>
      <c r="E2063" s="197" t="s">
        <v>5</v>
      </c>
      <c r="F2063" s="198" t="s">
        <v>2352</v>
      </c>
      <c r="H2063" s="197" t="s">
        <v>5</v>
      </c>
      <c r="L2063" s="194"/>
      <c r="M2063" s="199"/>
      <c r="N2063" s="200"/>
      <c r="O2063" s="200"/>
      <c r="P2063" s="200"/>
      <c r="Q2063" s="200"/>
      <c r="R2063" s="200"/>
      <c r="S2063" s="200"/>
      <c r="T2063" s="201"/>
      <c r="AT2063" s="197" t="s">
        <v>190</v>
      </c>
      <c r="AU2063" s="197" t="s">
        <v>81</v>
      </c>
      <c r="AV2063" s="195" t="s">
        <v>78</v>
      </c>
      <c r="AW2063" s="195" t="s">
        <v>34</v>
      </c>
      <c r="AX2063" s="195" t="s">
        <v>71</v>
      </c>
      <c r="AY2063" s="197" t="s">
        <v>180</v>
      </c>
    </row>
    <row r="2064" spans="2:65" s="195" customFormat="1">
      <c r="B2064" s="194"/>
      <c r="D2064" s="196" t="s">
        <v>190</v>
      </c>
      <c r="E2064" s="197" t="s">
        <v>5</v>
      </c>
      <c r="F2064" s="198" t="s">
        <v>1789</v>
      </c>
      <c r="H2064" s="197" t="s">
        <v>5</v>
      </c>
      <c r="L2064" s="194"/>
      <c r="M2064" s="199"/>
      <c r="N2064" s="200"/>
      <c r="O2064" s="200"/>
      <c r="P2064" s="200"/>
      <c r="Q2064" s="200"/>
      <c r="R2064" s="200"/>
      <c r="S2064" s="200"/>
      <c r="T2064" s="201"/>
      <c r="AT2064" s="197" t="s">
        <v>190</v>
      </c>
      <c r="AU2064" s="197" t="s">
        <v>81</v>
      </c>
      <c r="AV2064" s="195" t="s">
        <v>78</v>
      </c>
      <c r="AW2064" s="195" t="s">
        <v>34</v>
      </c>
      <c r="AX2064" s="195" t="s">
        <v>71</v>
      </c>
      <c r="AY2064" s="197" t="s">
        <v>180</v>
      </c>
    </row>
    <row r="2065" spans="2:65" s="203" customFormat="1">
      <c r="B2065" s="202"/>
      <c r="D2065" s="196" t="s">
        <v>190</v>
      </c>
      <c r="E2065" s="204" t="s">
        <v>5</v>
      </c>
      <c r="F2065" s="205" t="s">
        <v>337</v>
      </c>
      <c r="H2065" s="206">
        <v>6</v>
      </c>
      <c r="L2065" s="202"/>
      <c r="M2065" s="207"/>
      <c r="N2065" s="208"/>
      <c r="O2065" s="208"/>
      <c r="P2065" s="208"/>
      <c r="Q2065" s="208"/>
      <c r="R2065" s="208"/>
      <c r="S2065" s="208"/>
      <c r="T2065" s="209"/>
      <c r="AT2065" s="204" t="s">
        <v>190</v>
      </c>
      <c r="AU2065" s="204" t="s">
        <v>81</v>
      </c>
      <c r="AV2065" s="203" t="s">
        <v>81</v>
      </c>
      <c r="AW2065" s="203" t="s">
        <v>34</v>
      </c>
      <c r="AX2065" s="203" t="s">
        <v>71</v>
      </c>
      <c r="AY2065" s="204" t="s">
        <v>180</v>
      </c>
    </row>
    <row r="2066" spans="2:65" s="211" customFormat="1">
      <c r="B2066" s="210"/>
      <c r="D2066" s="196" t="s">
        <v>190</v>
      </c>
      <c r="E2066" s="212" t="s">
        <v>5</v>
      </c>
      <c r="F2066" s="213" t="s">
        <v>198</v>
      </c>
      <c r="H2066" s="214">
        <v>131.77600000000001</v>
      </c>
      <c r="L2066" s="210"/>
      <c r="M2066" s="215"/>
      <c r="N2066" s="216"/>
      <c r="O2066" s="216"/>
      <c r="P2066" s="216"/>
      <c r="Q2066" s="216"/>
      <c r="R2066" s="216"/>
      <c r="S2066" s="216"/>
      <c r="T2066" s="217"/>
      <c r="AT2066" s="212" t="s">
        <v>190</v>
      </c>
      <c r="AU2066" s="212" t="s">
        <v>81</v>
      </c>
      <c r="AV2066" s="211" t="s">
        <v>188</v>
      </c>
      <c r="AW2066" s="211" t="s">
        <v>34</v>
      </c>
      <c r="AX2066" s="211" t="s">
        <v>78</v>
      </c>
      <c r="AY2066" s="212" t="s">
        <v>180</v>
      </c>
    </row>
    <row r="2067" spans="2:65" s="103" customFormat="1" ht="16.5" customHeight="1">
      <c r="B2067" s="104"/>
      <c r="C2067" s="183" t="s">
        <v>2353</v>
      </c>
      <c r="D2067" s="183" t="s">
        <v>183</v>
      </c>
      <c r="E2067" s="184" t="s">
        <v>2354</v>
      </c>
      <c r="F2067" s="185" t="s">
        <v>2355</v>
      </c>
      <c r="G2067" s="186" t="s">
        <v>208</v>
      </c>
      <c r="H2067" s="187">
        <v>127.93600000000001</v>
      </c>
      <c r="I2067" s="6"/>
      <c r="J2067" s="188">
        <f>ROUND(I2067*H2067,2)</f>
        <v>0</v>
      </c>
      <c r="K2067" s="185" t="s">
        <v>187</v>
      </c>
      <c r="L2067" s="104"/>
      <c r="M2067" s="189" t="s">
        <v>5</v>
      </c>
      <c r="N2067" s="190" t="s">
        <v>42</v>
      </c>
      <c r="O2067" s="105"/>
      <c r="P2067" s="191">
        <f>O2067*H2067</f>
        <v>0</v>
      </c>
      <c r="Q2067" s="191">
        <v>1.2E-4</v>
      </c>
      <c r="R2067" s="191">
        <f>Q2067*H2067</f>
        <v>1.5352320000000001E-2</v>
      </c>
      <c r="S2067" s="191">
        <v>0</v>
      </c>
      <c r="T2067" s="192">
        <f>S2067*H2067</f>
        <v>0</v>
      </c>
      <c r="AR2067" s="93" t="s">
        <v>271</v>
      </c>
      <c r="AT2067" s="93" t="s">
        <v>183</v>
      </c>
      <c r="AU2067" s="93" t="s">
        <v>81</v>
      </c>
      <c r="AY2067" s="93" t="s">
        <v>180</v>
      </c>
      <c r="BE2067" s="193">
        <f>IF(N2067="základní",J2067,0)</f>
        <v>0</v>
      </c>
      <c r="BF2067" s="193">
        <f>IF(N2067="snížená",J2067,0)</f>
        <v>0</v>
      </c>
      <c r="BG2067" s="193">
        <f>IF(N2067="zákl. přenesená",J2067,0)</f>
        <v>0</v>
      </c>
      <c r="BH2067" s="193">
        <f>IF(N2067="sníž. přenesená",J2067,0)</f>
        <v>0</v>
      </c>
      <c r="BI2067" s="193">
        <f>IF(N2067="nulová",J2067,0)</f>
        <v>0</v>
      </c>
      <c r="BJ2067" s="93" t="s">
        <v>78</v>
      </c>
      <c r="BK2067" s="193">
        <f>ROUND(I2067*H2067,2)</f>
        <v>0</v>
      </c>
      <c r="BL2067" s="93" t="s">
        <v>271</v>
      </c>
      <c r="BM2067" s="93" t="s">
        <v>2356</v>
      </c>
    </row>
    <row r="2068" spans="2:65" s="195" customFormat="1">
      <c r="B2068" s="194"/>
      <c r="D2068" s="196" t="s">
        <v>190</v>
      </c>
      <c r="E2068" s="197" t="s">
        <v>5</v>
      </c>
      <c r="F2068" s="198" t="s">
        <v>2346</v>
      </c>
      <c r="H2068" s="197" t="s">
        <v>5</v>
      </c>
      <c r="L2068" s="194"/>
      <c r="M2068" s="199"/>
      <c r="N2068" s="200"/>
      <c r="O2068" s="200"/>
      <c r="P2068" s="200"/>
      <c r="Q2068" s="200"/>
      <c r="R2068" s="200"/>
      <c r="S2068" s="200"/>
      <c r="T2068" s="201"/>
      <c r="AT2068" s="197" t="s">
        <v>190</v>
      </c>
      <c r="AU2068" s="197" t="s">
        <v>81</v>
      </c>
      <c r="AV2068" s="195" t="s">
        <v>78</v>
      </c>
      <c r="AW2068" s="195" t="s">
        <v>34</v>
      </c>
      <c r="AX2068" s="195" t="s">
        <v>71</v>
      </c>
      <c r="AY2068" s="197" t="s">
        <v>180</v>
      </c>
    </row>
    <row r="2069" spans="2:65" s="203" customFormat="1">
      <c r="B2069" s="202"/>
      <c r="D2069" s="196" t="s">
        <v>190</v>
      </c>
      <c r="E2069" s="204" t="s">
        <v>5</v>
      </c>
      <c r="F2069" s="205" t="s">
        <v>2347</v>
      </c>
      <c r="H2069" s="206">
        <v>115.536</v>
      </c>
      <c r="L2069" s="202"/>
      <c r="M2069" s="207"/>
      <c r="N2069" s="208"/>
      <c r="O2069" s="208"/>
      <c r="P2069" s="208"/>
      <c r="Q2069" s="208"/>
      <c r="R2069" s="208"/>
      <c r="S2069" s="208"/>
      <c r="T2069" s="209"/>
      <c r="AT2069" s="204" t="s">
        <v>190</v>
      </c>
      <c r="AU2069" s="204" t="s">
        <v>81</v>
      </c>
      <c r="AV2069" s="203" t="s">
        <v>81</v>
      </c>
      <c r="AW2069" s="203" t="s">
        <v>34</v>
      </c>
      <c r="AX2069" s="203" t="s">
        <v>71</v>
      </c>
      <c r="AY2069" s="204" t="s">
        <v>180</v>
      </c>
    </row>
    <row r="2070" spans="2:65" s="195" customFormat="1">
      <c r="B2070" s="194"/>
      <c r="D2070" s="196" t="s">
        <v>190</v>
      </c>
      <c r="E2070" s="197" t="s">
        <v>5</v>
      </c>
      <c r="F2070" s="198" t="s">
        <v>2348</v>
      </c>
      <c r="H2070" s="197" t="s">
        <v>5</v>
      </c>
      <c r="L2070" s="194"/>
      <c r="M2070" s="199"/>
      <c r="N2070" s="200"/>
      <c r="O2070" s="200"/>
      <c r="P2070" s="200"/>
      <c r="Q2070" s="200"/>
      <c r="R2070" s="200"/>
      <c r="S2070" s="200"/>
      <c r="T2070" s="201"/>
      <c r="AT2070" s="197" t="s">
        <v>190</v>
      </c>
      <c r="AU2070" s="197" t="s">
        <v>81</v>
      </c>
      <c r="AV2070" s="195" t="s">
        <v>78</v>
      </c>
      <c r="AW2070" s="195" t="s">
        <v>34</v>
      </c>
      <c r="AX2070" s="195" t="s">
        <v>71</v>
      </c>
      <c r="AY2070" s="197" t="s">
        <v>180</v>
      </c>
    </row>
    <row r="2071" spans="2:65" s="203" customFormat="1">
      <c r="B2071" s="202"/>
      <c r="D2071" s="196" t="s">
        <v>190</v>
      </c>
      <c r="E2071" s="204" t="s">
        <v>5</v>
      </c>
      <c r="F2071" s="205" t="s">
        <v>2349</v>
      </c>
      <c r="H2071" s="206">
        <v>6.4</v>
      </c>
      <c r="L2071" s="202"/>
      <c r="M2071" s="207"/>
      <c r="N2071" s="208"/>
      <c r="O2071" s="208"/>
      <c r="P2071" s="208"/>
      <c r="Q2071" s="208"/>
      <c r="R2071" s="208"/>
      <c r="S2071" s="208"/>
      <c r="T2071" s="209"/>
      <c r="AT2071" s="204" t="s">
        <v>190</v>
      </c>
      <c r="AU2071" s="204" t="s">
        <v>81</v>
      </c>
      <c r="AV2071" s="203" t="s">
        <v>81</v>
      </c>
      <c r="AW2071" s="203" t="s">
        <v>34</v>
      </c>
      <c r="AX2071" s="203" t="s">
        <v>71</v>
      </c>
      <c r="AY2071" s="204" t="s">
        <v>180</v>
      </c>
    </row>
    <row r="2072" spans="2:65" s="195" customFormat="1">
      <c r="B2072" s="194"/>
      <c r="D2072" s="196" t="s">
        <v>190</v>
      </c>
      <c r="E2072" s="197" t="s">
        <v>5</v>
      </c>
      <c r="F2072" s="198" t="s">
        <v>2352</v>
      </c>
      <c r="H2072" s="197" t="s">
        <v>5</v>
      </c>
      <c r="L2072" s="194"/>
      <c r="M2072" s="199"/>
      <c r="N2072" s="200"/>
      <c r="O2072" s="200"/>
      <c r="P2072" s="200"/>
      <c r="Q2072" s="200"/>
      <c r="R2072" s="200"/>
      <c r="S2072" s="200"/>
      <c r="T2072" s="201"/>
      <c r="AT2072" s="197" t="s">
        <v>190</v>
      </c>
      <c r="AU2072" s="197" t="s">
        <v>81</v>
      </c>
      <c r="AV2072" s="195" t="s">
        <v>78</v>
      </c>
      <c r="AW2072" s="195" t="s">
        <v>34</v>
      </c>
      <c r="AX2072" s="195" t="s">
        <v>71</v>
      </c>
      <c r="AY2072" s="197" t="s">
        <v>180</v>
      </c>
    </row>
    <row r="2073" spans="2:65" s="195" customFormat="1">
      <c r="B2073" s="194"/>
      <c r="D2073" s="196" t="s">
        <v>190</v>
      </c>
      <c r="E2073" s="197" t="s">
        <v>5</v>
      </c>
      <c r="F2073" s="198" t="s">
        <v>1789</v>
      </c>
      <c r="H2073" s="197" t="s">
        <v>5</v>
      </c>
      <c r="L2073" s="194"/>
      <c r="M2073" s="199"/>
      <c r="N2073" s="200"/>
      <c r="O2073" s="200"/>
      <c r="P2073" s="200"/>
      <c r="Q2073" s="200"/>
      <c r="R2073" s="200"/>
      <c r="S2073" s="200"/>
      <c r="T2073" s="201"/>
      <c r="AT2073" s="197" t="s">
        <v>190</v>
      </c>
      <c r="AU2073" s="197" t="s">
        <v>81</v>
      </c>
      <c r="AV2073" s="195" t="s">
        <v>78</v>
      </c>
      <c r="AW2073" s="195" t="s">
        <v>34</v>
      </c>
      <c r="AX2073" s="195" t="s">
        <v>71</v>
      </c>
      <c r="AY2073" s="197" t="s">
        <v>180</v>
      </c>
    </row>
    <row r="2074" spans="2:65" s="203" customFormat="1">
      <c r="B2074" s="202"/>
      <c r="D2074" s="196" t="s">
        <v>190</v>
      </c>
      <c r="E2074" s="204" t="s">
        <v>5</v>
      </c>
      <c r="F2074" s="205" t="s">
        <v>337</v>
      </c>
      <c r="H2074" s="206">
        <v>6</v>
      </c>
      <c r="L2074" s="202"/>
      <c r="M2074" s="207"/>
      <c r="N2074" s="208"/>
      <c r="O2074" s="208"/>
      <c r="P2074" s="208"/>
      <c r="Q2074" s="208"/>
      <c r="R2074" s="208"/>
      <c r="S2074" s="208"/>
      <c r="T2074" s="209"/>
      <c r="AT2074" s="204" t="s">
        <v>190</v>
      </c>
      <c r="AU2074" s="204" t="s">
        <v>81</v>
      </c>
      <c r="AV2074" s="203" t="s">
        <v>81</v>
      </c>
      <c r="AW2074" s="203" t="s">
        <v>34</v>
      </c>
      <c r="AX2074" s="203" t="s">
        <v>71</v>
      </c>
      <c r="AY2074" s="204" t="s">
        <v>180</v>
      </c>
    </row>
    <row r="2075" spans="2:65" s="211" customFormat="1">
      <c r="B2075" s="210"/>
      <c r="D2075" s="196" t="s">
        <v>190</v>
      </c>
      <c r="E2075" s="212" t="s">
        <v>5</v>
      </c>
      <c r="F2075" s="213" t="s">
        <v>198</v>
      </c>
      <c r="H2075" s="214">
        <v>127.93600000000001</v>
      </c>
      <c r="L2075" s="210"/>
      <c r="M2075" s="215"/>
      <c r="N2075" s="216"/>
      <c r="O2075" s="216"/>
      <c r="P2075" s="216"/>
      <c r="Q2075" s="216"/>
      <c r="R2075" s="216"/>
      <c r="S2075" s="216"/>
      <c r="T2075" s="217"/>
      <c r="AT2075" s="212" t="s">
        <v>190</v>
      </c>
      <c r="AU2075" s="212" t="s">
        <v>81</v>
      </c>
      <c r="AV2075" s="211" t="s">
        <v>188</v>
      </c>
      <c r="AW2075" s="211" t="s">
        <v>34</v>
      </c>
      <c r="AX2075" s="211" t="s">
        <v>78</v>
      </c>
      <c r="AY2075" s="212" t="s">
        <v>180</v>
      </c>
    </row>
    <row r="2076" spans="2:65" s="103" customFormat="1" ht="25.5" customHeight="1">
      <c r="B2076" s="104"/>
      <c r="C2076" s="183" t="s">
        <v>2357</v>
      </c>
      <c r="D2076" s="183" t="s">
        <v>183</v>
      </c>
      <c r="E2076" s="184" t="s">
        <v>2358</v>
      </c>
      <c r="F2076" s="185" t="s">
        <v>2359</v>
      </c>
      <c r="G2076" s="186" t="s">
        <v>208</v>
      </c>
      <c r="H2076" s="187">
        <v>127.93600000000001</v>
      </c>
      <c r="I2076" s="6"/>
      <c r="J2076" s="188">
        <f>ROUND(I2076*H2076,2)</f>
        <v>0</v>
      </c>
      <c r="K2076" s="185" t="s">
        <v>187</v>
      </c>
      <c r="L2076" s="104"/>
      <c r="M2076" s="189" t="s">
        <v>5</v>
      </c>
      <c r="N2076" s="190" t="s">
        <v>42</v>
      </c>
      <c r="O2076" s="105"/>
      <c r="P2076" s="191">
        <f>O2076*H2076</f>
        <v>0</v>
      </c>
      <c r="Q2076" s="191">
        <v>1.2E-4</v>
      </c>
      <c r="R2076" s="191">
        <f>Q2076*H2076</f>
        <v>1.5352320000000001E-2</v>
      </c>
      <c r="S2076" s="191">
        <v>0</v>
      </c>
      <c r="T2076" s="192">
        <f>S2076*H2076</f>
        <v>0</v>
      </c>
      <c r="AR2076" s="93" t="s">
        <v>271</v>
      </c>
      <c r="AT2076" s="93" t="s">
        <v>183</v>
      </c>
      <c r="AU2076" s="93" t="s">
        <v>81</v>
      </c>
      <c r="AY2076" s="93" t="s">
        <v>180</v>
      </c>
      <c r="BE2076" s="193">
        <f>IF(N2076="základní",J2076,0)</f>
        <v>0</v>
      </c>
      <c r="BF2076" s="193">
        <f>IF(N2076="snížená",J2076,0)</f>
        <v>0</v>
      </c>
      <c r="BG2076" s="193">
        <f>IF(N2076="zákl. přenesená",J2076,0)</f>
        <v>0</v>
      </c>
      <c r="BH2076" s="193">
        <f>IF(N2076="sníž. přenesená",J2076,0)</f>
        <v>0</v>
      </c>
      <c r="BI2076" s="193">
        <f>IF(N2076="nulová",J2076,0)</f>
        <v>0</v>
      </c>
      <c r="BJ2076" s="93" t="s">
        <v>78</v>
      </c>
      <c r="BK2076" s="193">
        <f>ROUND(I2076*H2076,2)</f>
        <v>0</v>
      </c>
      <c r="BL2076" s="93" t="s">
        <v>271</v>
      </c>
      <c r="BM2076" s="93" t="s">
        <v>2360</v>
      </c>
    </row>
    <row r="2077" spans="2:65" s="103" customFormat="1" ht="16.5" customHeight="1">
      <c r="B2077" s="104"/>
      <c r="C2077" s="183" t="s">
        <v>2361</v>
      </c>
      <c r="D2077" s="183" t="s">
        <v>183</v>
      </c>
      <c r="E2077" s="184" t="s">
        <v>2362</v>
      </c>
      <c r="F2077" s="185" t="s">
        <v>2363</v>
      </c>
      <c r="G2077" s="186" t="s">
        <v>208</v>
      </c>
      <c r="H2077" s="187">
        <v>5</v>
      </c>
      <c r="I2077" s="6"/>
      <c r="J2077" s="188">
        <f>ROUND(I2077*H2077,2)</f>
        <v>0</v>
      </c>
      <c r="K2077" s="185" t="s">
        <v>187</v>
      </c>
      <c r="L2077" s="104"/>
      <c r="M2077" s="189" t="s">
        <v>5</v>
      </c>
      <c r="N2077" s="190" t="s">
        <v>42</v>
      </c>
      <c r="O2077" s="105"/>
      <c r="P2077" s="191">
        <f>O2077*H2077</f>
        <v>0</v>
      </c>
      <c r="Q2077" s="191">
        <v>0</v>
      </c>
      <c r="R2077" s="191">
        <f>Q2077*H2077</f>
        <v>0</v>
      </c>
      <c r="S2077" s="191">
        <v>0</v>
      </c>
      <c r="T2077" s="192">
        <f>S2077*H2077</f>
        <v>0</v>
      </c>
      <c r="AR2077" s="93" t="s">
        <v>271</v>
      </c>
      <c r="AT2077" s="93" t="s">
        <v>183</v>
      </c>
      <c r="AU2077" s="93" t="s">
        <v>81</v>
      </c>
      <c r="AY2077" s="93" t="s">
        <v>180</v>
      </c>
      <c r="BE2077" s="193">
        <f>IF(N2077="základní",J2077,0)</f>
        <v>0</v>
      </c>
      <c r="BF2077" s="193">
        <f>IF(N2077="snížená",J2077,0)</f>
        <v>0</v>
      </c>
      <c r="BG2077" s="193">
        <f>IF(N2077="zákl. přenesená",J2077,0)</f>
        <v>0</v>
      </c>
      <c r="BH2077" s="193">
        <f>IF(N2077="sníž. přenesená",J2077,0)</f>
        <v>0</v>
      </c>
      <c r="BI2077" s="193">
        <f>IF(N2077="nulová",J2077,0)</f>
        <v>0</v>
      </c>
      <c r="BJ2077" s="93" t="s">
        <v>78</v>
      </c>
      <c r="BK2077" s="193">
        <f>ROUND(I2077*H2077,2)</f>
        <v>0</v>
      </c>
      <c r="BL2077" s="93" t="s">
        <v>271</v>
      </c>
      <c r="BM2077" s="93" t="s">
        <v>2364</v>
      </c>
    </row>
    <row r="2078" spans="2:65" s="195" customFormat="1">
      <c r="B2078" s="194"/>
      <c r="D2078" s="196" t="s">
        <v>190</v>
      </c>
      <c r="E2078" s="197" t="s">
        <v>5</v>
      </c>
      <c r="F2078" s="198" t="s">
        <v>2365</v>
      </c>
      <c r="H2078" s="197" t="s">
        <v>5</v>
      </c>
      <c r="L2078" s="194"/>
      <c r="M2078" s="199"/>
      <c r="N2078" s="200"/>
      <c r="O2078" s="200"/>
      <c r="P2078" s="200"/>
      <c r="Q2078" s="200"/>
      <c r="R2078" s="200"/>
      <c r="S2078" s="200"/>
      <c r="T2078" s="201"/>
      <c r="AT2078" s="197" t="s">
        <v>190</v>
      </c>
      <c r="AU2078" s="197" t="s">
        <v>81</v>
      </c>
      <c r="AV2078" s="195" t="s">
        <v>78</v>
      </c>
      <c r="AW2078" s="195" t="s">
        <v>34</v>
      </c>
      <c r="AX2078" s="195" t="s">
        <v>71</v>
      </c>
      <c r="AY2078" s="197" t="s">
        <v>180</v>
      </c>
    </row>
    <row r="2079" spans="2:65" s="195" customFormat="1">
      <c r="B2079" s="194"/>
      <c r="D2079" s="196" t="s">
        <v>190</v>
      </c>
      <c r="E2079" s="197" t="s">
        <v>5</v>
      </c>
      <c r="F2079" s="198" t="s">
        <v>2366</v>
      </c>
      <c r="H2079" s="197" t="s">
        <v>5</v>
      </c>
      <c r="L2079" s="194"/>
      <c r="M2079" s="199"/>
      <c r="N2079" s="200"/>
      <c r="O2079" s="200"/>
      <c r="P2079" s="200"/>
      <c r="Q2079" s="200"/>
      <c r="R2079" s="200"/>
      <c r="S2079" s="200"/>
      <c r="T2079" s="201"/>
      <c r="AT2079" s="197" t="s">
        <v>190</v>
      </c>
      <c r="AU2079" s="197" t="s">
        <v>81</v>
      </c>
      <c r="AV2079" s="195" t="s">
        <v>78</v>
      </c>
      <c r="AW2079" s="195" t="s">
        <v>34</v>
      </c>
      <c r="AX2079" s="195" t="s">
        <v>71</v>
      </c>
      <c r="AY2079" s="197" t="s">
        <v>180</v>
      </c>
    </row>
    <row r="2080" spans="2:65" s="203" customFormat="1">
      <c r="B2080" s="202"/>
      <c r="D2080" s="196" t="s">
        <v>190</v>
      </c>
      <c r="E2080" s="204" t="s">
        <v>5</v>
      </c>
      <c r="F2080" s="205" t="s">
        <v>1627</v>
      </c>
      <c r="H2080" s="206">
        <v>5</v>
      </c>
      <c r="L2080" s="202"/>
      <c r="M2080" s="207"/>
      <c r="N2080" s="208"/>
      <c r="O2080" s="208"/>
      <c r="P2080" s="208"/>
      <c r="Q2080" s="208"/>
      <c r="R2080" s="208"/>
      <c r="S2080" s="208"/>
      <c r="T2080" s="209"/>
      <c r="AT2080" s="204" t="s">
        <v>190</v>
      </c>
      <c r="AU2080" s="204" t="s">
        <v>81</v>
      </c>
      <c r="AV2080" s="203" t="s">
        <v>81</v>
      </c>
      <c r="AW2080" s="203" t="s">
        <v>34</v>
      </c>
      <c r="AX2080" s="203" t="s">
        <v>78</v>
      </c>
      <c r="AY2080" s="204" t="s">
        <v>180</v>
      </c>
    </row>
    <row r="2081" spans="2:65" s="103" customFormat="1" ht="16.5" customHeight="1">
      <c r="B2081" s="104"/>
      <c r="C2081" s="183" t="s">
        <v>2367</v>
      </c>
      <c r="D2081" s="183" t="s">
        <v>183</v>
      </c>
      <c r="E2081" s="184" t="s">
        <v>2368</v>
      </c>
      <c r="F2081" s="185" t="s">
        <v>2369</v>
      </c>
      <c r="G2081" s="186" t="s">
        <v>208</v>
      </c>
      <c r="H2081" s="187">
        <v>71.775999999999996</v>
      </c>
      <c r="I2081" s="6"/>
      <c r="J2081" s="188">
        <f>ROUND(I2081*H2081,2)</f>
        <v>0</v>
      </c>
      <c r="K2081" s="185" t="s">
        <v>5</v>
      </c>
      <c r="L2081" s="104"/>
      <c r="M2081" s="189" t="s">
        <v>5</v>
      </c>
      <c r="N2081" s="190" t="s">
        <v>42</v>
      </c>
      <c r="O2081" s="105"/>
      <c r="P2081" s="191">
        <f>O2081*H2081</f>
        <v>0</v>
      </c>
      <c r="Q2081" s="191">
        <v>1.3999999999999999E-4</v>
      </c>
      <c r="R2081" s="191">
        <f>Q2081*H2081</f>
        <v>1.0048639999999999E-2</v>
      </c>
      <c r="S2081" s="191">
        <v>0</v>
      </c>
      <c r="T2081" s="192">
        <f>S2081*H2081</f>
        <v>0</v>
      </c>
      <c r="AR2081" s="93" t="s">
        <v>271</v>
      </c>
      <c r="AT2081" s="93" t="s">
        <v>183</v>
      </c>
      <c r="AU2081" s="93" t="s">
        <v>81</v>
      </c>
      <c r="AY2081" s="93" t="s">
        <v>180</v>
      </c>
      <c r="BE2081" s="193">
        <f>IF(N2081="základní",J2081,0)</f>
        <v>0</v>
      </c>
      <c r="BF2081" s="193">
        <f>IF(N2081="snížená",J2081,0)</f>
        <v>0</v>
      </c>
      <c r="BG2081" s="193">
        <f>IF(N2081="zákl. přenesená",J2081,0)</f>
        <v>0</v>
      </c>
      <c r="BH2081" s="193">
        <f>IF(N2081="sníž. přenesená",J2081,0)</f>
        <v>0</v>
      </c>
      <c r="BI2081" s="193">
        <f>IF(N2081="nulová",J2081,0)</f>
        <v>0</v>
      </c>
      <c r="BJ2081" s="93" t="s">
        <v>78</v>
      </c>
      <c r="BK2081" s="193">
        <f>ROUND(I2081*H2081,2)</f>
        <v>0</v>
      </c>
      <c r="BL2081" s="93" t="s">
        <v>271</v>
      </c>
      <c r="BM2081" s="93" t="s">
        <v>2370</v>
      </c>
    </row>
    <row r="2082" spans="2:65" s="195" customFormat="1">
      <c r="B2082" s="194"/>
      <c r="D2082" s="196" t="s">
        <v>190</v>
      </c>
      <c r="E2082" s="197" t="s">
        <v>5</v>
      </c>
      <c r="F2082" s="198" t="s">
        <v>2371</v>
      </c>
      <c r="H2082" s="197" t="s">
        <v>5</v>
      </c>
      <c r="L2082" s="194"/>
      <c r="M2082" s="199"/>
      <c r="N2082" s="200"/>
      <c r="O2082" s="200"/>
      <c r="P2082" s="200"/>
      <c r="Q2082" s="200"/>
      <c r="R2082" s="200"/>
      <c r="S2082" s="200"/>
      <c r="T2082" s="201"/>
      <c r="AT2082" s="197" t="s">
        <v>190</v>
      </c>
      <c r="AU2082" s="197" t="s">
        <v>81</v>
      </c>
      <c r="AV2082" s="195" t="s">
        <v>78</v>
      </c>
      <c r="AW2082" s="195" t="s">
        <v>34</v>
      </c>
      <c r="AX2082" s="195" t="s">
        <v>71</v>
      </c>
      <c r="AY2082" s="197" t="s">
        <v>180</v>
      </c>
    </row>
    <row r="2083" spans="2:65" s="195" customFormat="1">
      <c r="B2083" s="194"/>
      <c r="D2083" s="196" t="s">
        <v>190</v>
      </c>
      <c r="E2083" s="197" t="s">
        <v>5</v>
      </c>
      <c r="F2083" s="198" t="s">
        <v>2372</v>
      </c>
      <c r="H2083" s="197" t="s">
        <v>5</v>
      </c>
      <c r="L2083" s="194"/>
      <c r="M2083" s="199"/>
      <c r="N2083" s="200"/>
      <c r="O2083" s="200"/>
      <c r="P2083" s="200"/>
      <c r="Q2083" s="200"/>
      <c r="R2083" s="200"/>
      <c r="S2083" s="200"/>
      <c r="T2083" s="201"/>
      <c r="AT2083" s="197" t="s">
        <v>190</v>
      </c>
      <c r="AU2083" s="197" t="s">
        <v>81</v>
      </c>
      <c r="AV2083" s="195" t="s">
        <v>78</v>
      </c>
      <c r="AW2083" s="195" t="s">
        <v>34</v>
      </c>
      <c r="AX2083" s="195" t="s">
        <v>71</v>
      </c>
      <c r="AY2083" s="197" t="s">
        <v>180</v>
      </c>
    </row>
    <row r="2084" spans="2:65" s="195" customFormat="1">
      <c r="B2084" s="194"/>
      <c r="D2084" s="196" t="s">
        <v>190</v>
      </c>
      <c r="E2084" s="197" t="s">
        <v>5</v>
      </c>
      <c r="F2084" s="198" t="s">
        <v>288</v>
      </c>
      <c r="H2084" s="197" t="s">
        <v>5</v>
      </c>
      <c r="L2084" s="194"/>
      <c r="M2084" s="199"/>
      <c r="N2084" s="200"/>
      <c r="O2084" s="200"/>
      <c r="P2084" s="200"/>
      <c r="Q2084" s="200"/>
      <c r="R2084" s="200"/>
      <c r="S2084" s="200"/>
      <c r="T2084" s="201"/>
      <c r="AT2084" s="197" t="s">
        <v>190</v>
      </c>
      <c r="AU2084" s="197" t="s">
        <v>81</v>
      </c>
      <c r="AV2084" s="195" t="s">
        <v>78</v>
      </c>
      <c r="AW2084" s="195" t="s">
        <v>34</v>
      </c>
      <c r="AX2084" s="195" t="s">
        <v>71</v>
      </c>
      <c r="AY2084" s="197" t="s">
        <v>180</v>
      </c>
    </row>
    <row r="2085" spans="2:65" s="203" customFormat="1">
      <c r="B2085" s="202"/>
      <c r="D2085" s="196" t="s">
        <v>190</v>
      </c>
      <c r="E2085" s="204" t="s">
        <v>5</v>
      </c>
      <c r="F2085" s="205" t="s">
        <v>2373</v>
      </c>
      <c r="H2085" s="206">
        <v>88.96</v>
      </c>
      <c r="L2085" s="202"/>
      <c r="M2085" s="207"/>
      <c r="N2085" s="208"/>
      <c r="O2085" s="208"/>
      <c r="P2085" s="208"/>
      <c r="Q2085" s="208"/>
      <c r="R2085" s="208"/>
      <c r="S2085" s="208"/>
      <c r="T2085" s="209"/>
      <c r="AT2085" s="204" t="s">
        <v>190</v>
      </c>
      <c r="AU2085" s="204" t="s">
        <v>81</v>
      </c>
      <c r="AV2085" s="203" t="s">
        <v>81</v>
      </c>
      <c r="AW2085" s="203" t="s">
        <v>34</v>
      </c>
      <c r="AX2085" s="203" t="s">
        <v>71</v>
      </c>
      <c r="AY2085" s="204" t="s">
        <v>180</v>
      </c>
    </row>
    <row r="2086" spans="2:65" s="195" customFormat="1">
      <c r="B2086" s="194"/>
      <c r="D2086" s="196" t="s">
        <v>190</v>
      </c>
      <c r="E2086" s="197" t="s">
        <v>5</v>
      </c>
      <c r="F2086" s="198" t="s">
        <v>343</v>
      </c>
      <c r="H2086" s="197" t="s">
        <v>5</v>
      </c>
      <c r="L2086" s="194"/>
      <c r="M2086" s="199"/>
      <c r="N2086" s="200"/>
      <c r="O2086" s="200"/>
      <c r="P2086" s="200"/>
      <c r="Q2086" s="200"/>
      <c r="R2086" s="200"/>
      <c r="S2086" s="200"/>
      <c r="T2086" s="201"/>
      <c r="AT2086" s="197" t="s">
        <v>190</v>
      </c>
      <c r="AU2086" s="197" t="s">
        <v>81</v>
      </c>
      <c r="AV2086" s="195" t="s">
        <v>78</v>
      </c>
      <c r="AW2086" s="195" t="s">
        <v>34</v>
      </c>
      <c r="AX2086" s="195" t="s">
        <v>71</v>
      </c>
      <c r="AY2086" s="197" t="s">
        <v>180</v>
      </c>
    </row>
    <row r="2087" spans="2:65" s="203" customFormat="1">
      <c r="B2087" s="202"/>
      <c r="D2087" s="196" t="s">
        <v>190</v>
      </c>
      <c r="E2087" s="204" t="s">
        <v>5</v>
      </c>
      <c r="F2087" s="205" t="s">
        <v>2374</v>
      </c>
      <c r="H2087" s="206">
        <v>-6.4</v>
      </c>
      <c r="L2087" s="202"/>
      <c r="M2087" s="207"/>
      <c r="N2087" s="208"/>
      <c r="O2087" s="208"/>
      <c r="P2087" s="208"/>
      <c r="Q2087" s="208"/>
      <c r="R2087" s="208"/>
      <c r="S2087" s="208"/>
      <c r="T2087" s="209"/>
      <c r="AT2087" s="204" t="s">
        <v>190</v>
      </c>
      <c r="AU2087" s="204" t="s">
        <v>81</v>
      </c>
      <c r="AV2087" s="203" t="s">
        <v>81</v>
      </c>
      <c r="AW2087" s="203" t="s">
        <v>34</v>
      </c>
      <c r="AX2087" s="203" t="s">
        <v>71</v>
      </c>
      <c r="AY2087" s="204" t="s">
        <v>180</v>
      </c>
    </row>
    <row r="2088" spans="2:65" s="195" customFormat="1">
      <c r="B2088" s="194"/>
      <c r="D2088" s="196" t="s">
        <v>190</v>
      </c>
      <c r="E2088" s="197" t="s">
        <v>5</v>
      </c>
      <c r="F2088" s="198" t="s">
        <v>2375</v>
      </c>
      <c r="H2088" s="197" t="s">
        <v>5</v>
      </c>
      <c r="L2088" s="194"/>
      <c r="M2088" s="199"/>
      <c r="N2088" s="200"/>
      <c r="O2088" s="200"/>
      <c r="P2088" s="200"/>
      <c r="Q2088" s="200"/>
      <c r="R2088" s="200"/>
      <c r="S2088" s="200"/>
      <c r="T2088" s="201"/>
      <c r="AT2088" s="197" t="s">
        <v>190</v>
      </c>
      <c r="AU2088" s="197" t="s">
        <v>81</v>
      </c>
      <c r="AV2088" s="195" t="s">
        <v>78</v>
      </c>
      <c r="AW2088" s="195" t="s">
        <v>34</v>
      </c>
      <c r="AX2088" s="195" t="s">
        <v>71</v>
      </c>
      <c r="AY2088" s="197" t="s">
        <v>180</v>
      </c>
    </row>
    <row r="2089" spans="2:65" s="203" customFormat="1">
      <c r="B2089" s="202"/>
      <c r="D2089" s="196" t="s">
        <v>190</v>
      </c>
      <c r="E2089" s="204" t="s">
        <v>5</v>
      </c>
      <c r="F2089" s="205" t="s">
        <v>2376</v>
      </c>
      <c r="H2089" s="206">
        <v>-10.784000000000001</v>
      </c>
      <c r="L2089" s="202"/>
      <c r="M2089" s="207"/>
      <c r="N2089" s="208"/>
      <c r="O2089" s="208"/>
      <c r="P2089" s="208"/>
      <c r="Q2089" s="208"/>
      <c r="R2089" s="208"/>
      <c r="S2089" s="208"/>
      <c r="T2089" s="209"/>
      <c r="AT2089" s="204" t="s">
        <v>190</v>
      </c>
      <c r="AU2089" s="204" t="s">
        <v>81</v>
      </c>
      <c r="AV2089" s="203" t="s">
        <v>81</v>
      </c>
      <c r="AW2089" s="203" t="s">
        <v>34</v>
      </c>
      <c r="AX2089" s="203" t="s">
        <v>71</v>
      </c>
      <c r="AY2089" s="204" t="s">
        <v>180</v>
      </c>
    </row>
    <row r="2090" spans="2:65" s="211" customFormat="1">
      <c r="B2090" s="210"/>
      <c r="D2090" s="196" t="s">
        <v>190</v>
      </c>
      <c r="E2090" s="212" t="s">
        <v>5</v>
      </c>
      <c r="F2090" s="213" t="s">
        <v>198</v>
      </c>
      <c r="H2090" s="214">
        <v>71.775999999999996</v>
      </c>
      <c r="L2090" s="210"/>
      <c r="M2090" s="215"/>
      <c r="N2090" s="216"/>
      <c r="O2090" s="216"/>
      <c r="P2090" s="216"/>
      <c r="Q2090" s="216"/>
      <c r="R2090" s="216"/>
      <c r="S2090" s="216"/>
      <c r="T2090" s="217"/>
      <c r="AT2090" s="212" t="s">
        <v>190</v>
      </c>
      <c r="AU2090" s="212" t="s">
        <v>81</v>
      </c>
      <c r="AV2090" s="211" t="s">
        <v>188</v>
      </c>
      <c r="AW2090" s="211" t="s">
        <v>34</v>
      </c>
      <c r="AX2090" s="211" t="s">
        <v>78</v>
      </c>
      <c r="AY2090" s="212" t="s">
        <v>180</v>
      </c>
    </row>
    <row r="2091" spans="2:65" s="103" customFormat="1" ht="25.5" customHeight="1">
      <c r="B2091" s="104"/>
      <c r="C2091" s="183" t="s">
        <v>2377</v>
      </c>
      <c r="D2091" s="183" t="s">
        <v>183</v>
      </c>
      <c r="E2091" s="184" t="s">
        <v>2378</v>
      </c>
      <c r="F2091" s="185" t="s">
        <v>2379</v>
      </c>
      <c r="G2091" s="186" t="s">
        <v>208</v>
      </c>
      <c r="H2091" s="187">
        <v>71.775999999999996</v>
      </c>
      <c r="I2091" s="6"/>
      <c r="J2091" s="188">
        <f>ROUND(I2091*H2091,2)</f>
        <v>0</v>
      </c>
      <c r="K2091" s="185" t="s">
        <v>187</v>
      </c>
      <c r="L2091" s="104"/>
      <c r="M2091" s="189" t="s">
        <v>5</v>
      </c>
      <c r="N2091" s="190" t="s">
        <v>42</v>
      </c>
      <c r="O2091" s="105"/>
      <c r="P2091" s="191">
        <f>O2091*H2091</f>
        <v>0</v>
      </c>
      <c r="Q2091" s="191">
        <v>5.0000000000000001E-3</v>
      </c>
      <c r="R2091" s="191">
        <f>Q2091*H2091</f>
        <v>0.35887999999999998</v>
      </c>
      <c r="S2091" s="191">
        <v>0</v>
      </c>
      <c r="T2091" s="192">
        <f>S2091*H2091</f>
        <v>0</v>
      </c>
      <c r="AR2091" s="93" t="s">
        <v>271</v>
      </c>
      <c r="AT2091" s="93" t="s">
        <v>183</v>
      </c>
      <c r="AU2091" s="93" t="s">
        <v>81</v>
      </c>
      <c r="AY2091" s="93" t="s">
        <v>180</v>
      </c>
      <c r="BE2091" s="193">
        <f>IF(N2091="základní",J2091,0)</f>
        <v>0</v>
      </c>
      <c r="BF2091" s="193">
        <f>IF(N2091="snížená",J2091,0)</f>
        <v>0</v>
      </c>
      <c r="BG2091" s="193">
        <f>IF(N2091="zákl. přenesená",J2091,0)</f>
        <v>0</v>
      </c>
      <c r="BH2091" s="193">
        <f>IF(N2091="sníž. přenesená",J2091,0)</f>
        <v>0</v>
      </c>
      <c r="BI2091" s="193">
        <f>IF(N2091="nulová",J2091,0)</f>
        <v>0</v>
      </c>
      <c r="BJ2091" s="93" t="s">
        <v>78</v>
      </c>
      <c r="BK2091" s="193">
        <f>ROUND(I2091*H2091,2)</f>
        <v>0</v>
      </c>
      <c r="BL2091" s="93" t="s">
        <v>271</v>
      </c>
      <c r="BM2091" s="93" t="s">
        <v>2380</v>
      </c>
    </row>
    <row r="2092" spans="2:65" s="103" customFormat="1" ht="25.5" customHeight="1">
      <c r="B2092" s="104"/>
      <c r="C2092" s="183" t="s">
        <v>2381</v>
      </c>
      <c r="D2092" s="183" t="s">
        <v>183</v>
      </c>
      <c r="E2092" s="184" t="s">
        <v>2382</v>
      </c>
      <c r="F2092" s="185" t="s">
        <v>2383</v>
      </c>
      <c r="G2092" s="186" t="s">
        <v>208</v>
      </c>
      <c r="H2092" s="187">
        <v>71.775999999999996</v>
      </c>
      <c r="I2092" s="6"/>
      <c r="J2092" s="188">
        <f>ROUND(I2092*H2092,2)</f>
        <v>0</v>
      </c>
      <c r="K2092" s="185" t="s">
        <v>187</v>
      </c>
      <c r="L2092" s="104"/>
      <c r="M2092" s="189" t="s">
        <v>5</v>
      </c>
      <c r="N2092" s="190" t="s">
        <v>42</v>
      </c>
      <c r="O2092" s="105"/>
      <c r="P2092" s="191">
        <f>O2092*H2092</f>
        <v>0</v>
      </c>
      <c r="Q2092" s="191">
        <v>2.7E-4</v>
      </c>
      <c r="R2092" s="191">
        <f>Q2092*H2092</f>
        <v>1.9379520000000001E-2</v>
      </c>
      <c r="S2092" s="191">
        <v>0</v>
      </c>
      <c r="T2092" s="192">
        <f>S2092*H2092</f>
        <v>0</v>
      </c>
      <c r="AR2092" s="93" t="s">
        <v>271</v>
      </c>
      <c r="AT2092" s="93" t="s">
        <v>183</v>
      </c>
      <c r="AU2092" s="93" t="s">
        <v>81</v>
      </c>
      <c r="AY2092" s="93" t="s">
        <v>180</v>
      </c>
      <c r="BE2092" s="193">
        <f>IF(N2092="základní",J2092,0)</f>
        <v>0</v>
      </c>
      <c r="BF2092" s="193">
        <f>IF(N2092="snížená",J2092,0)</f>
        <v>0</v>
      </c>
      <c r="BG2092" s="193">
        <f>IF(N2092="zákl. přenesená",J2092,0)</f>
        <v>0</v>
      </c>
      <c r="BH2092" s="193">
        <f>IF(N2092="sníž. přenesená",J2092,0)</f>
        <v>0</v>
      </c>
      <c r="BI2092" s="193">
        <f>IF(N2092="nulová",J2092,0)</f>
        <v>0</v>
      </c>
      <c r="BJ2092" s="93" t="s">
        <v>78</v>
      </c>
      <c r="BK2092" s="193">
        <f>ROUND(I2092*H2092,2)</f>
        <v>0</v>
      </c>
      <c r="BL2092" s="93" t="s">
        <v>271</v>
      </c>
      <c r="BM2092" s="93" t="s">
        <v>2384</v>
      </c>
    </row>
    <row r="2093" spans="2:65" s="171" customFormat="1" ht="29.85" customHeight="1">
      <c r="B2093" s="170"/>
      <c r="D2093" s="172" t="s">
        <v>70</v>
      </c>
      <c r="E2093" s="181" t="s">
        <v>2385</v>
      </c>
      <c r="F2093" s="181" t="s">
        <v>2386</v>
      </c>
      <c r="J2093" s="182">
        <f>BK2093</f>
        <v>0</v>
      </c>
      <c r="L2093" s="170"/>
      <c r="M2093" s="175"/>
      <c r="N2093" s="176"/>
      <c r="O2093" s="176"/>
      <c r="P2093" s="177">
        <f>SUM(P2094:P2218)</f>
        <v>0</v>
      </c>
      <c r="Q2093" s="176"/>
      <c r="R2093" s="177">
        <f>SUM(R2094:R2218)</f>
        <v>3.55378741</v>
      </c>
      <c r="S2093" s="176"/>
      <c r="T2093" s="178">
        <f>SUM(T2094:T2218)</f>
        <v>0.62301351000000005</v>
      </c>
      <c r="AR2093" s="172" t="s">
        <v>81</v>
      </c>
      <c r="AT2093" s="179" t="s">
        <v>70</v>
      </c>
      <c r="AU2093" s="179" t="s">
        <v>78</v>
      </c>
      <c r="AY2093" s="172" t="s">
        <v>180</v>
      </c>
      <c r="BK2093" s="180">
        <f>SUM(BK2094:BK2218)</f>
        <v>0</v>
      </c>
    </row>
    <row r="2094" spans="2:65" s="103" customFormat="1" ht="16.5" customHeight="1">
      <c r="B2094" s="104"/>
      <c r="C2094" s="183" t="s">
        <v>2387</v>
      </c>
      <c r="D2094" s="183" t="s">
        <v>183</v>
      </c>
      <c r="E2094" s="184" t="s">
        <v>2388</v>
      </c>
      <c r="F2094" s="185" t="s">
        <v>2389</v>
      </c>
      <c r="G2094" s="186" t="s">
        <v>208</v>
      </c>
      <c r="H2094" s="187">
        <v>1855.912</v>
      </c>
      <c r="I2094" s="6"/>
      <c r="J2094" s="188">
        <f>ROUND(I2094*H2094,2)</f>
        <v>0</v>
      </c>
      <c r="K2094" s="185" t="s">
        <v>187</v>
      </c>
      <c r="L2094" s="104"/>
      <c r="M2094" s="189" t="s">
        <v>5</v>
      </c>
      <c r="N2094" s="190" t="s">
        <v>42</v>
      </c>
      <c r="O2094" s="105"/>
      <c r="P2094" s="191">
        <f>O2094*H2094</f>
        <v>0</v>
      </c>
      <c r="Q2094" s="191">
        <v>1E-3</v>
      </c>
      <c r="R2094" s="191">
        <f>Q2094*H2094</f>
        <v>1.855912</v>
      </c>
      <c r="S2094" s="191">
        <v>3.1E-4</v>
      </c>
      <c r="T2094" s="192">
        <f>S2094*H2094</f>
        <v>0.57533272000000002</v>
      </c>
      <c r="AR2094" s="93" t="s">
        <v>271</v>
      </c>
      <c r="AT2094" s="93" t="s">
        <v>183</v>
      </c>
      <c r="AU2094" s="93" t="s">
        <v>81</v>
      </c>
      <c r="AY2094" s="93" t="s">
        <v>180</v>
      </c>
      <c r="BE2094" s="193">
        <f>IF(N2094="základní",J2094,0)</f>
        <v>0</v>
      </c>
      <c r="BF2094" s="193">
        <f>IF(N2094="snížená",J2094,0)</f>
        <v>0</v>
      </c>
      <c r="BG2094" s="193">
        <f>IF(N2094="zákl. přenesená",J2094,0)</f>
        <v>0</v>
      </c>
      <c r="BH2094" s="193">
        <f>IF(N2094="sníž. přenesená",J2094,0)</f>
        <v>0</v>
      </c>
      <c r="BI2094" s="193">
        <f>IF(N2094="nulová",J2094,0)</f>
        <v>0</v>
      </c>
      <c r="BJ2094" s="93" t="s">
        <v>78</v>
      </c>
      <c r="BK2094" s="193">
        <f>ROUND(I2094*H2094,2)</f>
        <v>0</v>
      </c>
      <c r="BL2094" s="93" t="s">
        <v>271</v>
      </c>
      <c r="BM2094" s="93" t="s">
        <v>2390</v>
      </c>
    </row>
    <row r="2095" spans="2:65" s="195" customFormat="1">
      <c r="B2095" s="194"/>
      <c r="D2095" s="196" t="s">
        <v>190</v>
      </c>
      <c r="E2095" s="197" t="s">
        <v>5</v>
      </c>
      <c r="F2095" s="198" t="s">
        <v>493</v>
      </c>
      <c r="H2095" s="197" t="s">
        <v>5</v>
      </c>
      <c r="L2095" s="194"/>
      <c r="M2095" s="199"/>
      <c r="N2095" s="200"/>
      <c r="O2095" s="200"/>
      <c r="P2095" s="200"/>
      <c r="Q2095" s="200"/>
      <c r="R2095" s="200"/>
      <c r="S2095" s="200"/>
      <c r="T2095" s="201"/>
      <c r="AT2095" s="197" t="s">
        <v>190</v>
      </c>
      <c r="AU2095" s="197" t="s">
        <v>81</v>
      </c>
      <c r="AV2095" s="195" t="s">
        <v>78</v>
      </c>
      <c r="AW2095" s="195" t="s">
        <v>34</v>
      </c>
      <c r="AX2095" s="195" t="s">
        <v>71</v>
      </c>
      <c r="AY2095" s="197" t="s">
        <v>180</v>
      </c>
    </row>
    <row r="2096" spans="2:65" s="195" customFormat="1">
      <c r="B2096" s="194"/>
      <c r="D2096" s="196" t="s">
        <v>190</v>
      </c>
      <c r="E2096" s="197" t="s">
        <v>5</v>
      </c>
      <c r="F2096" s="198" t="s">
        <v>494</v>
      </c>
      <c r="H2096" s="197" t="s">
        <v>5</v>
      </c>
      <c r="L2096" s="194"/>
      <c r="M2096" s="199"/>
      <c r="N2096" s="200"/>
      <c r="O2096" s="200"/>
      <c r="P2096" s="200"/>
      <c r="Q2096" s="200"/>
      <c r="R2096" s="200"/>
      <c r="S2096" s="200"/>
      <c r="T2096" s="201"/>
      <c r="AT2096" s="197" t="s">
        <v>190</v>
      </c>
      <c r="AU2096" s="197" t="s">
        <v>81</v>
      </c>
      <c r="AV2096" s="195" t="s">
        <v>78</v>
      </c>
      <c r="AW2096" s="195" t="s">
        <v>34</v>
      </c>
      <c r="AX2096" s="195" t="s">
        <v>71</v>
      </c>
      <c r="AY2096" s="197" t="s">
        <v>180</v>
      </c>
    </row>
    <row r="2097" spans="2:51" s="195" customFormat="1">
      <c r="B2097" s="194"/>
      <c r="D2097" s="196" t="s">
        <v>190</v>
      </c>
      <c r="E2097" s="197" t="s">
        <v>5</v>
      </c>
      <c r="F2097" s="198" t="s">
        <v>288</v>
      </c>
      <c r="H2097" s="197" t="s">
        <v>5</v>
      </c>
      <c r="L2097" s="194"/>
      <c r="M2097" s="199"/>
      <c r="N2097" s="200"/>
      <c r="O2097" s="200"/>
      <c r="P2097" s="200"/>
      <c r="Q2097" s="200"/>
      <c r="R2097" s="200"/>
      <c r="S2097" s="200"/>
      <c r="T2097" s="201"/>
      <c r="AT2097" s="197" t="s">
        <v>190</v>
      </c>
      <c r="AU2097" s="197" t="s">
        <v>81</v>
      </c>
      <c r="AV2097" s="195" t="s">
        <v>78</v>
      </c>
      <c r="AW2097" s="195" t="s">
        <v>34</v>
      </c>
      <c r="AX2097" s="195" t="s">
        <v>71</v>
      </c>
      <c r="AY2097" s="197" t="s">
        <v>180</v>
      </c>
    </row>
    <row r="2098" spans="2:51" s="203" customFormat="1">
      <c r="B2098" s="202"/>
      <c r="D2098" s="196" t="s">
        <v>190</v>
      </c>
      <c r="E2098" s="204" t="s">
        <v>5</v>
      </c>
      <c r="F2098" s="205" t="s">
        <v>495</v>
      </c>
      <c r="H2098" s="206">
        <v>301</v>
      </c>
      <c r="L2098" s="202"/>
      <c r="M2098" s="207"/>
      <c r="N2098" s="208"/>
      <c r="O2098" s="208"/>
      <c r="P2098" s="208"/>
      <c r="Q2098" s="208"/>
      <c r="R2098" s="208"/>
      <c r="S2098" s="208"/>
      <c r="T2098" s="209"/>
      <c r="AT2098" s="204" t="s">
        <v>190</v>
      </c>
      <c r="AU2098" s="204" t="s">
        <v>81</v>
      </c>
      <c r="AV2098" s="203" t="s">
        <v>81</v>
      </c>
      <c r="AW2098" s="203" t="s">
        <v>34</v>
      </c>
      <c r="AX2098" s="203" t="s">
        <v>71</v>
      </c>
      <c r="AY2098" s="204" t="s">
        <v>180</v>
      </c>
    </row>
    <row r="2099" spans="2:51" s="203" customFormat="1">
      <c r="B2099" s="202"/>
      <c r="D2099" s="196" t="s">
        <v>190</v>
      </c>
      <c r="E2099" s="204" t="s">
        <v>5</v>
      </c>
      <c r="F2099" s="205" t="s">
        <v>496</v>
      </c>
      <c r="H2099" s="206">
        <v>-34.4</v>
      </c>
      <c r="L2099" s="202"/>
      <c r="M2099" s="207"/>
      <c r="N2099" s="208"/>
      <c r="O2099" s="208"/>
      <c r="P2099" s="208"/>
      <c r="Q2099" s="208"/>
      <c r="R2099" s="208"/>
      <c r="S2099" s="208"/>
      <c r="T2099" s="209"/>
      <c r="AT2099" s="204" t="s">
        <v>190</v>
      </c>
      <c r="AU2099" s="204" t="s">
        <v>81</v>
      </c>
      <c r="AV2099" s="203" t="s">
        <v>81</v>
      </c>
      <c r="AW2099" s="203" t="s">
        <v>34</v>
      </c>
      <c r="AX2099" s="203" t="s">
        <v>71</v>
      </c>
      <c r="AY2099" s="204" t="s">
        <v>180</v>
      </c>
    </row>
    <row r="2100" spans="2:51" s="203" customFormat="1">
      <c r="B2100" s="202"/>
      <c r="D2100" s="196" t="s">
        <v>190</v>
      </c>
      <c r="E2100" s="204" t="s">
        <v>5</v>
      </c>
      <c r="F2100" s="205" t="s">
        <v>497</v>
      </c>
      <c r="H2100" s="206">
        <v>-49.7</v>
      </c>
      <c r="L2100" s="202"/>
      <c r="M2100" s="207"/>
      <c r="N2100" s="208"/>
      <c r="O2100" s="208"/>
      <c r="P2100" s="208"/>
      <c r="Q2100" s="208"/>
      <c r="R2100" s="208"/>
      <c r="S2100" s="208"/>
      <c r="T2100" s="209"/>
      <c r="AT2100" s="204" t="s">
        <v>190</v>
      </c>
      <c r="AU2100" s="204" t="s">
        <v>81</v>
      </c>
      <c r="AV2100" s="203" t="s">
        <v>81</v>
      </c>
      <c r="AW2100" s="203" t="s">
        <v>34</v>
      </c>
      <c r="AX2100" s="203" t="s">
        <v>71</v>
      </c>
      <c r="AY2100" s="204" t="s">
        <v>180</v>
      </c>
    </row>
    <row r="2101" spans="2:51" s="195" customFormat="1">
      <c r="B2101" s="194"/>
      <c r="D2101" s="196" t="s">
        <v>190</v>
      </c>
      <c r="E2101" s="197" t="s">
        <v>5</v>
      </c>
      <c r="F2101" s="198" t="s">
        <v>290</v>
      </c>
      <c r="H2101" s="197" t="s">
        <v>5</v>
      </c>
      <c r="L2101" s="194"/>
      <c r="M2101" s="199"/>
      <c r="N2101" s="200"/>
      <c r="O2101" s="200"/>
      <c r="P2101" s="200"/>
      <c r="Q2101" s="200"/>
      <c r="R2101" s="200"/>
      <c r="S2101" s="200"/>
      <c r="T2101" s="201"/>
      <c r="AT2101" s="197" t="s">
        <v>190</v>
      </c>
      <c r="AU2101" s="197" t="s">
        <v>81</v>
      </c>
      <c r="AV2101" s="195" t="s">
        <v>78</v>
      </c>
      <c r="AW2101" s="195" t="s">
        <v>34</v>
      </c>
      <c r="AX2101" s="195" t="s">
        <v>71</v>
      </c>
      <c r="AY2101" s="197" t="s">
        <v>180</v>
      </c>
    </row>
    <row r="2102" spans="2:51" s="203" customFormat="1">
      <c r="B2102" s="202"/>
      <c r="D2102" s="196" t="s">
        <v>190</v>
      </c>
      <c r="E2102" s="204" t="s">
        <v>5</v>
      </c>
      <c r="F2102" s="205" t="s">
        <v>498</v>
      </c>
      <c r="H2102" s="206">
        <v>296.39999999999998</v>
      </c>
      <c r="L2102" s="202"/>
      <c r="M2102" s="207"/>
      <c r="N2102" s="208"/>
      <c r="O2102" s="208"/>
      <c r="P2102" s="208"/>
      <c r="Q2102" s="208"/>
      <c r="R2102" s="208"/>
      <c r="S2102" s="208"/>
      <c r="T2102" s="209"/>
      <c r="AT2102" s="204" t="s">
        <v>190</v>
      </c>
      <c r="AU2102" s="204" t="s">
        <v>81</v>
      </c>
      <c r="AV2102" s="203" t="s">
        <v>81</v>
      </c>
      <c r="AW2102" s="203" t="s">
        <v>34</v>
      </c>
      <c r="AX2102" s="203" t="s">
        <v>71</v>
      </c>
      <c r="AY2102" s="204" t="s">
        <v>180</v>
      </c>
    </row>
    <row r="2103" spans="2:51" s="203" customFormat="1">
      <c r="B2103" s="202"/>
      <c r="D2103" s="196" t="s">
        <v>190</v>
      </c>
      <c r="E2103" s="204" t="s">
        <v>5</v>
      </c>
      <c r="F2103" s="205" t="s">
        <v>499</v>
      </c>
      <c r="H2103" s="206">
        <v>-24.7</v>
      </c>
      <c r="L2103" s="202"/>
      <c r="M2103" s="207"/>
      <c r="N2103" s="208"/>
      <c r="O2103" s="208"/>
      <c r="P2103" s="208"/>
      <c r="Q2103" s="208"/>
      <c r="R2103" s="208"/>
      <c r="S2103" s="208"/>
      <c r="T2103" s="209"/>
      <c r="AT2103" s="204" t="s">
        <v>190</v>
      </c>
      <c r="AU2103" s="204" t="s">
        <v>81</v>
      </c>
      <c r="AV2103" s="203" t="s">
        <v>81</v>
      </c>
      <c r="AW2103" s="203" t="s">
        <v>34</v>
      </c>
      <c r="AX2103" s="203" t="s">
        <v>71</v>
      </c>
      <c r="AY2103" s="204" t="s">
        <v>180</v>
      </c>
    </row>
    <row r="2104" spans="2:51" s="195" customFormat="1">
      <c r="B2104" s="194"/>
      <c r="D2104" s="196" t="s">
        <v>190</v>
      </c>
      <c r="E2104" s="197" t="s">
        <v>5</v>
      </c>
      <c r="F2104" s="198" t="s">
        <v>2391</v>
      </c>
      <c r="H2104" s="197" t="s">
        <v>5</v>
      </c>
      <c r="L2104" s="194"/>
      <c r="M2104" s="199"/>
      <c r="N2104" s="200"/>
      <c r="O2104" s="200"/>
      <c r="P2104" s="200"/>
      <c r="Q2104" s="200"/>
      <c r="R2104" s="200"/>
      <c r="S2104" s="200"/>
      <c r="T2104" s="201"/>
      <c r="AT2104" s="197" t="s">
        <v>190</v>
      </c>
      <c r="AU2104" s="197" t="s">
        <v>81</v>
      </c>
      <c r="AV2104" s="195" t="s">
        <v>78</v>
      </c>
      <c r="AW2104" s="195" t="s">
        <v>34</v>
      </c>
      <c r="AX2104" s="195" t="s">
        <v>71</v>
      </c>
      <c r="AY2104" s="197" t="s">
        <v>180</v>
      </c>
    </row>
    <row r="2105" spans="2:51" s="203" customFormat="1">
      <c r="B2105" s="202"/>
      <c r="D2105" s="196" t="s">
        <v>190</v>
      </c>
      <c r="E2105" s="204" t="s">
        <v>5</v>
      </c>
      <c r="F2105" s="205" t="s">
        <v>2392</v>
      </c>
      <c r="H2105" s="206">
        <v>-51.179000000000002</v>
      </c>
      <c r="L2105" s="202"/>
      <c r="M2105" s="207"/>
      <c r="N2105" s="208"/>
      <c r="O2105" s="208"/>
      <c r="P2105" s="208"/>
      <c r="Q2105" s="208"/>
      <c r="R2105" s="208"/>
      <c r="S2105" s="208"/>
      <c r="T2105" s="209"/>
      <c r="AT2105" s="204" t="s">
        <v>190</v>
      </c>
      <c r="AU2105" s="204" t="s">
        <v>81</v>
      </c>
      <c r="AV2105" s="203" t="s">
        <v>81</v>
      </c>
      <c r="AW2105" s="203" t="s">
        <v>34</v>
      </c>
      <c r="AX2105" s="203" t="s">
        <v>71</v>
      </c>
      <c r="AY2105" s="204" t="s">
        <v>180</v>
      </c>
    </row>
    <row r="2106" spans="2:51" s="195" customFormat="1">
      <c r="B2106" s="194"/>
      <c r="D2106" s="196" t="s">
        <v>190</v>
      </c>
      <c r="E2106" s="197" t="s">
        <v>5</v>
      </c>
      <c r="F2106" s="198" t="s">
        <v>514</v>
      </c>
      <c r="H2106" s="197" t="s">
        <v>5</v>
      </c>
      <c r="L2106" s="194"/>
      <c r="M2106" s="199"/>
      <c r="N2106" s="200"/>
      <c r="O2106" s="200"/>
      <c r="P2106" s="200"/>
      <c r="Q2106" s="200"/>
      <c r="R2106" s="200"/>
      <c r="S2106" s="200"/>
      <c r="T2106" s="201"/>
      <c r="AT2106" s="197" t="s">
        <v>190</v>
      </c>
      <c r="AU2106" s="197" t="s">
        <v>81</v>
      </c>
      <c r="AV2106" s="195" t="s">
        <v>78</v>
      </c>
      <c r="AW2106" s="195" t="s">
        <v>34</v>
      </c>
      <c r="AX2106" s="195" t="s">
        <v>71</v>
      </c>
      <c r="AY2106" s="197" t="s">
        <v>180</v>
      </c>
    </row>
    <row r="2107" spans="2:51" s="195" customFormat="1">
      <c r="B2107" s="194"/>
      <c r="D2107" s="196" t="s">
        <v>190</v>
      </c>
      <c r="E2107" s="197" t="s">
        <v>5</v>
      </c>
      <c r="F2107" s="198" t="s">
        <v>286</v>
      </c>
      <c r="H2107" s="197" t="s">
        <v>5</v>
      </c>
      <c r="L2107" s="194"/>
      <c r="M2107" s="199"/>
      <c r="N2107" s="200"/>
      <c r="O2107" s="200"/>
      <c r="P2107" s="200"/>
      <c r="Q2107" s="200"/>
      <c r="R2107" s="200"/>
      <c r="S2107" s="200"/>
      <c r="T2107" s="201"/>
      <c r="AT2107" s="197" t="s">
        <v>190</v>
      </c>
      <c r="AU2107" s="197" t="s">
        <v>81</v>
      </c>
      <c r="AV2107" s="195" t="s">
        <v>78</v>
      </c>
      <c r="AW2107" s="195" t="s">
        <v>34</v>
      </c>
      <c r="AX2107" s="195" t="s">
        <v>71</v>
      </c>
      <c r="AY2107" s="197" t="s">
        <v>180</v>
      </c>
    </row>
    <row r="2108" spans="2:51" s="195" customFormat="1">
      <c r="B2108" s="194"/>
      <c r="D2108" s="196" t="s">
        <v>190</v>
      </c>
      <c r="E2108" s="197" t="s">
        <v>5</v>
      </c>
      <c r="F2108" s="198" t="s">
        <v>288</v>
      </c>
      <c r="H2108" s="197" t="s">
        <v>5</v>
      </c>
      <c r="L2108" s="194"/>
      <c r="M2108" s="199"/>
      <c r="N2108" s="200"/>
      <c r="O2108" s="200"/>
      <c r="P2108" s="200"/>
      <c r="Q2108" s="200"/>
      <c r="R2108" s="200"/>
      <c r="S2108" s="200"/>
      <c r="T2108" s="201"/>
      <c r="AT2108" s="197" t="s">
        <v>190</v>
      </c>
      <c r="AU2108" s="197" t="s">
        <v>81</v>
      </c>
      <c r="AV2108" s="195" t="s">
        <v>78</v>
      </c>
      <c r="AW2108" s="195" t="s">
        <v>34</v>
      </c>
      <c r="AX2108" s="195" t="s">
        <v>71</v>
      </c>
      <c r="AY2108" s="197" t="s">
        <v>180</v>
      </c>
    </row>
    <row r="2109" spans="2:51" s="203" customFormat="1">
      <c r="B2109" s="202"/>
      <c r="D2109" s="196" t="s">
        <v>190</v>
      </c>
      <c r="E2109" s="204" t="s">
        <v>5</v>
      </c>
      <c r="F2109" s="205" t="s">
        <v>515</v>
      </c>
      <c r="H2109" s="206">
        <v>106.92</v>
      </c>
      <c r="L2109" s="202"/>
      <c r="M2109" s="207"/>
      <c r="N2109" s="208"/>
      <c r="O2109" s="208"/>
      <c r="P2109" s="208"/>
      <c r="Q2109" s="208"/>
      <c r="R2109" s="208"/>
      <c r="S2109" s="208"/>
      <c r="T2109" s="209"/>
      <c r="AT2109" s="204" t="s">
        <v>190</v>
      </c>
      <c r="AU2109" s="204" t="s">
        <v>81</v>
      </c>
      <c r="AV2109" s="203" t="s">
        <v>81</v>
      </c>
      <c r="AW2109" s="203" t="s">
        <v>34</v>
      </c>
      <c r="AX2109" s="203" t="s">
        <v>71</v>
      </c>
      <c r="AY2109" s="204" t="s">
        <v>180</v>
      </c>
    </row>
    <row r="2110" spans="2:51" s="203" customFormat="1">
      <c r="B2110" s="202"/>
      <c r="D2110" s="196" t="s">
        <v>190</v>
      </c>
      <c r="E2110" s="204" t="s">
        <v>5</v>
      </c>
      <c r="F2110" s="205" t="s">
        <v>516</v>
      </c>
      <c r="H2110" s="206">
        <v>116.42400000000001</v>
      </c>
      <c r="L2110" s="202"/>
      <c r="M2110" s="207"/>
      <c r="N2110" s="208"/>
      <c r="O2110" s="208"/>
      <c r="P2110" s="208"/>
      <c r="Q2110" s="208"/>
      <c r="R2110" s="208"/>
      <c r="S2110" s="208"/>
      <c r="T2110" s="209"/>
      <c r="AT2110" s="204" t="s">
        <v>190</v>
      </c>
      <c r="AU2110" s="204" t="s">
        <v>81</v>
      </c>
      <c r="AV2110" s="203" t="s">
        <v>81</v>
      </c>
      <c r="AW2110" s="203" t="s">
        <v>34</v>
      </c>
      <c r="AX2110" s="203" t="s">
        <v>71</v>
      </c>
      <c r="AY2110" s="204" t="s">
        <v>180</v>
      </c>
    </row>
    <row r="2111" spans="2:51" s="203" customFormat="1">
      <c r="B2111" s="202"/>
      <c r="D2111" s="196" t="s">
        <v>190</v>
      </c>
      <c r="E2111" s="204" t="s">
        <v>5</v>
      </c>
      <c r="F2111" s="205" t="s">
        <v>517</v>
      </c>
      <c r="H2111" s="206">
        <v>3.8069999999999999</v>
      </c>
      <c r="L2111" s="202"/>
      <c r="M2111" s="207"/>
      <c r="N2111" s="208"/>
      <c r="O2111" s="208"/>
      <c r="P2111" s="208"/>
      <c r="Q2111" s="208"/>
      <c r="R2111" s="208"/>
      <c r="S2111" s="208"/>
      <c r="T2111" s="209"/>
      <c r="AT2111" s="204" t="s">
        <v>190</v>
      </c>
      <c r="AU2111" s="204" t="s">
        <v>81</v>
      </c>
      <c r="AV2111" s="203" t="s">
        <v>81</v>
      </c>
      <c r="AW2111" s="203" t="s">
        <v>34</v>
      </c>
      <c r="AX2111" s="203" t="s">
        <v>71</v>
      </c>
      <c r="AY2111" s="204" t="s">
        <v>180</v>
      </c>
    </row>
    <row r="2112" spans="2:51" s="203" customFormat="1">
      <c r="B2112" s="202"/>
      <c r="D2112" s="196" t="s">
        <v>190</v>
      </c>
      <c r="E2112" s="204" t="s">
        <v>5</v>
      </c>
      <c r="F2112" s="205" t="s">
        <v>518</v>
      </c>
      <c r="H2112" s="206">
        <v>50.555999999999997</v>
      </c>
      <c r="L2112" s="202"/>
      <c r="M2112" s="207"/>
      <c r="N2112" s="208"/>
      <c r="O2112" s="208"/>
      <c r="P2112" s="208"/>
      <c r="Q2112" s="208"/>
      <c r="R2112" s="208"/>
      <c r="S2112" s="208"/>
      <c r="T2112" s="209"/>
      <c r="AT2112" s="204" t="s">
        <v>190</v>
      </c>
      <c r="AU2112" s="204" t="s">
        <v>81</v>
      </c>
      <c r="AV2112" s="203" t="s">
        <v>81</v>
      </c>
      <c r="AW2112" s="203" t="s">
        <v>34</v>
      </c>
      <c r="AX2112" s="203" t="s">
        <v>71</v>
      </c>
      <c r="AY2112" s="204" t="s">
        <v>180</v>
      </c>
    </row>
    <row r="2113" spans="2:51" s="203" customFormat="1">
      <c r="B2113" s="202"/>
      <c r="D2113" s="196" t="s">
        <v>190</v>
      </c>
      <c r="E2113" s="204" t="s">
        <v>5</v>
      </c>
      <c r="F2113" s="205" t="s">
        <v>519</v>
      </c>
      <c r="H2113" s="206">
        <v>2.16</v>
      </c>
      <c r="L2113" s="202"/>
      <c r="M2113" s="207"/>
      <c r="N2113" s="208"/>
      <c r="O2113" s="208"/>
      <c r="P2113" s="208"/>
      <c r="Q2113" s="208"/>
      <c r="R2113" s="208"/>
      <c r="S2113" s="208"/>
      <c r="T2113" s="209"/>
      <c r="AT2113" s="204" t="s">
        <v>190</v>
      </c>
      <c r="AU2113" s="204" t="s">
        <v>81</v>
      </c>
      <c r="AV2113" s="203" t="s">
        <v>81</v>
      </c>
      <c r="AW2113" s="203" t="s">
        <v>34</v>
      </c>
      <c r="AX2113" s="203" t="s">
        <v>71</v>
      </c>
      <c r="AY2113" s="204" t="s">
        <v>180</v>
      </c>
    </row>
    <row r="2114" spans="2:51" s="203" customFormat="1">
      <c r="B2114" s="202"/>
      <c r="D2114" s="196" t="s">
        <v>190</v>
      </c>
      <c r="E2114" s="204" t="s">
        <v>5</v>
      </c>
      <c r="F2114" s="205" t="s">
        <v>520</v>
      </c>
      <c r="H2114" s="206">
        <v>48.542999999999999</v>
      </c>
      <c r="L2114" s="202"/>
      <c r="M2114" s="207"/>
      <c r="N2114" s="208"/>
      <c r="O2114" s="208"/>
      <c r="P2114" s="208"/>
      <c r="Q2114" s="208"/>
      <c r="R2114" s="208"/>
      <c r="S2114" s="208"/>
      <c r="T2114" s="209"/>
      <c r="AT2114" s="204" t="s">
        <v>190</v>
      </c>
      <c r="AU2114" s="204" t="s">
        <v>81</v>
      </c>
      <c r="AV2114" s="203" t="s">
        <v>81</v>
      </c>
      <c r="AW2114" s="203" t="s">
        <v>34</v>
      </c>
      <c r="AX2114" s="203" t="s">
        <v>71</v>
      </c>
      <c r="AY2114" s="204" t="s">
        <v>180</v>
      </c>
    </row>
    <row r="2115" spans="2:51" s="203" customFormat="1">
      <c r="B2115" s="202"/>
      <c r="D2115" s="196" t="s">
        <v>190</v>
      </c>
      <c r="E2115" s="204" t="s">
        <v>5</v>
      </c>
      <c r="F2115" s="205" t="s">
        <v>521</v>
      </c>
      <c r="H2115" s="206">
        <v>17.094000000000001</v>
      </c>
      <c r="L2115" s="202"/>
      <c r="M2115" s="207"/>
      <c r="N2115" s="208"/>
      <c r="O2115" s="208"/>
      <c r="P2115" s="208"/>
      <c r="Q2115" s="208"/>
      <c r="R2115" s="208"/>
      <c r="S2115" s="208"/>
      <c r="T2115" s="209"/>
      <c r="AT2115" s="204" t="s">
        <v>190</v>
      </c>
      <c r="AU2115" s="204" t="s">
        <v>81</v>
      </c>
      <c r="AV2115" s="203" t="s">
        <v>81</v>
      </c>
      <c r="AW2115" s="203" t="s">
        <v>34</v>
      </c>
      <c r="AX2115" s="203" t="s">
        <v>71</v>
      </c>
      <c r="AY2115" s="204" t="s">
        <v>180</v>
      </c>
    </row>
    <row r="2116" spans="2:51" s="203" customFormat="1">
      <c r="B2116" s="202"/>
      <c r="D2116" s="196" t="s">
        <v>190</v>
      </c>
      <c r="E2116" s="204" t="s">
        <v>5</v>
      </c>
      <c r="F2116" s="205" t="s">
        <v>522</v>
      </c>
      <c r="H2116" s="206">
        <v>1.17</v>
      </c>
      <c r="L2116" s="202"/>
      <c r="M2116" s="207"/>
      <c r="N2116" s="208"/>
      <c r="O2116" s="208"/>
      <c r="P2116" s="208"/>
      <c r="Q2116" s="208"/>
      <c r="R2116" s="208"/>
      <c r="S2116" s="208"/>
      <c r="T2116" s="209"/>
      <c r="AT2116" s="204" t="s">
        <v>190</v>
      </c>
      <c r="AU2116" s="204" t="s">
        <v>81</v>
      </c>
      <c r="AV2116" s="203" t="s">
        <v>81</v>
      </c>
      <c r="AW2116" s="203" t="s">
        <v>34</v>
      </c>
      <c r="AX2116" s="203" t="s">
        <v>71</v>
      </c>
      <c r="AY2116" s="204" t="s">
        <v>180</v>
      </c>
    </row>
    <row r="2117" spans="2:51" s="203" customFormat="1">
      <c r="B2117" s="202"/>
      <c r="D2117" s="196" t="s">
        <v>190</v>
      </c>
      <c r="E2117" s="204" t="s">
        <v>5</v>
      </c>
      <c r="F2117" s="205" t="s">
        <v>523</v>
      </c>
      <c r="H2117" s="206">
        <v>61.610999999999997</v>
      </c>
      <c r="L2117" s="202"/>
      <c r="M2117" s="207"/>
      <c r="N2117" s="208"/>
      <c r="O2117" s="208"/>
      <c r="P2117" s="208"/>
      <c r="Q2117" s="208"/>
      <c r="R2117" s="208"/>
      <c r="S2117" s="208"/>
      <c r="T2117" s="209"/>
      <c r="AT2117" s="204" t="s">
        <v>190</v>
      </c>
      <c r="AU2117" s="204" t="s">
        <v>81</v>
      </c>
      <c r="AV2117" s="203" t="s">
        <v>81</v>
      </c>
      <c r="AW2117" s="203" t="s">
        <v>34</v>
      </c>
      <c r="AX2117" s="203" t="s">
        <v>71</v>
      </c>
      <c r="AY2117" s="204" t="s">
        <v>180</v>
      </c>
    </row>
    <row r="2118" spans="2:51" s="203" customFormat="1">
      <c r="B2118" s="202"/>
      <c r="D2118" s="196" t="s">
        <v>190</v>
      </c>
      <c r="E2118" s="204" t="s">
        <v>5</v>
      </c>
      <c r="F2118" s="205" t="s">
        <v>524</v>
      </c>
      <c r="H2118" s="206">
        <v>31.863</v>
      </c>
      <c r="L2118" s="202"/>
      <c r="M2118" s="207"/>
      <c r="N2118" s="208"/>
      <c r="O2118" s="208"/>
      <c r="P2118" s="208"/>
      <c r="Q2118" s="208"/>
      <c r="R2118" s="208"/>
      <c r="S2118" s="208"/>
      <c r="T2118" s="209"/>
      <c r="AT2118" s="204" t="s">
        <v>190</v>
      </c>
      <c r="AU2118" s="204" t="s">
        <v>81</v>
      </c>
      <c r="AV2118" s="203" t="s">
        <v>81</v>
      </c>
      <c r="AW2118" s="203" t="s">
        <v>34</v>
      </c>
      <c r="AX2118" s="203" t="s">
        <v>71</v>
      </c>
      <c r="AY2118" s="204" t="s">
        <v>180</v>
      </c>
    </row>
    <row r="2119" spans="2:51" s="203" customFormat="1">
      <c r="B2119" s="202"/>
      <c r="D2119" s="196" t="s">
        <v>190</v>
      </c>
      <c r="E2119" s="204" t="s">
        <v>5</v>
      </c>
      <c r="F2119" s="205" t="s">
        <v>525</v>
      </c>
      <c r="H2119" s="206">
        <v>34.023000000000003</v>
      </c>
      <c r="L2119" s="202"/>
      <c r="M2119" s="207"/>
      <c r="N2119" s="208"/>
      <c r="O2119" s="208"/>
      <c r="P2119" s="208"/>
      <c r="Q2119" s="208"/>
      <c r="R2119" s="208"/>
      <c r="S2119" s="208"/>
      <c r="T2119" s="209"/>
      <c r="AT2119" s="204" t="s">
        <v>190</v>
      </c>
      <c r="AU2119" s="204" t="s">
        <v>81</v>
      </c>
      <c r="AV2119" s="203" t="s">
        <v>81</v>
      </c>
      <c r="AW2119" s="203" t="s">
        <v>34</v>
      </c>
      <c r="AX2119" s="203" t="s">
        <v>71</v>
      </c>
      <c r="AY2119" s="204" t="s">
        <v>180</v>
      </c>
    </row>
    <row r="2120" spans="2:51" s="203" customFormat="1">
      <c r="B2120" s="202"/>
      <c r="D2120" s="196" t="s">
        <v>190</v>
      </c>
      <c r="E2120" s="204" t="s">
        <v>5</v>
      </c>
      <c r="F2120" s="205" t="s">
        <v>526</v>
      </c>
      <c r="H2120" s="206">
        <v>10.593</v>
      </c>
      <c r="L2120" s="202"/>
      <c r="M2120" s="207"/>
      <c r="N2120" s="208"/>
      <c r="O2120" s="208"/>
      <c r="P2120" s="208"/>
      <c r="Q2120" s="208"/>
      <c r="R2120" s="208"/>
      <c r="S2120" s="208"/>
      <c r="T2120" s="209"/>
      <c r="AT2120" s="204" t="s">
        <v>190</v>
      </c>
      <c r="AU2120" s="204" t="s">
        <v>81</v>
      </c>
      <c r="AV2120" s="203" t="s">
        <v>81</v>
      </c>
      <c r="AW2120" s="203" t="s">
        <v>34</v>
      </c>
      <c r="AX2120" s="203" t="s">
        <v>71</v>
      </c>
      <c r="AY2120" s="204" t="s">
        <v>180</v>
      </c>
    </row>
    <row r="2121" spans="2:51" s="203" customFormat="1">
      <c r="B2121" s="202"/>
      <c r="D2121" s="196" t="s">
        <v>190</v>
      </c>
      <c r="E2121" s="204" t="s">
        <v>5</v>
      </c>
      <c r="F2121" s="205" t="s">
        <v>527</v>
      </c>
      <c r="H2121" s="206">
        <v>14.586</v>
      </c>
      <c r="L2121" s="202"/>
      <c r="M2121" s="207"/>
      <c r="N2121" s="208"/>
      <c r="O2121" s="208"/>
      <c r="P2121" s="208"/>
      <c r="Q2121" s="208"/>
      <c r="R2121" s="208"/>
      <c r="S2121" s="208"/>
      <c r="T2121" s="209"/>
      <c r="AT2121" s="204" t="s">
        <v>190</v>
      </c>
      <c r="AU2121" s="204" t="s">
        <v>81</v>
      </c>
      <c r="AV2121" s="203" t="s">
        <v>81</v>
      </c>
      <c r="AW2121" s="203" t="s">
        <v>34</v>
      </c>
      <c r="AX2121" s="203" t="s">
        <v>71</v>
      </c>
      <c r="AY2121" s="204" t="s">
        <v>180</v>
      </c>
    </row>
    <row r="2122" spans="2:51" s="203" customFormat="1">
      <c r="B2122" s="202"/>
      <c r="D2122" s="196" t="s">
        <v>190</v>
      </c>
      <c r="E2122" s="204" t="s">
        <v>5</v>
      </c>
      <c r="F2122" s="205" t="s">
        <v>528</v>
      </c>
      <c r="H2122" s="206">
        <v>170.94</v>
      </c>
      <c r="L2122" s="202"/>
      <c r="M2122" s="207"/>
      <c r="N2122" s="208"/>
      <c r="O2122" s="208"/>
      <c r="P2122" s="208"/>
      <c r="Q2122" s="208"/>
      <c r="R2122" s="208"/>
      <c r="S2122" s="208"/>
      <c r="T2122" s="209"/>
      <c r="AT2122" s="204" t="s">
        <v>190</v>
      </c>
      <c r="AU2122" s="204" t="s">
        <v>81</v>
      </c>
      <c r="AV2122" s="203" t="s">
        <v>81</v>
      </c>
      <c r="AW2122" s="203" t="s">
        <v>34</v>
      </c>
      <c r="AX2122" s="203" t="s">
        <v>71</v>
      </c>
      <c r="AY2122" s="204" t="s">
        <v>180</v>
      </c>
    </row>
    <row r="2123" spans="2:51" s="203" customFormat="1">
      <c r="B2123" s="202"/>
      <c r="D2123" s="196" t="s">
        <v>190</v>
      </c>
      <c r="E2123" s="204" t="s">
        <v>5</v>
      </c>
      <c r="F2123" s="205" t="s">
        <v>529</v>
      </c>
      <c r="H2123" s="206">
        <v>58</v>
      </c>
      <c r="L2123" s="202"/>
      <c r="M2123" s="207"/>
      <c r="N2123" s="208"/>
      <c r="O2123" s="208"/>
      <c r="P2123" s="208"/>
      <c r="Q2123" s="208"/>
      <c r="R2123" s="208"/>
      <c r="S2123" s="208"/>
      <c r="T2123" s="209"/>
      <c r="AT2123" s="204" t="s">
        <v>190</v>
      </c>
      <c r="AU2123" s="204" t="s">
        <v>81</v>
      </c>
      <c r="AV2123" s="203" t="s">
        <v>81</v>
      </c>
      <c r="AW2123" s="203" t="s">
        <v>34</v>
      </c>
      <c r="AX2123" s="203" t="s">
        <v>71</v>
      </c>
      <c r="AY2123" s="204" t="s">
        <v>180</v>
      </c>
    </row>
    <row r="2124" spans="2:51" s="195" customFormat="1">
      <c r="B2124" s="194"/>
      <c r="D2124" s="196" t="s">
        <v>190</v>
      </c>
      <c r="E2124" s="197" t="s">
        <v>5</v>
      </c>
      <c r="F2124" s="198" t="s">
        <v>2393</v>
      </c>
      <c r="H2124" s="197" t="s">
        <v>5</v>
      </c>
      <c r="L2124" s="194"/>
      <c r="M2124" s="199"/>
      <c r="N2124" s="200"/>
      <c r="O2124" s="200"/>
      <c r="P2124" s="200"/>
      <c r="Q2124" s="200"/>
      <c r="R2124" s="200"/>
      <c r="S2124" s="200"/>
      <c r="T2124" s="201"/>
      <c r="AT2124" s="197" t="s">
        <v>190</v>
      </c>
      <c r="AU2124" s="197" t="s">
        <v>81</v>
      </c>
      <c r="AV2124" s="195" t="s">
        <v>78</v>
      </c>
      <c r="AW2124" s="195" t="s">
        <v>34</v>
      </c>
      <c r="AX2124" s="195" t="s">
        <v>71</v>
      </c>
      <c r="AY2124" s="197" t="s">
        <v>180</v>
      </c>
    </row>
    <row r="2125" spans="2:51" s="203" customFormat="1">
      <c r="B2125" s="202"/>
      <c r="D2125" s="196" t="s">
        <v>190</v>
      </c>
      <c r="E2125" s="204" t="s">
        <v>5</v>
      </c>
      <c r="F2125" s="205" t="s">
        <v>530</v>
      </c>
      <c r="H2125" s="206">
        <v>-5.94</v>
      </c>
      <c r="L2125" s="202"/>
      <c r="M2125" s="207"/>
      <c r="N2125" s="208"/>
      <c r="O2125" s="208"/>
      <c r="P2125" s="208"/>
      <c r="Q2125" s="208"/>
      <c r="R2125" s="208"/>
      <c r="S2125" s="208"/>
      <c r="T2125" s="209"/>
      <c r="AT2125" s="204" t="s">
        <v>190</v>
      </c>
      <c r="AU2125" s="204" t="s">
        <v>81</v>
      </c>
      <c r="AV2125" s="203" t="s">
        <v>81</v>
      </c>
      <c r="AW2125" s="203" t="s">
        <v>34</v>
      </c>
      <c r="AX2125" s="203" t="s">
        <v>71</v>
      </c>
      <c r="AY2125" s="204" t="s">
        <v>180</v>
      </c>
    </row>
    <row r="2126" spans="2:51" s="203" customFormat="1">
      <c r="B2126" s="202"/>
      <c r="D2126" s="196" t="s">
        <v>190</v>
      </c>
      <c r="E2126" s="204" t="s">
        <v>5</v>
      </c>
      <c r="F2126" s="205" t="s">
        <v>533</v>
      </c>
      <c r="H2126" s="206">
        <v>-23.76</v>
      </c>
      <c r="L2126" s="202"/>
      <c r="M2126" s="207"/>
      <c r="N2126" s="208"/>
      <c r="O2126" s="208"/>
      <c r="P2126" s="208"/>
      <c r="Q2126" s="208"/>
      <c r="R2126" s="208"/>
      <c r="S2126" s="208"/>
      <c r="T2126" s="209"/>
      <c r="AT2126" s="204" t="s">
        <v>190</v>
      </c>
      <c r="AU2126" s="204" t="s">
        <v>81</v>
      </c>
      <c r="AV2126" s="203" t="s">
        <v>81</v>
      </c>
      <c r="AW2126" s="203" t="s">
        <v>34</v>
      </c>
      <c r="AX2126" s="203" t="s">
        <v>71</v>
      </c>
      <c r="AY2126" s="204" t="s">
        <v>180</v>
      </c>
    </row>
    <row r="2127" spans="2:51" s="195" customFormat="1">
      <c r="B2127" s="194"/>
      <c r="D2127" s="196" t="s">
        <v>190</v>
      </c>
      <c r="E2127" s="197" t="s">
        <v>5</v>
      </c>
      <c r="F2127" s="198" t="s">
        <v>290</v>
      </c>
      <c r="H2127" s="197" t="s">
        <v>5</v>
      </c>
      <c r="L2127" s="194"/>
      <c r="M2127" s="199"/>
      <c r="N2127" s="200"/>
      <c r="O2127" s="200"/>
      <c r="P2127" s="200"/>
      <c r="Q2127" s="200"/>
      <c r="R2127" s="200"/>
      <c r="S2127" s="200"/>
      <c r="T2127" s="201"/>
      <c r="AT2127" s="197" t="s">
        <v>190</v>
      </c>
      <c r="AU2127" s="197" t="s">
        <v>81</v>
      </c>
      <c r="AV2127" s="195" t="s">
        <v>78</v>
      </c>
      <c r="AW2127" s="195" t="s">
        <v>34</v>
      </c>
      <c r="AX2127" s="195" t="s">
        <v>71</v>
      </c>
      <c r="AY2127" s="197" t="s">
        <v>180</v>
      </c>
    </row>
    <row r="2128" spans="2:51" s="203" customFormat="1">
      <c r="B2128" s="202"/>
      <c r="D2128" s="196" t="s">
        <v>190</v>
      </c>
      <c r="E2128" s="204" t="s">
        <v>5</v>
      </c>
      <c r="F2128" s="205" t="s">
        <v>515</v>
      </c>
      <c r="H2128" s="206">
        <v>106.92</v>
      </c>
      <c r="L2128" s="202"/>
      <c r="M2128" s="207"/>
      <c r="N2128" s="208"/>
      <c r="O2128" s="208"/>
      <c r="P2128" s="208"/>
      <c r="Q2128" s="208"/>
      <c r="R2128" s="208"/>
      <c r="S2128" s="208"/>
      <c r="T2128" s="209"/>
      <c r="AT2128" s="204" t="s">
        <v>190</v>
      </c>
      <c r="AU2128" s="204" t="s">
        <v>81</v>
      </c>
      <c r="AV2128" s="203" t="s">
        <v>81</v>
      </c>
      <c r="AW2128" s="203" t="s">
        <v>34</v>
      </c>
      <c r="AX2128" s="203" t="s">
        <v>71</v>
      </c>
      <c r="AY2128" s="204" t="s">
        <v>180</v>
      </c>
    </row>
    <row r="2129" spans="2:51" s="203" customFormat="1">
      <c r="B2129" s="202"/>
      <c r="D2129" s="196" t="s">
        <v>190</v>
      </c>
      <c r="E2129" s="204" t="s">
        <v>5</v>
      </c>
      <c r="F2129" s="205" t="s">
        <v>534</v>
      </c>
      <c r="H2129" s="206">
        <v>38.313000000000002</v>
      </c>
      <c r="L2129" s="202"/>
      <c r="M2129" s="207"/>
      <c r="N2129" s="208"/>
      <c r="O2129" s="208"/>
      <c r="P2129" s="208"/>
      <c r="Q2129" s="208"/>
      <c r="R2129" s="208"/>
      <c r="S2129" s="208"/>
      <c r="T2129" s="209"/>
      <c r="AT2129" s="204" t="s">
        <v>190</v>
      </c>
      <c r="AU2129" s="204" t="s">
        <v>81</v>
      </c>
      <c r="AV2129" s="203" t="s">
        <v>81</v>
      </c>
      <c r="AW2129" s="203" t="s">
        <v>34</v>
      </c>
      <c r="AX2129" s="203" t="s">
        <v>71</v>
      </c>
      <c r="AY2129" s="204" t="s">
        <v>180</v>
      </c>
    </row>
    <row r="2130" spans="2:51" s="203" customFormat="1">
      <c r="B2130" s="202"/>
      <c r="D2130" s="196" t="s">
        <v>190</v>
      </c>
      <c r="E2130" s="204" t="s">
        <v>5</v>
      </c>
      <c r="F2130" s="205" t="s">
        <v>535</v>
      </c>
      <c r="H2130" s="206">
        <v>16.22</v>
      </c>
      <c r="L2130" s="202"/>
      <c r="M2130" s="207"/>
      <c r="N2130" s="208"/>
      <c r="O2130" s="208"/>
      <c r="P2130" s="208"/>
      <c r="Q2130" s="208"/>
      <c r="R2130" s="208"/>
      <c r="S2130" s="208"/>
      <c r="T2130" s="209"/>
      <c r="AT2130" s="204" t="s">
        <v>190</v>
      </c>
      <c r="AU2130" s="204" t="s">
        <v>81</v>
      </c>
      <c r="AV2130" s="203" t="s">
        <v>81</v>
      </c>
      <c r="AW2130" s="203" t="s">
        <v>34</v>
      </c>
      <c r="AX2130" s="203" t="s">
        <v>71</v>
      </c>
      <c r="AY2130" s="204" t="s">
        <v>180</v>
      </c>
    </row>
    <row r="2131" spans="2:51" s="203" customFormat="1">
      <c r="B2131" s="202"/>
      <c r="D2131" s="196" t="s">
        <v>190</v>
      </c>
      <c r="E2131" s="204" t="s">
        <v>5</v>
      </c>
      <c r="F2131" s="205" t="s">
        <v>536</v>
      </c>
      <c r="H2131" s="206">
        <v>11.996</v>
      </c>
      <c r="L2131" s="202"/>
      <c r="M2131" s="207"/>
      <c r="N2131" s="208"/>
      <c r="O2131" s="208"/>
      <c r="P2131" s="208"/>
      <c r="Q2131" s="208"/>
      <c r="R2131" s="208"/>
      <c r="S2131" s="208"/>
      <c r="T2131" s="209"/>
      <c r="AT2131" s="204" t="s">
        <v>190</v>
      </c>
      <c r="AU2131" s="204" t="s">
        <v>81</v>
      </c>
      <c r="AV2131" s="203" t="s">
        <v>81</v>
      </c>
      <c r="AW2131" s="203" t="s">
        <v>34</v>
      </c>
      <c r="AX2131" s="203" t="s">
        <v>71</v>
      </c>
      <c r="AY2131" s="204" t="s">
        <v>180</v>
      </c>
    </row>
    <row r="2132" spans="2:51" s="203" customFormat="1">
      <c r="B2132" s="202"/>
      <c r="D2132" s="196" t="s">
        <v>190</v>
      </c>
      <c r="E2132" s="204" t="s">
        <v>5</v>
      </c>
      <c r="F2132" s="205" t="s">
        <v>537</v>
      </c>
      <c r="H2132" s="206">
        <v>17.16</v>
      </c>
      <c r="L2132" s="202"/>
      <c r="M2132" s="207"/>
      <c r="N2132" s="208"/>
      <c r="O2132" s="208"/>
      <c r="P2132" s="208"/>
      <c r="Q2132" s="208"/>
      <c r="R2132" s="208"/>
      <c r="S2132" s="208"/>
      <c r="T2132" s="209"/>
      <c r="AT2132" s="204" t="s">
        <v>190</v>
      </c>
      <c r="AU2132" s="204" t="s">
        <v>81</v>
      </c>
      <c r="AV2132" s="203" t="s">
        <v>81</v>
      </c>
      <c r="AW2132" s="203" t="s">
        <v>34</v>
      </c>
      <c r="AX2132" s="203" t="s">
        <v>71</v>
      </c>
      <c r="AY2132" s="204" t="s">
        <v>180</v>
      </c>
    </row>
    <row r="2133" spans="2:51" s="203" customFormat="1">
      <c r="B2133" s="202"/>
      <c r="D2133" s="196" t="s">
        <v>190</v>
      </c>
      <c r="E2133" s="204" t="s">
        <v>5</v>
      </c>
      <c r="F2133" s="205" t="s">
        <v>538</v>
      </c>
      <c r="H2133" s="206">
        <v>24.651</v>
      </c>
      <c r="L2133" s="202"/>
      <c r="M2133" s="207"/>
      <c r="N2133" s="208"/>
      <c r="O2133" s="208"/>
      <c r="P2133" s="208"/>
      <c r="Q2133" s="208"/>
      <c r="R2133" s="208"/>
      <c r="S2133" s="208"/>
      <c r="T2133" s="209"/>
      <c r="AT2133" s="204" t="s">
        <v>190</v>
      </c>
      <c r="AU2133" s="204" t="s">
        <v>81</v>
      </c>
      <c r="AV2133" s="203" t="s">
        <v>81</v>
      </c>
      <c r="AW2133" s="203" t="s">
        <v>34</v>
      </c>
      <c r="AX2133" s="203" t="s">
        <v>71</v>
      </c>
      <c r="AY2133" s="204" t="s">
        <v>180</v>
      </c>
    </row>
    <row r="2134" spans="2:51" s="203" customFormat="1">
      <c r="B2134" s="202"/>
      <c r="D2134" s="196" t="s">
        <v>190</v>
      </c>
      <c r="E2134" s="204" t="s">
        <v>5</v>
      </c>
      <c r="F2134" s="205" t="s">
        <v>539</v>
      </c>
      <c r="H2134" s="206">
        <v>47.427999999999997</v>
      </c>
      <c r="L2134" s="202"/>
      <c r="M2134" s="207"/>
      <c r="N2134" s="208"/>
      <c r="O2134" s="208"/>
      <c r="P2134" s="208"/>
      <c r="Q2134" s="208"/>
      <c r="R2134" s="208"/>
      <c r="S2134" s="208"/>
      <c r="T2134" s="209"/>
      <c r="AT2134" s="204" t="s">
        <v>190</v>
      </c>
      <c r="AU2134" s="204" t="s">
        <v>81</v>
      </c>
      <c r="AV2134" s="203" t="s">
        <v>81</v>
      </c>
      <c r="AW2134" s="203" t="s">
        <v>34</v>
      </c>
      <c r="AX2134" s="203" t="s">
        <v>71</v>
      </c>
      <c r="AY2134" s="204" t="s">
        <v>180</v>
      </c>
    </row>
    <row r="2135" spans="2:51" s="203" customFormat="1">
      <c r="B2135" s="202"/>
      <c r="D2135" s="196" t="s">
        <v>190</v>
      </c>
      <c r="E2135" s="204" t="s">
        <v>5</v>
      </c>
      <c r="F2135" s="205" t="s">
        <v>540</v>
      </c>
      <c r="H2135" s="206">
        <v>82.962000000000003</v>
      </c>
      <c r="L2135" s="202"/>
      <c r="M2135" s="207"/>
      <c r="N2135" s="208"/>
      <c r="O2135" s="208"/>
      <c r="P2135" s="208"/>
      <c r="Q2135" s="208"/>
      <c r="R2135" s="208"/>
      <c r="S2135" s="208"/>
      <c r="T2135" s="209"/>
      <c r="AT2135" s="204" t="s">
        <v>190</v>
      </c>
      <c r="AU2135" s="204" t="s">
        <v>81</v>
      </c>
      <c r="AV2135" s="203" t="s">
        <v>81</v>
      </c>
      <c r="AW2135" s="203" t="s">
        <v>34</v>
      </c>
      <c r="AX2135" s="203" t="s">
        <v>71</v>
      </c>
      <c r="AY2135" s="204" t="s">
        <v>180</v>
      </c>
    </row>
    <row r="2136" spans="2:51" s="203" customFormat="1">
      <c r="B2136" s="202"/>
      <c r="D2136" s="196" t="s">
        <v>190</v>
      </c>
      <c r="E2136" s="204" t="s">
        <v>5</v>
      </c>
      <c r="F2136" s="205" t="s">
        <v>541</v>
      </c>
      <c r="H2136" s="206">
        <v>56.033999999999999</v>
      </c>
      <c r="L2136" s="202"/>
      <c r="M2136" s="207"/>
      <c r="N2136" s="208"/>
      <c r="O2136" s="208"/>
      <c r="P2136" s="208"/>
      <c r="Q2136" s="208"/>
      <c r="R2136" s="208"/>
      <c r="S2136" s="208"/>
      <c r="T2136" s="209"/>
      <c r="AT2136" s="204" t="s">
        <v>190</v>
      </c>
      <c r="AU2136" s="204" t="s">
        <v>81</v>
      </c>
      <c r="AV2136" s="203" t="s">
        <v>81</v>
      </c>
      <c r="AW2136" s="203" t="s">
        <v>34</v>
      </c>
      <c r="AX2136" s="203" t="s">
        <v>71</v>
      </c>
      <c r="AY2136" s="204" t="s">
        <v>180</v>
      </c>
    </row>
    <row r="2137" spans="2:51" s="203" customFormat="1">
      <c r="B2137" s="202"/>
      <c r="D2137" s="196" t="s">
        <v>190</v>
      </c>
      <c r="E2137" s="204" t="s">
        <v>5</v>
      </c>
      <c r="F2137" s="205" t="s">
        <v>542</v>
      </c>
      <c r="H2137" s="206">
        <v>62.732999999999997</v>
      </c>
      <c r="L2137" s="202"/>
      <c r="M2137" s="207"/>
      <c r="N2137" s="208"/>
      <c r="O2137" s="208"/>
      <c r="P2137" s="208"/>
      <c r="Q2137" s="208"/>
      <c r="R2137" s="208"/>
      <c r="S2137" s="208"/>
      <c r="T2137" s="209"/>
      <c r="AT2137" s="204" t="s">
        <v>190</v>
      </c>
      <c r="AU2137" s="204" t="s">
        <v>81</v>
      </c>
      <c r="AV2137" s="203" t="s">
        <v>81</v>
      </c>
      <c r="AW2137" s="203" t="s">
        <v>34</v>
      </c>
      <c r="AX2137" s="203" t="s">
        <v>71</v>
      </c>
      <c r="AY2137" s="204" t="s">
        <v>180</v>
      </c>
    </row>
    <row r="2138" spans="2:51" s="203" customFormat="1">
      <c r="B2138" s="202"/>
      <c r="D2138" s="196" t="s">
        <v>190</v>
      </c>
      <c r="E2138" s="204" t="s">
        <v>5</v>
      </c>
      <c r="F2138" s="205" t="s">
        <v>543</v>
      </c>
      <c r="H2138" s="206">
        <v>50.951999999999998</v>
      </c>
      <c r="L2138" s="202"/>
      <c r="M2138" s="207"/>
      <c r="N2138" s="208"/>
      <c r="O2138" s="208"/>
      <c r="P2138" s="208"/>
      <c r="Q2138" s="208"/>
      <c r="R2138" s="208"/>
      <c r="S2138" s="208"/>
      <c r="T2138" s="209"/>
      <c r="AT2138" s="204" t="s">
        <v>190</v>
      </c>
      <c r="AU2138" s="204" t="s">
        <v>81</v>
      </c>
      <c r="AV2138" s="203" t="s">
        <v>81</v>
      </c>
      <c r="AW2138" s="203" t="s">
        <v>34</v>
      </c>
      <c r="AX2138" s="203" t="s">
        <v>71</v>
      </c>
      <c r="AY2138" s="204" t="s">
        <v>180</v>
      </c>
    </row>
    <row r="2139" spans="2:51" s="203" customFormat="1">
      <c r="B2139" s="202"/>
      <c r="D2139" s="196" t="s">
        <v>190</v>
      </c>
      <c r="E2139" s="204" t="s">
        <v>5</v>
      </c>
      <c r="F2139" s="205" t="s">
        <v>544</v>
      </c>
      <c r="H2139" s="206">
        <v>29.172000000000001</v>
      </c>
      <c r="L2139" s="202"/>
      <c r="M2139" s="207"/>
      <c r="N2139" s="208"/>
      <c r="O2139" s="208"/>
      <c r="P2139" s="208"/>
      <c r="Q2139" s="208"/>
      <c r="R2139" s="208"/>
      <c r="S2139" s="208"/>
      <c r="T2139" s="209"/>
      <c r="AT2139" s="204" t="s">
        <v>190</v>
      </c>
      <c r="AU2139" s="204" t="s">
        <v>81</v>
      </c>
      <c r="AV2139" s="203" t="s">
        <v>81</v>
      </c>
      <c r="AW2139" s="203" t="s">
        <v>34</v>
      </c>
      <c r="AX2139" s="203" t="s">
        <v>71</v>
      </c>
      <c r="AY2139" s="204" t="s">
        <v>180</v>
      </c>
    </row>
    <row r="2140" spans="2:51" s="203" customFormat="1">
      <c r="B2140" s="202"/>
      <c r="D2140" s="196" t="s">
        <v>190</v>
      </c>
      <c r="E2140" s="204" t="s">
        <v>5</v>
      </c>
      <c r="F2140" s="205" t="s">
        <v>545</v>
      </c>
      <c r="H2140" s="206">
        <v>126.291</v>
      </c>
      <c r="L2140" s="202"/>
      <c r="M2140" s="207"/>
      <c r="N2140" s="208"/>
      <c r="O2140" s="208"/>
      <c r="P2140" s="208"/>
      <c r="Q2140" s="208"/>
      <c r="R2140" s="208"/>
      <c r="S2140" s="208"/>
      <c r="T2140" s="209"/>
      <c r="AT2140" s="204" t="s">
        <v>190</v>
      </c>
      <c r="AU2140" s="204" t="s">
        <v>81</v>
      </c>
      <c r="AV2140" s="203" t="s">
        <v>81</v>
      </c>
      <c r="AW2140" s="203" t="s">
        <v>34</v>
      </c>
      <c r="AX2140" s="203" t="s">
        <v>71</v>
      </c>
      <c r="AY2140" s="204" t="s">
        <v>180</v>
      </c>
    </row>
    <row r="2141" spans="2:51" s="203" customFormat="1">
      <c r="B2141" s="202"/>
      <c r="D2141" s="196" t="s">
        <v>190</v>
      </c>
      <c r="E2141" s="204" t="s">
        <v>5</v>
      </c>
      <c r="F2141" s="205" t="s">
        <v>546</v>
      </c>
      <c r="H2141" s="206">
        <v>22.44</v>
      </c>
      <c r="L2141" s="202"/>
      <c r="M2141" s="207"/>
      <c r="N2141" s="208"/>
      <c r="O2141" s="208"/>
      <c r="P2141" s="208"/>
      <c r="Q2141" s="208"/>
      <c r="R2141" s="208"/>
      <c r="S2141" s="208"/>
      <c r="T2141" s="209"/>
      <c r="AT2141" s="204" t="s">
        <v>190</v>
      </c>
      <c r="AU2141" s="204" t="s">
        <v>81</v>
      </c>
      <c r="AV2141" s="203" t="s">
        <v>81</v>
      </c>
      <c r="AW2141" s="203" t="s">
        <v>34</v>
      </c>
      <c r="AX2141" s="203" t="s">
        <v>71</v>
      </c>
      <c r="AY2141" s="204" t="s">
        <v>180</v>
      </c>
    </row>
    <row r="2142" spans="2:51" s="203" customFormat="1">
      <c r="B2142" s="202"/>
      <c r="D2142" s="196" t="s">
        <v>190</v>
      </c>
      <c r="E2142" s="204" t="s">
        <v>5</v>
      </c>
      <c r="F2142" s="205" t="s">
        <v>547</v>
      </c>
      <c r="H2142" s="206">
        <v>25.773</v>
      </c>
      <c r="L2142" s="202"/>
      <c r="M2142" s="207"/>
      <c r="N2142" s="208"/>
      <c r="O2142" s="208"/>
      <c r="P2142" s="208"/>
      <c r="Q2142" s="208"/>
      <c r="R2142" s="208"/>
      <c r="S2142" s="208"/>
      <c r="T2142" s="209"/>
      <c r="AT2142" s="204" t="s">
        <v>190</v>
      </c>
      <c r="AU2142" s="204" t="s">
        <v>81</v>
      </c>
      <c r="AV2142" s="203" t="s">
        <v>81</v>
      </c>
      <c r="AW2142" s="203" t="s">
        <v>34</v>
      </c>
      <c r="AX2142" s="203" t="s">
        <v>71</v>
      </c>
      <c r="AY2142" s="204" t="s">
        <v>180</v>
      </c>
    </row>
    <row r="2143" spans="2:51" s="203" customFormat="1">
      <c r="B2143" s="202"/>
      <c r="D2143" s="196" t="s">
        <v>190</v>
      </c>
      <c r="E2143" s="204" t="s">
        <v>5</v>
      </c>
      <c r="F2143" s="205" t="s">
        <v>548</v>
      </c>
      <c r="H2143" s="206">
        <v>52.206000000000003</v>
      </c>
      <c r="L2143" s="202"/>
      <c r="M2143" s="207"/>
      <c r="N2143" s="208"/>
      <c r="O2143" s="208"/>
      <c r="P2143" s="208"/>
      <c r="Q2143" s="208"/>
      <c r="R2143" s="208"/>
      <c r="S2143" s="208"/>
      <c r="T2143" s="209"/>
      <c r="AT2143" s="204" t="s">
        <v>190</v>
      </c>
      <c r="AU2143" s="204" t="s">
        <v>81</v>
      </c>
      <c r="AV2143" s="203" t="s">
        <v>81</v>
      </c>
      <c r="AW2143" s="203" t="s">
        <v>34</v>
      </c>
      <c r="AX2143" s="203" t="s">
        <v>71</v>
      </c>
      <c r="AY2143" s="204" t="s">
        <v>180</v>
      </c>
    </row>
    <row r="2144" spans="2:51" s="203" customFormat="1">
      <c r="B2144" s="202"/>
      <c r="D2144" s="196" t="s">
        <v>190</v>
      </c>
      <c r="E2144" s="204" t="s">
        <v>5</v>
      </c>
      <c r="F2144" s="205" t="s">
        <v>549</v>
      </c>
      <c r="H2144" s="206">
        <v>77.450999999999993</v>
      </c>
      <c r="L2144" s="202"/>
      <c r="M2144" s="207"/>
      <c r="N2144" s="208"/>
      <c r="O2144" s="208"/>
      <c r="P2144" s="208"/>
      <c r="Q2144" s="208"/>
      <c r="R2144" s="208"/>
      <c r="S2144" s="208"/>
      <c r="T2144" s="209"/>
      <c r="AT2144" s="204" t="s">
        <v>190</v>
      </c>
      <c r="AU2144" s="204" t="s">
        <v>81</v>
      </c>
      <c r="AV2144" s="203" t="s">
        <v>81</v>
      </c>
      <c r="AW2144" s="203" t="s">
        <v>34</v>
      </c>
      <c r="AX2144" s="203" t="s">
        <v>71</v>
      </c>
      <c r="AY2144" s="204" t="s">
        <v>180</v>
      </c>
    </row>
    <row r="2145" spans="2:65" s="203" customFormat="1">
      <c r="B2145" s="202"/>
      <c r="D2145" s="196" t="s">
        <v>190</v>
      </c>
      <c r="E2145" s="204" t="s">
        <v>5</v>
      </c>
      <c r="F2145" s="205" t="s">
        <v>550</v>
      </c>
      <c r="H2145" s="206">
        <v>95.468999999999994</v>
      </c>
      <c r="L2145" s="202"/>
      <c r="M2145" s="207"/>
      <c r="N2145" s="208"/>
      <c r="O2145" s="208"/>
      <c r="P2145" s="208"/>
      <c r="Q2145" s="208"/>
      <c r="R2145" s="208"/>
      <c r="S2145" s="208"/>
      <c r="T2145" s="209"/>
      <c r="AT2145" s="204" t="s">
        <v>190</v>
      </c>
      <c r="AU2145" s="204" t="s">
        <v>81</v>
      </c>
      <c r="AV2145" s="203" t="s">
        <v>81</v>
      </c>
      <c r="AW2145" s="203" t="s">
        <v>34</v>
      </c>
      <c r="AX2145" s="203" t="s">
        <v>71</v>
      </c>
      <c r="AY2145" s="204" t="s">
        <v>180</v>
      </c>
    </row>
    <row r="2146" spans="2:65" s="203" customFormat="1">
      <c r="B2146" s="202"/>
      <c r="D2146" s="196" t="s">
        <v>190</v>
      </c>
      <c r="E2146" s="204" t="s">
        <v>5</v>
      </c>
      <c r="F2146" s="205" t="s">
        <v>551</v>
      </c>
      <c r="H2146" s="206">
        <v>84</v>
      </c>
      <c r="L2146" s="202"/>
      <c r="M2146" s="207"/>
      <c r="N2146" s="208"/>
      <c r="O2146" s="208"/>
      <c r="P2146" s="208"/>
      <c r="Q2146" s="208"/>
      <c r="R2146" s="208"/>
      <c r="S2146" s="208"/>
      <c r="T2146" s="209"/>
      <c r="AT2146" s="204" t="s">
        <v>190</v>
      </c>
      <c r="AU2146" s="204" t="s">
        <v>81</v>
      </c>
      <c r="AV2146" s="203" t="s">
        <v>81</v>
      </c>
      <c r="AW2146" s="203" t="s">
        <v>34</v>
      </c>
      <c r="AX2146" s="203" t="s">
        <v>71</v>
      </c>
      <c r="AY2146" s="204" t="s">
        <v>180</v>
      </c>
    </row>
    <row r="2147" spans="2:65" s="195" customFormat="1">
      <c r="B2147" s="194"/>
      <c r="D2147" s="196" t="s">
        <v>190</v>
      </c>
      <c r="E2147" s="197" t="s">
        <v>5</v>
      </c>
      <c r="F2147" s="198" t="s">
        <v>2394</v>
      </c>
      <c r="H2147" s="197" t="s">
        <v>5</v>
      </c>
      <c r="L2147" s="194"/>
      <c r="M2147" s="199"/>
      <c r="N2147" s="200"/>
      <c r="O2147" s="200"/>
      <c r="P2147" s="200"/>
      <c r="Q2147" s="200"/>
      <c r="R2147" s="200"/>
      <c r="S2147" s="200"/>
      <c r="T2147" s="201"/>
      <c r="AT2147" s="197" t="s">
        <v>190</v>
      </c>
      <c r="AU2147" s="197" t="s">
        <v>81</v>
      </c>
      <c r="AV2147" s="195" t="s">
        <v>78</v>
      </c>
      <c r="AW2147" s="195" t="s">
        <v>34</v>
      </c>
      <c r="AX2147" s="195" t="s">
        <v>71</v>
      </c>
      <c r="AY2147" s="197" t="s">
        <v>180</v>
      </c>
    </row>
    <row r="2148" spans="2:65" s="203" customFormat="1">
      <c r="B2148" s="202"/>
      <c r="D2148" s="196" t="s">
        <v>190</v>
      </c>
      <c r="E2148" s="204" t="s">
        <v>5</v>
      </c>
      <c r="F2148" s="205" t="s">
        <v>555</v>
      </c>
      <c r="H2148" s="206">
        <v>-23.04</v>
      </c>
      <c r="L2148" s="202"/>
      <c r="M2148" s="207"/>
      <c r="N2148" s="208"/>
      <c r="O2148" s="208"/>
      <c r="P2148" s="208"/>
      <c r="Q2148" s="208"/>
      <c r="R2148" s="208"/>
      <c r="S2148" s="208"/>
      <c r="T2148" s="209"/>
      <c r="AT2148" s="204" t="s">
        <v>190</v>
      </c>
      <c r="AU2148" s="204" t="s">
        <v>81</v>
      </c>
      <c r="AV2148" s="203" t="s">
        <v>81</v>
      </c>
      <c r="AW2148" s="203" t="s">
        <v>34</v>
      </c>
      <c r="AX2148" s="203" t="s">
        <v>71</v>
      </c>
      <c r="AY2148" s="204" t="s">
        <v>180</v>
      </c>
    </row>
    <row r="2149" spans="2:65" s="203" customFormat="1">
      <c r="B2149" s="202"/>
      <c r="D2149" s="196" t="s">
        <v>190</v>
      </c>
      <c r="E2149" s="204" t="s">
        <v>5</v>
      </c>
      <c r="F2149" s="205" t="s">
        <v>556</v>
      </c>
      <c r="H2149" s="206">
        <v>-8.64</v>
      </c>
      <c r="L2149" s="202"/>
      <c r="M2149" s="207"/>
      <c r="N2149" s="208"/>
      <c r="O2149" s="208"/>
      <c r="P2149" s="208"/>
      <c r="Q2149" s="208"/>
      <c r="R2149" s="208"/>
      <c r="S2149" s="208"/>
      <c r="T2149" s="209"/>
      <c r="AT2149" s="204" t="s">
        <v>190</v>
      </c>
      <c r="AU2149" s="204" t="s">
        <v>81</v>
      </c>
      <c r="AV2149" s="203" t="s">
        <v>81</v>
      </c>
      <c r="AW2149" s="203" t="s">
        <v>34</v>
      </c>
      <c r="AX2149" s="203" t="s">
        <v>71</v>
      </c>
      <c r="AY2149" s="204" t="s">
        <v>180</v>
      </c>
    </row>
    <row r="2150" spans="2:65" s="203" customFormat="1">
      <c r="B2150" s="202"/>
      <c r="D2150" s="196" t="s">
        <v>190</v>
      </c>
      <c r="E2150" s="204" t="s">
        <v>5</v>
      </c>
      <c r="F2150" s="205" t="s">
        <v>557</v>
      </c>
      <c r="H2150" s="206">
        <v>-28.8</v>
      </c>
      <c r="L2150" s="202"/>
      <c r="M2150" s="207"/>
      <c r="N2150" s="208"/>
      <c r="O2150" s="208"/>
      <c r="P2150" s="208"/>
      <c r="Q2150" s="208"/>
      <c r="R2150" s="208"/>
      <c r="S2150" s="208"/>
      <c r="T2150" s="209"/>
      <c r="AT2150" s="204" t="s">
        <v>190</v>
      </c>
      <c r="AU2150" s="204" t="s">
        <v>81</v>
      </c>
      <c r="AV2150" s="203" t="s">
        <v>81</v>
      </c>
      <c r="AW2150" s="203" t="s">
        <v>34</v>
      </c>
      <c r="AX2150" s="203" t="s">
        <v>71</v>
      </c>
      <c r="AY2150" s="204" t="s">
        <v>180</v>
      </c>
    </row>
    <row r="2151" spans="2:65" s="203" customFormat="1">
      <c r="B2151" s="202"/>
      <c r="D2151" s="196" t="s">
        <v>190</v>
      </c>
      <c r="E2151" s="204" t="s">
        <v>5</v>
      </c>
      <c r="F2151" s="205" t="s">
        <v>558</v>
      </c>
      <c r="H2151" s="206">
        <v>-11.88</v>
      </c>
      <c r="L2151" s="202"/>
      <c r="M2151" s="207"/>
      <c r="N2151" s="208"/>
      <c r="O2151" s="208"/>
      <c r="P2151" s="208"/>
      <c r="Q2151" s="208"/>
      <c r="R2151" s="208"/>
      <c r="S2151" s="208"/>
      <c r="T2151" s="209"/>
      <c r="AT2151" s="204" t="s">
        <v>190</v>
      </c>
      <c r="AU2151" s="204" t="s">
        <v>81</v>
      </c>
      <c r="AV2151" s="203" t="s">
        <v>81</v>
      </c>
      <c r="AW2151" s="203" t="s">
        <v>34</v>
      </c>
      <c r="AX2151" s="203" t="s">
        <v>71</v>
      </c>
      <c r="AY2151" s="204" t="s">
        <v>180</v>
      </c>
    </row>
    <row r="2152" spans="2:65" s="195" customFormat="1">
      <c r="B2152" s="194"/>
      <c r="D2152" s="196" t="s">
        <v>190</v>
      </c>
      <c r="E2152" s="197" t="s">
        <v>5</v>
      </c>
      <c r="F2152" s="198" t="s">
        <v>2391</v>
      </c>
      <c r="H2152" s="197" t="s">
        <v>5</v>
      </c>
      <c r="L2152" s="194"/>
      <c r="M2152" s="199"/>
      <c r="N2152" s="200"/>
      <c r="O2152" s="200"/>
      <c r="P2152" s="200"/>
      <c r="Q2152" s="200"/>
      <c r="R2152" s="200"/>
      <c r="S2152" s="200"/>
      <c r="T2152" s="201"/>
      <c r="AT2152" s="197" t="s">
        <v>190</v>
      </c>
      <c r="AU2152" s="197" t="s">
        <v>81</v>
      </c>
      <c r="AV2152" s="195" t="s">
        <v>78</v>
      </c>
      <c r="AW2152" s="195" t="s">
        <v>34</v>
      </c>
      <c r="AX2152" s="195" t="s">
        <v>71</v>
      </c>
      <c r="AY2152" s="197" t="s">
        <v>180</v>
      </c>
    </row>
    <row r="2153" spans="2:65" s="203" customFormat="1">
      <c r="B2153" s="202"/>
      <c r="D2153" s="196" t="s">
        <v>190</v>
      </c>
      <c r="E2153" s="204" t="s">
        <v>5</v>
      </c>
      <c r="F2153" s="205" t="s">
        <v>2395</v>
      </c>
      <c r="H2153" s="206">
        <v>-102.63</v>
      </c>
      <c r="L2153" s="202"/>
      <c r="M2153" s="207"/>
      <c r="N2153" s="208"/>
      <c r="O2153" s="208"/>
      <c r="P2153" s="208"/>
      <c r="Q2153" s="208"/>
      <c r="R2153" s="208"/>
      <c r="S2153" s="208"/>
      <c r="T2153" s="209"/>
      <c r="AT2153" s="204" t="s">
        <v>190</v>
      </c>
      <c r="AU2153" s="204" t="s">
        <v>81</v>
      </c>
      <c r="AV2153" s="203" t="s">
        <v>81</v>
      </c>
      <c r="AW2153" s="203" t="s">
        <v>34</v>
      </c>
      <c r="AX2153" s="203" t="s">
        <v>71</v>
      </c>
      <c r="AY2153" s="204" t="s">
        <v>180</v>
      </c>
    </row>
    <row r="2154" spans="2:65" s="195" customFormat="1">
      <c r="B2154" s="194"/>
      <c r="D2154" s="196" t="s">
        <v>190</v>
      </c>
      <c r="E2154" s="197" t="s">
        <v>5</v>
      </c>
      <c r="F2154" s="198" t="s">
        <v>2375</v>
      </c>
      <c r="H2154" s="197" t="s">
        <v>5</v>
      </c>
      <c r="L2154" s="194"/>
      <c r="M2154" s="199"/>
      <c r="N2154" s="200"/>
      <c r="O2154" s="200"/>
      <c r="P2154" s="200"/>
      <c r="Q2154" s="200"/>
      <c r="R2154" s="200"/>
      <c r="S2154" s="200"/>
      <c r="T2154" s="201"/>
      <c r="AT2154" s="197" t="s">
        <v>190</v>
      </c>
      <c r="AU2154" s="197" t="s">
        <v>81</v>
      </c>
      <c r="AV2154" s="195" t="s">
        <v>78</v>
      </c>
      <c r="AW2154" s="195" t="s">
        <v>34</v>
      </c>
      <c r="AX2154" s="195" t="s">
        <v>71</v>
      </c>
      <c r="AY2154" s="197" t="s">
        <v>180</v>
      </c>
    </row>
    <row r="2155" spans="2:65" s="203" customFormat="1">
      <c r="B2155" s="202"/>
      <c r="D2155" s="196" t="s">
        <v>190</v>
      </c>
      <c r="E2155" s="204" t="s">
        <v>5</v>
      </c>
      <c r="F2155" s="205" t="s">
        <v>2396</v>
      </c>
      <c r="H2155" s="206">
        <v>-133.28</v>
      </c>
      <c r="L2155" s="202"/>
      <c r="M2155" s="207"/>
      <c r="N2155" s="208"/>
      <c r="O2155" s="208"/>
      <c r="P2155" s="208"/>
      <c r="Q2155" s="208"/>
      <c r="R2155" s="208"/>
      <c r="S2155" s="208"/>
      <c r="T2155" s="209"/>
      <c r="AT2155" s="204" t="s">
        <v>190</v>
      </c>
      <c r="AU2155" s="204" t="s">
        <v>81</v>
      </c>
      <c r="AV2155" s="203" t="s">
        <v>81</v>
      </c>
      <c r="AW2155" s="203" t="s">
        <v>34</v>
      </c>
      <c r="AX2155" s="203" t="s">
        <v>71</v>
      </c>
      <c r="AY2155" s="204" t="s">
        <v>180</v>
      </c>
    </row>
    <row r="2156" spans="2:65" s="211" customFormat="1">
      <c r="B2156" s="210"/>
      <c r="D2156" s="196" t="s">
        <v>190</v>
      </c>
      <c r="E2156" s="212" t="s">
        <v>5</v>
      </c>
      <c r="F2156" s="213" t="s">
        <v>198</v>
      </c>
      <c r="H2156" s="214">
        <v>1855.912</v>
      </c>
      <c r="L2156" s="210"/>
      <c r="M2156" s="215"/>
      <c r="N2156" s="216"/>
      <c r="O2156" s="216"/>
      <c r="P2156" s="216"/>
      <c r="Q2156" s="216"/>
      <c r="R2156" s="216"/>
      <c r="S2156" s="216"/>
      <c r="T2156" s="217"/>
      <c r="AT2156" s="212" t="s">
        <v>190</v>
      </c>
      <c r="AU2156" s="212" t="s">
        <v>81</v>
      </c>
      <c r="AV2156" s="211" t="s">
        <v>188</v>
      </c>
      <c r="AW2156" s="211" t="s">
        <v>34</v>
      </c>
      <c r="AX2156" s="211" t="s">
        <v>78</v>
      </c>
      <c r="AY2156" s="212" t="s">
        <v>180</v>
      </c>
    </row>
    <row r="2157" spans="2:65" s="103" customFormat="1" ht="16.5" customHeight="1">
      <c r="B2157" s="104"/>
      <c r="C2157" s="183" t="s">
        <v>2397</v>
      </c>
      <c r="D2157" s="183" t="s">
        <v>183</v>
      </c>
      <c r="E2157" s="184" t="s">
        <v>2398</v>
      </c>
      <c r="F2157" s="185" t="s">
        <v>2399</v>
      </c>
      <c r="G2157" s="186" t="s">
        <v>208</v>
      </c>
      <c r="H2157" s="187">
        <v>153.809</v>
      </c>
      <c r="I2157" s="6"/>
      <c r="J2157" s="188">
        <f>ROUND(I2157*H2157,2)</f>
        <v>0</v>
      </c>
      <c r="K2157" s="185" t="s">
        <v>187</v>
      </c>
      <c r="L2157" s="104"/>
      <c r="M2157" s="189" t="s">
        <v>5</v>
      </c>
      <c r="N2157" s="190" t="s">
        <v>42</v>
      </c>
      <c r="O2157" s="105"/>
      <c r="P2157" s="191">
        <f>O2157*H2157</f>
        <v>0</v>
      </c>
      <c r="Q2157" s="191">
        <v>1E-3</v>
      </c>
      <c r="R2157" s="191">
        <f>Q2157*H2157</f>
        <v>0.153809</v>
      </c>
      <c r="S2157" s="191">
        <v>3.1E-4</v>
      </c>
      <c r="T2157" s="192">
        <f>S2157*H2157</f>
        <v>4.7680790000000001E-2</v>
      </c>
      <c r="AR2157" s="93" t="s">
        <v>271</v>
      </c>
      <c r="AT2157" s="93" t="s">
        <v>183</v>
      </c>
      <c r="AU2157" s="93" t="s">
        <v>81</v>
      </c>
      <c r="AY2157" s="93" t="s">
        <v>180</v>
      </c>
      <c r="BE2157" s="193">
        <f>IF(N2157="základní",J2157,0)</f>
        <v>0</v>
      </c>
      <c r="BF2157" s="193">
        <f>IF(N2157="snížená",J2157,0)</f>
        <v>0</v>
      </c>
      <c r="BG2157" s="193">
        <f>IF(N2157="zákl. přenesená",J2157,0)</f>
        <v>0</v>
      </c>
      <c r="BH2157" s="193">
        <f>IF(N2157="sníž. přenesená",J2157,0)</f>
        <v>0</v>
      </c>
      <c r="BI2157" s="193">
        <f>IF(N2157="nulová",J2157,0)</f>
        <v>0</v>
      </c>
      <c r="BJ2157" s="93" t="s">
        <v>78</v>
      </c>
      <c r="BK2157" s="193">
        <f>ROUND(I2157*H2157,2)</f>
        <v>0</v>
      </c>
      <c r="BL2157" s="93" t="s">
        <v>271</v>
      </c>
      <c r="BM2157" s="93" t="s">
        <v>2400</v>
      </c>
    </row>
    <row r="2158" spans="2:65" s="203" customFormat="1">
      <c r="B2158" s="202"/>
      <c r="D2158" s="196" t="s">
        <v>190</v>
      </c>
      <c r="E2158" s="204" t="s">
        <v>5</v>
      </c>
      <c r="F2158" s="205" t="s">
        <v>2401</v>
      </c>
      <c r="H2158" s="206">
        <v>51.179000000000002</v>
      </c>
      <c r="L2158" s="202"/>
      <c r="M2158" s="207"/>
      <c r="N2158" s="208"/>
      <c r="O2158" s="208"/>
      <c r="P2158" s="208"/>
      <c r="Q2158" s="208"/>
      <c r="R2158" s="208"/>
      <c r="S2158" s="208"/>
      <c r="T2158" s="209"/>
      <c r="AT2158" s="204" t="s">
        <v>190</v>
      </c>
      <c r="AU2158" s="204" t="s">
        <v>81</v>
      </c>
      <c r="AV2158" s="203" t="s">
        <v>81</v>
      </c>
      <c r="AW2158" s="203" t="s">
        <v>34</v>
      </c>
      <c r="AX2158" s="203" t="s">
        <v>71</v>
      </c>
      <c r="AY2158" s="204" t="s">
        <v>180</v>
      </c>
    </row>
    <row r="2159" spans="2:65" s="203" customFormat="1">
      <c r="B2159" s="202"/>
      <c r="D2159" s="196" t="s">
        <v>190</v>
      </c>
      <c r="E2159" s="204" t="s">
        <v>5</v>
      </c>
      <c r="F2159" s="205" t="s">
        <v>2402</v>
      </c>
      <c r="H2159" s="206">
        <v>102.63</v>
      </c>
      <c r="L2159" s="202"/>
      <c r="M2159" s="207"/>
      <c r="N2159" s="208"/>
      <c r="O2159" s="208"/>
      <c r="P2159" s="208"/>
      <c r="Q2159" s="208"/>
      <c r="R2159" s="208"/>
      <c r="S2159" s="208"/>
      <c r="T2159" s="209"/>
      <c r="AT2159" s="204" t="s">
        <v>190</v>
      </c>
      <c r="AU2159" s="204" t="s">
        <v>81</v>
      </c>
      <c r="AV2159" s="203" t="s">
        <v>81</v>
      </c>
      <c r="AW2159" s="203" t="s">
        <v>34</v>
      </c>
      <c r="AX2159" s="203" t="s">
        <v>71</v>
      </c>
      <c r="AY2159" s="204" t="s">
        <v>180</v>
      </c>
    </row>
    <row r="2160" spans="2:65" s="211" customFormat="1">
      <c r="B2160" s="210"/>
      <c r="D2160" s="196" t="s">
        <v>190</v>
      </c>
      <c r="E2160" s="212" t="s">
        <v>5</v>
      </c>
      <c r="F2160" s="213" t="s">
        <v>198</v>
      </c>
      <c r="H2160" s="214">
        <v>153.809</v>
      </c>
      <c r="L2160" s="210"/>
      <c r="M2160" s="215"/>
      <c r="N2160" s="216"/>
      <c r="O2160" s="216"/>
      <c r="P2160" s="216"/>
      <c r="Q2160" s="216"/>
      <c r="R2160" s="216"/>
      <c r="S2160" s="216"/>
      <c r="T2160" s="217"/>
      <c r="AT2160" s="212" t="s">
        <v>190</v>
      </c>
      <c r="AU2160" s="212" t="s">
        <v>81</v>
      </c>
      <c r="AV2160" s="211" t="s">
        <v>188</v>
      </c>
      <c r="AW2160" s="211" t="s">
        <v>34</v>
      </c>
      <c r="AX2160" s="211" t="s">
        <v>78</v>
      </c>
      <c r="AY2160" s="212" t="s">
        <v>180</v>
      </c>
    </row>
    <row r="2161" spans="2:65" s="103" customFormat="1" ht="25.5" customHeight="1">
      <c r="B2161" s="104"/>
      <c r="C2161" s="183" t="s">
        <v>2403</v>
      </c>
      <c r="D2161" s="183" t="s">
        <v>183</v>
      </c>
      <c r="E2161" s="184" t="s">
        <v>2404</v>
      </c>
      <c r="F2161" s="185" t="s">
        <v>2405</v>
      </c>
      <c r="G2161" s="186" t="s">
        <v>208</v>
      </c>
      <c r="H2161" s="187">
        <v>2114.6149999999998</v>
      </c>
      <c r="I2161" s="6"/>
      <c r="J2161" s="188">
        <f>ROUND(I2161*H2161,2)</f>
        <v>0</v>
      </c>
      <c r="K2161" s="185" t="s">
        <v>187</v>
      </c>
      <c r="L2161" s="104"/>
      <c r="M2161" s="189" t="s">
        <v>5</v>
      </c>
      <c r="N2161" s="190" t="s">
        <v>42</v>
      </c>
      <c r="O2161" s="105"/>
      <c r="P2161" s="191">
        <f>O2161*H2161</f>
        <v>0</v>
      </c>
      <c r="Q2161" s="191">
        <v>2.9E-4</v>
      </c>
      <c r="R2161" s="191">
        <f>Q2161*H2161</f>
        <v>0.61323834999999993</v>
      </c>
      <c r="S2161" s="191">
        <v>0</v>
      </c>
      <c r="T2161" s="192">
        <f>S2161*H2161</f>
        <v>0</v>
      </c>
      <c r="AR2161" s="93" t="s">
        <v>271</v>
      </c>
      <c r="AT2161" s="93" t="s">
        <v>183</v>
      </c>
      <c r="AU2161" s="93" t="s">
        <v>81</v>
      </c>
      <c r="AY2161" s="93" t="s">
        <v>180</v>
      </c>
      <c r="BE2161" s="193">
        <f>IF(N2161="základní",J2161,0)</f>
        <v>0</v>
      </c>
      <c r="BF2161" s="193">
        <f>IF(N2161="snížená",J2161,0)</f>
        <v>0</v>
      </c>
      <c r="BG2161" s="193">
        <f>IF(N2161="zákl. přenesená",J2161,0)</f>
        <v>0</v>
      </c>
      <c r="BH2161" s="193">
        <f>IF(N2161="sníž. přenesená",J2161,0)</f>
        <v>0</v>
      </c>
      <c r="BI2161" s="193">
        <f>IF(N2161="nulová",J2161,0)</f>
        <v>0</v>
      </c>
      <c r="BJ2161" s="93" t="s">
        <v>78</v>
      </c>
      <c r="BK2161" s="193">
        <f>ROUND(I2161*H2161,2)</f>
        <v>0</v>
      </c>
      <c r="BL2161" s="93" t="s">
        <v>271</v>
      </c>
      <c r="BM2161" s="93" t="s">
        <v>2406</v>
      </c>
    </row>
    <row r="2162" spans="2:65" s="195" customFormat="1">
      <c r="B2162" s="194"/>
      <c r="D2162" s="196" t="s">
        <v>190</v>
      </c>
      <c r="E2162" s="197" t="s">
        <v>5</v>
      </c>
      <c r="F2162" s="198" t="s">
        <v>2407</v>
      </c>
      <c r="H2162" s="197" t="s">
        <v>5</v>
      </c>
      <c r="L2162" s="194"/>
      <c r="M2162" s="199"/>
      <c r="N2162" s="200"/>
      <c r="O2162" s="200"/>
      <c r="P2162" s="200"/>
      <c r="Q2162" s="200"/>
      <c r="R2162" s="200"/>
      <c r="S2162" s="200"/>
      <c r="T2162" s="201"/>
      <c r="AT2162" s="197" t="s">
        <v>190</v>
      </c>
      <c r="AU2162" s="197" t="s">
        <v>81</v>
      </c>
      <c r="AV2162" s="195" t="s">
        <v>78</v>
      </c>
      <c r="AW2162" s="195" t="s">
        <v>34</v>
      </c>
      <c r="AX2162" s="195" t="s">
        <v>71</v>
      </c>
      <c r="AY2162" s="197" t="s">
        <v>180</v>
      </c>
    </row>
    <row r="2163" spans="2:65" s="195" customFormat="1">
      <c r="B2163" s="194"/>
      <c r="D2163" s="196" t="s">
        <v>190</v>
      </c>
      <c r="E2163" s="197" t="s">
        <v>5</v>
      </c>
      <c r="F2163" s="198" t="s">
        <v>2408</v>
      </c>
      <c r="H2163" s="197" t="s">
        <v>5</v>
      </c>
      <c r="L2163" s="194"/>
      <c r="M2163" s="199"/>
      <c r="N2163" s="200"/>
      <c r="O2163" s="200"/>
      <c r="P2163" s="200"/>
      <c r="Q2163" s="200"/>
      <c r="R2163" s="200"/>
      <c r="S2163" s="200"/>
      <c r="T2163" s="201"/>
      <c r="AT2163" s="197" t="s">
        <v>190</v>
      </c>
      <c r="AU2163" s="197" t="s">
        <v>81</v>
      </c>
      <c r="AV2163" s="195" t="s">
        <v>78</v>
      </c>
      <c r="AW2163" s="195" t="s">
        <v>34</v>
      </c>
      <c r="AX2163" s="195" t="s">
        <v>71</v>
      </c>
      <c r="AY2163" s="197" t="s">
        <v>180</v>
      </c>
    </row>
    <row r="2164" spans="2:65" s="203" customFormat="1">
      <c r="B2164" s="202"/>
      <c r="D2164" s="196" t="s">
        <v>190</v>
      </c>
      <c r="E2164" s="204" t="s">
        <v>5</v>
      </c>
      <c r="F2164" s="205" t="s">
        <v>2409</v>
      </c>
      <c r="H2164" s="206">
        <v>1855.912</v>
      </c>
      <c r="L2164" s="202"/>
      <c r="M2164" s="207"/>
      <c r="N2164" s="208"/>
      <c r="O2164" s="208"/>
      <c r="P2164" s="208"/>
      <c r="Q2164" s="208"/>
      <c r="R2164" s="208"/>
      <c r="S2164" s="208"/>
      <c r="T2164" s="209"/>
      <c r="AT2164" s="204" t="s">
        <v>190</v>
      </c>
      <c r="AU2164" s="204" t="s">
        <v>81</v>
      </c>
      <c r="AV2164" s="203" t="s">
        <v>81</v>
      </c>
      <c r="AW2164" s="203" t="s">
        <v>34</v>
      </c>
      <c r="AX2164" s="203" t="s">
        <v>71</v>
      </c>
      <c r="AY2164" s="204" t="s">
        <v>180</v>
      </c>
    </row>
    <row r="2165" spans="2:65" s="195" customFormat="1">
      <c r="B2165" s="194"/>
      <c r="D2165" s="196" t="s">
        <v>190</v>
      </c>
      <c r="E2165" s="197" t="s">
        <v>5</v>
      </c>
      <c r="F2165" s="198" t="s">
        <v>2410</v>
      </c>
      <c r="H2165" s="197" t="s">
        <v>5</v>
      </c>
      <c r="L2165" s="194"/>
      <c r="M2165" s="199"/>
      <c r="N2165" s="200"/>
      <c r="O2165" s="200"/>
      <c r="P2165" s="200"/>
      <c r="Q2165" s="200"/>
      <c r="R2165" s="200"/>
      <c r="S2165" s="200"/>
      <c r="T2165" s="201"/>
      <c r="AT2165" s="197" t="s">
        <v>190</v>
      </c>
      <c r="AU2165" s="197" t="s">
        <v>81</v>
      </c>
      <c r="AV2165" s="195" t="s">
        <v>78</v>
      </c>
      <c r="AW2165" s="195" t="s">
        <v>34</v>
      </c>
      <c r="AX2165" s="195" t="s">
        <v>71</v>
      </c>
      <c r="AY2165" s="197" t="s">
        <v>180</v>
      </c>
    </row>
    <row r="2166" spans="2:65" s="195" customFormat="1">
      <c r="B2166" s="194"/>
      <c r="D2166" s="196" t="s">
        <v>190</v>
      </c>
      <c r="E2166" s="197" t="s">
        <v>5</v>
      </c>
      <c r="F2166" s="198" t="s">
        <v>286</v>
      </c>
      <c r="H2166" s="197" t="s">
        <v>5</v>
      </c>
      <c r="L2166" s="194"/>
      <c r="M2166" s="199"/>
      <c r="N2166" s="200"/>
      <c r="O2166" s="200"/>
      <c r="P2166" s="200"/>
      <c r="Q2166" s="200"/>
      <c r="R2166" s="200"/>
      <c r="S2166" s="200"/>
      <c r="T2166" s="201"/>
      <c r="AT2166" s="197" t="s">
        <v>190</v>
      </c>
      <c r="AU2166" s="197" t="s">
        <v>81</v>
      </c>
      <c r="AV2166" s="195" t="s">
        <v>78</v>
      </c>
      <c r="AW2166" s="195" t="s">
        <v>34</v>
      </c>
      <c r="AX2166" s="195" t="s">
        <v>71</v>
      </c>
      <c r="AY2166" s="197" t="s">
        <v>180</v>
      </c>
    </row>
    <row r="2167" spans="2:65" s="195" customFormat="1">
      <c r="B2167" s="194"/>
      <c r="D2167" s="196" t="s">
        <v>190</v>
      </c>
      <c r="E2167" s="197" t="s">
        <v>5</v>
      </c>
      <c r="F2167" s="198" t="s">
        <v>288</v>
      </c>
      <c r="H2167" s="197" t="s">
        <v>5</v>
      </c>
      <c r="L2167" s="194"/>
      <c r="M2167" s="199"/>
      <c r="N2167" s="200"/>
      <c r="O2167" s="200"/>
      <c r="P2167" s="200"/>
      <c r="Q2167" s="200"/>
      <c r="R2167" s="200"/>
      <c r="S2167" s="200"/>
      <c r="T2167" s="201"/>
      <c r="AT2167" s="197" t="s">
        <v>190</v>
      </c>
      <c r="AU2167" s="197" t="s">
        <v>81</v>
      </c>
      <c r="AV2167" s="195" t="s">
        <v>78</v>
      </c>
      <c r="AW2167" s="195" t="s">
        <v>34</v>
      </c>
      <c r="AX2167" s="195" t="s">
        <v>71</v>
      </c>
      <c r="AY2167" s="197" t="s">
        <v>180</v>
      </c>
    </row>
    <row r="2168" spans="2:65" s="203" customFormat="1">
      <c r="B2168" s="202"/>
      <c r="D2168" s="196" t="s">
        <v>190</v>
      </c>
      <c r="E2168" s="204" t="s">
        <v>5</v>
      </c>
      <c r="F2168" s="205" t="s">
        <v>322</v>
      </c>
      <c r="H2168" s="206">
        <v>5.181</v>
      </c>
      <c r="L2168" s="202"/>
      <c r="M2168" s="207"/>
      <c r="N2168" s="208"/>
      <c r="O2168" s="208"/>
      <c r="P2168" s="208"/>
      <c r="Q2168" s="208"/>
      <c r="R2168" s="208"/>
      <c r="S2168" s="208"/>
      <c r="T2168" s="209"/>
      <c r="AT2168" s="204" t="s">
        <v>190</v>
      </c>
      <c r="AU2168" s="204" t="s">
        <v>81</v>
      </c>
      <c r="AV2168" s="203" t="s">
        <v>81</v>
      </c>
      <c r="AW2168" s="203" t="s">
        <v>34</v>
      </c>
      <c r="AX2168" s="203" t="s">
        <v>71</v>
      </c>
      <c r="AY2168" s="204" t="s">
        <v>180</v>
      </c>
    </row>
    <row r="2169" spans="2:65" s="203" customFormat="1">
      <c r="B2169" s="202"/>
      <c r="D2169" s="196" t="s">
        <v>190</v>
      </c>
      <c r="E2169" s="204" t="s">
        <v>5</v>
      </c>
      <c r="F2169" s="205" t="s">
        <v>591</v>
      </c>
      <c r="H2169" s="206">
        <v>1.98</v>
      </c>
      <c r="L2169" s="202"/>
      <c r="M2169" s="207"/>
      <c r="N2169" s="208"/>
      <c r="O2169" s="208"/>
      <c r="P2169" s="208"/>
      <c r="Q2169" s="208"/>
      <c r="R2169" s="208"/>
      <c r="S2169" s="208"/>
      <c r="T2169" s="209"/>
      <c r="AT2169" s="204" t="s">
        <v>190</v>
      </c>
      <c r="AU2169" s="204" t="s">
        <v>81</v>
      </c>
      <c r="AV2169" s="203" t="s">
        <v>81</v>
      </c>
      <c r="AW2169" s="203" t="s">
        <v>34</v>
      </c>
      <c r="AX2169" s="203" t="s">
        <v>71</v>
      </c>
      <c r="AY2169" s="204" t="s">
        <v>180</v>
      </c>
    </row>
    <row r="2170" spans="2:65" s="203" customFormat="1">
      <c r="B2170" s="202"/>
      <c r="D2170" s="196" t="s">
        <v>190</v>
      </c>
      <c r="E2170" s="204" t="s">
        <v>5</v>
      </c>
      <c r="F2170" s="205" t="s">
        <v>592</v>
      </c>
      <c r="H2170" s="206">
        <v>17.687999999999999</v>
      </c>
      <c r="L2170" s="202"/>
      <c r="M2170" s="207"/>
      <c r="N2170" s="208"/>
      <c r="O2170" s="208"/>
      <c r="P2170" s="208"/>
      <c r="Q2170" s="208"/>
      <c r="R2170" s="208"/>
      <c r="S2170" s="208"/>
      <c r="T2170" s="209"/>
      <c r="AT2170" s="204" t="s">
        <v>190</v>
      </c>
      <c r="AU2170" s="204" t="s">
        <v>81</v>
      </c>
      <c r="AV2170" s="203" t="s">
        <v>81</v>
      </c>
      <c r="AW2170" s="203" t="s">
        <v>34</v>
      </c>
      <c r="AX2170" s="203" t="s">
        <v>71</v>
      </c>
      <c r="AY2170" s="204" t="s">
        <v>180</v>
      </c>
    </row>
    <row r="2171" spans="2:65" s="203" customFormat="1">
      <c r="B2171" s="202"/>
      <c r="D2171" s="196" t="s">
        <v>190</v>
      </c>
      <c r="E2171" s="204" t="s">
        <v>5</v>
      </c>
      <c r="F2171" s="205" t="s">
        <v>593</v>
      </c>
      <c r="H2171" s="206">
        <v>2.8</v>
      </c>
      <c r="L2171" s="202"/>
      <c r="M2171" s="207"/>
      <c r="N2171" s="208"/>
      <c r="O2171" s="208"/>
      <c r="P2171" s="208"/>
      <c r="Q2171" s="208"/>
      <c r="R2171" s="208"/>
      <c r="S2171" s="208"/>
      <c r="T2171" s="209"/>
      <c r="AT2171" s="204" t="s">
        <v>190</v>
      </c>
      <c r="AU2171" s="204" t="s">
        <v>81</v>
      </c>
      <c r="AV2171" s="203" t="s">
        <v>81</v>
      </c>
      <c r="AW2171" s="203" t="s">
        <v>34</v>
      </c>
      <c r="AX2171" s="203" t="s">
        <v>71</v>
      </c>
      <c r="AY2171" s="204" t="s">
        <v>180</v>
      </c>
    </row>
    <row r="2172" spans="2:65" s="203" customFormat="1">
      <c r="B2172" s="202"/>
      <c r="D2172" s="196" t="s">
        <v>190</v>
      </c>
      <c r="E2172" s="204" t="s">
        <v>5</v>
      </c>
      <c r="F2172" s="205" t="s">
        <v>594</v>
      </c>
      <c r="H2172" s="206">
        <v>4.2</v>
      </c>
      <c r="L2172" s="202"/>
      <c r="M2172" s="207"/>
      <c r="N2172" s="208"/>
      <c r="O2172" s="208"/>
      <c r="P2172" s="208"/>
      <c r="Q2172" s="208"/>
      <c r="R2172" s="208"/>
      <c r="S2172" s="208"/>
      <c r="T2172" s="209"/>
      <c r="AT2172" s="204" t="s">
        <v>190</v>
      </c>
      <c r="AU2172" s="204" t="s">
        <v>81</v>
      </c>
      <c r="AV2172" s="203" t="s">
        <v>81</v>
      </c>
      <c r="AW2172" s="203" t="s">
        <v>34</v>
      </c>
      <c r="AX2172" s="203" t="s">
        <v>71</v>
      </c>
      <c r="AY2172" s="204" t="s">
        <v>180</v>
      </c>
    </row>
    <row r="2173" spans="2:65" s="203" customFormat="1">
      <c r="B2173" s="202"/>
      <c r="D2173" s="196" t="s">
        <v>190</v>
      </c>
      <c r="E2173" s="204" t="s">
        <v>5</v>
      </c>
      <c r="F2173" s="205" t="s">
        <v>595</v>
      </c>
      <c r="H2173" s="206">
        <v>12</v>
      </c>
      <c r="L2173" s="202"/>
      <c r="M2173" s="207"/>
      <c r="N2173" s="208"/>
      <c r="O2173" s="208"/>
      <c r="P2173" s="208"/>
      <c r="Q2173" s="208"/>
      <c r="R2173" s="208"/>
      <c r="S2173" s="208"/>
      <c r="T2173" s="209"/>
      <c r="AT2173" s="204" t="s">
        <v>190</v>
      </c>
      <c r="AU2173" s="204" t="s">
        <v>81</v>
      </c>
      <c r="AV2173" s="203" t="s">
        <v>81</v>
      </c>
      <c r="AW2173" s="203" t="s">
        <v>34</v>
      </c>
      <c r="AX2173" s="203" t="s">
        <v>71</v>
      </c>
      <c r="AY2173" s="204" t="s">
        <v>180</v>
      </c>
    </row>
    <row r="2174" spans="2:65" s="203" customFormat="1">
      <c r="B2174" s="202"/>
      <c r="D2174" s="196" t="s">
        <v>190</v>
      </c>
      <c r="E2174" s="204" t="s">
        <v>5</v>
      </c>
      <c r="F2174" s="205" t="s">
        <v>596</v>
      </c>
      <c r="H2174" s="206">
        <v>11.88</v>
      </c>
      <c r="L2174" s="202"/>
      <c r="M2174" s="207"/>
      <c r="N2174" s="208"/>
      <c r="O2174" s="208"/>
      <c r="P2174" s="208"/>
      <c r="Q2174" s="208"/>
      <c r="R2174" s="208"/>
      <c r="S2174" s="208"/>
      <c r="T2174" s="209"/>
      <c r="AT2174" s="204" t="s">
        <v>190</v>
      </c>
      <c r="AU2174" s="204" t="s">
        <v>81</v>
      </c>
      <c r="AV2174" s="203" t="s">
        <v>81</v>
      </c>
      <c r="AW2174" s="203" t="s">
        <v>34</v>
      </c>
      <c r="AX2174" s="203" t="s">
        <v>71</v>
      </c>
      <c r="AY2174" s="204" t="s">
        <v>180</v>
      </c>
    </row>
    <row r="2175" spans="2:65" s="203" customFormat="1">
      <c r="B2175" s="202"/>
      <c r="D2175" s="196" t="s">
        <v>190</v>
      </c>
      <c r="E2175" s="204" t="s">
        <v>5</v>
      </c>
      <c r="F2175" s="205" t="s">
        <v>597</v>
      </c>
      <c r="H2175" s="206">
        <v>3.96</v>
      </c>
      <c r="L2175" s="202"/>
      <c r="M2175" s="207"/>
      <c r="N2175" s="208"/>
      <c r="O2175" s="208"/>
      <c r="P2175" s="208"/>
      <c r="Q2175" s="208"/>
      <c r="R2175" s="208"/>
      <c r="S2175" s="208"/>
      <c r="T2175" s="209"/>
      <c r="AT2175" s="204" t="s">
        <v>190</v>
      </c>
      <c r="AU2175" s="204" t="s">
        <v>81</v>
      </c>
      <c r="AV2175" s="203" t="s">
        <v>81</v>
      </c>
      <c r="AW2175" s="203" t="s">
        <v>34</v>
      </c>
      <c r="AX2175" s="203" t="s">
        <v>71</v>
      </c>
      <c r="AY2175" s="204" t="s">
        <v>180</v>
      </c>
    </row>
    <row r="2176" spans="2:65" s="203" customFormat="1">
      <c r="B2176" s="202"/>
      <c r="D2176" s="196" t="s">
        <v>190</v>
      </c>
      <c r="E2176" s="204" t="s">
        <v>5</v>
      </c>
      <c r="F2176" s="205" t="s">
        <v>598</v>
      </c>
      <c r="H2176" s="206">
        <v>3.96</v>
      </c>
      <c r="L2176" s="202"/>
      <c r="M2176" s="207"/>
      <c r="N2176" s="208"/>
      <c r="O2176" s="208"/>
      <c r="P2176" s="208"/>
      <c r="Q2176" s="208"/>
      <c r="R2176" s="208"/>
      <c r="S2176" s="208"/>
      <c r="T2176" s="209"/>
      <c r="AT2176" s="204" t="s">
        <v>190</v>
      </c>
      <c r="AU2176" s="204" t="s">
        <v>81</v>
      </c>
      <c r="AV2176" s="203" t="s">
        <v>81</v>
      </c>
      <c r="AW2176" s="203" t="s">
        <v>34</v>
      </c>
      <c r="AX2176" s="203" t="s">
        <v>71</v>
      </c>
      <c r="AY2176" s="204" t="s">
        <v>180</v>
      </c>
    </row>
    <row r="2177" spans="2:51" s="195" customFormat="1">
      <c r="B2177" s="194"/>
      <c r="D2177" s="196" t="s">
        <v>190</v>
      </c>
      <c r="E2177" s="197" t="s">
        <v>5</v>
      </c>
      <c r="F2177" s="198" t="s">
        <v>290</v>
      </c>
      <c r="H2177" s="197" t="s">
        <v>5</v>
      </c>
      <c r="L2177" s="194"/>
      <c r="M2177" s="199"/>
      <c r="N2177" s="200"/>
      <c r="O2177" s="200"/>
      <c r="P2177" s="200"/>
      <c r="Q2177" s="200"/>
      <c r="R2177" s="200"/>
      <c r="S2177" s="200"/>
      <c r="T2177" s="201"/>
      <c r="AT2177" s="197" t="s">
        <v>190</v>
      </c>
      <c r="AU2177" s="197" t="s">
        <v>81</v>
      </c>
      <c r="AV2177" s="195" t="s">
        <v>78</v>
      </c>
      <c r="AW2177" s="195" t="s">
        <v>34</v>
      </c>
      <c r="AX2177" s="195" t="s">
        <v>71</v>
      </c>
      <c r="AY2177" s="197" t="s">
        <v>180</v>
      </c>
    </row>
    <row r="2178" spans="2:51" s="203" customFormat="1">
      <c r="B2178" s="202"/>
      <c r="D2178" s="196" t="s">
        <v>190</v>
      </c>
      <c r="E2178" s="204" t="s">
        <v>5</v>
      </c>
      <c r="F2178" s="205" t="s">
        <v>323</v>
      </c>
      <c r="H2178" s="206">
        <v>4.0919999999999996</v>
      </c>
      <c r="L2178" s="202"/>
      <c r="M2178" s="207"/>
      <c r="N2178" s="208"/>
      <c r="O2178" s="208"/>
      <c r="P2178" s="208"/>
      <c r="Q2178" s="208"/>
      <c r="R2178" s="208"/>
      <c r="S2178" s="208"/>
      <c r="T2178" s="209"/>
      <c r="AT2178" s="204" t="s">
        <v>190</v>
      </c>
      <c r="AU2178" s="204" t="s">
        <v>81</v>
      </c>
      <c r="AV2178" s="203" t="s">
        <v>81</v>
      </c>
      <c r="AW2178" s="203" t="s">
        <v>34</v>
      </c>
      <c r="AX2178" s="203" t="s">
        <v>71</v>
      </c>
      <c r="AY2178" s="204" t="s">
        <v>180</v>
      </c>
    </row>
    <row r="2179" spans="2:51" s="203" customFormat="1">
      <c r="B2179" s="202"/>
      <c r="D2179" s="196" t="s">
        <v>190</v>
      </c>
      <c r="E2179" s="204" t="s">
        <v>5</v>
      </c>
      <c r="F2179" s="205" t="s">
        <v>600</v>
      </c>
      <c r="H2179" s="206">
        <v>11.2</v>
      </c>
      <c r="L2179" s="202"/>
      <c r="M2179" s="207"/>
      <c r="N2179" s="208"/>
      <c r="O2179" s="208"/>
      <c r="P2179" s="208"/>
      <c r="Q2179" s="208"/>
      <c r="R2179" s="208"/>
      <c r="S2179" s="208"/>
      <c r="T2179" s="209"/>
      <c r="AT2179" s="204" t="s">
        <v>190</v>
      </c>
      <c r="AU2179" s="204" t="s">
        <v>81</v>
      </c>
      <c r="AV2179" s="203" t="s">
        <v>81</v>
      </c>
      <c r="AW2179" s="203" t="s">
        <v>34</v>
      </c>
      <c r="AX2179" s="203" t="s">
        <v>71</v>
      </c>
      <c r="AY2179" s="204" t="s">
        <v>180</v>
      </c>
    </row>
    <row r="2180" spans="2:51" s="203" customFormat="1">
      <c r="B2180" s="202"/>
      <c r="D2180" s="196" t="s">
        <v>190</v>
      </c>
      <c r="E2180" s="204" t="s">
        <v>5</v>
      </c>
      <c r="F2180" s="205" t="s">
        <v>601</v>
      </c>
      <c r="H2180" s="206">
        <v>3.96</v>
      </c>
      <c r="L2180" s="202"/>
      <c r="M2180" s="207"/>
      <c r="N2180" s="208"/>
      <c r="O2180" s="208"/>
      <c r="P2180" s="208"/>
      <c r="Q2180" s="208"/>
      <c r="R2180" s="208"/>
      <c r="S2180" s="208"/>
      <c r="T2180" s="209"/>
      <c r="AT2180" s="204" t="s">
        <v>190</v>
      </c>
      <c r="AU2180" s="204" t="s">
        <v>81</v>
      </c>
      <c r="AV2180" s="203" t="s">
        <v>81</v>
      </c>
      <c r="AW2180" s="203" t="s">
        <v>34</v>
      </c>
      <c r="AX2180" s="203" t="s">
        <v>71</v>
      </c>
      <c r="AY2180" s="204" t="s">
        <v>180</v>
      </c>
    </row>
    <row r="2181" spans="2:51" s="203" customFormat="1">
      <c r="B2181" s="202"/>
      <c r="D2181" s="196" t="s">
        <v>190</v>
      </c>
      <c r="E2181" s="204" t="s">
        <v>5</v>
      </c>
      <c r="F2181" s="205" t="s">
        <v>602</v>
      </c>
      <c r="H2181" s="206">
        <v>3.6</v>
      </c>
      <c r="L2181" s="202"/>
      <c r="M2181" s="207"/>
      <c r="N2181" s="208"/>
      <c r="O2181" s="208"/>
      <c r="P2181" s="208"/>
      <c r="Q2181" s="208"/>
      <c r="R2181" s="208"/>
      <c r="S2181" s="208"/>
      <c r="T2181" s="209"/>
      <c r="AT2181" s="204" t="s">
        <v>190</v>
      </c>
      <c r="AU2181" s="204" t="s">
        <v>81</v>
      </c>
      <c r="AV2181" s="203" t="s">
        <v>81</v>
      </c>
      <c r="AW2181" s="203" t="s">
        <v>34</v>
      </c>
      <c r="AX2181" s="203" t="s">
        <v>71</v>
      </c>
      <c r="AY2181" s="204" t="s">
        <v>180</v>
      </c>
    </row>
    <row r="2182" spans="2:51" s="203" customFormat="1">
      <c r="B2182" s="202"/>
      <c r="D2182" s="196" t="s">
        <v>190</v>
      </c>
      <c r="E2182" s="204" t="s">
        <v>5</v>
      </c>
      <c r="F2182" s="205" t="s">
        <v>595</v>
      </c>
      <c r="H2182" s="206">
        <v>12</v>
      </c>
      <c r="L2182" s="202"/>
      <c r="M2182" s="207"/>
      <c r="N2182" s="208"/>
      <c r="O2182" s="208"/>
      <c r="P2182" s="208"/>
      <c r="Q2182" s="208"/>
      <c r="R2182" s="208"/>
      <c r="S2182" s="208"/>
      <c r="T2182" s="209"/>
      <c r="AT2182" s="204" t="s">
        <v>190</v>
      </c>
      <c r="AU2182" s="204" t="s">
        <v>81</v>
      </c>
      <c r="AV2182" s="203" t="s">
        <v>81</v>
      </c>
      <c r="AW2182" s="203" t="s">
        <v>34</v>
      </c>
      <c r="AX2182" s="203" t="s">
        <v>71</v>
      </c>
      <c r="AY2182" s="204" t="s">
        <v>180</v>
      </c>
    </row>
    <row r="2183" spans="2:51" s="203" customFormat="1">
      <c r="B2183" s="202"/>
      <c r="D2183" s="196" t="s">
        <v>190</v>
      </c>
      <c r="E2183" s="204" t="s">
        <v>5</v>
      </c>
      <c r="F2183" s="205" t="s">
        <v>603</v>
      </c>
      <c r="H2183" s="206">
        <v>1.98</v>
      </c>
      <c r="L2183" s="202"/>
      <c r="M2183" s="207"/>
      <c r="N2183" s="208"/>
      <c r="O2183" s="208"/>
      <c r="P2183" s="208"/>
      <c r="Q2183" s="208"/>
      <c r="R2183" s="208"/>
      <c r="S2183" s="208"/>
      <c r="T2183" s="209"/>
      <c r="AT2183" s="204" t="s">
        <v>190</v>
      </c>
      <c r="AU2183" s="204" t="s">
        <v>81</v>
      </c>
      <c r="AV2183" s="203" t="s">
        <v>81</v>
      </c>
      <c r="AW2183" s="203" t="s">
        <v>34</v>
      </c>
      <c r="AX2183" s="203" t="s">
        <v>71</v>
      </c>
      <c r="AY2183" s="204" t="s">
        <v>180</v>
      </c>
    </row>
    <row r="2184" spans="2:51" s="203" customFormat="1">
      <c r="B2184" s="202"/>
      <c r="D2184" s="196" t="s">
        <v>190</v>
      </c>
      <c r="E2184" s="204" t="s">
        <v>5</v>
      </c>
      <c r="F2184" s="205" t="s">
        <v>604</v>
      </c>
      <c r="H2184" s="206">
        <v>4.95</v>
      </c>
      <c r="L2184" s="202"/>
      <c r="M2184" s="207"/>
      <c r="N2184" s="208"/>
      <c r="O2184" s="208"/>
      <c r="P2184" s="208"/>
      <c r="Q2184" s="208"/>
      <c r="R2184" s="208"/>
      <c r="S2184" s="208"/>
      <c r="T2184" s="209"/>
      <c r="AT2184" s="204" t="s">
        <v>190</v>
      </c>
      <c r="AU2184" s="204" t="s">
        <v>81</v>
      </c>
      <c r="AV2184" s="203" t="s">
        <v>81</v>
      </c>
      <c r="AW2184" s="203" t="s">
        <v>34</v>
      </c>
      <c r="AX2184" s="203" t="s">
        <v>71</v>
      </c>
      <c r="AY2184" s="204" t="s">
        <v>180</v>
      </c>
    </row>
    <row r="2185" spans="2:51" s="195" customFormat="1">
      <c r="B2185" s="194"/>
      <c r="D2185" s="196" t="s">
        <v>190</v>
      </c>
      <c r="E2185" s="197" t="s">
        <v>5</v>
      </c>
      <c r="F2185" s="198" t="s">
        <v>2411</v>
      </c>
      <c r="H2185" s="197" t="s">
        <v>5</v>
      </c>
      <c r="L2185" s="194"/>
      <c r="M2185" s="199"/>
      <c r="N2185" s="200"/>
      <c r="O2185" s="200"/>
      <c r="P2185" s="200"/>
      <c r="Q2185" s="200"/>
      <c r="R2185" s="200"/>
      <c r="S2185" s="200"/>
      <c r="T2185" s="201"/>
      <c r="AT2185" s="197" t="s">
        <v>190</v>
      </c>
      <c r="AU2185" s="197" t="s">
        <v>81</v>
      </c>
      <c r="AV2185" s="195" t="s">
        <v>78</v>
      </c>
      <c r="AW2185" s="195" t="s">
        <v>34</v>
      </c>
      <c r="AX2185" s="195" t="s">
        <v>71</v>
      </c>
      <c r="AY2185" s="197" t="s">
        <v>180</v>
      </c>
    </row>
    <row r="2186" spans="2:51" s="195" customFormat="1">
      <c r="B2186" s="194"/>
      <c r="D2186" s="196" t="s">
        <v>190</v>
      </c>
      <c r="E2186" s="197" t="s">
        <v>5</v>
      </c>
      <c r="F2186" s="198" t="s">
        <v>286</v>
      </c>
      <c r="H2186" s="197" t="s">
        <v>5</v>
      </c>
      <c r="L2186" s="194"/>
      <c r="M2186" s="199"/>
      <c r="N2186" s="200"/>
      <c r="O2186" s="200"/>
      <c r="P2186" s="200"/>
      <c r="Q2186" s="200"/>
      <c r="R2186" s="200"/>
      <c r="S2186" s="200"/>
      <c r="T2186" s="201"/>
      <c r="AT2186" s="197" t="s">
        <v>190</v>
      </c>
      <c r="AU2186" s="197" t="s">
        <v>81</v>
      </c>
      <c r="AV2186" s="195" t="s">
        <v>78</v>
      </c>
      <c r="AW2186" s="195" t="s">
        <v>34</v>
      </c>
      <c r="AX2186" s="195" t="s">
        <v>71</v>
      </c>
      <c r="AY2186" s="197" t="s">
        <v>180</v>
      </c>
    </row>
    <row r="2187" spans="2:51" s="195" customFormat="1">
      <c r="B2187" s="194"/>
      <c r="D2187" s="196" t="s">
        <v>190</v>
      </c>
      <c r="E2187" s="197" t="s">
        <v>5</v>
      </c>
      <c r="F2187" s="198" t="s">
        <v>288</v>
      </c>
      <c r="H2187" s="197" t="s">
        <v>5</v>
      </c>
      <c r="L2187" s="194"/>
      <c r="M2187" s="199"/>
      <c r="N2187" s="200"/>
      <c r="O2187" s="200"/>
      <c r="P2187" s="200"/>
      <c r="Q2187" s="200"/>
      <c r="R2187" s="200"/>
      <c r="S2187" s="200"/>
      <c r="T2187" s="201"/>
      <c r="AT2187" s="197" t="s">
        <v>190</v>
      </c>
      <c r="AU2187" s="197" t="s">
        <v>81</v>
      </c>
      <c r="AV2187" s="195" t="s">
        <v>78</v>
      </c>
      <c r="AW2187" s="195" t="s">
        <v>34</v>
      </c>
      <c r="AX2187" s="195" t="s">
        <v>71</v>
      </c>
      <c r="AY2187" s="197" t="s">
        <v>180</v>
      </c>
    </row>
    <row r="2188" spans="2:51" s="203" customFormat="1">
      <c r="B2188" s="202"/>
      <c r="D2188" s="196" t="s">
        <v>190</v>
      </c>
      <c r="E2188" s="204" t="s">
        <v>5</v>
      </c>
      <c r="F2188" s="205" t="s">
        <v>367</v>
      </c>
      <c r="H2188" s="206">
        <v>17.28</v>
      </c>
      <c r="L2188" s="202"/>
      <c r="M2188" s="207"/>
      <c r="N2188" s="208"/>
      <c r="O2188" s="208"/>
      <c r="P2188" s="208"/>
      <c r="Q2188" s="208"/>
      <c r="R2188" s="208"/>
      <c r="S2188" s="208"/>
      <c r="T2188" s="209"/>
      <c r="AT2188" s="204" t="s">
        <v>190</v>
      </c>
      <c r="AU2188" s="204" t="s">
        <v>81</v>
      </c>
      <c r="AV2188" s="203" t="s">
        <v>81</v>
      </c>
      <c r="AW2188" s="203" t="s">
        <v>34</v>
      </c>
      <c r="AX2188" s="203" t="s">
        <v>71</v>
      </c>
      <c r="AY2188" s="204" t="s">
        <v>180</v>
      </c>
    </row>
    <row r="2189" spans="2:51" s="203" customFormat="1">
      <c r="B2189" s="202"/>
      <c r="D2189" s="196" t="s">
        <v>190</v>
      </c>
      <c r="E2189" s="204" t="s">
        <v>5</v>
      </c>
      <c r="F2189" s="205" t="s">
        <v>606</v>
      </c>
      <c r="H2189" s="206">
        <v>70.884</v>
      </c>
      <c r="L2189" s="202"/>
      <c r="M2189" s="207"/>
      <c r="N2189" s="208"/>
      <c r="O2189" s="208"/>
      <c r="P2189" s="208"/>
      <c r="Q2189" s="208"/>
      <c r="R2189" s="208"/>
      <c r="S2189" s="208"/>
      <c r="T2189" s="209"/>
      <c r="AT2189" s="204" t="s">
        <v>190</v>
      </c>
      <c r="AU2189" s="204" t="s">
        <v>81</v>
      </c>
      <c r="AV2189" s="203" t="s">
        <v>81</v>
      </c>
      <c r="AW2189" s="203" t="s">
        <v>34</v>
      </c>
      <c r="AX2189" s="203" t="s">
        <v>71</v>
      </c>
      <c r="AY2189" s="204" t="s">
        <v>180</v>
      </c>
    </row>
    <row r="2190" spans="2:51" s="203" customFormat="1">
      <c r="B2190" s="202"/>
      <c r="D2190" s="196" t="s">
        <v>190</v>
      </c>
      <c r="E2190" s="204" t="s">
        <v>5</v>
      </c>
      <c r="F2190" s="205" t="s">
        <v>592</v>
      </c>
      <c r="H2190" s="206">
        <v>17.687999999999999</v>
      </c>
      <c r="L2190" s="202"/>
      <c r="M2190" s="207"/>
      <c r="N2190" s="208"/>
      <c r="O2190" s="208"/>
      <c r="P2190" s="208"/>
      <c r="Q2190" s="208"/>
      <c r="R2190" s="208"/>
      <c r="S2190" s="208"/>
      <c r="T2190" s="209"/>
      <c r="AT2190" s="204" t="s">
        <v>190</v>
      </c>
      <c r="AU2190" s="204" t="s">
        <v>81</v>
      </c>
      <c r="AV2190" s="203" t="s">
        <v>81</v>
      </c>
      <c r="AW2190" s="203" t="s">
        <v>34</v>
      </c>
      <c r="AX2190" s="203" t="s">
        <v>71</v>
      </c>
      <c r="AY2190" s="204" t="s">
        <v>180</v>
      </c>
    </row>
    <row r="2191" spans="2:51" s="203" customFormat="1">
      <c r="B2191" s="202"/>
      <c r="D2191" s="196" t="s">
        <v>190</v>
      </c>
      <c r="E2191" s="204" t="s">
        <v>5</v>
      </c>
      <c r="F2191" s="205" t="s">
        <v>607</v>
      </c>
      <c r="H2191" s="206">
        <v>14.124000000000001</v>
      </c>
      <c r="L2191" s="202"/>
      <c r="M2191" s="207"/>
      <c r="N2191" s="208"/>
      <c r="O2191" s="208"/>
      <c r="P2191" s="208"/>
      <c r="Q2191" s="208"/>
      <c r="R2191" s="208"/>
      <c r="S2191" s="208"/>
      <c r="T2191" s="209"/>
      <c r="AT2191" s="204" t="s">
        <v>190</v>
      </c>
      <c r="AU2191" s="204" t="s">
        <v>81</v>
      </c>
      <c r="AV2191" s="203" t="s">
        <v>81</v>
      </c>
      <c r="AW2191" s="203" t="s">
        <v>34</v>
      </c>
      <c r="AX2191" s="203" t="s">
        <v>71</v>
      </c>
      <c r="AY2191" s="204" t="s">
        <v>180</v>
      </c>
    </row>
    <row r="2192" spans="2:51" s="203" customFormat="1">
      <c r="B2192" s="202"/>
      <c r="D2192" s="196" t="s">
        <v>190</v>
      </c>
      <c r="E2192" s="204" t="s">
        <v>5</v>
      </c>
      <c r="F2192" s="205" t="s">
        <v>608</v>
      </c>
      <c r="H2192" s="206">
        <v>49.5</v>
      </c>
      <c r="L2192" s="202"/>
      <c r="M2192" s="207"/>
      <c r="N2192" s="208"/>
      <c r="O2192" s="208"/>
      <c r="P2192" s="208"/>
      <c r="Q2192" s="208"/>
      <c r="R2192" s="208"/>
      <c r="S2192" s="208"/>
      <c r="T2192" s="209"/>
      <c r="AT2192" s="204" t="s">
        <v>190</v>
      </c>
      <c r="AU2192" s="204" t="s">
        <v>81</v>
      </c>
      <c r="AV2192" s="203" t="s">
        <v>81</v>
      </c>
      <c r="AW2192" s="203" t="s">
        <v>34</v>
      </c>
      <c r="AX2192" s="203" t="s">
        <v>71</v>
      </c>
      <c r="AY2192" s="204" t="s">
        <v>180</v>
      </c>
    </row>
    <row r="2193" spans="2:65" s="203" customFormat="1">
      <c r="B2193" s="202"/>
      <c r="D2193" s="196" t="s">
        <v>190</v>
      </c>
      <c r="E2193" s="204" t="s">
        <v>5</v>
      </c>
      <c r="F2193" s="205" t="s">
        <v>595</v>
      </c>
      <c r="H2193" s="206">
        <v>12</v>
      </c>
      <c r="L2193" s="202"/>
      <c r="M2193" s="207"/>
      <c r="N2193" s="208"/>
      <c r="O2193" s="208"/>
      <c r="P2193" s="208"/>
      <c r="Q2193" s="208"/>
      <c r="R2193" s="208"/>
      <c r="S2193" s="208"/>
      <c r="T2193" s="209"/>
      <c r="AT2193" s="204" t="s">
        <v>190</v>
      </c>
      <c r="AU2193" s="204" t="s">
        <v>81</v>
      </c>
      <c r="AV2193" s="203" t="s">
        <v>81</v>
      </c>
      <c r="AW2193" s="203" t="s">
        <v>34</v>
      </c>
      <c r="AX2193" s="203" t="s">
        <v>71</v>
      </c>
      <c r="AY2193" s="204" t="s">
        <v>180</v>
      </c>
    </row>
    <row r="2194" spans="2:65" s="195" customFormat="1">
      <c r="B2194" s="194"/>
      <c r="D2194" s="196" t="s">
        <v>190</v>
      </c>
      <c r="E2194" s="197" t="s">
        <v>5</v>
      </c>
      <c r="F2194" s="198" t="s">
        <v>290</v>
      </c>
      <c r="H2194" s="197" t="s">
        <v>5</v>
      </c>
      <c r="L2194" s="194"/>
      <c r="M2194" s="199"/>
      <c r="N2194" s="200"/>
      <c r="O2194" s="200"/>
      <c r="P2194" s="200"/>
      <c r="Q2194" s="200"/>
      <c r="R2194" s="200"/>
      <c r="S2194" s="200"/>
      <c r="T2194" s="201"/>
      <c r="AT2194" s="197" t="s">
        <v>190</v>
      </c>
      <c r="AU2194" s="197" t="s">
        <v>81</v>
      </c>
      <c r="AV2194" s="195" t="s">
        <v>78</v>
      </c>
      <c r="AW2194" s="195" t="s">
        <v>34</v>
      </c>
      <c r="AX2194" s="195" t="s">
        <v>71</v>
      </c>
      <c r="AY2194" s="197" t="s">
        <v>180</v>
      </c>
    </row>
    <row r="2195" spans="2:65" s="203" customFormat="1">
      <c r="B2195" s="202"/>
      <c r="D2195" s="196" t="s">
        <v>190</v>
      </c>
      <c r="E2195" s="204" t="s">
        <v>5</v>
      </c>
      <c r="F2195" s="205" t="s">
        <v>611</v>
      </c>
      <c r="H2195" s="206">
        <v>16.5</v>
      </c>
      <c r="L2195" s="202"/>
      <c r="M2195" s="207"/>
      <c r="N2195" s="208"/>
      <c r="O2195" s="208"/>
      <c r="P2195" s="208"/>
      <c r="Q2195" s="208"/>
      <c r="R2195" s="208"/>
      <c r="S2195" s="208"/>
      <c r="T2195" s="209"/>
      <c r="AT2195" s="204" t="s">
        <v>190</v>
      </c>
      <c r="AU2195" s="204" t="s">
        <v>81</v>
      </c>
      <c r="AV2195" s="203" t="s">
        <v>81</v>
      </c>
      <c r="AW2195" s="203" t="s">
        <v>34</v>
      </c>
      <c r="AX2195" s="203" t="s">
        <v>71</v>
      </c>
      <c r="AY2195" s="204" t="s">
        <v>180</v>
      </c>
    </row>
    <row r="2196" spans="2:65" s="203" customFormat="1">
      <c r="B2196" s="202"/>
      <c r="D2196" s="196" t="s">
        <v>190</v>
      </c>
      <c r="E2196" s="204" t="s">
        <v>5</v>
      </c>
      <c r="F2196" s="205" t="s">
        <v>612</v>
      </c>
      <c r="H2196" s="206">
        <v>84.644999999999996</v>
      </c>
      <c r="L2196" s="202"/>
      <c r="M2196" s="207"/>
      <c r="N2196" s="208"/>
      <c r="O2196" s="208"/>
      <c r="P2196" s="208"/>
      <c r="Q2196" s="208"/>
      <c r="R2196" s="208"/>
      <c r="S2196" s="208"/>
      <c r="T2196" s="209"/>
      <c r="AT2196" s="204" t="s">
        <v>190</v>
      </c>
      <c r="AU2196" s="204" t="s">
        <v>81</v>
      </c>
      <c r="AV2196" s="203" t="s">
        <v>81</v>
      </c>
      <c r="AW2196" s="203" t="s">
        <v>34</v>
      </c>
      <c r="AX2196" s="203" t="s">
        <v>71</v>
      </c>
      <c r="AY2196" s="204" t="s">
        <v>180</v>
      </c>
    </row>
    <row r="2197" spans="2:65" s="203" customFormat="1">
      <c r="B2197" s="202"/>
      <c r="D2197" s="196" t="s">
        <v>190</v>
      </c>
      <c r="E2197" s="204" t="s">
        <v>5</v>
      </c>
      <c r="F2197" s="205" t="s">
        <v>613</v>
      </c>
      <c r="H2197" s="206">
        <v>9</v>
      </c>
      <c r="L2197" s="202"/>
      <c r="M2197" s="207"/>
      <c r="N2197" s="208"/>
      <c r="O2197" s="208"/>
      <c r="P2197" s="208"/>
      <c r="Q2197" s="208"/>
      <c r="R2197" s="208"/>
      <c r="S2197" s="208"/>
      <c r="T2197" s="209"/>
      <c r="AT2197" s="204" t="s">
        <v>190</v>
      </c>
      <c r="AU2197" s="204" t="s">
        <v>81</v>
      </c>
      <c r="AV2197" s="203" t="s">
        <v>81</v>
      </c>
      <c r="AW2197" s="203" t="s">
        <v>34</v>
      </c>
      <c r="AX2197" s="203" t="s">
        <v>71</v>
      </c>
      <c r="AY2197" s="204" t="s">
        <v>180</v>
      </c>
    </row>
    <row r="2198" spans="2:65" s="195" customFormat="1">
      <c r="B2198" s="194"/>
      <c r="D2198" s="196" t="s">
        <v>190</v>
      </c>
      <c r="E2198" s="197" t="s">
        <v>5</v>
      </c>
      <c r="F2198" s="198" t="s">
        <v>2412</v>
      </c>
      <c r="H2198" s="197" t="s">
        <v>5</v>
      </c>
      <c r="L2198" s="194"/>
      <c r="M2198" s="199"/>
      <c r="N2198" s="200"/>
      <c r="O2198" s="200"/>
      <c r="P2198" s="200"/>
      <c r="Q2198" s="200"/>
      <c r="R2198" s="200"/>
      <c r="S2198" s="200"/>
      <c r="T2198" s="201"/>
      <c r="AT2198" s="197" t="s">
        <v>190</v>
      </c>
      <c r="AU2198" s="197" t="s">
        <v>81</v>
      </c>
      <c r="AV2198" s="195" t="s">
        <v>78</v>
      </c>
      <c r="AW2198" s="195" t="s">
        <v>34</v>
      </c>
      <c r="AX2198" s="195" t="s">
        <v>71</v>
      </c>
      <c r="AY2198" s="197" t="s">
        <v>180</v>
      </c>
    </row>
    <row r="2199" spans="2:65" s="203" customFormat="1">
      <c r="B2199" s="202"/>
      <c r="D2199" s="196" t="s">
        <v>190</v>
      </c>
      <c r="E2199" s="204" t="s">
        <v>5</v>
      </c>
      <c r="F2199" s="205" t="s">
        <v>2413</v>
      </c>
      <c r="H2199" s="206">
        <v>-66.572999999999993</v>
      </c>
      <c r="L2199" s="202"/>
      <c r="M2199" s="207"/>
      <c r="N2199" s="208"/>
      <c r="O2199" s="208"/>
      <c r="P2199" s="208"/>
      <c r="Q2199" s="208"/>
      <c r="R2199" s="208"/>
      <c r="S2199" s="208"/>
      <c r="T2199" s="209"/>
      <c r="AT2199" s="204" t="s">
        <v>190</v>
      </c>
      <c r="AU2199" s="204" t="s">
        <v>81</v>
      </c>
      <c r="AV2199" s="203" t="s">
        <v>81</v>
      </c>
      <c r="AW2199" s="203" t="s">
        <v>34</v>
      </c>
      <c r="AX2199" s="203" t="s">
        <v>71</v>
      </c>
      <c r="AY2199" s="204" t="s">
        <v>180</v>
      </c>
    </row>
    <row r="2200" spans="2:65" s="203" customFormat="1">
      <c r="B2200" s="202"/>
      <c r="D2200" s="196" t="s">
        <v>190</v>
      </c>
      <c r="E2200" s="204" t="s">
        <v>5</v>
      </c>
      <c r="F2200" s="205" t="s">
        <v>2414</v>
      </c>
      <c r="H2200" s="206">
        <v>-71.775999999999996</v>
      </c>
      <c r="L2200" s="202"/>
      <c r="M2200" s="207"/>
      <c r="N2200" s="208"/>
      <c r="O2200" s="208"/>
      <c r="P2200" s="208"/>
      <c r="Q2200" s="208"/>
      <c r="R2200" s="208"/>
      <c r="S2200" s="208"/>
      <c r="T2200" s="209"/>
      <c r="AT2200" s="204" t="s">
        <v>190</v>
      </c>
      <c r="AU2200" s="204" t="s">
        <v>81</v>
      </c>
      <c r="AV2200" s="203" t="s">
        <v>81</v>
      </c>
      <c r="AW2200" s="203" t="s">
        <v>34</v>
      </c>
      <c r="AX2200" s="203" t="s">
        <v>71</v>
      </c>
      <c r="AY2200" s="204" t="s">
        <v>180</v>
      </c>
    </row>
    <row r="2201" spans="2:65" s="211" customFormat="1">
      <c r="B2201" s="210"/>
      <c r="D2201" s="196" t="s">
        <v>190</v>
      </c>
      <c r="E2201" s="212" t="s">
        <v>5</v>
      </c>
      <c r="F2201" s="213" t="s">
        <v>198</v>
      </c>
      <c r="H2201" s="214">
        <v>2114.6149999999998</v>
      </c>
      <c r="L2201" s="210"/>
      <c r="M2201" s="215"/>
      <c r="N2201" s="216"/>
      <c r="O2201" s="216"/>
      <c r="P2201" s="216"/>
      <c r="Q2201" s="216"/>
      <c r="R2201" s="216"/>
      <c r="S2201" s="216"/>
      <c r="T2201" s="217"/>
      <c r="AT2201" s="212" t="s">
        <v>190</v>
      </c>
      <c r="AU2201" s="212" t="s">
        <v>81</v>
      </c>
      <c r="AV2201" s="211" t="s">
        <v>188</v>
      </c>
      <c r="AW2201" s="211" t="s">
        <v>34</v>
      </c>
      <c r="AX2201" s="211" t="s">
        <v>78</v>
      </c>
      <c r="AY2201" s="212" t="s">
        <v>180</v>
      </c>
    </row>
    <row r="2202" spans="2:65" s="103" customFormat="1" ht="25.5" customHeight="1">
      <c r="B2202" s="104"/>
      <c r="C2202" s="183" t="s">
        <v>2415</v>
      </c>
      <c r="D2202" s="183" t="s">
        <v>183</v>
      </c>
      <c r="E2202" s="184" t="s">
        <v>2416</v>
      </c>
      <c r="F2202" s="185" t="s">
        <v>2417</v>
      </c>
      <c r="G2202" s="186" t="s">
        <v>208</v>
      </c>
      <c r="H2202" s="187">
        <v>153.809</v>
      </c>
      <c r="I2202" s="6"/>
      <c r="J2202" s="188">
        <f t="shared" ref="J2202:J2207" si="0">ROUND(I2202*H2202,2)</f>
        <v>0</v>
      </c>
      <c r="K2202" s="185" t="s">
        <v>187</v>
      </c>
      <c r="L2202" s="104"/>
      <c r="M2202" s="189" t="s">
        <v>5</v>
      </c>
      <c r="N2202" s="190" t="s">
        <v>42</v>
      </c>
      <c r="O2202" s="105"/>
      <c r="P2202" s="191">
        <f t="shared" ref="P2202:P2207" si="1">O2202*H2202</f>
        <v>0</v>
      </c>
      <c r="Q2202" s="191">
        <v>2.9E-4</v>
      </c>
      <c r="R2202" s="191">
        <f t="shared" ref="R2202:R2207" si="2">Q2202*H2202</f>
        <v>4.4604610000000003E-2</v>
      </c>
      <c r="S2202" s="191">
        <v>0</v>
      </c>
      <c r="T2202" s="192">
        <f t="shared" ref="T2202:T2207" si="3">S2202*H2202</f>
        <v>0</v>
      </c>
      <c r="AR2202" s="93" t="s">
        <v>271</v>
      </c>
      <c r="AT2202" s="93" t="s">
        <v>183</v>
      </c>
      <c r="AU2202" s="93" t="s">
        <v>81</v>
      </c>
      <c r="AY2202" s="93" t="s">
        <v>180</v>
      </c>
      <c r="BE2202" s="193">
        <f t="shared" ref="BE2202:BE2207" si="4">IF(N2202="základní",J2202,0)</f>
        <v>0</v>
      </c>
      <c r="BF2202" s="193">
        <f t="shared" ref="BF2202:BF2207" si="5">IF(N2202="snížená",J2202,0)</f>
        <v>0</v>
      </c>
      <c r="BG2202" s="193">
        <f t="shared" ref="BG2202:BG2207" si="6">IF(N2202="zákl. přenesená",J2202,0)</f>
        <v>0</v>
      </c>
      <c r="BH2202" s="193">
        <f t="shared" ref="BH2202:BH2207" si="7">IF(N2202="sníž. přenesená",J2202,0)</f>
        <v>0</v>
      </c>
      <c r="BI2202" s="193">
        <f t="shared" ref="BI2202:BI2207" si="8">IF(N2202="nulová",J2202,0)</f>
        <v>0</v>
      </c>
      <c r="BJ2202" s="93" t="s">
        <v>78</v>
      </c>
      <c r="BK2202" s="193">
        <f t="shared" ref="BK2202:BK2207" si="9">ROUND(I2202*H2202,2)</f>
        <v>0</v>
      </c>
      <c r="BL2202" s="93" t="s">
        <v>271</v>
      </c>
      <c r="BM2202" s="93" t="s">
        <v>2418</v>
      </c>
    </row>
    <row r="2203" spans="2:65" s="103" customFormat="1" ht="16.5" customHeight="1">
      <c r="B2203" s="104"/>
      <c r="C2203" s="183" t="s">
        <v>2419</v>
      </c>
      <c r="D2203" s="183" t="s">
        <v>183</v>
      </c>
      <c r="E2203" s="184" t="s">
        <v>2420</v>
      </c>
      <c r="F2203" s="185" t="s">
        <v>2421</v>
      </c>
      <c r="G2203" s="186" t="s">
        <v>208</v>
      </c>
      <c r="H2203" s="187">
        <v>2114.6149999999998</v>
      </c>
      <c r="I2203" s="6"/>
      <c r="J2203" s="188">
        <f t="shared" si="0"/>
        <v>0</v>
      </c>
      <c r="K2203" s="185" t="s">
        <v>187</v>
      </c>
      <c r="L2203" s="104"/>
      <c r="M2203" s="189" t="s">
        <v>5</v>
      </c>
      <c r="N2203" s="190" t="s">
        <v>42</v>
      </c>
      <c r="O2203" s="105"/>
      <c r="P2203" s="191">
        <f t="shared" si="1"/>
        <v>0</v>
      </c>
      <c r="Q2203" s="191">
        <v>1.9000000000000001E-4</v>
      </c>
      <c r="R2203" s="191">
        <f t="shared" si="2"/>
        <v>0.40177684999999996</v>
      </c>
      <c r="S2203" s="191">
        <v>0</v>
      </c>
      <c r="T2203" s="192">
        <f t="shared" si="3"/>
        <v>0</v>
      </c>
      <c r="AR2203" s="93" t="s">
        <v>271</v>
      </c>
      <c r="AT2203" s="93" t="s">
        <v>183</v>
      </c>
      <c r="AU2203" s="93" t="s">
        <v>81</v>
      </c>
      <c r="AY2203" s="93" t="s">
        <v>180</v>
      </c>
      <c r="BE2203" s="193">
        <f t="shared" si="4"/>
        <v>0</v>
      </c>
      <c r="BF2203" s="193">
        <f t="shared" si="5"/>
        <v>0</v>
      </c>
      <c r="BG2203" s="193">
        <f t="shared" si="6"/>
        <v>0</v>
      </c>
      <c r="BH2203" s="193">
        <f t="shared" si="7"/>
        <v>0</v>
      </c>
      <c r="BI2203" s="193">
        <f t="shared" si="8"/>
        <v>0</v>
      </c>
      <c r="BJ2203" s="93" t="s">
        <v>78</v>
      </c>
      <c r="BK2203" s="193">
        <f t="shared" si="9"/>
        <v>0</v>
      </c>
      <c r="BL2203" s="93" t="s">
        <v>271</v>
      </c>
      <c r="BM2203" s="93" t="s">
        <v>2422</v>
      </c>
    </row>
    <row r="2204" spans="2:65" s="103" customFormat="1" ht="16.5" customHeight="1">
      <c r="B2204" s="104"/>
      <c r="C2204" s="183" t="s">
        <v>2423</v>
      </c>
      <c r="D2204" s="183" t="s">
        <v>183</v>
      </c>
      <c r="E2204" s="184" t="s">
        <v>2424</v>
      </c>
      <c r="F2204" s="185" t="s">
        <v>2425</v>
      </c>
      <c r="G2204" s="186" t="s">
        <v>208</v>
      </c>
      <c r="H2204" s="187">
        <v>153.809</v>
      </c>
      <c r="I2204" s="6"/>
      <c r="J2204" s="188">
        <f t="shared" si="0"/>
        <v>0</v>
      </c>
      <c r="K2204" s="185" t="s">
        <v>187</v>
      </c>
      <c r="L2204" s="104"/>
      <c r="M2204" s="189" t="s">
        <v>5</v>
      </c>
      <c r="N2204" s="190" t="s">
        <v>42</v>
      </c>
      <c r="O2204" s="105"/>
      <c r="P2204" s="191">
        <f t="shared" si="1"/>
        <v>0</v>
      </c>
      <c r="Q2204" s="191">
        <v>2.0000000000000001E-4</v>
      </c>
      <c r="R2204" s="191">
        <f t="shared" si="2"/>
        <v>3.0761800000000002E-2</v>
      </c>
      <c r="S2204" s="191">
        <v>0</v>
      </c>
      <c r="T2204" s="192">
        <f t="shared" si="3"/>
        <v>0</v>
      </c>
      <c r="AR2204" s="93" t="s">
        <v>271</v>
      </c>
      <c r="AT2204" s="93" t="s">
        <v>183</v>
      </c>
      <c r="AU2204" s="93" t="s">
        <v>81</v>
      </c>
      <c r="AY2204" s="93" t="s">
        <v>180</v>
      </c>
      <c r="BE2204" s="193">
        <f t="shared" si="4"/>
        <v>0</v>
      </c>
      <c r="BF2204" s="193">
        <f t="shared" si="5"/>
        <v>0</v>
      </c>
      <c r="BG2204" s="193">
        <f t="shared" si="6"/>
        <v>0</v>
      </c>
      <c r="BH2204" s="193">
        <f t="shared" si="7"/>
        <v>0</v>
      </c>
      <c r="BI2204" s="193">
        <f t="shared" si="8"/>
        <v>0</v>
      </c>
      <c r="BJ2204" s="93" t="s">
        <v>78</v>
      </c>
      <c r="BK2204" s="193">
        <f t="shared" si="9"/>
        <v>0</v>
      </c>
      <c r="BL2204" s="93" t="s">
        <v>271</v>
      </c>
      <c r="BM2204" s="93" t="s">
        <v>2426</v>
      </c>
    </row>
    <row r="2205" spans="2:65" s="103" customFormat="1" ht="25.5" customHeight="1">
      <c r="B2205" s="104"/>
      <c r="C2205" s="183" t="s">
        <v>2427</v>
      </c>
      <c r="D2205" s="183" t="s">
        <v>183</v>
      </c>
      <c r="E2205" s="184" t="s">
        <v>2428</v>
      </c>
      <c r="F2205" s="185" t="s">
        <v>2429</v>
      </c>
      <c r="G2205" s="186" t="s">
        <v>208</v>
      </c>
      <c r="H2205" s="187">
        <v>2114.6149999999998</v>
      </c>
      <c r="I2205" s="6"/>
      <c r="J2205" s="188">
        <f t="shared" si="0"/>
        <v>0</v>
      </c>
      <c r="K2205" s="185" t="s">
        <v>187</v>
      </c>
      <c r="L2205" s="104"/>
      <c r="M2205" s="189" t="s">
        <v>5</v>
      </c>
      <c r="N2205" s="190" t="s">
        <v>42</v>
      </c>
      <c r="O2205" s="105"/>
      <c r="P2205" s="191">
        <f t="shared" si="1"/>
        <v>0</v>
      </c>
      <c r="Q2205" s="191">
        <v>2.0000000000000001E-4</v>
      </c>
      <c r="R2205" s="191">
        <f t="shared" si="2"/>
        <v>0.42292299999999999</v>
      </c>
      <c r="S2205" s="191">
        <v>0</v>
      </c>
      <c r="T2205" s="192">
        <f t="shared" si="3"/>
        <v>0</v>
      </c>
      <c r="AR2205" s="93" t="s">
        <v>271</v>
      </c>
      <c r="AT2205" s="93" t="s">
        <v>183</v>
      </c>
      <c r="AU2205" s="93" t="s">
        <v>81</v>
      </c>
      <c r="AY2205" s="93" t="s">
        <v>180</v>
      </c>
      <c r="BE2205" s="193">
        <f t="shared" si="4"/>
        <v>0</v>
      </c>
      <c r="BF2205" s="193">
        <f t="shared" si="5"/>
        <v>0</v>
      </c>
      <c r="BG2205" s="193">
        <f t="shared" si="6"/>
        <v>0</v>
      </c>
      <c r="BH2205" s="193">
        <f t="shared" si="7"/>
        <v>0</v>
      </c>
      <c r="BI2205" s="193">
        <f t="shared" si="8"/>
        <v>0</v>
      </c>
      <c r="BJ2205" s="93" t="s">
        <v>78</v>
      </c>
      <c r="BK2205" s="193">
        <f t="shared" si="9"/>
        <v>0</v>
      </c>
      <c r="BL2205" s="93" t="s">
        <v>271</v>
      </c>
      <c r="BM2205" s="93" t="s">
        <v>2430</v>
      </c>
    </row>
    <row r="2206" spans="2:65" s="103" customFormat="1" ht="25.5" customHeight="1">
      <c r="B2206" s="104"/>
      <c r="C2206" s="183" t="s">
        <v>2431</v>
      </c>
      <c r="D2206" s="183" t="s">
        <v>183</v>
      </c>
      <c r="E2206" s="184" t="s">
        <v>2432</v>
      </c>
      <c r="F2206" s="185" t="s">
        <v>2433</v>
      </c>
      <c r="G2206" s="186" t="s">
        <v>208</v>
      </c>
      <c r="H2206" s="187">
        <v>153.809</v>
      </c>
      <c r="I2206" s="6"/>
      <c r="J2206" s="188">
        <f t="shared" si="0"/>
        <v>0</v>
      </c>
      <c r="K2206" s="185" t="s">
        <v>187</v>
      </c>
      <c r="L2206" s="104"/>
      <c r="M2206" s="189" t="s">
        <v>5</v>
      </c>
      <c r="N2206" s="190" t="s">
        <v>42</v>
      </c>
      <c r="O2206" s="105"/>
      <c r="P2206" s="191">
        <f t="shared" si="1"/>
        <v>0</v>
      </c>
      <c r="Q2206" s="191">
        <v>2.0000000000000001E-4</v>
      </c>
      <c r="R2206" s="191">
        <f t="shared" si="2"/>
        <v>3.0761800000000002E-2</v>
      </c>
      <c r="S2206" s="191">
        <v>0</v>
      </c>
      <c r="T2206" s="192">
        <f t="shared" si="3"/>
        <v>0</v>
      </c>
      <c r="AR2206" s="93" t="s">
        <v>271</v>
      </c>
      <c r="AT2206" s="93" t="s">
        <v>183</v>
      </c>
      <c r="AU2206" s="93" t="s">
        <v>81</v>
      </c>
      <c r="AY2206" s="93" t="s">
        <v>180</v>
      </c>
      <c r="BE2206" s="193">
        <f t="shared" si="4"/>
        <v>0</v>
      </c>
      <c r="BF2206" s="193">
        <f t="shared" si="5"/>
        <v>0</v>
      </c>
      <c r="BG2206" s="193">
        <f t="shared" si="6"/>
        <v>0</v>
      </c>
      <c r="BH2206" s="193">
        <f t="shared" si="7"/>
        <v>0</v>
      </c>
      <c r="BI2206" s="193">
        <f t="shared" si="8"/>
        <v>0</v>
      </c>
      <c r="BJ2206" s="93" t="s">
        <v>78</v>
      </c>
      <c r="BK2206" s="193">
        <f t="shared" si="9"/>
        <v>0</v>
      </c>
      <c r="BL2206" s="93" t="s">
        <v>271</v>
      </c>
      <c r="BM2206" s="93" t="s">
        <v>2434</v>
      </c>
    </row>
    <row r="2207" spans="2:65" s="103" customFormat="1" ht="25.5" customHeight="1">
      <c r="B2207" s="104"/>
      <c r="C2207" s="183" t="s">
        <v>2435</v>
      </c>
      <c r="D2207" s="183" t="s">
        <v>183</v>
      </c>
      <c r="E2207" s="184" t="s">
        <v>2436</v>
      </c>
      <c r="F2207" s="185" t="s">
        <v>2437</v>
      </c>
      <c r="G2207" s="186" t="s">
        <v>208</v>
      </c>
      <c r="H2207" s="187">
        <v>488.6</v>
      </c>
      <c r="I2207" s="6"/>
      <c r="J2207" s="188">
        <f t="shared" si="0"/>
        <v>0</v>
      </c>
      <c r="K2207" s="185" t="s">
        <v>187</v>
      </c>
      <c r="L2207" s="104"/>
      <c r="M2207" s="189" t="s">
        <v>5</v>
      </c>
      <c r="N2207" s="190" t="s">
        <v>42</v>
      </c>
      <c r="O2207" s="105"/>
      <c r="P2207" s="191">
        <f t="shared" si="1"/>
        <v>0</v>
      </c>
      <c r="Q2207" s="191">
        <v>0</v>
      </c>
      <c r="R2207" s="191">
        <f t="shared" si="2"/>
        <v>0</v>
      </c>
      <c r="S2207" s="191">
        <v>0</v>
      </c>
      <c r="T2207" s="192">
        <f t="shared" si="3"/>
        <v>0</v>
      </c>
      <c r="AR2207" s="93" t="s">
        <v>271</v>
      </c>
      <c r="AT2207" s="93" t="s">
        <v>183</v>
      </c>
      <c r="AU2207" s="93" t="s">
        <v>81</v>
      </c>
      <c r="AY2207" s="93" t="s">
        <v>180</v>
      </c>
      <c r="BE2207" s="193">
        <f t="shared" si="4"/>
        <v>0</v>
      </c>
      <c r="BF2207" s="193">
        <f t="shared" si="5"/>
        <v>0</v>
      </c>
      <c r="BG2207" s="193">
        <f t="shared" si="6"/>
        <v>0</v>
      </c>
      <c r="BH2207" s="193">
        <f t="shared" si="7"/>
        <v>0</v>
      </c>
      <c r="BI2207" s="193">
        <f t="shared" si="8"/>
        <v>0</v>
      </c>
      <c r="BJ2207" s="93" t="s">
        <v>78</v>
      </c>
      <c r="BK2207" s="193">
        <f t="shared" si="9"/>
        <v>0</v>
      </c>
      <c r="BL2207" s="93" t="s">
        <v>271</v>
      </c>
      <c r="BM2207" s="93" t="s">
        <v>2438</v>
      </c>
    </row>
    <row r="2208" spans="2:65" s="195" customFormat="1">
      <c r="B2208" s="194"/>
      <c r="D2208" s="196" t="s">
        <v>190</v>
      </c>
      <c r="E2208" s="197" t="s">
        <v>5</v>
      </c>
      <c r="F2208" s="198" t="s">
        <v>288</v>
      </c>
      <c r="H2208" s="197" t="s">
        <v>5</v>
      </c>
      <c r="L2208" s="194"/>
      <c r="M2208" s="199"/>
      <c r="N2208" s="200"/>
      <c r="O2208" s="200"/>
      <c r="P2208" s="200"/>
      <c r="Q2208" s="200"/>
      <c r="R2208" s="200"/>
      <c r="S2208" s="200"/>
      <c r="T2208" s="201"/>
      <c r="AT2208" s="197" t="s">
        <v>190</v>
      </c>
      <c r="AU2208" s="197" t="s">
        <v>81</v>
      </c>
      <c r="AV2208" s="195" t="s">
        <v>78</v>
      </c>
      <c r="AW2208" s="195" t="s">
        <v>34</v>
      </c>
      <c r="AX2208" s="195" t="s">
        <v>71</v>
      </c>
      <c r="AY2208" s="197" t="s">
        <v>180</v>
      </c>
    </row>
    <row r="2209" spans="2:65" s="203" customFormat="1">
      <c r="B2209" s="202"/>
      <c r="D2209" s="196" t="s">
        <v>190</v>
      </c>
      <c r="E2209" s="204" t="s">
        <v>5</v>
      </c>
      <c r="F2209" s="205" t="s">
        <v>495</v>
      </c>
      <c r="H2209" s="206">
        <v>301</v>
      </c>
      <c r="L2209" s="202"/>
      <c r="M2209" s="207"/>
      <c r="N2209" s="208"/>
      <c r="O2209" s="208"/>
      <c r="P2209" s="208"/>
      <c r="Q2209" s="208"/>
      <c r="R2209" s="208"/>
      <c r="S2209" s="208"/>
      <c r="T2209" s="209"/>
      <c r="AT2209" s="204" t="s">
        <v>190</v>
      </c>
      <c r="AU2209" s="204" t="s">
        <v>81</v>
      </c>
      <c r="AV2209" s="203" t="s">
        <v>81</v>
      </c>
      <c r="AW2209" s="203" t="s">
        <v>34</v>
      </c>
      <c r="AX2209" s="203" t="s">
        <v>71</v>
      </c>
      <c r="AY2209" s="204" t="s">
        <v>180</v>
      </c>
    </row>
    <row r="2210" spans="2:65" s="203" customFormat="1">
      <c r="B2210" s="202"/>
      <c r="D2210" s="196" t="s">
        <v>190</v>
      </c>
      <c r="E2210" s="204" t="s">
        <v>5</v>
      </c>
      <c r="F2210" s="205" t="s">
        <v>496</v>
      </c>
      <c r="H2210" s="206">
        <v>-34.4</v>
      </c>
      <c r="L2210" s="202"/>
      <c r="M2210" s="207"/>
      <c r="N2210" s="208"/>
      <c r="O2210" s="208"/>
      <c r="P2210" s="208"/>
      <c r="Q2210" s="208"/>
      <c r="R2210" s="208"/>
      <c r="S2210" s="208"/>
      <c r="T2210" s="209"/>
      <c r="AT2210" s="204" t="s">
        <v>190</v>
      </c>
      <c r="AU2210" s="204" t="s">
        <v>81</v>
      </c>
      <c r="AV2210" s="203" t="s">
        <v>81</v>
      </c>
      <c r="AW2210" s="203" t="s">
        <v>34</v>
      </c>
      <c r="AX2210" s="203" t="s">
        <v>71</v>
      </c>
      <c r="AY2210" s="204" t="s">
        <v>180</v>
      </c>
    </row>
    <row r="2211" spans="2:65" s="203" customFormat="1">
      <c r="B2211" s="202"/>
      <c r="D2211" s="196" t="s">
        <v>190</v>
      </c>
      <c r="E2211" s="204" t="s">
        <v>5</v>
      </c>
      <c r="F2211" s="205" t="s">
        <v>497</v>
      </c>
      <c r="H2211" s="206">
        <v>-49.7</v>
      </c>
      <c r="L2211" s="202"/>
      <c r="M2211" s="207"/>
      <c r="N2211" s="208"/>
      <c r="O2211" s="208"/>
      <c r="P2211" s="208"/>
      <c r="Q2211" s="208"/>
      <c r="R2211" s="208"/>
      <c r="S2211" s="208"/>
      <c r="T2211" s="209"/>
      <c r="AT2211" s="204" t="s">
        <v>190</v>
      </c>
      <c r="AU2211" s="204" t="s">
        <v>81</v>
      </c>
      <c r="AV2211" s="203" t="s">
        <v>81</v>
      </c>
      <c r="AW2211" s="203" t="s">
        <v>34</v>
      </c>
      <c r="AX2211" s="203" t="s">
        <v>71</v>
      </c>
      <c r="AY2211" s="204" t="s">
        <v>180</v>
      </c>
    </row>
    <row r="2212" spans="2:65" s="195" customFormat="1">
      <c r="B2212" s="194"/>
      <c r="D2212" s="196" t="s">
        <v>190</v>
      </c>
      <c r="E2212" s="197" t="s">
        <v>5</v>
      </c>
      <c r="F2212" s="198" t="s">
        <v>290</v>
      </c>
      <c r="H2212" s="197" t="s">
        <v>5</v>
      </c>
      <c r="L2212" s="194"/>
      <c r="M2212" s="199"/>
      <c r="N2212" s="200"/>
      <c r="O2212" s="200"/>
      <c r="P2212" s="200"/>
      <c r="Q2212" s="200"/>
      <c r="R2212" s="200"/>
      <c r="S2212" s="200"/>
      <c r="T2212" s="201"/>
      <c r="AT2212" s="197" t="s">
        <v>190</v>
      </c>
      <c r="AU2212" s="197" t="s">
        <v>81</v>
      </c>
      <c r="AV2212" s="195" t="s">
        <v>78</v>
      </c>
      <c r="AW2212" s="195" t="s">
        <v>34</v>
      </c>
      <c r="AX2212" s="195" t="s">
        <v>71</v>
      </c>
      <c r="AY2212" s="197" t="s">
        <v>180</v>
      </c>
    </row>
    <row r="2213" spans="2:65" s="203" customFormat="1">
      <c r="B2213" s="202"/>
      <c r="D2213" s="196" t="s">
        <v>190</v>
      </c>
      <c r="E2213" s="204" t="s">
        <v>5</v>
      </c>
      <c r="F2213" s="205" t="s">
        <v>498</v>
      </c>
      <c r="H2213" s="206">
        <v>296.39999999999998</v>
      </c>
      <c r="L2213" s="202"/>
      <c r="M2213" s="207"/>
      <c r="N2213" s="208"/>
      <c r="O2213" s="208"/>
      <c r="P2213" s="208"/>
      <c r="Q2213" s="208"/>
      <c r="R2213" s="208"/>
      <c r="S2213" s="208"/>
      <c r="T2213" s="209"/>
      <c r="AT2213" s="204" t="s">
        <v>190</v>
      </c>
      <c r="AU2213" s="204" t="s">
        <v>81</v>
      </c>
      <c r="AV2213" s="203" t="s">
        <v>81</v>
      </c>
      <c r="AW2213" s="203" t="s">
        <v>34</v>
      </c>
      <c r="AX2213" s="203" t="s">
        <v>71</v>
      </c>
      <c r="AY2213" s="204" t="s">
        <v>180</v>
      </c>
    </row>
    <row r="2214" spans="2:65" s="203" customFormat="1">
      <c r="B2214" s="202"/>
      <c r="D2214" s="196" t="s">
        <v>190</v>
      </c>
      <c r="E2214" s="204" t="s">
        <v>5</v>
      </c>
      <c r="F2214" s="205" t="s">
        <v>499</v>
      </c>
      <c r="H2214" s="206">
        <v>-24.7</v>
      </c>
      <c r="L2214" s="202"/>
      <c r="M2214" s="207"/>
      <c r="N2214" s="208"/>
      <c r="O2214" s="208"/>
      <c r="P2214" s="208"/>
      <c r="Q2214" s="208"/>
      <c r="R2214" s="208"/>
      <c r="S2214" s="208"/>
      <c r="T2214" s="209"/>
      <c r="AT2214" s="204" t="s">
        <v>190</v>
      </c>
      <c r="AU2214" s="204" t="s">
        <v>81</v>
      </c>
      <c r="AV2214" s="203" t="s">
        <v>81</v>
      </c>
      <c r="AW2214" s="203" t="s">
        <v>34</v>
      </c>
      <c r="AX2214" s="203" t="s">
        <v>71</v>
      </c>
      <c r="AY2214" s="204" t="s">
        <v>180</v>
      </c>
    </row>
    <row r="2215" spans="2:65" s="211" customFormat="1">
      <c r="B2215" s="210"/>
      <c r="D2215" s="196" t="s">
        <v>190</v>
      </c>
      <c r="E2215" s="212" t="s">
        <v>5</v>
      </c>
      <c r="F2215" s="213" t="s">
        <v>198</v>
      </c>
      <c r="H2215" s="214">
        <v>488.6</v>
      </c>
      <c r="L2215" s="210"/>
      <c r="M2215" s="215"/>
      <c r="N2215" s="216"/>
      <c r="O2215" s="216"/>
      <c r="P2215" s="216"/>
      <c r="Q2215" s="216"/>
      <c r="R2215" s="216"/>
      <c r="S2215" s="216"/>
      <c r="T2215" s="217"/>
      <c r="AT2215" s="212" t="s">
        <v>190</v>
      </c>
      <c r="AU2215" s="212" t="s">
        <v>81</v>
      </c>
      <c r="AV2215" s="211" t="s">
        <v>188</v>
      </c>
      <c r="AW2215" s="211" t="s">
        <v>34</v>
      </c>
      <c r="AX2215" s="211" t="s">
        <v>78</v>
      </c>
      <c r="AY2215" s="212" t="s">
        <v>180</v>
      </c>
    </row>
    <row r="2216" spans="2:65" s="103" customFormat="1" ht="16.5" customHeight="1">
      <c r="B2216" s="104"/>
      <c r="C2216" s="226" t="s">
        <v>2439</v>
      </c>
      <c r="D2216" s="226" t="s">
        <v>296</v>
      </c>
      <c r="E2216" s="227" t="s">
        <v>2440</v>
      </c>
      <c r="F2216" s="228" t="s">
        <v>2441</v>
      </c>
      <c r="G2216" s="229" t="s">
        <v>208</v>
      </c>
      <c r="H2216" s="230">
        <v>503.25799999999998</v>
      </c>
      <c r="I2216" s="7"/>
      <c r="J2216" s="231">
        <f>ROUND(I2216*H2216,2)</f>
        <v>0</v>
      </c>
      <c r="K2216" s="228" t="s">
        <v>187</v>
      </c>
      <c r="L2216" s="232"/>
      <c r="M2216" s="233" t="s">
        <v>5</v>
      </c>
      <c r="N2216" s="234" t="s">
        <v>42</v>
      </c>
      <c r="O2216" s="105"/>
      <c r="P2216" s="191">
        <f>O2216*H2216</f>
        <v>0</v>
      </c>
      <c r="Q2216" s="191">
        <v>0</v>
      </c>
      <c r="R2216" s="191">
        <f>Q2216*H2216</f>
        <v>0</v>
      </c>
      <c r="S2216" s="191">
        <v>0</v>
      </c>
      <c r="T2216" s="192">
        <f>S2216*H2216</f>
        <v>0</v>
      </c>
      <c r="AR2216" s="93" t="s">
        <v>389</v>
      </c>
      <c r="AT2216" s="93" t="s">
        <v>296</v>
      </c>
      <c r="AU2216" s="93" t="s">
        <v>81</v>
      </c>
      <c r="AY2216" s="93" t="s">
        <v>180</v>
      </c>
      <c r="BE2216" s="193">
        <f>IF(N2216="základní",J2216,0)</f>
        <v>0</v>
      </c>
      <c r="BF2216" s="193">
        <f>IF(N2216="snížená",J2216,0)</f>
        <v>0</v>
      </c>
      <c r="BG2216" s="193">
        <f>IF(N2216="zákl. přenesená",J2216,0)</f>
        <v>0</v>
      </c>
      <c r="BH2216" s="193">
        <f>IF(N2216="sníž. přenesená",J2216,0)</f>
        <v>0</v>
      </c>
      <c r="BI2216" s="193">
        <f>IF(N2216="nulová",J2216,0)</f>
        <v>0</v>
      </c>
      <c r="BJ2216" s="93" t="s">
        <v>78</v>
      </c>
      <c r="BK2216" s="193">
        <f>ROUND(I2216*H2216,2)</f>
        <v>0</v>
      </c>
      <c r="BL2216" s="93" t="s">
        <v>271</v>
      </c>
      <c r="BM2216" s="93" t="s">
        <v>2442</v>
      </c>
    </row>
    <row r="2217" spans="2:65" s="203" customFormat="1">
      <c r="B2217" s="202"/>
      <c r="D2217" s="196" t="s">
        <v>190</v>
      </c>
      <c r="E2217" s="204" t="s">
        <v>5</v>
      </c>
      <c r="F2217" s="205" t="s">
        <v>509</v>
      </c>
      <c r="H2217" s="206">
        <v>488.6</v>
      </c>
      <c r="L2217" s="202"/>
      <c r="M2217" s="207"/>
      <c r="N2217" s="208"/>
      <c r="O2217" s="208"/>
      <c r="P2217" s="208"/>
      <c r="Q2217" s="208"/>
      <c r="R2217" s="208"/>
      <c r="S2217" s="208"/>
      <c r="T2217" s="209"/>
      <c r="AT2217" s="204" t="s">
        <v>190</v>
      </c>
      <c r="AU2217" s="204" t="s">
        <v>81</v>
      </c>
      <c r="AV2217" s="203" t="s">
        <v>81</v>
      </c>
      <c r="AW2217" s="203" t="s">
        <v>34</v>
      </c>
      <c r="AX2217" s="203" t="s">
        <v>78</v>
      </c>
      <c r="AY2217" s="204" t="s">
        <v>180</v>
      </c>
    </row>
    <row r="2218" spans="2:65" s="203" customFormat="1">
      <c r="B2218" s="202"/>
      <c r="D2218" s="196" t="s">
        <v>190</v>
      </c>
      <c r="F2218" s="205" t="s">
        <v>2443</v>
      </c>
      <c r="H2218" s="206">
        <v>503.25799999999998</v>
      </c>
      <c r="L2218" s="202"/>
      <c r="M2218" s="207"/>
      <c r="N2218" s="208"/>
      <c r="O2218" s="208"/>
      <c r="P2218" s="208"/>
      <c r="Q2218" s="208"/>
      <c r="R2218" s="208"/>
      <c r="S2218" s="208"/>
      <c r="T2218" s="209"/>
      <c r="AT2218" s="204" t="s">
        <v>190</v>
      </c>
      <c r="AU2218" s="204" t="s">
        <v>81</v>
      </c>
      <c r="AV2218" s="203" t="s">
        <v>81</v>
      </c>
      <c r="AW2218" s="203" t="s">
        <v>6</v>
      </c>
      <c r="AX2218" s="203" t="s">
        <v>78</v>
      </c>
      <c r="AY2218" s="204" t="s">
        <v>180</v>
      </c>
    </row>
    <row r="2219" spans="2:65" s="171" customFormat="1" ht="37.35" customHeight="1">
      <c r="B2219" s="170"/>
      <c r="D2219" s="172" t="s">
        <v>70</v>
      </c>
      <c r="E2219" s="173" t="s">
        <v>2444</v>
      </c>
      <c r="F2219" s="173" t="s">
        <v>2445</v>
      </c>
      <c r="J2219" s="174">
        <f>BK2219</f>
        <v>0</v>
      </c>
      <c r="L2219" s="170"/>
      <c r="M2219" s="175"/>
      <c r="N2219" s="176"/>
      <c r="O2219" s="176"/>
      <c r="P2219" s="177">
        <f>SUM(P2220:P2226)</f>
        <v>0</v>
      </c>
      <c r="Q2219" s="176"/>
      <c r="R2219" s="177">
        <f>SUM(R2220:R2226)</f>
        <v>0</v>
      </c>
      <c r="S2219" s="176"/>
      <c r="T2219" s="178">
        <f>SUM(T2220:T2226)</f>
        <v>0</v>
      </c>
      <c r="AR2219" s="172" t="s">
        <v>188</v>
      </c>
      <c r="AT2219" s="179" t="s">
        <v>70</v>
      </c>
      <c r="AU2219" s="179" t="s">
        <v>71</v>
      </c>
      <c r="AY2219" s="172" t="s">
        <v>180</v>
      </c>
      <c r="BK2219" s="180">
        <f>SUM(BK2220:BK2226)</f>
        <v>0</v>
      </c>
    </row>
    <row r="2220" spans="2:65" s="103" customFormat="1" ht="16.5" customHeight="1">
      <c r="B2220" s="104"/>
      <c r="C2220" s="183" t="s">
        <v>2446</v>
      </c>
      <c r="D2220" s="183" t="s">
        <v>183</v>
      </c>
      <c r="E2220" s="184" t="s">
        <v>2447</v>
      </c>
      <c r="F2220" s="185" t="s">
        <v>2448</v>
      </c>
      <c r="G2220" s="186" t="s">
        <v>2449</v>
      </c>
      <c r="H2220" s="187">
        <v>240</v>
      </c>
      <c r="I2220" s="6"/>
      <c r="J2220" s="188">
        <f>ROUND(I2220*H2220,2)</f>
        <v>0</v>
      </c>
      <c r="K2220" s="185" t="s">
        <v>5</v>
      </c>
      <c r="L2220" s="104"/>
      <c r="M2220" s="189" t="s">
        <v>5</v>
      </c>
      <c r="N2220" s="190" t="s">
        <v>42</v>
      </c>
      <c r="O2220" s="105"/>
      <c r="P2220" s="191">
        <f>O2220*H2220</f>
        <v>0</v>
      </c>
      <c r="Q2220" s="191">
        <v>0</v>
      </c>
      <c r="R2220" s="191">
        <f>Q2220*H2220</f>
        <v>0</v>
      </c>
      <c r="S2220" s="191">
        <v>0</v>
      </c>
      <c r="T2220" s="192">
        <f>S2220*H2220</f>
        <v>0</v>
      </c>
      <c r="AR2220" s="93" t="s">
        <v>913</v>
      </c>
      <c r="AT2220" s="93" t="s">
        <v>183</v>
      </c>
      <c r="AU2220" s="93" t="s">
        <v>78</v>
      </c>
      <c r="AY2220" s="93" t="s">
        <v>180</v>
      </c>
      <c r="BE2220" s="193">
        <f>IF(N2220="základní",J2220,0)</f>
        <v>0</v>
      </c>
      <c r="BF2220" s="193">
        <f>IF(N2220="snížená",J2220,0)</f>
        <v>0</v>
      </c>
      <c r="BG2220" s="193">
        <f>IF(N2220="zákl. přenesená",J2220,0)</f>
        <v>0</v>
      </c>
      <c r="BH2220" s="193">
        <f>IF(N2220="sníž. přenesená",J2220,0)</f>
        <v>0</v>
      </c>
      <c r="BI2220" s="193">
        <f>IF(N2220="nulová",J2220,0)</f>
        <v>0</v>
      </c>
      <c r="BJ2220" s="93" t="s">
        <v>78</v>
      </c>
      <c r="BK2220" s="193">
        <f>ROUND(I2220*H2220,2)</f>
        <v>0</v>
      </c>
      <c r="BL2220" s="93" t="s">
        <v>913</v>
      </c>
      <c r="BM2220" s="93" t="s">
        <v>2450</v>
      </c>
    </row>
    <row r="2221" spans="2:65" s="195" customFormat="1">
      <c r="B2221" s="194"/>
      <c r="D2221" s="196" t="s">
        <v>190</v>
      </c>
      <c r="E2221" s="197" t="s">
        <v>5</v>
      </c>
      <c r="F2221" s="198" t="s">
        <v>2451</v>
      </c>
      <c r="H2221" s="197" t="s">
        <v>5</v>
      </c>
      <c r="L2221" s="194"/>
      <c r="M2221" s="199"/>
      <c r="N2221" s="200"/>
      <c r="O2221" s="200"/>
      <c r="P2221" s="200"/>
      <c r="Q2221" s="200"/>
      <c r="R2221" s="200"/>
      <c r="S2221" s="200"/>
      <c r="T2221" s="201"/>
      <c r="AT2221" s="197" t="s">
        <v>190</v>
      </c>
      <c r="AU2221" s="197" t="s">
        <v>78</v>
      </c>
      <c r="AV2221" s="195" t="s">
        <v>78</v>
      </c>
      <c r="AW2221" s="195" t="s">
        <v>34</v>
      </c>
      <c r="AX2221" s="195" t="s">
        <v>71</v>
      </c>
      <c r="AY2221" s="197" t="s">
        <v>180</v>
      </c>
    </row>
    <row r="2222" spans="2:65" s="195" customFormat="1">
      <c r="B2222" s="194"/>
      <c r="D2222" s="196" t="s">
        <v>190</v>
      </c>
      <c r="E2222" s="197" t="s">
        <v>5</v>
      </c>
      <c r="F2222" s="198" t="s">
        <v>2452</v>
      </c>
      <c r="H2222" s="197" t="s">
        <v>5</v>
      </c>
      <c r="L2222" s="194"/>
      <c r="M2222" s="199"/>
      <c r="N2222" s="200"/>
      <c r="O2222" s="200"/>
      <c r="P2222" s="200"/>
      <c r="Q2222" s="200"/>
      <c r="R2222" s="200"/>
      <c r="S2222" s="200"/>
      <c r="T2222" s="201"/>
      <c r="AT2222" s="197" t="s">
        <v>190</v>
      </c>
      <c r="AU2222" s="197" t="s">
        <v>78</v>
      </c>
      <c r="AV2222" s="195" t="s">
        <v>78</v>
      </c>
      <c r="AW2222" s="195" t="s">
        <v>34</v>
      </c>
      <c r="AX2222" s="195" t="s">
        <v>71</v>
      </c>
      <c r="AY2222" s="197" t="s">
        <v>180</v>
      </c>
    </row>
    <row r="2223" spans="2:65" s="195" customFormat="1">
      <c r="B2223" s="194"/>
      <c r="D2223" s="196" t="s">
        <v>190</v>
      </c>
      <c r="E2223" s="197" t="s">
        <v>5</v>
      </c>
      <c r="F2223" s="198" t="s">
        <v>2453</v>
      </c>
      <c r="H2223" s="197" t="s">
        <v>5</v>
      </c>
      <c r="L2223" s="194"/>
      <c r="M2223" s="199"/>
      <c r="N2223" s="200"/>
      <c r="O2223" s="200"/>
      <c r="P2223" s="200"/>
      <c r="Q2223" s="200"/>
      <c r="R2223" s="200"/>
      <c r="S2223" s="200"/>
      <c r="T2223" s="201"/>
      <c r="AT2223" s="197" t="s">
        <v>190</v>
      </c>
      <c r="AU2223" s="197" t="s">
        <v>78</v>
      </c>
      <c r="AV2223" s="195" t="s">
        <v>78</v>
      </c>
      <c r="AW2223" s="195" t="s">
        <v>34</v>
      </c>
      <c r="AX2223" s="195" t="s">
        <v>71</v>
      </c>
      <c r="AY2223" s="197" t="s">
        <v>180</v>
      </c>
    </row>
    <row r="2224" spans="2:65" s="203" customFormat="1">
      <c r="B2224" s="202"/>
      <c r="D2224" s="196" t="s">
        <v>190</v>
      </c>
      <c r="E2224" s="204" t="s">
        <v>5</v>
      </c>
      <c r="F2224" s="205" t="s">
        <v>2454</v>
      </c>
      <c r="H2224" s="206">
        <v>240</v>
      </c>
      <c r="L2224" s="202"/>
      <c r="M2224" s="207"/>
      <c r="N2224" s="208"/>
      <c r="O2224" s="208"/>
      <c r="P2224" s="208"/>
      <c r="Q2224" s="208"/>
      <c r="R2224" s="208"/>
      <c r="S2224" s="208"/>
      <c r="T2224" s="209"/>
      <c r="AT2224" s="204" t="s">
        <v>190</v>
      </c>
      <c r="AU2224" s="204" t="s">
        <v>78</v>
      </c>
      <c r="AV2224" s="203" t="s">
        <v>81</v>
      </c>
      <c r="AW2224" s="203" t="s">
        <v>34</v>
      </c>
      <c r="AX2224" s="203" t="s">
        <v>78</v>
      </c>
      <c r="AY2224" s="204" t="s">
        <v>180</v>
      </c>
    </row>
    <row r="2225" spans="2:65" s="103" customFormat="1" ht="16.5" customHeight="1">
      <c r="B2225" s="104"/>
      <c r="C2225" s="183" t="s">
        <v>2455</v>
      </c>
      <c r="D2225" s="183" t="s">
        <v>183</v>
      </c>
      <c r="E2225" s="184" t="s">
        <v>2456</v>
      </c>
      <c r="F2225" s="185" t="s">
        <v>2457</v>
      </c>
      <c r="G2225" s="186" t="s">
        <v>2449</v>
      </c>
      <c r="H2225" s="187">
        <v>28</v>
      </c>
      <c r="I2225" s="6"/>
      <c r="J2225" s="188">
        <f>ROUND(I2225*H2225,2)</f>
        <v>0</v>
      </c>
      <c r="K2225" s="185" t="s">
        <v>5</v>
      </c>
      <c r="L2225" s="104"/>
      <c r="M2225" s="189" t="s">
        <v>5</v>
      </c>
      <c r="N2225" s="190" t="s">
        <v>42</v>
      </c>
      <c r="O2225" s="105"/>
      <c r="P2225" s="191">
        <f>O2225*H2225</f>
        <v>0</v>
      </c>
      <c r="Q2225" s="191">
        <v>0</v>
      </c>
      <c r="R2225" s="191">
        <f>Q2225*H2225</f>
        <v>0</v>
      </c>
      <c r="S2225" s="191">
        <v>0</v>
      </c>
      <c r="T2225" s="192">
        <f>S2225*H2225</f>
        <v>0</v>
      </c>
      <c r="AR2225" s="93" t="s">
        <v>913</v>
      </c>
      <c r="AT2225" s="93" t="s">
        <v>183</v>
      </c>
      <c r="AU2225" s="93" t="s">
        <v>78</v>
      </c>
      <c r="AY2225" s="93" t="s">
        <v>180</v>
      </c>
      <c r="BE2225" s="193">
        <f>IF(N2225="základní",J2225,0)</f>
        <v>0</v>
      </c>
      <c r="BF2225" s="193">
        <f>IF(N2225="snížená",J2225,0)</f>
        <v>0</v>
      </c>
      <c r="BG2225" s="193">
        <f>IF(N2225="zákl. přenesená",J2225,0)</f>
        <v>0</v>
      </c>
      <c r="BH2225" s="193">
        <f>IF(N2225="sníž. přenesená",J2225,0)</f>
        <v>0</v>
      </c>
      <c r="BI2225" s="193">
        <f>IF(N2225="nulová",J2225,0)</f>
        <v>0</v>
      </c>
      <c r="BJ2225" s="93" t="s">
        <v>78</v>
      </c>
      <c r="BK2225" s="193">
        <f>ROUND(I2225*H2225,2)</f>
        <v>0</v>
      </c>
      <c r="BL2225" s="93" t="s">
        <v>913</v>
      </c>
      <c r="BM2225" s="93" t="s">
        <v>2458</v>
      </c>
    </row>
    <row r="2226" spans="2:65" s="103" customFormat="1" ht="25.5" customHeight="1">
      <c r="B2226" s="104"/>
      <c r="C2226" s="183" t="s">
        <v>2459</v>
      </c>
      <c r="D2226" s="183" t="s">
        <v>183</v>
      </c>
      <c r="E2226" s="184" t="s">
        <v>2460</v>
      </c>
      <c r="F2226" s="185" t="s">
        <v>2461</v>
      </c>
      <c r="G2226" s="186" t="s">
        <v>2449</v>
      </c>
      <c r="H2226" s="187">
        <v>12</v>
      </c>
      <c r="I2226" s="6"/>
      <c r="J2226" s="188">
        <f>ROUND(I2226*H2226,2)</f>
        <v>0</v>
      </c>
      <c r="K2226" s="185" t="s">
        <v>5</v>
      </c>
      <c r="L2226" s="104"/>
      <c r="M2226" s="189" t="s">
        <v>5</v>
      </c>
      <c r="N2226" s="190" t="s">
        <v>42</v>
      </c>
      <c r="O2226" s="105"/>
      <c r="P2226" s="191">
        <f>O2226*H2226</f>
        <v>0</v>
      </c>
      <c r="Q2226" s="191">
        <v>0</v>
      </c>
      <c r="R2226" s="191">
        <f>Q2226*H2226</f>
        <v>0</v>
      </c>
      <c r="S2226" s="191">
        <v>0</v>
      </c>
      <c r="T2226" s="192">
        <f>S2226*H2226</f>
        <v>0</v>
      </c>
      <c r="AR2226" s="93" t="s">
        <v>913</v>
      </c>
      <c r="AT2226" s="93" t="s">
        <v>183</v>
      </c>
      <c r="AU2226" s="93" t="s">
        <v>78</v>
      </c>
      <c r="AY2226" s="93" t="s">
        <v>180</v>
      </c>
      <c r="BE2226" s="193">
        <f>IF(N2226="základní",J2226,0)</f>
        <v>0</v>
      </c>
      <c r="BF2226" s="193">
        <f>IF(N2226="snížená",J2226,0)</f>
        <v>0</v>
      </c>
      <c r="BG2226" s="193">
        <f>IF(N2226="zákl. přenesená",J2226,0)</f>
        <v>0</v>
      </c>
      <c r="BH2226" s="193">
        <f>IF(N2226="sníž. přenesená",J2226,0)</f>
        <v>0</v>
      </c>
      <c r="BI2226" s="193">
        <f>IF(N2226="nulová",J2226,0)</f>
        <v>0</v>
      </c>
      <c r="BJ2226" s="93" t="s">
        <v>78</v>
      </c>
      <c r="BK2226" s="193">
        <f>ROUND(I2226*H2226,2)</f>
        <v>0</v>
      </c>
      <c r="BL2226" s="93" t="s">
        <v>913</v>
      </c>
      <c r="BM2226" s="93" t="s">
        <v>2462</v>
      </c>
    </row>
    <row r="2227" spans="2:65" s="171" customFormat="1" ht="37.35" customHeight="1">
      <c r="B2227" s="170"/>
      <c r="D2227" s="172" t="s">
        <v>70</v>
      </c>
      <c r="E2227" s="173" t="s">
        <v>2463</v>
      </c>
      <c r="F2227" s="173" t="s">
        <v>2464</v>
      </c>
      <c r="J2227" s="174">
        <f>BK2227</f>
        <v>0</v>
      </c>
      <c r="L2227" s="170"/>
      <c r="M2227" s="175"/>
      <c r="N2227" s="176"/>
      <c r="O2227" s="176"/>
      <c r="P2227" s="177">
        <f>P2228+P2236+P2254+P2260</f>
        <v>0</v>
      </c>
      <c r="Q2227" s="176"/>
      <c r="R2227" s="177">
        <f>R2228+R2236+R2254+R2260</f>
        <v>0</v>
      </c>
      <c r="S2227" s="176"/>
      <c r="T2227" s="178">
        <f>T2228+T2236+T2254+T2260</f>
        <v>0</v>
      </c>
      <c r="AR2227" s="172" t="s">
        <v>78</v>
      </c>
      <c r="AT2227" s="179" t="s">
        <v>70</v>
      </c>
      <c r="AU2227" s="179" t="s">
        <v>71</v>
      </c>
      <c r="AY2227" s="172" t="s">
        <v>180</v>
      </c>
      <c r="BK2227" s="180">
        <f>BK2228+BK2236+BK2254+BK2260</f>
        <v>0</v>
      </c>
    </row>
    <row r="2228" spans="2:65" s="171" customFormat="1" ht="19.899999999999999" customHeight="1">
      <c r="B2228" s="170"/>
      <c r="D2228" s="172" t="s">
        <v>70</v>
      </c>
      <c r="E2228" s="181" t="s">
        <v>2465</v>
      </c>
      <c r="F2228" s="181" t="s">
        <v>2466</v>
      </c>
      <c r="J2228" s="182">
        <f>BK2228</f>
        <v>0</v>
      </c>
      <c r="L2228" s="170"/>
      <c r="M2228" s="175"/>
      <c r="N2228" s="176"/>
      <c r="O2228" s="176"/>
      <c r="P2228" s="177">
        <f>SUM(P2229:P2235)</f>
        <v>0</v>
      </c>
      <c r="Q2228" s="176"/>
      <c r="R2228" s="177">
        <f>SUM(R2229:R2235)</f>
        <v>0</v>
      </c>
      <c r="S2228" s="176"/>
      <c r="T2228" s="178">
        <f>SUM(T2229:T2235)</f>
        <v>0</v>
      </c>
      <c r="AR2228" s="172" t="s">
        <v>78</v>
      </c>
      <c r="AT2228" s="179" t="s">
        <v>70</v>
      </c>
      <c r="AU2228" s="179" t="s">
        <v>78</v>
      </c>
      <c r="AY2228" s="172" t="s">
        <v>180</v>
      </c>
      <c r="BK2228" s="180">
        <f>SUM(BK2229:BK2235)</f>
        <v>0</v>
      </c>
    </row>
    <row r="2229" spans="2:65" s="103" customFormat="1" ht="16.5" customHeight="1">
      <c r="B2229" s="104"/>
      <c r="C2229" s="226" t="s">
        <v>2467</v>
      </c>
      <c r="D2229" s="226" t="s">
        <v>296</v>
      </c>
      <c r="E2229" s="227" t="s">
        <v>2468</v>
      </c>
      <c r="F2229" s="228" t="s">
        <v>4437</v>
      </c>
      <c r="G2229" s="229" t="s">
        <v>426</v>
      </c>
      <c r="H2229" s="230">
        <v>4</v>
      </c>
      <c r="I2229" s="7"/>
      <c r="J2229" s="231">
        <f t="shared" ref="J2229:J2235" si="10">ROUND(I2229*H2229,2)</f>
        <v>0</v>
      </c>
      <c r="K2229" s="228" t="s">
        <v>5</v>
      </c>
      <c r="L2229" s="232"/>
      <c r="M2229" s="233" t="s">
        <v>5</v>
      </c>
      <c r="N2229" s="234" t="s">
        <v>42</v>
      </c>
      <c r="O2229" s="105"/>
      <c r="P2229" s="191">
        <f t="shared" ref="P2229:P2235" si="11">O2229*H2229</f>
        <v>0</v>
      </c>
      <c r="Q2229" s="191">
        <v>0</v>
      </c>
      <c r="R2229" s="191">
        <f t="shared" ref="R2229:R2235" si="12">Q2229*H2229</f>
        <v>0</v>
      </c>
      <c r="S2229" s="191">
        <v>0</v>
      </c>
      <c r="T2229" s="192">
        <f t="shared" ref="T2229:T2235" si="13">S2229*H2229</f>
        <v>0</v>
      </c>
      <c r="AR2229" s="93" t="s">
        <v>234</v>
      </c>
      <c r="AT2229" s="93" t="s">
        <v>296</v>
      </c>
      <c r="AU2229" s="93" t="s">
        <v>81</v>
      </c>
      <c r="AY2229" s="93" t="s">
        <v>180</v>
      </c>
      <c r="BE2229" s="193">
        <f t="shared" ref="BE2229:BE2235" si="14">IF(N2229="základní",J2229,0)</f>
        <v>0</v>
      </c>
      <c r="BF2229" s="193">
        <f t="shared" ref="BF2229:BF2235" si="15">IF(N2229="snížená",J2229,0)</f>
        <v>0</v>
      </c>
      <c r="BG2229" s="193">
        <f t="shared" ref="BG2229:BG2235" si="16">IF(N2229="zákl. přenesená",J2229,0)</f>
        <v>0</v>
      </c>
      <c r="BH2229" s="193">
        <f t="shared" ref="BH2229:BH2235" si="17">IF(N2229="sníž. přenesená",J2229,0)</f>
        <v>0</v>
      </c>
      <c r="BI2229" s="193">
        <f t="shared" ref="BI2229:BI2235" si="18">IF(N2229="nulová",J2229,0)</f>
        <v>0</v>
      </c>
      <c r="BJ2229" s="93" t="s">
        <v>78</v>
      </c>
      <c r="BK2229" s="193">
        <f t="shared" ref="BK2229:BK2235" si="19">ROUND(I2229*H2229,2)</f>
        <v>0</v>
      </c>
      <c r="BL2229" s="93" t="s">
        <v>188</v>
      </c>
      <c r="BM2229" s="93" t="s">
        <v>2469</v>
      </c>
    </row>
    <row r="2230" spans="2:65" s="103" customFormat="1" ht="16.5" customHeight="1">
      <c r="B2230" s="104"/>
      <c r="C2230" s="226" t="s">
        <v>2470</v>
      </c>
      <c r="D2230" s="226" t="s">
        <v>296</v>
      </c>
      <c r="E2230" s="227" t="s">
        <v>2471</v>
      </c>
      <c r="F2230" s="228" t="s">
        <v>4438</v>
      </c>
      <c r="G2230" s="229" t="s">
        <v>426</v>
      </c>
      <c r="H2230" s="230">
        <v>6</v>
      </c>
      <c r="I2230" s="7"/>
      <c r="J2230" s="231">
        <f t="shared" si="10"/>
        <v>0</v>
      </c>
      <c r="K2230" s="228" t="s">
        <v>5</v>
      </c>
      <c r="L2230" s="232"/>
      <c r="M2230" s="233" t="s">
        <v>5</v>
      </c>
      <c r="N2230" s="234" t="s">
        <v>42</v>
      </c>
      <c r="O2230" s="105"/>
      <c r="P2230" s="191">
        <f t="shared" si="11"/>
        <v>0</v>
      </c>
      <c r="Q2230" s="191">
        <v>0</v>
      </c>
      <c r="R2230" s="191">
        <f t="shared" si="12"/>
        <v>0</v>
      </c>
      <c r="S2230" s="191">
        <v>0</v>
      </c>
      <c r="T2230" s="192">
        <f t="shared" si="13"/>
        <v>0</v>
      </c>
      <c r="AR2230" s="93" t="s">
        <v>234</v>
      </c>
      <c r="AT2230" s="93" t="s">
        <v>296</v>
      </c>
      <c r="AU2230" s="93" t="s">
        <v>81</v>
      </c>
      <c r="AY2230" s="93" t="s">
        <v>180</v>
      </c>
      <c r="BE2230" s="193">
        <f t="shared" si="14"/>
        <v>0</v>
      </c>
      <c r="BF2230" s="193">
        <f t="shared" si="15"/>
        <v>0</v>
      </c>
      <c r="BG2230" s="193">
        <f t="shared" si="16"/>
        <v>0</v>
      </c>
      <c r="BH2230" s="193">
        <f t="shared" si="17"/>
        <v>0</v>
      </c>
      <c r="BI2230" s="193">
        <f t="shared" si="18"/>
        <v>0</v>
      </c>
      <c r="BJ2230" s="93" t="s">
        <v>78</v>
      </c>
      <c r="BK2230" s="193">
        <f t="shared" si="19"/>
        <v>0</v>
      </c>
      <c r="BL2230" s="93" t="s">
        <v>188</v>
      </c>
      <c r="BM2230" s="93" t="s">
        <v>2472</v>
      </c>
    </row>
    <row r="2231" spans="2:65" s="103" customFormat="1" ht="16.5" customHeight="1">
      <c r="B2231" s="104"/>
      <c r="C2231" s="226" t="s">
        <v>2473</v>
      </c>
      <c r="D2231" s="226" t="s">
        <v>296</v>
      </c>
      <c r="E2231" s="227" t="s">
        <v>2474</v>
      </c>
      <c r="F2231" s="228" t="s">
        <v>4439</v>
      </c>
      <c r="G2231" s="229" t="s">
        <v>426</v>
      </c>
      <c r="H2231" s="230">
        <v>7</v>
      </c>
      <c r="I2231" s="7"/>
      <c r="J2231" s="231">
        <f t="shared" si="10"/>
        <v>0</v>
      </c>
      <c r="K2231" s="228" t="s">
        <v>5</v>
      </c>
      <c r="L2231" s="232"/>
      <c r="M2231" s="233" t="s">
        <v>5</v>
      </c>
      <c r="N2231" s="234" t="s">
        <v>42</v>
      </c>
      <c r="O2231" s="105"/>
      <c r="P2231" s="191">
        <f t="shared" si="11"/>
        <v>0</v>
      </c>
      <c r="Q2231" s="191">
        <v>0</v>
      </c>
      <c r="R2231" s="191">
        <f t="shared" si="12"/>
        <v>0</v>
      </c>
      <c r="S2231" s="191">
        <v>0</v>
      </c>
      <c r="T2231" s="192">
        <f t="shared" si="13"/>
        <v>0</v>
      </c>
      <c r="AR2231" s="93" t="s">
        <v>234</v>
      </c>
      <c r="AT2231" s="93" t="s">
        <v>296</v>
      </c>
      <c r="AU2231" s="93" t="s">
        <v>81</v>
      </c>
      <c r="AY2231" s="93" t="s">
        <v>180</v>
      </c>
      <c r="BE2231" s="193">
        <f t="shared" si="14"/>
        <v>0</v>
      </c>
      <c r="BF2231" s="193">
        <f t="shared" si="15"/>
        <v>0</v>
      </c>
      <c r="BG2231" s="193">
        <f t="shared" si="16"/>
        <v>0</v>
      </c>
      <c r="BH2231" s="193">
        <f t="shared" si="17"/>
        <v>0</v>
      </c>
      <c r="BI2231" s="193">
        <f t="shared" si="18"/>
        <v>0</v>
      </c>
      <c r="BJ2231" s="93" t="s">
        <v>78</v>
      </c>
      <c r="BK2231" s="193">
        <f t="shared" si="19"/>
        <v>0</v>
      </c>
      <c r="BL2231" s="93" t="s">
        <v>188</v>
      </c>
      <c r="BM2231" s="93" t="s">
        <v>2475</v>
      </c>
    </row>
    <row r="2232" spans="2:65" s="103" customFormat="1" ht="16.5" customHeight="1">
      <c r="B2232" s="104"/>
      <c r="C2232" s="226" t="s">
        <v>2476</v>
      </c>
      <c r="D2232" s="226" t="s">
        <v>296</v>
      </c>
      <c r="E2232" s="227" t="s">
        <v>2477</v>
      </c>
      <c r="F2232" s="228" t="s">
        <v>4440</v>
      </c>
      <c r="G2232" s="229" t="s">
        <v>426</v>
      </c>
      <c r="H2232" s="230">
        <v>6</v>
      </c>
      <c r="I2232" s="7"/>
      <c r="J2232" s="231">
        <f t="shared" si="10"/>
        <v>0</v>
      </c>
      <c r="K2232" s="228" t="s">
        <v>5</v>
      </c>
      <c r="L2232" s="232"/>
      <c r="M2232" s="233" t="s">
        <v>5</v>
      </c>
      <c r="N2232" s="234" t="s">
        <v>42</v>
      </c>
      <c r="O2232" s="105"/>
      <c r="P2232" s="191">
        <f t="shared" si="11"/>
        <v>0</v>
      </c>
      <c r="Q2232" s="191">
        <v>0</v>
      </c>
      <c r="R2232" s="191">
        <f t="shared" si="12"/>
        <v>0</v>
      </c>
      <c r="S2232" s="191">
        <v>0</v>
      </c>
      <c r="T2232" s="192">
        <f t="shared" si="13"/>
        <v>0</v>
      </c>
      <c r="AR2232" s="93" t="s">
        <v>234</v>
      </c>
      <c r="AT2232" s="93" t="s">
        <v>296</v>
      </c>
      <c r="AU2232" s="93" t="s">
        <v>81</v>
      </c>
      <c r="AY2232" s="93" t="s">
        <v>180</v>
      </c>
      <c r="BE2232" s="193">
        <f t="shared" si="14"/>
        <v>0</v>
      </c>
      <c r="BF2232" s="193">
        <f t="shared" si="15"/>
        <v>0</v>
      </c>
      <c r="BG2232" s="193">
        <f t="shared" si="16"/>
        <v>0</v>
      </c>
      <c r="BH2232" s="193">
        <f t="shared" si="17"/>
        <v>0</v>
      </c>
      <c r="BI2232" s="193">
        <f t="shared" si="18"/>
        <v>0</v>
      </c>
      <c r="BJ2232" s="93" t="s">
        <v>78</v>
      </c>
      <c r="BK2232" s="193">
        <f t="shared" si="19"/>
        <v>0</v>
      </c>
      <c r="BL2232" s="93" t="s">
        <v>188</v>
      </c>
      <c r="BM2232" s="93" t="s">
        <v>2478</v>
      </c>
    </row>
    <row r="2233" spans="2:65" s="103" customFormat="1" ht="16.5" customHeight="1">
      <c r="B2233" s="104"/>
      <c r="C2233" s="226" t="s">
        <v>2479</v>
      </c>
      <c r="D2233" s="226" t="s">
        <v>296</v>
      </c>
      <c r="E2233" s="227" t="s">
        <v>2480</v>
      </c>
      <c r="F2233" s="228" t="s">
        <v>4441</v>
      </c>
      <c r="G2233" s="229" t="s">
        <v>426</v>
      </c>
      <c r="H2233" s="230">
        <v>6</v>
      </c>
      <c r="I2233" s="7"/>
      <c r="J2233" s="231">
        <f t="shared" si="10"/>
        <v>0</v>
      </c>
      <c r="K2233" s="228" t="s">
        <v>5</v>
      </c>
      <c r="L2233" s="232"/>
      <c r="M2233" s="233" t="s">
        <v>5</v>
      </c>
      <c r="N2233" s="234" t="s">
        <v>42</v>
      </c>
      <c r="O2233" s="105"/>
      <c r="P2233" s="191">
        <f t="shared" si="11"/>
        <v>0</v>
      </c>
      <c r="Q2233" s="191">
        <v>0</v>
      </c>
      <c r="R2233" s="191">
        <f t="shared" si="12"/>
        <v>0</v>
      </c>
      <c r="S2233" s="191">
        <v>0</v>
      </c>
      <c r="T2233" s="192">
        <f t="shared" si="13"/>
        <v>0</v>
      </c>
      <c r="AR2233" s="93" t="s">
        <v>234</v>
      </c>
      <c r="AT2233" s="93" t="s">
        <v>296</v>
      </c>
      <c r="AU2233" s="93" t="s">
        <v>81</v>
      </c>
      <c r="AY2233" s="93" t="s">
        <v>180</v>
      </c>
      <c r="BE2233" s="193">
        <f t="shared" si="14"/>
        <v>0</v>
      </c>
      <c r="BF2233" s="193">
        <f t="shared" si="15"/>
        <v>0</v>
      </c>
      <c r="BG2233" s="193">
        <f t="shared" si="16"/>
        <v>0</v>
      </c>
      <c r="BH2233" s="193">
        <f t="shared" si="17"/>
        <v>0</v>
      </c>
      <c r="BI2233" s="193">
        <f t="shared" si="18"/>
        <v>0</v>
      </c>
      <c r="BJ2233" s="93" t="s">
        <v>78</v>
      </c>
      <c r="BK2233" s="193">
        <f t="shared" si="19"/>
        <v>0</v>
      </c>
      <c r="BL2233" s="93" t="s">
        <v>188</v>
      </c>
      <c r="BM2233" s="93" t="s">
        <v>2481</v>
      </c>
    </row>
    <row r="2234" spans="2:65" s="103" customFormat="1" ht="16.5" customHeight="1">
      <c r="B2234" s="104"/>
      <c r="C2234" s="226" t="s">
        <v>2482</v>
      </c>
      <c r="D2234" s="226" t="s">
        <v>296</v>
      </c>
      <c r="E2234" s="227" t="s">
        <v>2483</v>
      </c>
      <c r="F2234" s="228" t="s">
        <v>4442</v>
      </c>
      <c r="G2234" s="229" t="s">
        <v>426</v>
      </c>
      <c r="H2234" s="230">
        <v>24</v>
      </c>
      <c r="I2234" s="7"/>
      <c r="J2234" s="231">
        <f t="shared" si="10"/>
        <v>0</v>
      </c>
      <c r="K2234" s="228" t="s">
        <v>5</v>
      </c>
      <c r="L2234" s="232"/>
      <c r="M2234" s="233" t="s">
        <v>5</v>
      </c>
      <c r="N2234" s="234" t="s">
        <v>42</v>
      </c>
      <c r="O2234" s="105"/>
      <c r="P2234" s="191">
        <f t="shared" si="11"/>
        <v>0</v>
      </c>
      <c r="Q2234" s="191">
        <v>0</v>
      </c>
      <c r="R2234" s="191">
        <f t="shared" si="12"/>
        <v>0</v>
      </c>
      <c r="S2234" s="191">
        <v>0</v>
      </c>
      <c r="T2234" s="192">
        <f t="shared" si="13"/>
        <v>0</v>
      </c>
      <c r="AR2234" s="93" t="s">
        <v>234</v>
      </c>
      <c r="AT2234" s="93" t="s">
        <v>296</v>
      </c>
      <c r="AU2234" s="93" t="s">
        <v>81</v>
      </c>
      <c r="AY2234" s="93" t="s">
        <v>180</v>
      </c>
      <c r="BE2234" s="193">
        <f t="shared" si="14"/>
        <v>0</v>
      </c>
      <c r="BF2234" s="193">
        <f t="shared" si="15"/>
        <v>0</v>
      </c>
      <c r="BG2234" s="193">
        <f t="shared" si="16"/>
        <v>0</v>
      </c>
      <c r="BH2234" s="193">
        <f t="shared" si="17"/>
        <v>0</v>
      </c>
      <c r="BI2234" s="193">
        <f t="shared" si="18"/>
        <v>0</v>
      </c>
      <c r="BJ2234" s="93" t="s">
        <v>78</v>
      </c>
      <c r="BK2234" s="193">
        <f t="shared" si="19"/>
        <v>0</v>
      </c>
      <c r="BL2234" s="93" t="s">
        <v>188</v>
      </c>
      <c r="BM2234" s="93" t="s">
        <v>2484</v>
      </c>
    </row>
    <row r="2235" spans="2:65" s="103" customFormat="1" ht="16.5" customHeight="1">
      <c r="B2235" s="104"/>
      <c r="C2235" s="226" t="s">
        <v>2485</v>
      </c>
      <c r="D2235" s="226" t="s">
        <v>296</v>
      </c>
      <c r="E2235" s="227" t="s">
        <v>2486</v>
      </c>
      <c r="F2235" s="228" t="s">
        <v>4444</v>
      </c>
      <c r="G2235" s="229" t="s">
        <v>426</v>
      </c>
      <c r="H2235" s="230">
        <v>4</v>
      </c>
      <c r="I2235" s="7"/>
      <c r="J2235" s="231">
        <f t="shared" si="10"/>
        <v>0</v>
      </c>
      <c r="K2235" s="228" t="s">
        <v>5</v>
      </c>
      <c r="L2235" s="232"/>
      <c r="M2235" s="233" t="s">
        <v>5</v>
      </c>
      <c r="N2235" s="234" t="s">
        <v>42</v>
      </c>
      <c r="O2235" s="105"/>
      <c r="P2235" s="191">
        <f t="shared" si="11"/>
        <v>0</v>
      </c>
      <c r="Q2235" s="191">
        <v>0</v>
      </c>
      <c r="R2235" s="191">
        <f t="shared" si="12"/>
        <v>0</v>
      </c>
      <c r="S2235" s="191">
        <v>0</v>
      </c>
      <c r="T2235" s="192">
        <f t="shared" si="13"/>
        <v>0</v>
      </c>
      <c r="AR2235" s="93" t="s">
        <v>234</v>
      </c>
      <c r="AT2235" s="93" t="s">
        <v>296</v>
      </c>
      <c r="AU2235" s="93" t="s">
        <v>81</v>
      </c>
      <c r="AY2235" s="93" t="s">
        <v>180</v>
      </c>
      <c r="BE2235" s="193">
        <f t="shared" si="14"/>
        <v>0</v>
      </c>
      <c r="BF2235" s="193">
        <f t="shared" si="15"/>
        <v>0</v>
      </c>
      <c r="BG2235" s="193">
        <f t="shared" si="16"/>
        <v>0</v>
      </c>
      <c r="BH2235" s="193">
        <f t="shared" si="17"/>
        <v>0</v>
      </c>
      <c r="BI2235" s="193">
        <f t="shared" si="18"/>
        <v>0</v>
      </c>
      <c r="BJ2235" s="93" t="s">
        <v>78</v>
      </c>
      <c r="BK2235" s="193">
        <f t="shared" si="19"/>
        <v>0</v>
      </c>
      <c r="BL2235" s="93" t="s">
        <v>188</v>
      </c>
      <c r="BM2235" s="93" t="s">
        <v>2487</v>
      </c>
    </row>
    <row r="2236" spans="2:65" s="171" customFormat="1" ht="29.85" customHeight="1">
      <c r="B2236" s="170"/>
      <c r="D2236" s="172" t="s">
        <v>70</v>
      </c>
      <c r="E2236" s="181" t="s">
        <v>2488</v>
      </c>
      <c r="F2236" s="181" t="s">
        <v>2489</v>
      </c>
      <c r="J2236" s="182">
        <f>BK2236</f>
        <v>0</v>
      </c>
      <c r="L2236" s="170"/>
      <c r="M2236" s="175"/>
      <c r="N2236" s="176"/>
      <c r="O2236" s="176"/>
      <c r="P2236" s="177">
        <f>SUM(P2237:P2253)</f>
        <v>0</v>
      </c>
      <c r="Q2236" s="176"/>
      <c r="R2236" s="177">
        <f>SUM(R2237:R2253)</f>
        <v>0</v>
      </c>
      <c r="S2236" s="176"/>
      <c r="T2236" s="178">
        <f>SUM(T2237:T2253)</f>
        <v>0</v>
      </c>
      <c r="AR2236" s="172" t="s">
        <v>78</v>
      </c>
      <c r="AT2236" s="179" t="s">
        <v>70</v>
      </c>
      <c r="AU2236" s="179" t="s">
        <v>78</v>
      </c>
      <c r="AY2236" s="172" t="s">
        <v>180</v>
      </c>
      <c r="BK2236" s="180">
        <f>SUM(BK2237:BK2253)</f>
        <v>0</v>
      </c>
    </row>
    <row r="2237" spans="2:65" s="103" customFormat="1" ht="16.5" customHeight="1">
      <c r="B2237" s="104"/>
      <c r="C2237" s="226" t="s">
        <v>2490</v>
      </c>
      <c r="D2237" s="226" t="s">
        <v>296</v>
      </c>
      <c r="E2237" s="227" t="s">
        <v>2491</v>
      </c>
      <c r="F2237" s="297" t="s">
        <v>4445</v>
      </c>
      <c r="G2237" s="229" t="s">
        <v>426</v>
      </c>
      <c r="H2237" s="230">
        <v>41</v>
      </c>
      <c r="I2237" s="7"/>
      <c r="J2237" s="231">
        <f t="shared" ref="J2237:J2253" si="20">ROUND(I2237*H2237,2)</f>
        <v>0</v>
      </c>
      <c r="K2237" s="228" t="s">
        <v>5</v>
      </c>
      <c r="L2237" s="232"/>
      <c r="M2237" s="233" t="s">
        <v>5</v>
      </c>
      <c r="N2237" s="234" t="s">
        <v>42</v>
      </c>
      <c r="O2237" s="105"/>
      <c r="P2237" s="191">
        <f t="shared" ref="P2237:P2253" si="21">O2237*H2237</f>
        <v>0</v>
      </c>
      <c r="Q2237" s="191">
        <v>0</v>
      </c>
      <c r="R2237" s="191">
        <f t="shared" ref="R2237:R2253" si="22">Q2237*H2237</f>
        <v>0</v>
      </c>
      <c r="S2237" s="191">
        <v>0</v>
      </c>
      <c r="T2237" s="192">
        <f t="shared" ref="T2237:T2253" si="23">S2237*H2237</f>
        <v>0</v>
      </c>
      <c r="AR2237" s="93" t="s">
        <v>234</v>
      </c>
      <c r="AT2237" s="93" t="s">
        <v>296</v>
      </c>
      <c r="AU2237" s="93" t="s">
        <v>81</v>
      </c>
      <c r="AY2237" s="93" t="s">
        <v>180</v>
      </c>
      <c r="BE2237" s="193">
        <f t="shared" ref="BE2237:BE2253" si="24">IF(N2237="základní",J2237,0)</f>
        <v>0</v>
      </c>
      <c r="BF2237" s="193">
        <f t="shared" ref="BF2237:BF2253" si="25">IF(N2237="snížená",J2237,0)</f>
        <v>0</v>
      </c>
      <c r="BG2237" s="193">
        <f t="shared" ref="BG2237:BG2253" si="26">IF(N2237="zákl. přenesená",J2237,0)</f>
        <v>0</v>
      </c>
      <c r="BH2237" s="193">
        <f t="shared" ref="BH2237:BH2253" si="27">IF(N2237="sníž. přenesená",J2237,0)</f>
        <v>0</v>
      </c>
      <c r="BI2237" s="193">
        <f t="shared" ref="BI2237:BI2253" si="28">IF(N2237="nulová",J2237,0)</f>
        <v>0</v>
      </c>
      <c r="BJ2237" s="93" t="s">
        <v>78</v>
      </c>
      <c r="BK2237" s="193">
        <f t="shared" ref="BK2237:BK2253" si="29">ROUND(I2237*H2237,2)</f>
        <v>0</v>
      </c>
      <c r="BL2237" s="93" t="s">
        <v>188</v>
      </c>
      <c r="BM2237" s="93" t="s">
        <v>2492</v>
      </c>
    </row>
    <row r="2238" spans="2:65" s="103" customFormat="1" ht="16.5" customHeight="1">
      <c r="B2238" s="104"/>
      <c r="C2238" s="226" t="s">
        <v>2493</v>
      </c>
      <c r="D2238" s="226" t="s">
        <v>296</v>
      </c>
      <c r="E2238" s="227" t="s">
        <v>2494</v>
      </c>
      <c r="F2238" s="228" t="s">
        <v>4446</v>
      </c>
      <c r="G2238" s="229" t="s">
        <v>426</v>
      </c>
      <c r="H2238" s="230">
        <v>41</v>
      </c>
      <c r="I2238" s="7"/>
      <c r="J2238" s="231">
        <f t="shared" si="20"/>
        <v>0</v>
      </c>
      <c r="K2238" s="228" t="s">
        <v>5</v>
      </c>
      <c r="L2238" s="232"/>
      <c r="M2238" s="233" t="s">
        <v>5</v>
      </c>
      <c r="N2238" s="234" t="s">
        <v>42</v>
      </c>
      <c r="O2238" s="105"/>
      <c r="P2238" s="191">
        <f t="shared" si="21"/>
        <v>0</v>
      </c>
      <c r="Q2238" s="191">
        <v>0</v>
      </c>
      <c r="R2238" s="191">
        <f t="shared" si="22"/>
        <v>0</v>
      </c>
      <c r="S2238" s="191">
        <v>0</v>
      </c>
      <c r="T2238" s="192">
        <f t="shared" si="23"/>
        <v>0</v>
      </c>
      <c r="AR2238" s="93" t="s">
        <v>234</v>
      </c>
      <c r="AT2238" s="93" t="s">
        <v>296</v>
      </c>
      <c r="AU2238" s="93" t="s">
        <v>81</v>
      </c>
      <c r="AY2238" s="93" t="s">
        <v>180</v>
      </c>
      <c r="BE2238" s="193">
        <f t="shared" si="24"/>
        <v>0</v>
      </c>
      <c r="BF2238" s="193">
        <f t="shared" si="25"/>
        <v>0</v>
      </c>
      <c r="BG2238" s="193">
        <f t="shared" si="26"/>
        <v>0</v>
      </c>
      <c r="BH2238" s="193">
        <f t="shared" si="27"/>
        <v>0</v>
      </c>
      <c r="BI2238" s="193">
        <f t="shared" si="28"/>
        <v>0</v>
      </c>
      <c r="BJ2238" s="93" t="s">
        <v>78</v>
      </c>
      <c r="BK2238" s="193">
        <f t="shared" si="29"/>
        <v>0</v>
      </c>
      <c r="BL2238" s="93" t="s">
        <v>188</v>
      </c>
      <c r="BM2238" s="93" t="s">
        <v>2495</v>
      </c>
    </row>
    <row r="2239" spans="2:65" s="103" customFormat="1" ht="16.5" customHeight="1">
      <c r="B2239" s="104"/>
      <c r="C2239" s="226" t="s">
        <v>2496</v>
      </c>
      <c r="D2239" s="226" t="s">
        <v>296</v>
      </c>
      <c r="E2239" s="227" t="s">
        <v>2497</v>
      </c>
      <c r="F2239" s="228" t="s">
        <v>4447</v>
      </c>
      <c r="G2239" s="229" t="s">
        <v>426</v>
      </c>
      <c r="H2239" s="230">
        <v>41</v>
      </c>
      <c r="I2239" s="7"/>
      <c r="J2239" s="231">
        <f t="shared" si="20"/>
        <v>0</v>
      </c>
      <c r="K2239" s="228" t="s">
        <v>5</v>
      </c>
      <c r="L2239" s="232"/>
      <c r="M2239" s="233" t="s">
        <v>5</v>
      </c>
      <c r="N2239" s="234" t="s">
        <v>42</v>
      </c>
      <c r="O2239" s="105"/>
      <c r="P2239" s="191">
        <f t="shared" si="21"/>
        <v>0</v>
      </c>
      <c r="Q2239" s="191">
        <v>0</v>
      </c>
      <c r="R2239" s="191">
        <f t="shared" si="22"/>
        <v>0</v>
      </c>
      <c r="S2239" s="191">
        <v>0</v>
      </c>
      <c r="T2239" s="192">
        <f t="shared" si="23"/>
        <v>0</v>
      </c>
      <c r="AR2239" s="93" t="s">
        <v>234</v>
      </c>
      <c r="AT2239" s="93" t="s">
        <v>296</v>
      </c>
      <c r="AU2239" s="93" t="s">
        <v>81</v>
      </c>
      <c r="AY2239" s="93" t="s">
        <v>180</v>
      </c>
      <c r="BE2239" s="193">
        <f t="shared" si="24"/>
        <v>0</v>
      </c>
      <c r="BF2239" s="193">
        <f t="shared" si="25"/>
        <v>0</v>
      </c>
      <c r="BG2239" s="193">
        <f t="shared" si="26"/>
        <v>0</v>
      </c>
      <c r="BH2239" s="193">
        <f t="shared" si="27"/>
        <v>0</v>
      </c>
      <c r="BI2239" s="193">
        <f t="shared" si="28"/>
        <v>0</v>
      </c>
      <c r="BJ2239" s="93" t="s">
        <v>78</v>
      </c>
      <c r="BK2239" s="193">
        <f t="shared" si="29"/>
        <v>0</v>
      </c>
      <c r="BL2239" s="93" t="s">
        <v>188</v>
      </c>
      <c r="BM2239" s="93" t="s">
        <v>2498</v>
      </c>
    </row>
    <row r="2240" spans="2:65" s="103" customFormat="1" ht="16.5" customHeight="1">
      <c r="B2240" s="104"/>
      <c r="C2240" s="226" t="s">
        <v>2499</v>
      </c>
      <c r="D2240" s="226" t="s">
        <v>296</v>
      </c>
      <c r="E2240" s="227" t="s">
        <v>2500</v>
      </c>
      <c r="F2240" s="228" t="s">
        <v>4448</v>
      </c>
      <c r="G2240" s="229" t="s">
        <v>426</v>
      </c>
      <c r="H2240" s="230">
        <v>7</v>
      </c>
      <c r="I2240" s="7"/>
      <c r="J2240" s="231">
        <f t="shared" si="20"/>
        <v>0</v>
      </c>
      <c r="K2240" s="228" t="s">
        <v>5</v>
      </c>
      <c r="L2240" s="232"/>
      <c r="M2240" s="233" t="s">
        <v>5</v>
      </c>
      <c r="N2240" s="234" t="s">
        <v>42</v>
      </c>
      <c r="O2240" s="105"/>
      <c r="P2240" s="191">
        <f t="shared" si="21"/>
        <v>0</v>
      </c>
      <c r="Q2240" s="191">
        <v>0</v>
      </c>
      <c r="R2240" s="191">
        <f t="shared" si="22"/>
        <v>0</v>
      </c>
      <c r="S2240" s="191">
        <v>0</v>
      </c>
      <c r="T2240" s="192">
        <f t="shared" si="23"/>
        <v>0</v>
      </c>
      <c r="AR2240" s="93" t="s">
        <v>234</v>
      </c>
      <c r="AT2240" s="93" t="s">
        <v>296</v>
      </c>
      <c r="AU2240" s="93" t="s">
        <v>81</v>
      </c>
      <c r="AY2240" s="93" t="s">
        <v>180</v>
      </c>
      <c r="BE2240" s="193">
        <f t="shared" si="24"/>
        <v>0</v>
      </c>
      <c r="BF2240" s="193">
        <f t="shared" si="25"/>
        <v>0</v>
      </c>
      <c r="BG2240" s="193">
        <f t="shared" si="26"/>
        <v>0</v>
      </c>
      <c r="BH2240" s="193">
        <f t="shared" si="27"/>
        <v>0</v>
      </c>
      <c r="BI2240" s="193">
        <f t="shared" si="28"/>
        <v>0</v>
      </c>
      <c r="BJ2240" s="93" t="s">
        <v>78</v>
      </c>
      <c r="BK2240" s="193">
        <f t="shared" si="29"/>
        <v>0</v>
      </c>
      <c r="BL2240" s="93" t="s">
        <v>188</v>
      </c>
      <c r="BM2240" s="93" t="s">
        <v>2501</v>
      </c>
    </row>
    <row r="2241" spans="2:65" s="103" customFormat="1" ht="16.5" customHeight="1">
      <c r="B2241" s="104"/>
      <c r="C2241" s="226" t="s">
        <v>2502</v>
      </c>
      <c r="D2241" s="226" t="s">
        <v>296</v>
      </c>
      <c r="E2241" s="227" t="s">
        <v>2503</v>
      </c>
      <c r="F2241" s="228" t="s">
        <v>4449</v>
      </c>
      <c r="G2241" s="229" t="s">
        <v>426</v>
      </c>
      <c r="H2241" s="230">
        <v>28</v>
      </c>
      <c r="I2241" s="7"/>
      <c r="J2241" s="231">
        <f t="shared" si="20"/>
        <v>0</v>
      </c>
      <c r="K2241" s="228" t="s">
        <v>5</v>
      </c>
      <c r="L2241" s="232"/>
      <c r="M2241" s="233" t="s">
        <v>5</v>
      </c>
      <c r="N2241" s="234" t="s">
        <v>42</v>
      </c>
      <c r="O2241" s="105"/>
      <c r="P2241" s="191">
        <f t="shared" si="21"/>
        <v>0</v>
      </c>
      <c r="Q2241" s="191">
        <v>0</v>
      </c>
      <c r="R2241" s="191">
        <f t="shared" si="22"/>
        <v>0</v>
      </c>
      <c r="S2241" s="191">
        <v>0</v>
      </c>
      <c r="T2241" s="192">
        <f t="shared" si="23"/>
        <v>0</v>
      </c>
      <c r="AR2241" s="93" t="s">
        <v>234</v>
      </c>
      <c r="AT2241" s="93" t="s">
        <v>296</v>
      </c>
      <c r="AU2241" s="93" t="s">
        <v>81</v>
      </c>
      <c r="AY2241" s="93" t="s">
        <v>180</v>
      </c>
      <c r="BE2241" s="193">
        <f t="shared" si="24"/>
        <v>0</v>
      </c>
      <c r="BF2241" s="193">
        <f t="shared" si="25"/>
        <v>0</v>
      </c>
      <c r="BG2241" s="193">
        <f t="shared" si="26"/>
        <v>0</v>
      </c>
      <c r="BH2241" s="193">
        <f t="shared" si="27"/>
        <v>0</v>
      </c>
      <c r="BI2241" s="193">
        <f t="shared" si="28"/>
        <v>0</v>
      </c>
      <c r="BJ2241" s="93" t="s">
        <v>78</v>
      </c>
      <c r="BK2241" s="193">
        <f t="shared" si="29"/>
        <v>0</v>
      </c>
      <c r="BL2241" s="93" t="s">
        <v>188</v>
      </c>
      <c r="BM2241" s="93" t="s">
        <v>2504</v>
      </c>
    </row>
    <row r="2242" spans="2:65" s="103" customFormat="1" ht="16.5" customHeight="1">
      <c r="B2242" s="104"/>
      <c r="C2242" s="226" t="s">
        <v>2505</v>
      </c>
      <c r="D2242" s="226" t="s">
        <v>296</v>
      </c>
      <c r="E2242" s="227" t="s">
        <v>2506</v>
      </c>
      <c r="F2242" s="228" t="s">
        <v>4450</v>
      </c>
      <c r="G2242" s="229" t="s">
        <v>2507</v>
      </c>
      <c r="H2242" s="230">
        <v>6</v>
      </c>
      <c r="I2242" s="7"/>
      <c r="J2242" s="231">
        <f t="shared" si="20"/>
        <v>0</v>
      </c>
      <c r="K2242" s="228" t="s">
        <v>5</v>
      </c>
      <c r="L2242" s="232"/>
      <c r="M2242" s="233" t="s">
        <v>5</v>
      </c>
      <c r="N2242" s="234" t="s">
        <v>42</v>
      </c>
      <c r="O2242" s="105"/>
      <c r="P2242" s="191">
        <f t="shared" si="21"/>
        <v>0</v>
      </c>
      <c r="Q2242" s="191">
        <v>0</v>
      </c>
      <c r="R2242" s="191">
        <f t="shared" si="22"/>
        <v>0</v>
      </c>
      <c r="S2242" s="191">
        <v>0</v>
      </c>
      <c r="T2242" s="192">
        <f t="shared" si="23"/>
        <v>0</v>
      </c>
      <c r="AR2242" s="93" t="s">
        <v>234</v>
      </c>
      <c r="AT2242" s="93" t="s">
        <v>296</v>
      </c>
      <c r="AU2242" s="93" t="s">
        <v>81</v>
      </c>
      <c r="AY2242" s="93" t="s">
        <v>180</v>
      </c>
      <c r="BE2242" s="193">
        <f t="shared" si="24"/>
        <v>0</v>
      </c>
      <c r="BF2242" s="193">
        <f t="shared" si="25"/>
        <v>0</v>
      </c>
      <c r="BG2242" s="193">
        <f t="shared" si="26"/>
        <v>0</v>
      </c>
      <c r="BH2242" s="193">
        <f t="shared" si="27"/>
        <v>0</v>
      </c>
      <c r="BI2242" s="193">
        <f t="shared" si="28"/>
        <v>0</v>
      </c>
      <c r="BJ2242" s="93" t="s">
        <v>78</v>
      </c>
      <c r="BK2242" s="193">
        <f t="shared" si="29"/>
        <v>0</v>
      </c>
      <c r="BL2242" s="93" t="s">
        <v>188</v>
      </c>
      <c r="BM2242" s="93" t="s">
        <v>2508</v>
      </c>
    </row>
    <row r="2243" spans="2:65" s="103" customFormat="1" ht="16.5" customHeight="1">
      <c r="B2243" s="104"/>
      <c r="C2243" s="226" t="s">
        <v>2509</v>
      </c>
      <c r="D2243" s="226" t="s">
        <v>296</v>
      </c>
      <c r="E2243" s="227" t="s">
        <v>2510</v>
      </c>
      <c r="F2243" s="228" t="s">
        <v>4451</v>
      </c>
      <c r="G2243" s="229" t="s">
        <v>426</v>
      </c>
      <c r="H2243" s="230">
        <v>20</v>
      </c>
      <c r="I2243" s="7"/>
      <c r="J2243" s="231">
        <f t="shared" si="20"/>
        <v>0</v>
      </c>
      <c r="K2243" s="228" t="s">
        <v>5</v>
      </c>
      <c r="L2243" s="232"/>
      <c r="M2243" s="233" t="s">
        <v>5</v>
      </c>
      <c r="N2243" s="234" t="s">
        <v>42</v>
      </c>
      <c r="O2243" s="105"/>
      <c r="P2243" s="191">
        <f t="shared" si="21"/>
        <v>0</v>
      </c>
      <c r="Q2243" s="191">
        <v>0</v>
      </c>
      <c r="R2243" s="191">
        <f t="shared" si="22"/>
        <v>0</v>
      </c>
      <c r="S2243" s="191">
        <v>0</v>
      </c>
      <c r="T2243" s="192">
        <f t="shared" si="23"/>
        <v>0</v>
      </c>
      <c r="AR2243" s="93" t="s">
        <v>234</v>
      </c>
      <c r="AT2243" s="93" t="s">
        <v>296</v>
      </c>
      <c r="AU2243" s="93" t="s">
        <v>81</v>
      </c>
      <c r="AY2243" s="93" t="s">
        <v>180</v>
      </c>
      <c r="BE2243" s="193">
        <f t="shared" si="24"/>
        <v>0</v>
      </c>
      <c r="BF2243" s="193">
        <f t="shared" si="25"/>
        <v>0</v>
      </c>
      <c r="BG2243" s="193">
        <f t="shared" si="26"/>
        <v>0</v>
      </c>
      <c r="BH2243" s="193">
        <f t="shared" si="27"/>
        <v>0</v>
      </c>
      <c r="BI2243" s="193">
        <f t="shared" si="28"/>
        <v>0</v>
      </c>
      <c r="BJ2243" s="93" t="s">
        <v>78</v>
      </c>
      <c r="BK2243" s="193">
        <f t="shared" si="29"/>
        <v>0</v>
      </c>
      <c r="BL2243" s="93" t="s">
        <v>188</v>
      </c>
      <c r="BM2243" s="93" t="s">
        <v>2511</v>
      </c>
    </row>
    <row r="2244" spans="2:65" s="103" customFormat="1" ht="16.5" customHeight="1">
      <c r="B2244" s="104"/>
      <c r="C2244" s="226" t="s">
        <v>2512</v>
      </c>
      <c r="D2244" s="226" t="s">
        <v>296</v>
      </c>
      <c r="E2244" s="227" t="s">
        <v>2513</v>
      </c>
      <c r="F2244" s="228" t="s">
        <v>4452</v>
      </c>
      <c r="G2244" s="229" t="s">
        <v>2507</v>
      </c>
      <c r="H2244" s="230">
        <v>1</v>
      </c>
      <c r="I2244" s="7"/>
      <c r="J2244" s="231">
        <f t="shared" si="20"/>
        <v>0</v>
      </c>
      <c r="K2244" s="228" t="s">
        <v>5</v>
      </c>
      <c r="L2244" s="232"/>
      <c r="M2244" s="233" t="s">
        <v>5</v>
      </c>
      <c r="N2244" s="234" t="s">
        <v>42</v>
      </c>
      <c r="O2244" s="105"/>
      <c r="P2244" s="191">
        <f t="shared" si="21"/>
        <v>0</v>
      </c>
      <c r="Q2244" s="191">
        <v>0</v>
      </c>
      <c r="R2244" s="191">
        <f t="shared" si="22"/>
        <v>0</v>
      </c>
      <c r="S2244" s="191">
        <v>0</v>
      </c>
      <c r="T2244" s="192">
        <f t="shared" si="23"/>
        <v>0</v>
      </c>
      <c r="AR2244" s="93" t="s">
        <v>234</v>
      </c>
      <c r="AT2244" s="93" t="s">
        <v>296</v>
      </c>
      <c r="AU2244" s="93" t="s">
        <v>81</v>
      </c>
      <c r="AY2244" s="93" t="s">
        <v>180</v>
      </c>
      <c r="BE2244" s="193">
        <f t="shared" si="24"/>
        <v>0</v>
      </c>
      <c r="BF2244" s="193">
        <f t="shared" si="25"/>
        <v>0</v>
      </c>
      <c r="BG2244" s="193">
        <f t="shared" si="26"/>
        <v>0</v>
      </c>
      <c r="BH2244" s="193">
        <f t="shared" si="27"/>
        <v>0</v>
      </c>
      <c r="BI2244" s="193">
        <f t="shared" si="28"/>
        <v>0</v>
      </c>
      <c r="BJ2244" s="93" t="s">
        <v>78</v>
      </c>
      <c r="BK2244" s="193">
        <f t="shared" si="29"/>
        <v>0</v>
      </c>
      <c r="BL2244" s="93" t="s">
        <v>188</v>
      </c>
      <c r="BM2244" s="93" t="s">
        <v>2514</v>
      </c>
    </row>
    <row r="2245" spans="2:65" s="103" customFormat="1" ht="16.5" customHeight="1">
      <c r="B2245" s="104"/>
      <c r="C2245" s="226" t="s">
        <v>2515</v>
      </c>
      <c r="D2245" s="226" t="s">
        <v>296</v>
      </c>
      <c r="E2245" s="227" t="s">
        <v>2516</v>
      </c>
      <c r="F2245" s="228" t="s">
        <v>4453</v>
      </c>
      <c r="G2245" s="229" t="s">
        <v>426</v>
      </c>
      <c r="H2245" s="230">
        <v>1</v>
      </c>
      <c r="I2245" s="7"/>
      <c r="J2245" s="231">
        <f t="shared" si="20"/>
        <v>0</v>
      </c>
      <c r="K2245" s="228" t="s">
        <v>5</v>
      </c>
      <c r="L2245" s="232"/>
      <c r="M2245" s="233" t="s">
        <v>5</v>
      </c>
      <c r="N2245" s="234" t="s">
        <v>42</v>
      </c>
      <c r="O2245" s="105"/>
      <c r="P2245" s="191">
        <f t="shared" si="21"/>
        <v>0</v>
      </c>
      <c r="Q2245" s="191">
        <v>0</v>
      </c>
      <c r="R2245" s="191">
        <f t="shared" si="22"/>
        <v>0</v>
      </c>
      <c r="S2245" s="191">
        <v>0</v>
      </c>
      <c r="T2245" s="192">
        <f t="shared" si="23"/>
        <v>0</v>
      </c>
      <c r="AR2245" s="93" t="s">
        <v>234</v>
      </c>
      <c r="AT2245" s="93" t="s">
        <v>296</v>
      </c>
      <c r="AU2245" s="93" t="s">
        <v>81</v>
      </c>
      <c r="AY2245" s="93" t="s">
        <v>180</v>
      </c>
      <c r="BE2245" s="193">
        <f t="shared" si="24"/>
        <v>0</v>
      </c>
      <c r="BF2245" s="193">
        <f t="shared" si="25"/>
        <v>0</v>
      </c>
      <c r="BG2245" s="193">
        <f t="shared" si="26"/>
        <v>0</v>
      </c>
      <c r="BH2245" s="193">
        <f t="shared" si="27"/>
        <v>0</v>
      </c>
      <c r="BI2245" s="193">
        <f t="shared" si="28"/>
        <v>0</v>
      </c>
      <c r="BJ2245" s="93" t="s">
        <v>78</v>
      </c>
      <c r="BK2245" s="193">
        <f t="shared" si="29"/>
        <v>0</v>
      </c>
      <c r="BL2245" s="93" t="s">
        <v>188</v>
      </c>
      <c r="BM2245" s="93" t="s">
        <v>2517</v>
      </c>
    </row>
    <row r="2246" spans="2:65" s="103" customFormat="1" ht="16.5" customHeight="1">
      <c r="B2246" s="104"/>
      <c r="C2246" s="226" t="s">
        <v>2518</v>
      </c>
      <c r="D2246" s="226" t="s">
        <v>296</v>
      </c>
      <c r="E2246" s="227" t="s">
        <v>2519</v>
      </c>
      <c r="F2246" s="228" t="s">
        <v>4454</v>
      </c>
      <c r="G2246" s="229" t="s">
        <v>426</v>
      </c>
      <c r="H2246" s="230">
        <v>8</v>
      </c>
      <c r="I2246" s="7"/>
      <c r="J2246" s="231">
        <f t="shared" si="20"/>
        <v>0</v>
      </c>
      <c r="K2246" s="228" t="s">
        <v>5</v>
      </c>
      <c r="L2246" s="232"/>
      <c r="M2246" s="233" t="s">
        <v>5</v>
      </c>
      <c r="N2246" s="234" t="s">
        <v>42</v>
      </c>
      <c r="O2246" s="105"/>
      <c r="P2246" s="191">
        <f t="shared" si="21"/>
        <v>0</v>
      </c>
      <c r="Q2246" s="191">
        <v>0</v>
      </c>
      <c r="R2246" s="191">
        <f t="shared" si="22"/>
        <v>0</v>
      </c>
      <c r="S2246" s="191">
        <v>0</v>
      </c>
      <c r="T2246" s="192">
        <f t="shared" si="23"/>
        <v>0</v>
      </c>
      <c r="AR2246" s="93" t="s">
        <v>234</v>
      </c>
      <c r="AT2246" s="93" t="s">
        <v>296</v>
      </c>
      <c r="AU2246" s="93" t="s">
        <v>81</v>
      </c>
      <c r="AY2246" s="93" t="s">
        <v>180</v>
      </c>
      <c r="BE2246" s="193">
        <f t="shared" si="24"/>
        <v>0</v>
      </c>
      <c r="BF2246" s="193">
        <f t="shared" si="25"/>
        <v>0</v>
      </c>
      <c r="BG2246" s="193">
        <f t="shared" si="26"/>
        <v>0</v>
      </c>
      <c r="BH2246" s="193">
        <f t="shared" si="27"/>
        <v>0</v>
      </c>
      <c r="BI2246" s="193">
        <f t="shared" si="28"/>
        <v>0</v>
      </c>
      <c r="BJ2246" s="93" t="s">
        <v>78</v>
      </c>
      <c r="BK2246" s="193">
        <f t="shared" si="29"/>
        <v>0</v>
      </c>
      <c r="BL2246" s="93" t="s">
        <v>188</v>
      </c>
      <c r="BM2246" s="93" t="s">
        <v>2520</v>
      </c>
    </row>
    <row r="2247" spans="2:65" s="103" customFormat="1" ht="16.5" customHeight="1">
      <c r="B2247" s="104"/>
      <c r="C2247" s="226" t="s">
        <v>2521</v>
      </c>
      <c r="D2247" s="226" t="s">
        <v>296</v>
      </c>
      <c r="E2247" s="227" t="s">
        <v>2522</v>
      </c>
      <c r="F2247" s="228" t="s">
        <v>4455</v>
      </c>
      <c r="G2247" s="229" t="s">
        <v>426</v>
      </c>
      <c r="H2247" s="230">
        <v>12</v>
      </c>
      <c r="I2247" s="7"/>
      <c r="J2247" s="231">
        <f t="shared" si="20"/>
        <v>0</v>
      </c>
      <c r="K2247" s="228" t="s">
        <v>5</v>
      </c>
      <c r="L2247" s="232"/>
      <c r="M2247" s="233" t="s">
        <v>5</v>
      </c>
      <c r="N2247" s="234" t="s">
        <v>42</v>
      </c>
      <c r="O2247" s="105"/>
      <c r="P2247" s="191">
        <f t="shared" si="21"/>
        <v>0</v>
      </c>
      <c r="Q2247" s="191">
        <v>0</v>
      </c>
      <c r="R2247" s="191">
        <f t="shared" si="22"/>
        <v>0</v>
      </c>
      <c r="S2247" s="191">
        <v>0</v>
      </c>
      <c r="T2247" s="192">
        <f t="shared" si="23"/>
        <v>0</v>
      </c>
      <c r="AR2247" s="93" t="s">
        <v>234</v>
      </c>
      <c r="AT2247" s="93" t="s">
        <v>296</v>
      </c>
      <c r="AU2247" s="93" t="s">
        <v>81</v>
      </c>
      <c r="AY2247" s="93" t="s">
        <v>180</v>
      </c>
      <c r="BE2247" s="193">
        <f t="shared" si="24"/>
        <v>0</v>
      </c>
      <c r="BF2247" s="193">
        <f t="shared" si="25"/>
        <v>0</v>
      </c>
      <c r="BG2247" s="193">
        <f t="shared" si="26"/>
        <v>0</v>
      </c>
      <c r="BH2247" s="193">
        <f t="shared" si="27"/>
        <v>0</v>
      </c>
      <c r="BI2247" s="193">
        <f t="shared" si="28"/>
        <v>0</v>
      </c>
      <c r="BJ2247" s="93" t="s">
        <v>78</v>
      </c>
      <c r="BK2247" s="193">
        <f t="shared" si="29"/>
        <v>0</v>
      </c>
      <c r="BL2247" s="93" t="s">
        <v>188</v>
      </c>
      <c r="BM2247" s="93" t="s">
        <v>2523</v>
      </c>
    </row>
    <row r="2248" spans="2:65" s="103" customFormat="1" ht="16.5" customHeight="1">
      <c r="B2248" s="104"/>
      <c r="C2248" s="226" t="s">
        <v>2524</v>
      </c>
      <c r="D2248" s="226" t="s">
        <v>296</v>
      </c>
      <c r="E2248" s="227" t="s">
        <v>2525</v>
      </c>
      <c r="F2248" s="228" t="s">
        <v>4456</v>
      </c>
      <c r="G2248" s="229" t="s">
        <v>426</v>
      </c>
      <c r="H2248" s="230">
        <v>4</v>
      </c>
      <c r="I2248" s="7"/>
      <c r="J2248" s="231">
        <f t="shared" si="20"/>
        <v>0</v>
      </c>
      <c r="K2248" s="228" t="s">
        <v>5</v>
      </c>
      <c r="L2248" s="232"/>
      <c r="M2248" s="233" t="s">
        <v>5</v>
      </c>
      <c r="N2248" s="234" t="s">
        <v>42</v>
      </c>
      <c r="O2248" s="105"/>
      <c r="P2248" s="191">
        <f t="shared" si="21"/>
        <v>0</v>
      </c>
      <c r="Q2248" s="191">
        <v>0</v>
      </c>
      <c r="R2248" s="191">
        <f t="shared" si="22"/>
        <v>0</v>
      </c>
      <c r="S2248" s="191">
        <v>0</v>
      </c>
      <c r="T2248" s="192">
        <f t="shared" si="23"/>
        <v>0</v>
      </c>
      <c r="AR2248" s="93" t="s">
        <v>234</v>
      </c>
      <c r="AT2248" s="93" t="s">
        <v>296</v>
      </c>
      <c r="AU2248" s="93" t="s">
        <v>81</v>
      </c>
      <c r="AY2248" s="93" t="s">
        <v>180</v>
      </c>
      <c r="BE2248" s="193">
        <f t="shared" si="24"/>
        <v>0</v>
      </c>
      <c r="BF2248" s="193">
        <f t="shared" si="25"/>
        <v>0</v>
      </c>
      <c r="BG2248" s="193">
        <f t="shared" si="26"/>
        <v>0</v>
      </c>
      <c r="BH2248" s="193">
        <f t="shared" si="27"/>
        <v>0</v>
      </c>
      <c r="BI2248" s="193">
        <f t="shared" si="28"/>
        <v>0</v>
      </c>
      <c r="BJ2248" s="93" t="s">
        <v>78</v>
      </c>
      <c r="BK2248" s="193">
        <f t="shared" si="29"/>
        <v>0</v>
      </c>
      <c r="BL2248" s="93" t="s">
        <v>188</v>
      </c>
      <c r="BM2248" s="93" t="s">
        <v>2526</v>
      </c>
    </row>
    <row r="2249" spans="2:65" s="103" customFormat="1" ht="16.5" customHeight="1">
      <c r="B2249" s="104"/>
      <c r="C2249" s="226" t="s">
        <v>2527</v>
      </c>
      <c r="D2249" s="226" t="s">
        <v>296</v>
      </c>
      <c r="E2249" s="227" t="s">
        <v>2528</v>
      </c>
      <c r="F2249" s="228" t="s">
        <v>4457</v>
      </c>
      <c r="G2249" s="229" t="s">
        <v>426</v>
      </c>
      <c r="H2249" s="230">
        <v>1</v>
      </c>
      <c r="I2249" s="7"/>
      <c r="J2249" s="231">
        <f t="shared" si="20"/>
        <v>0</v>
      </c>
      <c r="K2249" s="228" t="s">
        <v>5</v>
      </c>
      <c r="L2249" s="232"/>
      <c r="M2249" s="233" t="s">
        <v>5</v>
      </c>
      <c r="N2249" s="234" t="s">
        <v>42</v>
      </c>
      <c r="O2249" s="105"/>
      <c r="P2249" s="191">
        <f t="shared" si="21"/>
        <v>0</v>
      </c>
      <c r="Q2249" s="191">
        <v>0</v>
      </c>
      <c r="R2249" s="191">
        <f t="shared" si="22"/>
        <v>0</v>
      </c>
      <c r="S2249" s="191">
        <v>0</v>
      </c>
      <c r="T2249" s="192">
        <f t="shared" si="23"/>
        <v>0</v>
      </c>
      <c r="AR2249" s="93" t="s">
        <v>234</v>
      </c>
      <c r="AT2249" s="93" t="s">
        <v>296</v>
      </c>
      <c r="AU2249" s="93" t="s">
        <v>81</v>
      </c>
      <c r="AY2249" s="93" t="s">
        <v>180</v>
      </c>
      <c r="BE2249" s="193">
        <f t="shared" si="24"/>
        <v>0</v>
      </c>
      <c r="BF2249" s="193">
        <f t="shared" si="25"/>
        <v>0</v>
      </c>
      <c r="BG2249" s="193">
        <f t="shared" si="26"/>
        <v>0</v>
      </c>
      <c r="BH2249" s="193">
        <f t="shared" si="27"/>
        <v>0</v>
      </c>
      <c r="BI2249" s="193">
        <f t="shared" si="28"/>
        <v>0</v>
      </c>
      <c r="BJ2249" s="93" t="s">
        <v>78</v>
      </c>
      <c r="BK2249" s="193">
        <f t="shared" si="29"/>
        <v>0</v>
      </c>
      <c r="BL2249" s="93" t="s">
        <v>188</v>
      </c>
      <c r="BM2249" s="93" t="s">
        <v>2529</v>
      </c>
    </row>
    <row r="2250" spans="2:65" s="103" customFormat="1" ht="16.5" customHeight="1">
      <c r="B2250" s="104"/>
      <c r="C2250" s="226" t="s">
        <v>2530</v>
      </c>
      <c r="D2250" s="226" t="s">
        <v>296</v>
      </c>
      <c r="E2250" s="227" t="s">
        <v>2531</v>
      </c>
      <c r="F2250" s="228" t="s">
        <v>4458</v>
      </c>
      <c r="G2250" s="229" t="s">
        <v>2507</v>
      </c>
      <c r="H2250" s="230">
        <v>1</v>
      </c>
      <c r="I2250" s="7"/>
      <c r="J2250" s="231">
        <f t="shared" si="20"/>
        <v>0</v>
      </c>
      <c r="K2250" s="228" t="s">
        <v>5</v>
      </c>
      <c r="L2250" s="232"/>
      <c r="M2250" s="233" t="s">
        <v>5</v>
      </c>
      <c r="N2250" s="234" t="s">
        <v>42</v>
      </c>
      <c r="O2250" s="105"/>
      <c r="P2250" s="191">
        <f t="shared" si="21"/>
        <v>0</v>
      </c>
      <c r="Q2250" s="191">
        <v>0</v>
      </c>
      <c r="R2250" s="191">
        <f t="shared" si="22"/>
        <v>0</v>
      </c>
      <c r="S2250" s="191">
        <v>0</v>
      </c>
      <c r="T2250" s="192">
        <f t="shared" si="23"/>
        <v>0</v>
      </c>
      <c r="AR2250" s="93" t="s">
        <v>234</v>
      </c>
      <c r="AT2250" s="93" t="s">
        <v>296</v>
      </c>
      <c r="AU2250" s="93" t="s">
        <v>81</v>
      </c>
      <c r="AY2250" s="93" t="s">
        <v>180</v>
      </c>
      <c r="BE2250" s="193">
        <f t="shared" si="24"/>
        <v>0</v>
      </c>
      <c r="BF2250" s="193">
        <f t="shared" si="25"/>
        <v>0</v>
      </c>
      <c r="BG2250" s="193">
        <f t="shared" si="26"/>
        <v>0</v>
      </c>
      <c r="BH2250" s="193">
        <f t="shared" si="27"/>
        <v>0</v>
      </c>
      <c r="BI2250" s="193">
        <f t="shared" si="28"/>
        <v>0</v>
      </c>
      <c r="BJ2250" s="93" t="s">
        <v>78</v>
      </c>
      <c r="BK2250" s="193">
        <f t="shared" si="29"/>
        <v>0</v>
      </c>
      <c r="BL2250" s="93" t="s">
        <v>188</v>
      </c>
      <c r="BM2250" s="93" t="s">
        <v>2532</v>
      </c>
    </row>
    <row r="2251" spans="2:65" s="103" customFormat="1" ht="16.5" customHeight="1">
      <c r="B2251" s="104"/>
      <c r="C2251" s="226" t="s">
        <v>2533</v>
      </c>
      <c r="D2251" s="226" t="s">
        <v>296</v>
      </c>
      <c r="E2251" s="227" t="s">
        <v>2534</v>
      </c>
      <c r="F2251" s="228" t="s">
        <v>4459</v>
      </c>
      <c r="G2251" s="229" t="s">
        <v>2507</v>
      </c>
      <c r="H2251" s="230">
        <v>1</v>
      </c>
      <c r="I2251" s="7"/>
      <c r="J2251" s="231">
        <f t="shared" si="20"/>
        <v>0</v>
      </c>
      <c r="K2251" s="228" t="s">
        <v>5</v>
      </c>
      <c r="L2251" s="232"/>
      <c r="M2251" s="233" t="s">
        <v>5</v>
      </c>
      <c r="N2251" s="234" t="s">
        <v>42</v>
      </c>
      <c r="O2251" s="105"/>
      <c r="P2251" s="191">
        <f t="shared" si="21"/>
        <v>0</v>
      </c>
      <c r="Q2251" s="191">
        <v>0</v>
      </c>
      <c r="R2251" s="191">
        <f t="shared" si="22"/>
        <v>0</v>
      </c>
      <c r="S2251" s="191">
        <v>0</v>
      </c>
      <c r="T2251" s="192">
        <f t="shared" si="23"/>
        <v>0</v>
      </c>
      <c r="AR2251" s="93" t="s">
        <v>234</v>
      </c>
      <c r="AT2251" s="93" t="s">
        <v>296</v>
      </c>
      <c r="AU2251" s="93" t="s">
        <v>81</v>
      </c>
      <c r="AY2251" s="93" t="s">
        <v>180</v>
      </c>
      <c r="BE2251" s="193">
        <f t="shared" si="24"/>
        <v>0</v>
      </c>
      <c r="BF2251" s="193">
        <f t="shared" si="25"/>
        <v>0</v>
      </c>
      <c r="BG2251" s="193">
        <f t="shared" si="26"/>
        <v>0</v>
      </c>
      <c r="BH2251" s="193">
        <f t="shared" si="27"/>
        <v>0</v>
      </c>
      <c r="BI2251" s="193">
        <f t="shared" si="28"/>
        <v>0</v>
      </c>
      <c r="BJ2251" s="93" t="s">
        <v>78</v>
      </c>
      <c r="BK2251" s="193">
        <f t="shared" si="29"/>
        <v>0</v>
      </c>
      <c r="BL2251" s="93" t="s">
        <v>188</v>
      </c>
      <c r="BM2251" s="93" t="s">
        <v>2535</v>
      </c>
    </row>
    <row r="2252" spans="2:65" s="103" customFormat="1" ht="16.5" customHeight="1">
      <c r="B2252" s="104"/>
      <c r="C2252" s="226" t="s">
        <v>2536</v>
      </c>
      <c r="D2252" s="226" t="s">
        <v>296</v>
      </c>
      <c r="E2252" s="227" t="s">
        <v>2537</v>
      </c>
      <c r="F2252" s="228" t="s">
        <v>2538</v>
      </c>
      <c r="G2252" s="229" t="s">
        <v>416</v>
      </c>
      <c r="H2252" s="230">
        <v>1</v>
      </c>
      <c r="I2252" s="7"/>
      <c r="J2252" s="231">
        <f t="shared" si="20"/>
        <v>0</v>
      </c>
      <c r="K2252" s="228" t="s">
        <v>5</v>
      </c>
      <c r="L2252" s="232"/>
      <c r="M2252" s="233" t="s">
        <v>5</v>
      </c>
      <c r="N2252" s="234" t="s">
        <v>42</v>
      </c>
      <c r="O2252" s="105"/>
      <c r="P2252" s="191">
        <f t="shared" si="21"/>
        <v>0</v>
      </c>
      <c r="Q2252" s="191">
        <v>0</v>
      </c>
      <c r="R2252" s="191">
        <f t="shared" si="22"/>
        <v>0</v>
      </c>
      <c r="S2252" s="191">
        <v>0</v>
      </c>
      <c r="T2252" s="192">
        <f t="shared" si="23"/>
        <v>0</v>
      </c>
      <c r="AR2252" s="93" t="s">
        <v>234</v>
      </c>
      <c r="AT2252" s="93" t="s">
        <v>296</v>
      </c>
      <c r="AU2252" s="93" t="s">
        <v>81</v>
      </c>
      <c r="AY2252" s="93" t="s">
        <v>180</v>
      </c>
      <c r="BE2252" s="193">
        <f t="shared" si="24"/>
        <v>0</v>
      </c>
      <c r="BF2252" s="193">
        <f t="shared" si="25"/>
        <v>0</v>
      </c>
      <c r="BG2252" s="193">
        <f t="shared" si="26"/>
        <v>0</v>
      </c>
      <c r="BH2252" s="193">
        <f t="shared" si="27"/>
        <v>0</v>
      </c>
      <c r="BI2252" s="193">
        <f t="shared" si="28"/>
        <v>0</v>
      </c>
      <c r="BJ2252" s="93" t="s">
        <v>78</v>
      </c>
      <c r="BK2252" s="193">
        <f t="shared" si="29"/>
        <v>0</v>
      </c>
      <c r="BL2252" s="93" t="s">
        <v>188</v>
      </c>
      <c r="BM2252" s="93" t="s">
        <v>2539</v>
      </c>
    </row>
    <row r="2253" spans="2:65" s="103" customFormat="1" ht="16.5" customHeight="1">
      <c r="B2253" s="104"/>
      <c r="C2253" s="226" t="s">
        <v>2540</v>
      </c>
      <c r="D2253" s="226" t="s">
        <v>296</v>
      </c>
      <c r="E2253" s="227" t="s">
        <v>2541</v>
      </c>
      <c r="F2253" s="228" t="s">
        <v>2542</v>
      </c>
      <c r="G2253" s="229" t="s">
        <v>2543</v>
      </c>
      <c r="H2253" s="295">
        <v>0.1</v>
      </c>
      <c r="I2253" s="7"/>
      <c r="J2253" s="231">
        <f t="shared" si="20"/>
        <v>0</v>
      </c>
      <c r="K2253" s="228" t="s">
        <v>5</v>
      </c>
      <c r="L2253" s="232"/>
      <c r="M2253" s="233" t="s">
        <v>5</v>
      </c>
      <c r="N2253" s="234" t="s">
        <v>42</v>
      </c>
      <c r="O2253" s="105"/>
      <c r="P2253" s="191">
        <f t="shared" si="21"/>
        <v>0</v>
      </c>
      <c r="Q2253" s="191">
        <v>0</v>
      </c>
      <c r="R2253" s="191">
        <f t="shared" si="22"/>
        <v>0</v>
      </c>
      <c r="S2253" s="191">
        <v>0</v>
      </c>
      <c r="T2253" s="192">
        <f t="shared" si="23"/>
        <v>0</v>
      </c>
      <c r="AR2253" s="93" t="s">
        <v>234</v>
      </c>
      <c r="AT2253" s="93" t="s">
        <v>296</v>
      </c>
      <c r="AU2253" s="93" t="s">
        <v>81</v>
      </c>
      <c r="AY2253" s="93" t="s">
        <v>180</v>
      </c>
      <c r="BE2253" s="193">
        <f t="shared" si="24"/>
        <v>0</v>
      </c>
      <c r="BF2253" s="193">
        <f t="shared" si="25"/>
        <v>0</v>
      </c>
      <c r="BG2253" s="193">
        <f t="shared" si="26"/>
        <v>0</v>
      </c>
      <c r="BH2253" s="193">
        <f t="shared" si="27"/>
        <v>0</v>
      </c>
      <c r="BI2253" s="193">
        <f t="shared" si="28"/>
        <v>0</v>
      </c>
      <c r="BJ2253" s="93" t="s">
        <v>78</v>
      </c>
      <c r="BK2253" s="193">
        <f t="shared" si="29"/>
        <v>0</v>
      </c>
      <c r="BL2253" s="93" t="s">
        <v>188</v>
      </c>
      <c r="BM2253" s="93" t="s">
        <v>2544</v>
      </c>
    </row>
    <row r="2254" spans="2:65" s="171" customFormat="1" ht="29.85" customHeight="1">
      <c r="B2254" s="170"/>
      <c r="D2254" s="172" t="s">
        <v>70</v>
      </c>
      <c r="E2254" s="181" t="s">
        <v>2545</v>
      </c>
      <c r="F2254" s="296" t="s">
        <v>2546</v>
      </c>
      <c r="J2254" s="182">
        <f>BK2254</f>
        <v>0</v>
      </c>
      <c r="L2254" s="170"/>
      <c r="M2254" s="175"/>
      <c r="N2254" s="176"/>
      <c r="O2254" s="176"/>
      <c r="P2254" s="177">
        <f>SUM(P2255:P2259)</f>
        <v>0</v>
      </c>
      <c r="Q2254" s="176"/>
      <c r="R2254" s="177">
        <f>SUM(R2255:R2259)</f>
        <v>0</v>
      </c>
      <c r="S2254" s="176"/>
      <c r="T2254" s="178">
        <f>SUM(T2255:T2259)</f>
        <v>0</v>
      </c>
      <c r="AR2254" s="172" t="s">
        <v>78</v>
      </c>
      <c r="AT2254" s="179" t="s">
        <v>70</v>
      </c>
      <c r="AU2254" s="179" t="s">
        <v>78</v>
      </c>
      <c r="AY2254" s="172" t="s">
        <v>180</v>
      </c>
      <c r="BK2254" s="180">
        <f>SUM(BK2255:BK2259)</f>
        <v>0</v>
      </c>
    </row>
    <row r="2255" spans="2:65" s="103" customFormat="1" ht="27" customHeight="1">
      <c r="B2255" s="104"/>
      <c r="C2255" s="226" t="s">
        <v>2547</v>
      </c>
      <c r="D2255" s="226" t="s">
        <v>296</v>
      </c>
      <c r="E2255" s="227" t="s">
        <v>2548</v>
      </c>
      <c r="F2255" s="228" t="s">
        <v>4460</v>
      </c>
      <c r="G2255" s="229" t="s">
        <v>426</v>
      </c>
      <c r="H2255" s="230">
        <v>1</v>
      </c>
      <c r="I2255" s="7"/>
      <c r="J2255" s="231">
        <f>ROUND(I2255*H2255,2)</f>
        <v>0</v>
      </c>
      <c r="K2255" s="228" t="s">
        <v>5</v>
      </c>
      <c r="L2255" s="232"/>
      <c r="M2255" s="233" t="s">
        <v>5</v>
      </c>
      <c r="N2255" s="234" t="s">
        <v>42</v>
      </c>
      <c r="O2255" s="105"/>
      <c r="P2255" s="191">
        <f>O2255*H2255</f>
        <v>0</v>
      </c>
      <c r="Q2255" s="191">
        <v>0</v>
      </c>
      <c r="R2255" s="191">
        <f>Q2255*H2255</f>
        <v>0</v>
      </c>
      <c r="S2255" s="191">
        <v>0</v>
      </c>
      <c r="T2255" s="192">
        <f>S2255*H2255</f>
        <v>0</v>
      </c>
      <c r="AR2255" s="93" t="s">
        <v>234</v>
      </c>
      <c r="AT2255" s="93" t="s">
        <v>296</v>
      </c>
      <c r="AU2255" s="93" t="s">
        <v>81</v>
      </c>
      <c r="AY2255" s="93" t="s">
        <v>180</v>
      </c>
      <c r="BE2255" s="193">
        <f>IF(N2255="základní",J2255,0)</f>
        <v>0</v>
      </c>
      <c r="BF2255" s="193">
        <f>IF(N2255="snížená",J2255,0)</f>
        <v>0</v>
      </c>
      <c r="BG2255" s="193">
        <f>IF(N2255="zákl. přenesená",J2255,0)</f>
        <v>0</v>
      </c>
      <c r="BH2255" s="193">
        <f>IF(N2255="sníž. přenesená",J2255,0)</f>
        <v>0</v>
      </c>
      <c r="BI2255" s="193">
        <f>IF(N2255="nulová",J2255,0)</f>
        <v>0</v>
      </c>
      <c r="BJ2255" s="93" t="s">
        <v>78</v>
      </c>
      <c r="BK2255" s="193">
        <f>ROUND(I2255*H2255,2)</f>
        <v>0</v>
      </c>
      <c r="BL2255" s="93" t="s">
        <v>188</v>
      </c>
      <c r="BM2255" s="93" t="s">
        <v>2549</v>
      </c>
    </row>
    <row r="2256" spans="2:65" s="103" customFormat="1" ht="27" customHeight="1">
      <c r="B2256" s="104"/>
      <c r="C2256" s="226" t="s">
        <v>2550</v>
      </c>
      <c r="D2256" s="226" t="s">
        <v>296</v>
      </c>
      <c r="E2256" s="227" t="s">
        <v>2551</v>
      </c>
      <c r="F2256" s="297" t="s">
        <v>4461</v>
      </c>
      <c r="G2256" s="229" t="s">
        <v>426</v>
      </c>
      <c r="H2256" s="230">
        <v>1</v>
      </c>
      <c r="I2256" s="7"/>
      <c r="J2256" s="231">
        <f>ROUND(I2256*H2256,2)</f>
        <v>0</v>
      </c>
      <c r="K2256" s="228" t="s">
        <v>5</v>
      </c>
      <c r="L2256" s="232"/>
      <c r="M2256" s="233" t="s">
        <v>5</v>
      </c>
      <c r="N2256" s="234" t="s">
        <v>42</v>
      </c>
      <c r="O2256" s="105"/>
      <c r="P2256" s="191">
        <f>O2256*H2256</f>
        <v>0</v>
      </c>
      <c r="Q2256" s="191">
        <v>0</v>
      </c>
      <c r="R2256" s="191">
        <f>Q2256*H2256</f>
        <v>0</v>
      </c>
      <c r="S2256" s="191">
        <v>0</v>
      </c>
      <c r="T2256" s="192">
        <f>S2256*H2256</f>
        <v>0</v>
      </c>
      <c r="AR2256" s="93" t="s">
        <v>234</v>
      </c>
      <c r="AT2256" s="93" t="s">
        <v>296</v>
      </c>
      <c r="AU2256" s="93" t="s">
        <v>81</v>
      </c>
      <c r="AY2256" s="93" t="s">
        <v>180</v>
      </c>
      <c r="BE2256" s="193">
        <f>IF(N2256="základní",J2256,0)</f>
        <v>0</v>
      </c>
      <c r="BF2256" s="193">
        <f>IF(N2256="snížená",J2256,0)</f>
        <v>0</v>
      </c>
      <c r="BG2256" s="193">
        <f>IF(N2256="zákl. přenesená",J2256,0)</f>
        <v>0</v>
      </c>
      <c r="BH2256" s="193">
        <f>IF(N2256="sníž. přenesená",J2256,0)</f>
        <v>0</v>
      </c>
      <c r="BI2256" s="193">
        <f>IF(N2256="nulová",J2256,0)</f>
        <v>0</v>
      </c>
      <c r="BJ2256" s="93" t="s">
        <v>78</v>
      </c>
      <c r="BK2256" s="193">
        <f>ROUND(I2256*H2256,2)</f>
        <v>0</v>
      </c>
      <c r="BL2256" s="93" t="s">
        <v>188</v>
      </c>
      <c r="BM2256" s="93" t="s">
        <v>2552</v>
      </c>
    </row>
    <row r="2257" spans="2:65" s="103" customFormat="1" ht="16.5" customHeight="1">
      <c r="B2257" s="104"/>
      <c r="C2257" s="226" t="s">
        <v>2553</v>
      </c>
      <c r="D2257" s="226" t="s">
        <v>296</v>
      </c>
      <c r="E2257" s="227" t="s">
        <v>2554</v>
      </c>
      <c r="F2257" s="228" t="s">
        <v>4464</v>
      </c>
      <c r="G2257" s="229" t="s">
        <v>426</v>
      </c>
      <c r="H2257" s="295">
        <v>2</v>
      </c>
      <c r="I2257" s="7"/>
      <c r="J2257" s="231">
        <f>ROUND(I2257*H2257,2)</f>
        <v>0</v>
      </c>
      <c r="K2257" s="228" t="s">
        <v>5</v>
      </c>
      <c r="L2257" s="232"/>
      <c r="M2257" s="233" t="s">
        <v>5</v>
      </c>
      <c r="N2257" s="234" t="s">
        <v>42</v>
      </c>
      <c r="O2257" s="105"/>
      <c r="P2257" s="191">
        <f>O2257*H2257</f>
        <v>0</v>
      </c>
      <c r="Q2257" s="191">
        <v>0</v>
      </c>
      <c r="R2257" s="191">
        <f>Q2257*H2257</f>
        <v>0</v>
      </c>
      <c r="S2257" s="191">
        <v>0</v>
      </c>
      <c r="T2257" s="192">
        <f>S2257*H2257</f>
        <v>0</v>
      </c>
      <c r="AR2257" s="93" t="s">
        <v>234</v>
      </c>
      <c r="AT2257" s="93" t="s">
        <v>296</v>
      </c>
      <c r="AU2257" s="93" t="s">
        <v>81</v>
      </c>
      <c r="AY2257" s="93" t="s">
        <v>180</v>
      </c>
      <c r="BE2257" s="193">
        <f>IF(N2257="základní",J2257,0)</f>
        <v>0</v>
      </c>
      <c r="BF2257" s="193">
        <f>IF(N2257="snížená",J2257,0)</f>
        <v>0</v>
      </c>
      <c r="BG2257" s="193">
        <f>IF(N2257="zákl. přenesená",J2257,0)</f>
        <v>0</v>
      </c>
      <c r="BH2257" s="193">
        <f>IF(N2257="sníž. přenesená",J2257,0)</f>
        <v>0</v>
      </c>
      <c r="BI2257" s="193">
        <f>IF(N2257="nulová",J2257,0)</f>
        <v>0</v>
      </c>
      <c r="BJ2257" s="93" t="s">
        <v>78</v>
      </c>
      <c r="BK2257" s="193">
        <f>ROUND(I2257*H2257,2)</f>
        <v>0</v>
      </c>
      <c r="BL2257" s="93" t="s">
        <v>188</v>
      </c>
      <c r="BM2257" s="93" t="s">
        <v>2555</v>
      </c>
    </row>
    <row r="2258" spans="2:65" s="103" customFormat="1" ht="16.5" customHeight="1">
      <c r="B2258" s="104"/>
      <c r="C2258" s="226" t="s">
        <v>2556</v>
      </c>
      <c r="D2258" s="226" t="s">
        <v>296</v>
      </c>
      <c r="E2258" s="227" t="s">
        <v>2557</v>
      </c>
      <c r="F2258" s="228" t="s">
        <v>4462</v>
      </c>
      <c r="G2258" s="229" t="s">
        <v>426</v>
      </c>
      <c r="H2258" s="230">
        <v>2</v>
      </c>
      <c r="I2258" s="7"/>
      <c r="J2258" s="231">
        <f>ROUND(I2258*H2258,2)</f>
        <v>0</v>
      </c>
      <c r="K2258" s="228" t="s">
        <v>5</v>
      </c>
      <c r="L2258" s="232"/>
      <c r="M2258" s="233" t="s">
        <v>5</v>
      </c>
      <c r="N2258" s="234" t="s">
        <v>42</v>
      </c>
      <c r="O2258" s="105"/>
      <c r="P2258" s="191">
        <f>O2258*H2258</f>
        <v>0</v>
      </c>
      <c r="Q2258" s="191">
        <v>0</v>
      </c>
      <c r="R2258" s="191">
        <f>Q2258*H2258</f>
        <v>0</v>
      </c>
      <c r="S2258" s="191">
        <v>0</v>
      </c>
      <c r="T2258" s="192">
        <f>S2258*H2258</f>
        <v>0</v>
      </c>
      <c r="AR2258" s="93" t="s">
        <v>234</v>
      </c>
      <c r="AT2258" s="93" t="s">
        <v>296</v>
      </c>
      <c r="AU2258" s="93" t="s">
        <v>81</v>
      </c>
      <c r="AY2258" s="93" t="s">
        <v>180</v>
      </c>
      <c r="BE2258" s="193">
        <f>IF(N2258="základní",J2258,0)</f>
        <v>0</v>
      </c>
      <c r="BF2258" s="193">
        <f>IF(N2258="snížená",J2258,0)</f>
        <v>0</v>
      </c>
      <c r="BG2258" s="193">
        <f>IF(N2258="zákl. přenesená",J2258,0)</f>
        <v>0</v>
      </c>
      <c r="BH2258" s="193">
        <f>IF(N2258="sníž. přenesená",J2258,0)</f>
        <v>0</v>
      </c>
      <c r="BI2258" s="193">
        <f>IF(N2258="nulová",J2258,0)</f>
        <v>0</v>
      </c>
      <c r="BJ2258" s="93" t="s">
        <v>78</v>
      </c>
      <c r="BK2258" s="193">
        <f>ROUND(I2258*H2258,2)</f>
        <v>0</v>
      </c>
      <c r="BL2258" s="93" t="s">
        <v>188</v>
      </c>
      <c r="BM2258" s="93" t="s">
        <v>2558</v>
      </c>
    </row>
    <row r="2259" spans="2:65" s="103" customFormat="1" ht="16.5" customHeight="1">
      <c r="B2259" s="104"/>
      <c r="C2259" s="226" t="s">
        <v>2559</v>
      </c>
      <c r="D2259" s="226" t="s">
        <v>296</v>
      </c>
      <c r="E2259" s="227" t="s">
        <v>2560</v>
      </c>
      <c r="F2259" s="228" t="s">
        <v>4463</v>
      </c>
      <c r="G2259" s="229" t="s">
        <v>426</v>
      </c>
      <c r="H2259" s="230">
        <v>2</v>
      </c>
      <c r="I2259" s="7"/>
      <c r="J2259" s="231">
        <f>ROUND(I2259*H2259,2)</f>
        <v>0</v>
      </c>
      <c r="K2259" s="228" t="s">
        <v>5</v>
      </c>
      <c r="L2259" s="232"/>
      <c r="M2259" s="233" t="s">
        <v>5</v>
      </c>
      <c r="N2259" s="234" t="s">
        <v>42</v>
      </c>
      <c r="O2259" s="105"/>
      <c r="P2259" s="191">
        <f>O2259*H2259</f>
        <v>0</v>
      </c>
      <c r="Q2259" s="191">
        <v>0</v>
      </c>
      <c r="R2259" s="191">
        <f>Q2259*H2259</f>
        <v>0</v>
      </c>
      <c r="S2259" s="191">
        <v>0</v>
      </c>
      <c r="T2259" s="192">
        <f>S2259*H2259</f>
        <v>0</v>
      </c>
      <c r="AR2259" s="93" t="s">
        <v>234</v>
      </c>
      <c r="AT2259" s="93" t="s">
        <v>296</v>
      </c>
      <c r="AU2259" s="93" t="s">
        <v>81</v>
      </c>
      <c r="AY2259" s="93" t="s">
        <v>180</v>
      </c>
      <c r="BE2259" s="193">
        <f>IF(N2259="základní",J2259,0)</f>
        <v>0</v>
      </c>
      <c r="BF2259" s="193">
        <f>IF(N2259="snížená",J2259,0)</f>
        <v>0</v>
      </c>
      <c r="BG2259" s="193">
        <f>IF(N2259="zákl. přenesená",J2259,0)</f>
        <v>0</v>
      </c>
      <c r="BH2259" s="193">
        <f>IF(N2259="sníž. přenesená",J2259,0)</f>
        <v>0</v>
      </c>
      <c r="BI2259" s="193">
        <f>IF(N2259="nulová",J2259,0)</f>
        <v>0</v>
      </c>
      <c r="BJ2259" s="93" t="s">
        <v>78</v>
      </c>
      <c r="BK2259" s="193">
        <f>ROUND(I2259*H2259,2)</f>
        <v>0</v>
      </c>
      <c r="BL2259" s="93" t="s">
        <v>188</v>
      </c>
      <c r="BM2259" s="93" t="s">
        <v>2561</v>
      </c>
    </row>
    <row r="2260" spans="2:65" s="171" customFormat="1" ht="29.85" customHeight="1">
      <c r="B2260" s="170"/>
      <c r="D2260" s="172" t="s">
        <v>70</v>
      </c>
      <c r="E2260" s="181" t="s">
        <v>2562</v>
      </c>
      <c r="F2260" s="181" t="s">
        <v>2563</v>
      </c>
      <c r="J2260" s="182">
        <f>BK2260</f>
        <v>0</v>
      </c>
      <c r="L2260" s="170"/>
      <c r="M2260" s="175"/>
      <c r="N2260" s="176"/>
      <c r="O2260" s="176"/>
      <c r="P2260" s="177">
        <f>SUM(P2261:P2262)</f>
        <v>0</v>
      </c>
      <c r="Q2260" s="176"/>
      <c r="R2260" s="177">
        <f>SUM(R2261:R2262)</f>
        <v>0</v>
      </c>
      <c r="S2260" s="176"/>
      <c r="T2260" s="178">
        <f>SUM(T2261:T2262)</f>
        <v>0</v>
      </c>
      <c r="AR2260" s="172" t="s">
        <v>78</v>
      </c>
      <c r="AT2260" s="179" t="s">
        <v>70</v>
      </c>
      <c r="AU2260" s="179" t="s">
        <v>78</v>
      </c>
      <c r="AY2260" s="172" t="s">
        <v>180</v>
      </c>
      <c r="BK2260" s="180">
        <f>SUM(BK2261:BK2262)</f>
        <v>0</v>
      </c>
    </row>
    <row r="2261" spans="2:65" s="103" customFormat="1" ht="16.5" customHeight="1">
      <c r="B2261" s="104"/>
      <c r="C2261" s="226" t="s">
        <v>2564</v>
      </c>
      <c r="D2261" s="226" t="s">
        <v>296</v>
      </c>
      <c r="E2261" s="227" t="s">
        <v>2565</v>
      </c>
      <c r="F2261" s="297" t="s">
        <v>4465</v>
      </c>
      <c r="G2261" s="229" t="s">
        <v>426</v>
      </c>
      <c r="H2261" s="230">
        <v>1</v>
      </c>
      <c r="I2261" s="7"/>
      <c r="J2261" s="231">
        <f>ROUND(I2261*H2261,2)</f>
        <v>0</v>
      </c>
      <c r="K2261" s="228" t="s">
        <v>5</v>
      </c>
      <c r="L2261" s="232"/>
      <c r="M2261" s="233" t="s">
        <v>5</v>
      </c>
      <c r="N2261" s="234" t="s">
        <v>42</v>
      </c>
      <c r="O2261" s="105"/>
      <c r="P2261" s="191">
        <f>O2261*H2261</f>
        <v>0</v>
      </c>
      <c r="Q2261" s="191">
        <v>0</v>
      </c>
      <c r="R2261" s="191">
        <f>Q2261*H2261</f>
        <v>0</v>
      </c>
      <c r="S2261" s="191">
        <v>0</v>
      </c>
      <c r="T2261" s="192">
        <f>S2261*H2261</f>
        <v>0</v>
      </c>
      <c r="AR2261" s="93" t="s">
        <v>234</v>
      </c>
      <c r="AT2261" s="93" t="s">
        <v>296</v>
      </c>
      <c r="AU2261" s="93" t="s">
        <v>81</v>
      </c>
      <c r="AY2261" s="93" t="s">
        <v>180</v>
      </c>
      <c r="BE2261" s="193">
        <f>IF(N2261="základní",J2261,0)</f>
        <v>0</v>
      </c>
      <c r="BF2261" s="193">
        <f>IF(N2261="snížená",J2261,0)</f>
        <v>0</v>
      </c>
      <c r="BG2261" s="193">
        <f>IF(N2261="zákl. přenesená",J2261,0)</f>
        <v>0</v>
      </c>
      <c r="BH2261" s="193">
        <f>IF(N2261="sníž. přenesená",J2261,0)</f>
        <v>0</v>
      </c>
      <c r="BI2261" s="193">
        <f>IF(N2261="nulová",J2261,0)</f>
        <v>0</v>
      </c>
      <c r="BJ2261" s="93" t="s">
        <v>78</v>
      </c>
      <c r="BK2261" s="193">
        <f>ROUND(I2261*H2261,2)</f>
        <v>0</v>
      </c>
      <c r="BL2261" s="93" t="s">
        <v>188</v>
      </c>
      <c r="BM2261" s="93" t="s">
        <v>2566</v>
      </c>
    </row>
    <row r="2262" spans="2:65" s="103" customFormat="1" ht="16.5" customHeight="1">
      <c r="B2262" s="104"/>
      <c r="C2262" s="226" t="s">
        <v>2567</v>
      </c>
      <c r="D2262" s="226" t="s">
        <v>296</v>
      </c>
      <c r="E2262" s="227" t="s">
        <v>2568</v>
      </c>
      <c r="F2262" s="297" t="s">
        <v>4466</v>
      </c>
      <c r="G2262" s="229" t="s">
        <v>426</v>
      </c>
      <c r="H2262" s="230">
        <v>1</v>
      </c>
      <c r="I2262" s="7"/>
      <c r="J2262" s="231">
        <f>ROUND(I2262*H2262,2)</f>
        <v>0</v>
      </c>
      <c r="K2262" s="228" t="s">
        <v>5</v>
      </c>
      <c r="L2262" s="232"/>
      <c r="M2262" s="233" t="s">
        <v>5</v>
      </c>
      <c r="N2262" s="234" t="s">
        <v>42</v>
      </c>
      <c r="O2262" s="105"/>
      <c r="P2262" s="191">
        <f>O2262*H2262</f>
        <v>0</v>
      </c>
      <c r="Q2262" s="191">
        <v>0</v>
      </c>
      <c r="R2262" s="191">
        <f>Q2262*H2262</f>
        <v>0</v>
      </c>
      <c r="S2262" s="191">
        <v>0</v>
      </c>
      <c r="T2262" s="192">
        <f>S2262*H2262</f>
        <v>0</v>
      </c>
      <c r="AR2262" s="93" t="s">
        <v>234</v>
      </c>
      <c r="AT2262" s="93" t="s">
        <v>296</v>
      </c>
      <c r="AU2262" s="93" t="s">
        <v>81</v>
      </c>
      <c r="AY2262" s="93" t="s">
        <v>180</v>
      </c>
      <c r="BE2262" s="193">
        <f>IF(N2262="základní",J2262,0)</f>
        <v>0</v>
      </c>
      <c r="BF2262" s="193">
        <f>IF(N2262="snížená",J2262,0)</f>
        <v>0</v>
      </c>
      <c r="BG2262" s="193">
        <f>IF(N2262="zákl. přenesená",J2262,0)</f>
        <v>0</v>
      </c>
      <c r="BH2262" s="193">
        <f>IF(N2262="sníž. přenesená",J2262,0)</f>
        <v>0</v>
      </c>
      <c r="BI2262" s="193">
        <f>IF(N2262="nulová",J2262,0)</f>
        <v>0</v>
      </c>
      <c r="BJ2262" s="93" t="s">
        <v>78</v>
      </c>
      <c r="BK2262" s="193">
        <f>ROUND(I2262*H2262,2)</f>
        <v>0</v>
      </c>
      <c r="BL2262" s="93" t="s">
        <v>188</v>
      </c>
      <c r="BM2262" s="93" t="s">
        <v>2569</v>
      </c>
    </row>
    <row r="2263" spans="2:65" s="171" customFormat="1" ht="37.35" customHeight="1">
      <c r="B2263" s="170"/>
      <c r="D2263" s="172" t="s">
        <v>70</v>
      </c>
      <c r="E2263" s="173" t="s">
        <v>2570</v>
      </c>
      <c r="F2263" s="173" t="s">
        <v>2571</v>
      </c>
      <c r="J2263" s="174">
        <f>BK2263</f>
        <v>0</v>
      </c>
      <c r="L2263" s="170"/>
      <c r="M2263" s="175"/>
      <c r="N2263" s="176"/>
      <c r="O2263" s="176"/>
      <c r="P2263" s="177">
        <f>P2264+P2267+P2273</f>
        <v>0</v>
      </c>
      <c r="Q2263" s="176"/>
      <c r="R2263" s="177">
        <f>R2264+R2267+R2273</f>
        <v>0</v>
      </c>
      <c r="S2263" s="176"/>
      <c r="T2263" s="178">
        <f>T2264+T2267+T2273</f>
        <v>0</v>
      </c>
      <c r="AR2263" s="172" t="s">
        <v>219</v>
      </c>
      <c r="AT2263" s="179" t="s">
        <v>70</v>
      </c>
      <c r="AU2263" s="179" t="s">
        <v>71</v>
      </c>
      <c r="AY2263" s="172" t="s">
        <v>180</v>
      </c>
      <c r="BK2263" s="180">
        <f>BK2264+BK2267+BK2273</f>
        <v>0</v>
      </c>
    </row>
    <row r="2264" spans="2:65" s="171" customFormat="1" ht="19.899999999999999" customHeight="1">
      <c r="B2264" s="170"/>
      <c r="D2264" s="172" t="s">
        <v>70</v>
      </c>
      <c r="E2264" s="181" t="s">
        <v>2572</v>
      </c>
      <c r="F2264" s="181" t="s">
        <v>2573</v>
      </c>
      <c r="J2264" s="182">
        <f>BK2264</f>
        <v>0</v>
      </c>
      <c r="L2264" s="170"/>
      <c r="M2264" s="175"/>
      <c r="N2264" s="176"/>
      <c r="O2264" s="176"/>
      <c r="P2264" s="177">
        <f>SUM(P2265:P2266)</f>
        <v>0</v>
      </c>
      <c r="Q2264" s="176"/>
      <c r="R2264" s="177">
        <f>SUM(R2265:R2266)</f>
        <v>0</v>
      </c>
      <c r="S2264" s="176"/>
      <c r="T2264" s="178">
        <f>SUM(T2265:T2266)</f>
        <v>0</v>
      </c>
      <c r="AR2264" s="172" t="s">
        <v>219</v>
      </c>
      <c r="AT2264" s="179" t="s">
        <v>70</v>
      </c>
      <c r="AU2264" s="179" t="s">
        <v>78</v>
      </c>
      <c r="AY2264" s="172" t="s">
        <v>180</v>
      </c>
      <c r="BK2264" s="180">
        <f>SUM(BK2265:BK2266)</f>
        <v>0</v>
      </c>
    </row>
    <row r="2265" spans="2:65" s="103" customFormat="1" ht="16.5" customHeight="1">
      <c r="B2265" s="104"/>
      <c r="C2265" s="183" t="s">
        <v>2574</v>
      </c>
      <c r="D2265" s="183" t="s">
        <v>183</v>
      </c>
      <c r="E2265" s="184" t="s">
        <v>2575</v>
      </c>
      <c r="F2265" s="185" t="s">
        <v>2576</v>
      </c>
      <c r="G2265" s="186" t="s">
        <v>416</v>
      </c>
      <c r="H2265" s="187">
        <v>1</v>
      </c>
      <c r="I2265" s="6"/>
      <c r="J2265" s="188">
        <f>ROUND(I2265*H2265,2)</f>
        <v>0</v>
      </c>
      <c r="K2265" s="185" t="s">
        <v>187</v>
      </c>
      <c r="L2265" s="104"/>
      <c r="M2265" s="189" t="s">
        <v>5</v>
      </c>
      <c r="N2265" s="190" t="s">
        <v>42</v>
      </c>
      <c r="O2265" s="105"/>
      <c r="P2265" s="191">
        <f>O2265*H2265</f>
        <v>0</v>
      </c>
      <c r="Q2265" s="191">
        <v>0</v>
      </c>
      <c r="R2265" s="191">
        <f>Q2265*H2265</f>
        <v>0</v>
      </c>
      <c r="S2265" s="191">
        <v>0</v>
      </c>
      <c r="T2265" s="192">
        <f>S2265*H2265</f>
        <v>0</v>
      </c>
      <c r="AR2265" s="93" t="s">
        <v>2577</v>
      </c>
      <c r="AT2265" s="93" t="s">
        <v>183</v>
      </c>
      <c r="AU2265" s="93" t="s">
        <v>81</v>
      </c>
      <c r="AY2265" s="93" t="s">
        <v>180</v>
      </c>
      <c r="BE2265" s="193">
        <f>IF(N2265="základní",J2265,0)</f>
        <v>0</v>
      </c>
      <c r="BF2265" s="193">
        <f>IF(N2265="snížená",J2265,0)</f>
        <v>0</v>
      </c>
      <c r="BG2265" s="193">
        <f>IF(N2265="zákl. přenesená",J2265,0)</f>
        <v>0</v>
      </c>
      <c r="BH2265" s="193">
        <f>IF(N2265="sníž. přenesená",J2265,0)</f>
        <v>0</v>
      </c>
      <c r="BI2265" s="193">
        <f>IF(N2265="nulová",J2265,0)</f>
        <v>0</v>
      </c>
      <c r="BJ2265" s="93" t="s">
        <v>78</v>
      </c>
      <c r="BK2265" s="193">
        <f>ROUND(I2265*H2265,2)</f>
        <v>0</v>
      </c>
      <c r="BL2265" s="93" t="s">
        <v>2577</v>
      </c>
      <c r="BM2265" s="93" t="s">
        <v>2578</v>
      </c>
    </row>
    <row r="2266" spans="2:65" s="103" customFormat="1" ht="16.5" customHeight="1">
      <c r="B2266" s="104"/>
      <c r="C2266" s="183" t="s">
        <v>2579</v>
      </c>
      <c r="D2266" s="183" t="s">
        <v>183</v>
      </c>
      <c r="E2266" s="184" t="s">
        <v>2580</v>
      </c>
      <c r="F2266" s="185" t="s">
        <v>2581</v>
      </c>
      <c r="G2266" s="186" t="s">
        <v>416</v>
      </c>
      <c r="H2266" s="187">
        <v>1</v>
      </c>
      <c r="I2266" s="6"/>
      <c r="J2266" s="188">
        <f>ROUND(I2266*H2266,2)</f>
        <v>0</v>
      </c>
      <c r="K2266" s="185" t="s">
        <v>187</v>
      </c>
      <c r="L2266" s="104"/>
      <c r="M2266" s="189" t="s">
        <v>5</v>
      </c>
      <c r="N2266" s="190" t="s">
        <v>42</v>
      </c>
      <c r="O2266" s="105"/>
      <c r="P2266" s="191">
        <f>O2266*H2266</f>
        <v>0</v>
      </c>
      <c r="Q2266" s="191">
        <v>0</v>
      </c>
      <c r="R2266" s="191">
        <f>Q2266*H2266</f>
        <v>0</v>
      </c>
      <c r="S2266" s="191">
        <v>0</v>
      </c>
      <c r="T2266" s="192">
        <f>S2266*H2266</f>
        <v>0</v>
      </c>
      <c r="AR2266" s="93" t="s">
        <v>2577</v>
      </c>
      <c r="AT2266" s="93" t="s">
        <v>183</v>
      </c>
      <c r="AU2266" s="93" t="s">
        <v>81</v>
      </c>
      <c r="AY2266" s="93" t="s">
        <v>180</v>
      </c>
      <c r="BE2266" s="193">
        <f>IF(N2266="základní",J2266,0)</f>
        <v>0</v>
      </c>
      <c r="BF2266" s="193">
        <f>IF(N2266="snížená",J2266,0)</f>
        <v>0</v>
      </c>
      <c r="BG2266" s="193">
        <f>IF(N2266="zákl. přenesená",J2266,0)</f>
        <v>0</v>
      </c>
      <c r="BH2266" s="193">
        <f>IF(N2266="sníž. přenesená",J2266,0)</f>
        <v>0</v>
      </c>
      <c r="BI2266" s="193">
        <f>IF(N2266="nulová",J2266,0)</f>
        <v>0</v>
      </c>
      <c r="BJ2266" s="93" t="s">
        <v>78</v>
      </c>
      <c r="BK2266" s="193">
        <f>ROUND(I2266*H2266,2)</f>
        <v>0</v>
      </c>
      <c r="BL2266" s="93" t="s">
        <v>2577</v>
      </c>
      <c r="BM2266" s="93" t="s">
        <v>2582</v>
      </c>
    </row>
    <row r="2267" spans="2:65" s="171" customFormat="1" ht="29.85" customHeight="1">
      <c r="B2267" s="170"/>
      <c r="D2267" s="172" t="s">
        <v>70</v>
      </c>
      <c r="E2267" s="181" t="s">
        <v>2583</v>
      </c>
      <c r="F2267" s="181" t="s">
        <v>2584</v>
      </c>
      <c r="J2267" s="182">
        <f>BK2267</f>
        <v>0</v>
      </c>
      <c r="L2267" s="170"/>
      <c r="M2267" s="175"/>
      <c r="N2267" s="176"/>
      <c r="O2267" s="176"/>
      <c r="P2267" s="177">
        <f>SUM(P2268:P2272)</f>
        <v>0</v>
      </c>
      <c r="Q2267" s="176"/>
      <c r="R2267" s="177">
        <f>SUM(R2268:R2272)</f>
        <v>0</v>
      </c>
      <c r="S2267" s="176"/>
      <c r="T2267" s="178">
        <f>SUM(T2268:T2272)</f>
        <v>0</v>
      </c>
      <c r="AR2267" s="172" t="s">
        <v>219</v>
      </c>
      <c r="AT2267" s="179" t="s">
        <v>70</v>
      </c>
      <c r="AU2267" s="179" t="s">
        <v>78</v>
      </c>
      <c r="AY2267" s="172" t="s">
        <v>180</v>
      </c>
      <c r="BK2267" s="180">
        <f>SUM(BK2268:BK2272)</f>
        <v>0</v>
      </c>
    </row>
    <row r="2268" spans="2:65" s="103" customFormat="1" ht="16.5" customHeight="1">
      <c r="B2268" s="104"/>
      <c r="C2268" s="183" t="s">
        <v>2585</v>
      </c>
      <c r="D2268" s="183" t="s">
        <v>183</v>
      </c>
      <c r="E2268" s="184" t="s">
        <v>2586</v>
      </c>
      <c r="F2268" s="185" t="s">
        <v>2584</v>
      </c>
      <c r="G2268" s="186" t="s">
        <v>416</v>
      </c>
      <c r="H2268" s="187">
        <v>1</v>
      </c>
      <c r="I2268" s="6"/>
      <c r="J2268" s="188">
        <f>ROUND(I2268*H2268,2)</f>
        <v>0</v>
      </c>
      <c r="K2268" s="185" t="s">
        <v>187</v>
      </c>
      <c r="L2268" s="104"/>
      <c r="M2268" s="189" t="s">
        <v>5</v>
      </c>
      <c r="N2268" s="190" t="s">
        <v>42</v>
      </c>
      <c r="O2268" s="105"/>
      <c r="P2268" s="191">
        <f>O2268*H2268</f>
        <v>0</v>
      </c>
      <c r="Q2268" s="191">
        <v>0</v>
      </c>
      <c r="R2268" s="191">
        <f>Q2268*H2268</f>
        <v>0</v>
      </c>
      <c r="S2268" s="191">
        <v>0</v>
      </c>
      <c r="T2268" s="192">
        <f>S2268*H2268</f>
        <v>0</v>
      </c>
      <c r="AR2268" s="93" t="s">
        <v>2577</v>
      </c>
      <c r="AT2268" s="93" t="s">
        <v>183</v>
      </c>
      <c r="AU2268" s="93" t="s">
        <v>81</v>
      </c>
      <c r="AY2268" s="93" t="s">
        <v>180</v>
      </c>
      <c r="BE2268" s="193">
        <f>IF(N2268="základní",J2268,0)</f>
        <v>0</v>
      </c>
      <c r="BF2268" s="193">
        <f>IF(N2268="snížená",J2268,0)</f>
        <v>0</v>
      </c>
      <c r="BG2268" s="193">
        <f>IF(N2268="zákl. přenesená",J2268,0)</f>
        <v>0</v>
      </c>
      <c r="BH2268" s="193">
        <f>IF(N2268="sníž. přenesená",J2268,0)</f>
        <v>0</v>
      </c>
      <c r="BI2268" s="193">
        <f>IF(N2268="nulová",J2268,0)</f>
        <v>0</v>
      </c>
      <c r="BJ2268" s="93" t="s">
        <v>78</v>
      </c>
      <c r="BK2268" s="193">
        <f>ROUND(I2268*H2268,2)</f>
        <v>0</v>
      </c>
      <c r="BL2268" s="93" t="s">
        <v>2577</v>
      </c>
      <c r="BM2268" s="93" t="s">
        <v>2587</v>
      </c>
    </row>
    <row r="2269" spans="2:65" s="195" customFormat="1">
      <c r="B2269" s="194"/>
      <c r="D2269" s="196" t="s">
        <v>190</v>
      </c>
      <c r="E2269" s="197" t="s">
        <v>5</v>
      </c>
      <c r="F2269" s="198" t="s">
        <v>2588</v>
      </c>
      <c r="H2269" s="197" t="s">
        <v>5</v>
      </c>
      <c r="L2269" s="194"/>
      <c r="M2269" s="199"/>
      <c r="N2269" s="200"/>
      <c r="O2269" s="200"/>
      <c r="P2269" s="200"/>
      <c r="Q2269" s="200"/>
      <c r="R2269" s="200"/>
      <c r="S2269" s="200"/>
      <c r="T2269" s="201"/>
      <c r="AT2269" s="197" t="s">
        <v>190</v>
      </c>
      <c r="AU2269" s="197" t="s">
        <v>81</v>
      </c>
      <c r="AV2269" s="195" t="s">
        <v>78</v>
      </c>
      <c r="AW2269" s="195" t="s">
        <v>34</v>
      </c>
      <c r="AX2269" s="195" t="s">
        <v>71</v>
      </c>
      <c r="AY2269" s="197" t="s">
        <v>180</v>
      </c>
    </row>
    <row r="2270" spans="2:65" s="203" customFormat="1">
      <c r="B2270" s="202"/>
      <c r="D2270" s="196" t="s">
        <v>190</v>
      </c>
      <c r="E2270" s="204" t="s">
        <v>5</v>
      </c>
      <c r="F2270" s="205" t="s">
        <v>78</v>
      </c>
      <c r="H2270" s="206">
        <v>1</v>
      </c>
      <c r="L2270" s="202"/>
      <c r="M2270" s="207"/>
      <c r="N2270" s="208"/>
      <c r="O2270" s="208"/>
      <c r="P2270" s="208"/>
      <c r="Q2270" s="208"/>
      <c r="R2270" s="208"/>
      <c r="S2270" s="208"/>
      <c r="T2270" s="209"/>
      <c r="AT2270" s="204" t="s">
        <v>190</v>
      </c>
      <c r="AU2270" s="204" t="s">
        <v>81</v>
      </c>
      <c r="AV2270" s="203" t="s">
        <v>81</v>
      </c>
      <c r="AW2270" s="203" t="s">
        <v>34</v>
      </c>
      <c r="AX2270" s="203" t="s">
        <v>78</v>
      </c>
      <c r="AY2270" s="204" t="s">
        <v>180</v>
      </c>
    </row>
    <row r="2271" spans="2:65" s="103" customFormat="1" ht="16.5" customHeight="1">
      <c r="B2271" s="104"/>
      <c r="C2271" s="183" t="s">
        <v>2589</v>
      </c>
      <c r="D2271" s="183" t="s">
        <v>183</v>
      </c>
      <c r="E2271" s="184" t="s">
        <v>2590</v>
      </c>
      <c r="F2271" s="185" t="s">
        <v>2591</v>
      </c>
      <c r="G2271" s="186" t="s">
        <v>416</v>
      </c>
      <c r="H2271" s="187">
        <v>1</v>
      </c>
      <c r="I2271" s="6"/>
      <c r="J2271" s="188">
        <f>ROUND(I2271*H2271,2)</f>
        <v>0</v>
      </c>
      <c r="K2271" s="185" t="s">
        <v>187</v>
      </c>
      <c r="L2271" s="104"/>
      <c r="M2271" s="189" t="s">
        <v>5</v>
      </c>
      <c r="N2271" s="190" t="s">
        <v>42</v>
      </c>
      <c r="O2271" s="105"/>
      <c r="P2271" s="191">
        <f>O2271*H2271</f>
        <v>0</v>
      </c>
      <c r="Q2271" s="191">
        <v>0</v>
      </c>
      <c r="R2271" s="191">
        <f>Q2271*H2271</f>
        <v>0</v>
      </c>
      <c r="S2271" s="191">
        <v>0</v>
      </c>
      <c r="T2271" s="192">
        <f>S2271*H2271</f>
        <v>0</v>
      </c>
      <c r="AR2271" s="93" t="s">
        <v>2577</v>
      </c>
      <c r="AT2271" s="93" t="s">
        <v>183</v>
      </c>
      <c r="AU2271" s="93" t="s">
        <v>81</v>
      </c>
      <c r="AY2271" s="93" t="s">
        <v>180</v>
      </c>
      <c r="BE2271" s="193">
        <f>IF(N2271="základní",J2271,0)</f>
        <v>0</v>
      </c>
      <c r="BF2271" s="193">
        <f>IF(N2271="snížená",J2271,0)</f>
        <v>0</v>
      </c>
      <c r="BG2271" s="193">
        <f>IF(N2271="zákl. přenesená",J2271,0)</f>
        <v>0</v>
      </c>
      <c r="BH2271" s="193">
        <f>IF(N2271="sníž. přenesená",J2271,0)</f>
        <v>0</v>
      </c>
      <c r="BI2271" s="193">
        <f>IF(N2271="nulová",J2271,0)</f>
        <v>0</v>
      </c>
      <c r="BJ2271" s="93" t="s">
        <v>78</v>
      </c>
      <c r="BK2271" s="193">
        <f>ROUND(I2271*H2271,2)</f>
        <v>0</v>
      </c>
      <c r="BL2271" s="93" t="s">
        <v>2577</v>
      </c>
      <c r="BM2271" s="93" t="s">
        <v>2592</v>
      </c>
    </row>
    <row r="2272" spans="2:65" s="103" customFormat="1" ht="16.5" customHeight="1">
      <c r="B2272" s="104"/>
      <c r="C2272" s="183" t="s">
        <v>2593</v>
      </c>
      <c r="D2272" s="183" t="s">
        <v>183</v>
      </c>
      <c r="E2272" s="184" t="s">
        <v>2594</v>
      </c>
      <c r="F2272" s="185" t="s">
        <v>2595</v>
      </c>
      <c r="G2272" s="186" t="s">
        <v>416</v>
      </c>
      <c r="H2272" s="187">
        <v>1</v>
      </c>
      <c r="I2272" s="6"/>
      <c r="J2272" s="188">
        <f>ROUND(I2272*H2272,2)</f>
        <v>0</v>
      </c>
      <c r="K2272" s="185" t="s">
        <v>187</v>
      </c>
      <c r="L2272" s="104"/>
      <c r="M2272" s="189" t="s">
        <v>5</v>
      </c>
      <c r="N2272" s="190" t="s">
        <v>42</v>
      </c>
      <c r="O2272" s="105"/>
      <c r="P2272" s="191">
        <f>O2272*H2272</f>
        <v>0</v>
      </c>
      <c r="Q2272" s="191">
        <v>0</v>
      </c>
      <c r="R2272" s="191">
        <f>Q2272*H2272</f>
        <v>0</v>
      </c>
      <c r="S2272" s="191">
        <v>0</v>
      </c>
      <c r="T2272" s="192">
        <f>S2272*H2272</f>
        <v>0</v>
      </c>
      <c r="AR2272" s="93" t="s">
        <v>2577</v>
      </c>
      <c r="AT2272" s="93" t="s">
        <v>183</v>
      </c>
      <c r="AU2272" s="93" t="s">
        <v>81</v>
      </c>
      <c r="AY2272" s="93" t="s">
        <v>180</v>
      </c>
      <c r="BE2272" s="193">
        <f>IF(N2272="základní",J2272,0)</f>
        <v>0</v>
      </c>
      <c r="BF2272" s="193">
        <f>IF(N2272="snížená",J2272,0)</f>
        <v>0</v>
      </c>
      <c r="BG2272" s="193">
        <f>IF(N2272="zákl. přenesená",J2272,0)</f>
        <v>0</v>
      </c>
      <c r="BH2272" s="193">
        <f>IF(N2272="sníž. přenesená",J2272,0)</f>
        <v>0</v>
      </c>
      <c r="BI2272" s="193">
        <f>IF(N2272="nulová",J2272,0)</f>
        <v>0</v>
      </c>
      <c r="BJ2272" s="93" t="s">
        <v>78</v>
      </c>
      <c r="BK2272" s="193">
        <f>ROUND(I2272*H2272,2)</f>
        <v>0</v>
      </c>
      <c r="BL2272" s="93" t="s">
        <v>2577</v>
      </c>
      <c r="BM2272" s="93" t="s">
        <v>2596</v>
      </c>
    </row>
    <row r="2273" spans="2:65" s="171" customFormat="1" ht="29.85" customHeight="1">
      <c r="B2273" s="170"/>
      <c r="D2273" s="172" t="s">
        <v>70</v>
      </c>
      <c r="E2273" s="181" t="s">
        <v>2597</v>
      </c>
      <c r="F2273" s="181" t="s">
        <v>2598</v>
      </c>
      <c r="J2273" s="182">
        <f>BK2273</f>
        <v>0</v>
      </c>
      <c r="L2273" s="170"/>
      <c r="M2273" s="175"/>
      <c r="N2273" s="176"/>
      <c r="O2273" s="176"/>
      <c r="P2273" s="177">
        <f>SUM(P2274:P2275)</f>
        <v>0</v>
      </c>
      <c r="Q2273" s="176"/>
      <c r="R2273" s="177">
        <f>SUM(R2274:R2275)</f>
        <v>0</v>
      </c>
      <c r="S2273" s="176"/>
      <c r="T2273" s="178">
        <f>SUM(T2274:T2275)</f>
        <v>0</v>
      </c>
      <c r="AR2273" s="172" t="s">
        <v>219</v>
      </c>
      <c r="AT2273" s="179" t="s">
        <v>70</v>
      </c>
      <c r="AU2273" s="179" t="s">
        <v>78</v>
      </c>
      <c r="AY2273" s="172" t="s">
        <v>180</v>
      </c>
      <c r="BK2273" s="180">
        <f>SUM(BK2274:BK2275)</f>
        <v>0</v>
      </c>
    </row>
    <row r="2274" spans="2:65" s="103" customFormat="1" ht="16.5" customHeight="1">
      <c r="B2274" s="104"/>
      <c r="C2274" s="183" t="s">
        <v>2599</v>
      </c>
      <c r="D2274" s="183" t="s">
        <v>183</v>
      </c>
      <c r="E2274" s="184" t="s">
        <v>2600</v>
      </c>
      <c r="F2274" s="185" t="s">
        <v>2601</v>
      </c>
      <c r="G2274" s="186" t="s">
        <v>416</v>
      </c>
      <c r="H2274" s="187">
        <v>1</v>
      </c>
      <c r="I2274" s="6"/>
      <c r="J2274" s="188">
        <f>ROUND(I2274*H2274,2)</f>
        <v>0</v>
      </c>
      <c r="K2274" s="185" t="s">
        <v>187</v>
      </c>
      <c r="L2274" s="104"/>
      <c r="M2274" s="189" t="s">
        <v>5</v>
      </c>
      <c r="N2274" s="190" t="s">
        <v>42</v>
      </c>
      <c r="O2274" s="105"/>
      <c r="P2274" s="191">
        <f>O2274*H2274</f>
        <v>0</v>
      </c>
      <c r="Q2274" s="191">
        <v>0</v>
      </c>
      <c r="R2274" s="191">
        <f>Q2274*H2274</f>
        <v>0</v>
      </c>
      <c r="S2274" s="191">
        <v>0</v>
      </c>
      <c r="T2274" s="192">
        <f>S2274*H2274</f>
        <v>0</v>
      </c>
      <c r="AR2274" s="93" t="s">
        <v>2577</v>
      </c>
      <c r="AT2274" s="93" t="s">
        <v>183</v>
      </c>
      <c r="AU2274" s="93" t="s">
        <v>81</v>
      </c>
      <c r="AY2274" s="93" t="s">
        <v>180</v>
      </c>
      <c r="BE2274" s="193">
        <f>IF(N2274="základní",J2274,0)</f>
        <v>0</v>
      </c>
      <c r="BF2274" s="193">
        <f>IF(N2274="snížená",J2274,0)</f>
        <v>0</v>
      </c>
      <c r="BG2274" s="193">
        <f>IF(N2274="zákl. přenesená",J2274,0)</f>
        <v>0</v>
      </c>
      <c r="BH2274" s="193">
        <f>IF(N2274="sníž. přenesená",J2274,0)</f>
        <v>0</v>
      </c>
      <c r="BI2274" s="193">
        <f>IF(N2274="nulová",J2274,0)</f>
        <v>0</v>
      </c>
      <c r="BJ2274" s="93" t="s">
        <v>78</v>
      </c>
      <c r="BK2274" s="193">
        <f>ROUND(I2274*H2274,2)</f>
        <v>0</v>
      </c>
      <c r="BL2274" s="93" t="s">
        <v>2577</v>
      </c>
      <c r="BM2274" s="93" t="s">
        <v>2602</v>
      </c>
    </row>
    <row r="2275" spans="2:65" s="103" customFormat="1" ht="16.5" customHeight="1">
      <c r="B2275" s="104"/>
      <c r="C2275" s="183" t="s">
        <v>2603</v>
      </c>
      <c r="D2275" s="183" t="s">
        <v>183</v>
      </c>
      <c r="E2275" s="184" t="s">
        <v>2604</v>
      </c>
      <c r="F2275" s="185" t="s">
        <v>2605</v>
      </c>
      <c r="G2275" s="186" t="s">
        <v>416</v>
      </c>
      <c r="H2275" s="187">
        <v>1</v>
      </c>
      <c r="I2275" s="6"/>
      <c r="J2275" s="188">
        <f>ROUND(I2275*H2275,2)</f>
        <v>0</v>
      </c>
      <c r="K2275" s="185" t="s">
        <v>187</v>
      </c>
      <c r="L2275" s="104"/>
      <c r="M2275" s="189" t="s">
        <v>5</v>
      </c>
      <c r="N2275" s="235" t="s">
        <v>42</v>
      </c>
      <c r="O2275" s="236"/>
      <c r="P2275" s="237">
        <f>O2275*H2275</f>
        <v>0</v>
      </c>
      <c r="Q2275" s="237">
        <v>0</v>
      </c>
      <c r="R2275" s="237">
        <f>Q2275*H2275</f>
        <v>0</v>
      </c>
      <c r="S2275" s="237">
        <v>0</v>
      </c>
      <c r="T2275" s="238">
        <f>S2275*H2275</f>
        <v>0</v>
      </c>
      <c r="AR2275" s="93" t="s">
        <v>2577</v>
      </c>
      <c r="AT2275" s="93" t="s">
        <v>183</v>
      </c>
      <c r="AU2275" s="93" t="s">
        <v>81</v>
      </c>
      <c r="AY2275" s="93" t="s">
        <v>180</v>
      </c>
      <c r="BE2275" s="193">
        <f>IF(N2275="základní",J2275,0)</f>
        <v>0</v>
      </c>
      <c r="BF2275" s="193">
        <f>IF(N2275="snížená",J2275,0)</f>
        <v>0</v>
      </c>
      <c r="BG2275" s="193">
        <f>IF(N2275="zákl. přenesená",J2275,0)</f>
        <v>0</v>
      </c>
      <c r="BH2275" s="193">
        <f>IF(N2275="sníž. přenesená",J2275,0)</f>
        <v>0</v>
      </c>
      <c r="BI2275" s="193">
        <f>IF(N2275="nulová",J2275,0)</f>
        <v>0</v>
      </c>
      <c r="BJ2275" s="93" t="s">
        <v>78</v>
      </c>
      <c r="BK2275" s="193">
        <f>ROUND(I2275*H2275,2)</f>
        <v>0</v>
      </c>
      <c r="BL2275" s="93" t="s">
        <v>2577</v>
      </c>
      <c r="BM2275" s="93" t="s">
        <v>2606</v>
      </c>
    </row>
    <row r="2276" spans="2:65" s="103" customFormat="1" ht="6.95" customHeight="1">
      <c r="B2276" s="128"/>
      <c r="C2276" s="129"/>
      <c r="D2276" s="129"/>
      <c r="E2276" s="129"/>
      <c r="F2276" s="129"/>
      <c r="G2276" s="129"/>
      <c r="H2276" s="129"/>
      <c r="I2276" s="129"/>
      <c r="J2276" s="129"/>
      <c r="K2276" s="129"/>
      <c r="L2276" s="104"/>
    </row>
  </sheetData>
  <sheetProtection password="CFD7" sheet="1" objects="1" scenarios="1" selectLockedCells="1"/>
  <autoFilter ref="C121:K2275"/>
  <customSheetViews>
    <customSheetView guid="{B27864AB-045D-4AAD-8B6E-D0925319E34E}" showGridLines="0" fitToPage="1" showAutoFilter="1" hiddenRows="1" hiddenColumns="1">
      <pane ySplit="1" topLeftCell="A91" activePane="bottomLeft" state="frozen"/>
      <selection pane="bottomLeft" activeCell="I156" sqref="I156"/>
      <pageMargins left="0.58333330000000005" right="0.58333330000000005" top="0.58333330000000005" bottom="0.58333330000000005" header="0" footer="0"/>
      <pageSetup paperSize="9" fitToHeight="100" orientation="landscape" blackAndWhite="1" r:id="rId1"/>
      <headerFooter>
        <oddFooter>&amp;CStrana &amp;P z &amp;N</oddFooter>
      </headerFooter>
      <autoFilter ref="B1:J1"/>
    </customSheetView>
  </customSheetViews>
  <mergeCells count="13">
    <mergeCell ref="E11:H11"/>
    <mergeCell ref="E26:H26"/>
    <mergeCell ref="E47:H47"/>
    <mergeCell ref="E114:H114"/>
    <mergeCell ref="G1:H1"/>
    <mergeCell ref="L2:V2"/>
    <mergeCell ref="E49:H49"/>
    <mergeCell ref="E51:H51"/>
    <mergeCell ref="J55:J56"/>
    <mergeCell ref="E110:H110"/>
    <mergeCell ref="E112:H112"/>
    <mergeCell ref="E7:H7"/>
    <mergeCell ref="E9:H9"/>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2"/>
  <headerFooter>
    <oddFooter>&amp;CStrana &amp;P z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7"/>
  <sheetViews>
    <sheetView showGridLines="0" workbookViewId="0">
      <pane ySplit="1" topLeftCell="A82" activePane="bottomLeft" state="frozen"/>
      <selection pane="bottomLeft" activeCell="I100" sqref="I100"/>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89</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2607</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2608</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15" t="s">
        <v>2609</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ROUND(J93,2)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ROUND(SUM(BE93:BE166), 2)</f>
        <v>0</v>
      </c>
      <c r="G32" s="105"/>
      <c r="H32" s="105"/>
      <c r="I32" s="120">
        <v>0.21</v>
      </c>
      <c r="J32" s="119">
        <f>ROUND(ROUND((SUM(BE93:BE166)), 2)*I32, 2)</f>
        <v>0</v>
      </c>
      <c r="K32" s="106"/>
    </row>
    <row r="33" spans="2:11" s="103" customFormat="1" ht="14.45" customHeight="1">
      <c r="B33" s="104"/>
      <c r="C33" s="105"/>
      <c r="D33" s="105"/>
      <c r="E33" s="118" t="s">
        <v>43</v>
      </c>
      <c r="F33" s="119">
        <f>ROUND(SUM(BF93:BF166), 2)</f>
        <v>0</v>
      </c>
      <c r="G33" s="105"/>
      <c r="H33" s="105"/>
      <c r="I33" s="120">
        <v>0.15</v>
      </c>
      <c r="J33" s="119">
        <f>ROUND(ROUND((SUM(BF93:BF166)), 2)*I33, 2)</f>
        <v>0</v>
      </c>
      <c r="K33" s="106"/>
    </row>
    <row r="34" spans="2:11" s="103" customFormat="1" ht="14.45" hidden="1" customHeight="1">
      <c r="B34" s="104"/>
      <c r="C34" s="105"/>
      <c r="D34" s="105"/>
      <c r="E34" s="118" t="s">
        <v>44</v>
      </c>
      <c r="F34" s="119">
        <f>ROUND(SUM(BG93:BG166), 2)</f>
        <v>0</v>
      </c>
      <c r="G34" s="105"/>
      <c r="H34" s="105"/>
      <c r="I34" s="120">
        <v>0.21</v>
      </c>
      <c r="J34" s="119">
        <v>0</v>
      </c>
      <c r="K34" s="106"/>
    </row>
    <row r="35" spans="2:11" s="103" customFormat="1" ht="14.45" hidden="1" customHeight="1">
      <c r="B35" s="104"/>
      <c r="C35" s="105"/>
      <c r="D35" s="105"/>
      <c r="E35" s="118" t="s">
        <v>45</v>
      </c>
      <c r="F35" s="119">
        <f>ROUND(SUM(BH93:BH166), 2)</f>
        <v>0</v>
      </c>
      <c r="G35" s="105"/>
      <c r="H35" s="105"/>
      <c r="I35" s="120">
        <v>0.15</v>
      </c>
      <c r="J35" s="119">
        <v>0</v>
      </c>
      <c r="K35" s="106"/>
    </row>
    <row r="36" spans="2:11" s="103" customFormat="1" ht="14.45" hidden="1" customHeight="1">
      <c r="B36" s="104"/>
      <c r="C36" s="105"/>
      <c r="D36" s="105"/>
      <c r="E36" s="118" t="s">
        <v>46</v>
      </c>
      <c r="F36" s="119">
        <f>ROUND(SUM(BI93:BI166),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D.1.01.4.1 - ZAŘÍZENÍ PRO VYTÁPĚNÍ STAVEB</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J93</f>
        <v>0</v>
      </c>
      <c r="K60" s="106"/>
      <c r="AU60" s="93" t="s">
        <v>123</v>
      </c>
    </row>
    <row r="61" spans="2:47" s="144" customFormat="1" ht="24.95" customHeight="1">
      <c r="B61" s="138"/>
      <c r="C61" s="139"/>
      <c r="D61" s="140" t="s">
        <v>140</v>
      </c>
      <c r="E61" s="141"/>
      <c r="F61" s="141"/>
      <c r="G61" s="141"/>
      <c r="H61" s="141"/>
      <c r="I61" s="141"/>
      <c r="J61" s="142">
        <f>J94</f>
        <v>0</v>
      </c>
      <c r="K61" s="143"/>
    </row>
    <row r="62" spans="2:47" s="151" customFormat="1" ht="19.899999999999999" customHeight="1">
      <c r="B62" s="145"/>
      <c r="C62" s="146"/>
      <c r="D62" s="147" t="s">
        <v>2610</v>
      </c>
      <c r="E62" s="148"/>
      <c r="F62" s="148"/>
      <c r="G62" s="148"/>
      <c r="H62" s="148"/>
      <c r="I62" s="148"/>
      <c r="J62" s="149">
        <f>J95</f>
        <v>0</v>
      </c>
      <c r="K62" s="150"/>
    </row>
    <row r="63" spans="2:47" s="151" customFormat="1" ht="19.899999999999999" customHeight="1">
      <c r="B63" s="145"/>
      <c r="C63" s="146"/>
      <c r="D63" s="147" t="s">
        <v>2611</v>
      </c>
      <c r="E63" s="148"/>
      <c r="F63" s="148"/>
      <c r="G63" s="148"/>
      <c r="H63" s="148"/>
      <c r="I63" s="148"/>
      <c r="J63" s="149">
        <f>J96</f>
        <v>0</v>
      </c>
      <c r="K63" s="150"/>
    </row>
    <row r="64" spans="2:47" s="151" customFormat="1" ht="19.899999999999999" customHeight="1">
      <c r="B64" s="145"/>
      <c r="C64" s="146"/>
      <c r="D64" s="147" t="s">
        <v>2612</v>
      </c>
      <c r="E64" s="148"/>
      <c r="F64" s="148"/>
      <c r="G64" s="148"/>
      <c r="H64" s="148"/>
      <c r="I64" s="148"/>
      <c r="J64" s="149">
        <f>J101</f>
        <v>0</v>
      </c>
      <c r="K64" s="150"/>
    </row>
    <row r="65" spans="2:12" s="151" customFormat="1" ht="19.899999999999999" customHeight="1">
      <c r="B65" s="145"/>
      <c r="C65" s="146"/>
      <c r="D65" s="147" t="s">
        <v>2613</v>
      </c>
      <c r="E65" s="148"/>
      <c r="F65" s="148"/>
      <c r="G65" s="148"/>
      <c r="H65" s="148"/>
      <c r="I65" s="148"/>
      <c r="J65" s="149">
        <f>J107</f>
        <v>0</v>
      </c>
      <c r="K65" s="150"/>
    </row>
    <row r="66" spans="2:12" s="151" customFormat="1" ht="19.899999999999999" customHeight="1">
      <c r="B66" s="145"/>
      <c r="C66" s="146"/>
      <c r="D66" s="147" t="s">
        <v>2614</v>
      </c>
      <c r="E66" s="148"/>
      <c r="F66" s="148"/>
      <c r="G66" s="148"/>
      <c r="H66" s="148"/>
      <c r="I66" s="148"/>
      <c r="J66" s="149">
        <f>J110</f>
        <v>0</v>
      </c>
      <c r="K66" s="150"/>
    </row>
    <row r="67" spans="2:12" s="151" customFormat="1" ht="19.899999999999999" customHeight="1">
      <c r="B67" s="145"/>
      <c r="C67" s="146"/>
      <c r="D67" s="147" t="s">
        <v>2615</v>
      </c>
      <c r="E67" s="148"/>
      <c r="F67" s="148"/>
      <c r="G67" s="148"/>
      <c r="H67" s="148"/>
      <c r="I67" s="148"/>
      <c r="J67" s="149">
        <f>J135</f>
        <v>0</v>
      </c>
      <c r="K67" s="150"/>
    </row>
    <row r="68" spans="2:12" s="144" customFormat="1" ht="24.95" customHeight="1">
      <c r="B68" s="138"/>
      <c r="C68" s="139"/>
      <c r="D68" s="140" t="s">
        <v>160</v>
      </c>
      <c r="E68" s="141"/>
      <c r="F68" s="141"/>
      <c r="G68" s="141"/>
      <c r="H68" s="141"/>
      <c r="I68" s="141"/>
      <c r="J68" s="142">
        <f>J158</f>
        <v>0</v>
      </c>
      <c r="K68" s="143"/>
    </row>
    <row r="69" spans="2:12" s="151" customFormat="1" ht="19.899999999999999" customHeight="1">
      <c r="B69" s="145"/>
      <c r="C69" s="146"/>
      <c r="D69" s="147" t="s">
        <v>161</v>
      </c>
      <c r="E69" s="148"/>
      <c r="F69" s="148"/>
      <c r="G69" s="148"/>
      <c r="H69" s="148"/>
      <c r="I69" s="148"/>
      <c r="J69" s="149">
        <f>J159</f>
        <v>0</v>
      </c>
      <c r="K69" s="150"/>
    </row>
    <row r="70" spans="2:12" s="151" customFormat="1" ht="19.899999999999999" customHeight="1">
      <c r="B70" s="145"/>
      <c r="C70" s="146"/>
      <c r="D70" s="147" t="s">
        <v>162</v>
      </c>
      <c r="E70" s="148"/>
      <c r="F70" s="148"/>
      <c r="G70" s="148"/>
      <c r="H70" s="148"/>
      <c r="I70" s="148"/>
      <c r="J70" s="149">
        <f>J161</f>
        <v>0</v>
      </c>
      <c r="K70" s="150"/>
    </row>
    <row r="71" spans="2:12" s="151" customFormat="1" ht="19.899999999999999" customHeight="1">
      <c r="B71" s="145"/>
      <c r="C71" s="146"/>
      <c r="D71" s="147" t="s">
        <v>163</v>
      </c>
      <c r="E71" s="148"/>
      <c r="F71" s="148"/>
      <c r="G71" s="148"/>
      <c r="H71" s="148"/>
      <c r="I71" s="148"/>
      <c r="J71" s="149">
        <f>J165</f>
        <v>0</v>
      </c>
      <c r="K71" s="150"/>
    </row>
    <row r="72" spans="2:12" s="103" customFormat="1" ht="21.75" customHeight="1">
      <c r="B72" s="104"/>
      <c r="C72" s="105"/>
      <c r="D72" s="105"/>
      <c r="E72" s="105"/>
      <c r="F72" s="105"/>
      <c r="G72" s="105"/>
      <c r="H72" s="105"/>
      <c r="I72" s="105"/>
      <c r="J72" s="105"/>
      <c r="K72" s="106"/>
    </row>
    <row r="73" spans="2:12" s="103" customFormat="1" ht="6.95" customHeight="1">
      <c r="B73" s="128"/>
      <c r="C73" s="129"/>
      <c r="D73" s="129"/>
      <c r="E73" s="129"/>
      <c r="F73" s="129"/>
      <c r="G73" s="129"/>
      <c r="H73" s="129"/>
      <c r="I73" s="129"/>
      <c r="J73" s="129"/>
      <c r="K73" s="130"/>
    </row>
    <row r="77" spans="2:12" s="103" customFormat="1" ht="6.95" customHeight="1">
      <c r="B77" s="131"/>
      <c r="C77" s="132"/>
      <c r="D77" s="132"/>
      <c r="E77" s="132"/>
      <c r="F77" s="132"/>
      <c r="G77" s="132"/>
      <c r="H77" s="132"/>
      <c r="I77" s="132"/>
      <c r="J77" s="132"/>
      <c r="K77" s="132"/>
      <c r="L77" s="104"/>
    </row>
    <row r="78" spans="2:12" s="103" customFormat="1" ht="36.950000000000003" customHeight="1">
      <c r="B78" s="104"/>
      <c r="C78" s="152" t="s">
        <v>164</v>
      </c>
      <c r="L78" s="104"/>
    </row>
    <row r="79" spans="2:12" s="103" customFormat="1" ht="6.95" customHeight="1">
      <c r="B79" s="104"/>
      <c r="L79" s="104"/>
    </row>
    <row r="80" spans="2:12" s="103" customFormat="1" ht="14.45" customHeight="1">
      <c r="B80" s="104"/>
      <c r="C80" s="153" t="s">
        <v>19</v>
      </c>
      <c r="L80" s="104"/>
    </row>
    <row r="81" spans="2:63" s="103" customFormat="1" ht="16.5" customHeight="1">
      <c r="B81" s="104"/>
      <c r="E81" s="352" t="str">
        <f>E7</f>
        <v>ÚSTÍ NAD LABEM, NEŠTĚMICKÁ 795/37 - STAVEBNÍ ÚPR.OBJ.PRO PEČOVATELSOU SLUŽBU</v>
      </c>
      <c r="F81" s="353"/>
      <c r="G81" s="353"/>
      <c r="H81" s="353"/>
      <c r="L81" s="104"/>
    </row>
    <row r="82" spans="2:63" ht="15">
      <c r="B82" s="97"/>
      <c r="C82" s="153" t="s">
        <v>115</v>
      </c>
      <c r="L82" s="97"/>
    </row>
    <row r="83" spans="2:63" s="103" customFormat="1" ht="16.5" customHeight="1">
      <c r="B83" s="104"/>
      <c r="E83" s="352" t="s">
        <v>116</v>
      </c>
      <c r="F83" s="346"/>
      <c r="G83" s="346"/>
      <c r="H83" s="346"/>
      <c r="L83" s="104"/>
    </row>
    <row r="84" spans="2:63" s="103" customFormat="1" ht="14.45" customHeight="1">
      <c r="B84" s="104"/>
      <c r="C84" s="153" t="s">
        <v>117</v>
      </c>
      <c r="L84" s="104"/>
    </row>
    <row r="85" spans="2:63" s="103" customFormat="1" ht="17.25" customHeight="1">
      <c r="B85" s="104"/>
      <c r="E85" s="323" t="str">
        <f>E11</f>
        <v>D.1.01.4.1 - ZAŘÍZENÍ PRO VYTÁPĚNÍ STAVEB</v>
      </c>
      <c r="F85" s="346"/>
      <c r="G85" s="346"/>
      <c r="H85" s="346"/>
      <c r="L85" s="104"/>
    </row>
    <row r="86" spans="2:63" s="103" customFormat="1" ht="6.95" customHeight="1">
      <c r="B86" s="104"/>
      <c r="L86" s="104"/>
    </row>
    <row r="87" spans="2:63" s="103" customFormat="1" ht="18" customHeight="1">
      <c r="B87" s="104"/>
      <c r="C87" s="153" t="s">
        <v>23</v>
      </c>
      <c r="F87" s="154" t="str">
        <f>F14</f>
        <v>ÚSTÍ NAD LABEM, KRÁSNÉ BŘEZNO</v>
      </c>
      <c r="I87" s="153" t="s">
        <v>25</v>
      </c>
      <c r="J87" s="155">
        <f>IF(J14="","",J14)</f>
        <v>43615</v>
      </c>
      <c r="L87" s="104"/>
    </row>
    <row r="88" spans="2:63" s="103" customFormat="1" ht="6.95" customHeight="1">
      <c r="B88" s="104"/>
      <c r="L88" s="104"/>
    </row>
    <row r="89" spans="2:63" s="103" customFormat="1" ht="15">
      <c r="B89" s="104"/>
      <c r="C89" s="153" t="s">
        <v>26</v>
      </c>
      <c r="F89" s="154" t="str">
        <f>E17</f>
        <v>STATUTÁRNÍ MĚSTO ÚSTÍ NAD LABEM</v>
      </c>
      <c r="I89" s="153" t="s">
        <v>32</v>
      </c>
      <c r="J89" s="154" t="str">
        <f>E23</f>
        <v>G DESIGN s.r.o.</v>
      </c>
      <c r="L89" s="104"/>
    </row>
    <row r="90" spans="2:63" s="103" customFormat="1" ht="14.45" customHeight="1">
      <c r="B90" s="104"/>
      <c r="C90" s="153" t="s">
        <v>30</v>
      </c>
      <c r="F90" s="154" t="str">
        <f>IF(E20="","",E20)</f>
        <v/>
      </c>
      <c r="L90" s="104"/>
    </row>
    <row r="91" spans="2:63" s="103" customFormat="1" ht="10.35" customHeight="1">
      <c r="B91" s="104"/>
      <c r="L91" s="104"/>
    </row>
    <row r="92" spans="2:63" s="163" customFormat="1" ht="29.25" customHeight="1">
      <c r="B92" s="156"/>
      <c r="C92" s="157" t="s">
        <v>165</v>
      </c>
      <c r="D92" s="158" t="s">
        <v>56</v>
      </c>
      <c r="E92" s="158" t="s">
        <v>52</v>
      </c>
      <c r="F92" s="158" t="s">
        <v>166</v>
      </c>
      <c r="G92" s="158" t="s">
        <v>167</v>
      </c>
      <c r="H92" s="158" t="s">
        <v>168</v>
      </c>
      <c r="I92" s="158" t="s">
        <v>169</v>
      </c>
      <c r="J92" s="158" t="s">
        <v>121</v>
      </c>
      <c r="K92" s="159" t="s">
        <v>170</v>
      </c>
      <c r="L92" s="156"/>
      <c r="M92" s="160" t="s">
        <v>171</v>
      </c>
      <c r="N92" s="161" t="s">
        <v>41</v>
      </c>
      <c r="O92" s="161" t="s">
        <v>172</v>
      </c>
      <c r="P92" s="161" t="s">
        <v>173</v>
      </c>
      <c r="Q92" s="161" t="s">
        <v>174</v>
      </c>
      <c r="R92" s="161" t="s">
        <v>175</v>
      </c>
      <c r="S92" s="161" t="s">
        <v>176</v>
      </c>
      <c r="T92" s="162" t="s">
        <v>177</v>
      </c>
    </row>
    <row r="93" spans="2:63" s="103" customFormat="1" ht="29.25" customHeight="1">
      <c r="B93" s="104"/>
      <c r="C93" s="164" t="s">
        <v>122</v>
      </c>
      <c r="J93" s="165">
        <f>BK93</f>
        <v>0</v>
      </c>
      <c r="L93" s="104"/>
      <c r="M93" s="166"/>
      <c r="N93" s="113"/>
      <c r="O93" s="113"/>
      <c r="P93" s="167">
        <f>P94+P158</f>
        <v>0</v>
      </c>
      <c r="Q93" s="113"/>
      <c r="R93" s="167">
        <f>R94+R158</f>
        <v>0</v>
      </c>
      <c r="S93" s="113"/>
      <c r="T93" s="168">
        <f>T94+T158</f>
        <v>0</v>
      </c>
      <c r="AT93" s="93" t="s">
        <v>70</v>
      </c>
      <c r="AU93" s="93" t="s">
        <v>123</v>
      </c>
      <c r="BK93" s="169">
        <f>BK94+BK158</f>
        <v>0</v>
      </c>
    </row>
    <row r="94" spans="2:63" s="171" customFormat="1" ht="37.35" customHeight="1">
      <c r="B94" s="170"/>
      <c r="D94" s="172" t="s">
        <v>70</v>
      </c>
      <c r="E94" s="173" t="s">
        <v>1332</v>
      </c>
      <c r="F94" s="173" t="s">
        <v>1333</v>
      </c>
      <c r="J94" s="174">
        <f>BK94</f>
        <v>0</v>
      </c>
      <c r="L94" s="170"/>
      <c r="M94" s="175"/>
      <c r="N94" s="176"/>
      <c r="O94" s="176"/>
      <c r="P94" s="177">
        <f>P95+P96+P101+P107+P110+P135</f>
        <v>0</v>
      </c>
      <c r="Q94" s="176"/>
      <c r="R94" s="177">
        <f>R95+R96+R101+R107+R110+R135</f>
        <v>0</v>
      </c>
      <c r="S94" s="176"/>
      <c r="T94" s="178">
        <f>T95+T96+T101+T107+T110+T135</f>
        <v>0</v>
      </c>
      <c r="AR94" s="172" t="s">
        <v>81</v>
      </c>
      <c r="AT94" s="179" t="s">
        <v>70</v>
      </c>
      <c r="AU94" s="179" t="s">
        <v>71</v>
      </c>
      <c r="AY94" s="172" t="s">
        <v>180</v>
      </c>
      <c r="BK94" s="180">
        <f>BK95+BK96+BK101+BK107+BK110+BK135</f>
        <v>0</v>
      </c>
    </row>
    <row r="95" spans="2:63" s="171" customFormat="1" ht="19.899999999999999" customHeight="1">
      <c r="B95" s="170"/>
      <c r="D95" s="172" t="s">
        <v>70</v>
      </c>
      <c r="E95" s="181" t="s">
        <v>790</v>
      </c>
      <c r="F95" s="181" t="s">
        <v>2616</v>
      </c>
      <c r="J95" s="182">
        <f>BK95</f>
        <v>0</v>
      </c>
      <c r="L95" s="170"/>
      <c r="M95" s="175"/>
      <c r="N95" s="176"/>
      <c r="O95" s="176"/>
      <c r="P95" s="177">
        <v>0</v>
      </c>
      <c r="Q95" s="176"/>
      <c r="R95" s="177">
        <v>0</v>
      </c>
      <c r="S95" s="176"/>
      <c r="T95" s="178">
        <v>0</v>
      </c>
      <c r="AR95" s="172" t="s">
        <v>78</v>
      </c>
      <c r="AT95" s="179" t="s">
        <v>70</v>
      </c>
      <c r="AU95" s="179" t="s">
        <v>78</v>
      </c>
      <c r="AY95" s="172" t="s">
        <v>180</v>
      </c>
      <c r="BK95" s="180">
        <v>0</v>
      </c>
    </row>
    <row r="96" spans="2:63" s="171" customFormat="1" ht="19.899999999999999" customHeight="1">
      <c r="B96" s="170"/>
      <c r="D96" s="172" t="s">
        <v>70</v>
      </c>
      <c r="E96" s="181" t="s">
        <v>2617</v>
      </c>
      <c r="F96" s="181" t="s">
        <v>2618</v>
      </c>
      <c r="J96" s="182">
        <f>BK96</f>
        <v>0</v>
      </c>
      <c r="L96" s="170"/>
      <c r="M96" s="175"/>
      <c r="N96" s="176"/>
      <c r="O96" s="176"/>
      <c r="P96" s="177">
        <f>SUM(P97:P100)</f>
        <v>0</v>
      </c>
      <c r="Q96" s="176"/>
      <c r="R96" s="177">
        <f>SUM(R97:R100)</f>
        <v>0</v>
      </c>
      <c r="S96" s="176"/>
      <c r="T96" s="178">
        <f>SUM(T97:T100)</f>
        <v>0</v>
      </c>
      <c r="AR96" s="172" t="s">
        <v>78</v>
      </c>
      <c r="AT96" s="179" t="s">
        <v>70</v>
      </c>
      <c r="AU96" s="179" t="s">
        <v>78</v>
      </c>
      <c r="AY96" s="172" t="s">
        <v>180</v>
      </c>
      <c r="BK96" s="180">
        <f>SUM(BK97:BK100)</f>
        <v>0</v>
      </c>
    </row>
    <row r="97" spans="2:65" s="103" customFormat="1" ht="16.5" customHeight="1">
      <c r="B97" s="104"/>
      <c r="C97" s="183" t="s">
        <v>78</v>
      </c>
      <c r="D97" s="183" t="s">
        <v>183</v>
      </c>
      <c r="E97" s="184" t="s">
        <v>2619</v>
      </c>
      <c r="F97" s="185" t="s">
        <v>2620</v>
      </c>
      <c r="G97" s="186" t="s">
        <v>2449</v>
      </c>
      <c r="H97" s="187">
        <v>315</v>
      </c>
      <c r="I97" s="6"/>
      <c r="J97" s="188">
        <f>ROUND(I97*H97,2)</f>
        <v>0</v>
      </c>
      <c r="K97" s="185" t="s">
        <v>5</v>
      </c>
      <c r="L97" s="104"/>
      <c r="M97" s="189" t="s">
        <v>5</v>
      </c>
      <c r="N97" s="190" t="s">
        <v>42</v>
      </c>
      <c r="O97" s="105"/>
      <c r="P97" s="191">
        <f>O97*H97</f>
        <v>0</v>
      </c>
      <c r="Q97" s="191">
        <v>0</v>
      </c>
      <c r="R97" s="191">
        <f>Q97*H97</f>
        <v>0</v>
      </c>
      <c r="S97" s="191">
        <v>0</v>
      </c>
      <c r="T97" s="192">
        <f>S97*H97</f>
        <v>0</v>
      </c>
      <c r="AR97" s="93" t="s">
        <v>188</v>
      </c>
      <c r="AT97" s="93" t="s">
        <v>183</v>
      </c>
      <c r="AU97" s="93" t="s">
        <v>81</v>
      </c>
      <c r="AY97" s="93" t="s">
        <v>180</v>
      </c>
      <c r="BE97" s="193">
        <f>IF(N97="základní",J97,0)</f>
        <v>0</v>
      </c>
      <c r="BF97" s="193">
        <f>IF(N97="snížená",J97,0)</f>
        <v>0</v>
      </c>
      <c r="BG97" s="193">
        <f>IF(N97="zákl. přenesená",J97,0)</f>
        <v>0</v>
      </c>
      <c r="BH97" s="193">
        <f>IF(N97="sníž. přenesená",J97,0)</f>
        <v>0</v>
      </c>
      <c r="BI97" s="193">
        <f>IF(N97="nulová",J97,0)</f>
        <v>0</v>
      </c>
      <c r="BJ97" s="93" t="s">
        <v>78</v>
      </c>
      <c r="BK97" s="193">
        <f>ROUND(I97*H97,2)</f>
        <v>0</v>
      </c>
      <c r="BL97" s="93" t="s">
        <v>188</v>
      </c>
      <c r="BM97" s="93" t="s">
        <v>2621</v>
      </c>
    </row>
    <row r="98" spans="2:65" s="103" customFormat="1" ht="16.5" customHeight="1">
      <c r="B98" s="104"/>
      <c r="C98" s="183" t="s">
        <v>81</v>
      </c>
      <c r="D98" s="183" t="s">
        <v>183</v>
      </c>
      <c r="E98" s="184" t="s">
        <v>2622</v>
      </c>
      <c r="F98" s="185" t="s">
        <v>2623</v>
      </c>
      <c r="G98" s="186" t="s">
        <v>2449</v>
      </c>
      <c r="H98" s="187">
        <v>110</v>
      </c>
      <c r="I98" s="6"/>
      <c r="J98" s="188">
        <f>ROUND(I98*H98,2)</f>
        <v>0</v>
      </c>
      <c r="K98" s="185" t="s">
        <v>5</v>
      </c>
      <c r="L98" s="104"/>
      <c r="M98" s="189" t="s">
        <v>5</v>
      </c>
      <c r="N98" s="190" t="s">
        <v>42</v>
      </c>
      <c r="O98" s="105"/>
      <c r="P98" s="191">
        <f>O98*H98</f>
        <v>0</v>
      </c>
      <c r="Q98" s="191">
        <v>0</v>
      </c>
      <c r="R98" s="191">
        <f>Q98*H98</f>
        <v>0</v>
      </c>
      <c r="S98" s="191">
        <v>0</v>
      </c>
      <c r="T98" s="192">
        <f>S98*H98</f>
        <v>0</v>
      </c>
      <c r="AR98" s="93" t="s">
        <v>188</v>
      </c>
      <c r="AT98" s="93" t="s">
        <v>183</v>
      </c>
      <c r="AU98" s="93" t="s">
        <v>81</v>
      </c>
      <c r="AY98" s="93" t="s">
        <v>180</v>
      </c>
      <c r="BE98" s="193">
        <f>IF(N98="základní",J98,0)</f>
        <v>0</v>
      </c>
      <c r="BF98" s="193">
        <f>IF(N98="snížená",J98,0)</f>
        <v>0</v>
      </c>
      <c r="BG98" s="193">
        <f>IF(N98="zákl. přenesená",J98,0)</f>
        <v>0</v>
      </c>
      <c r="BH98" s="193">
        <f>IF(N98="sníž. přenesená",J98,0)</f>
        <v>0</v>
      </c>
      <c r="BI98" s="193">
        <f>IF(N98="nulová",J98,0)</f>
        <v>0</v>
      </c>
      <c r="BJ98" s="93" t="s">
        <v>78</v>
      </c>
      <c r="BK98" s="193">
        <f>ROUND(I98*H98,2)</f>
        <v>0</v>
      </c>
      <c r="BL98" s="93" t="s">
        <v>188</v>
      </c>
      <c r="BM98" s="93" t="s">
        <v>2624</v>
      </c>
    </row>
    <row r="99" spans="2:65" s="103" customFormat="1" ht="76.5" customHeight="1">
      <c r="B99" s="104"/>
      <c r="C99" s="183" t="s">
        <v>205</v>
      </c>
      <c r="D99" s="183" t="s">
        <v>183</v>
      </c>
      <c r="E99" s="184" t="s">
        <v>2625</v>
      </c>
      <c r="F99" s="185" t="s">
        <v>2626</v>
      </c>
      <c r="G99" s="186" t="s">
        <v>1780</v>
      </c>
      <c r="H99" s="187">
        <v>3850</v>
      </c>
      <c r="I99" s="6"/>
      <c r="J99" s="188">
        <f>ROUND(I99*H99,2)</f>
        <v>0</v>
      </c>
      <c r="K99" s="185" t="s">
        <v>5</v>
      </c>
      <c r="L99" s="104"/>
      <c r="M99" s="189" t="s">
        <v>5</v>
      </c>
      <c r="N99" s="190" t="s">
        <v>42</v>
      </c>
      <c r="O99" s="105"/>
      <c r="P99" s="191">
        <f>O99*H99</f>
        <v>0</v>
      </c>
      <c r="Q99" s="191">
        <v>0</v>
      </c>
      <c r="R99" s="191">
        <f>Q99*H99</f>
        <v>0</v>
      </c>
      <c r="S99" s="191">
        <v>0</v>
      </c>
      <c r="T99" s="192">
        <f>S99*H99</f>
        <v>0</v>
      </c>
      <c r="AR99" s="93" t="s">
        <v>188</v>
      </c>
      <c r="AT99" s="93" t="s">
        <v>183</v>
      </c>
      <c r="AU99" s="93" t="s">
        <v>81</v>
      </c>
      <c r="AY99" s="93" t="s">
        <v>180</v>
      </c>
      <c r="BE99" s="193">
        <f>IF(N99="základní",J99,0)</f>
        <v>0</v>
      </c>
      <c r="BF99" s="193">
        <f>IF(N99="snížená",J99,0)</f>
        <v>0</v>
      </c>
      <c r="BG99" s="193">
        <f>IF(N99="zákl. přenesená",J99,0)</f>
        <v>0</v>
      </c>
      <c r="BH99" s="193">
        <f>IF(N99="sníž. přenesená",J99,0)</f>
        <v>0</v>
      </c>
      <c r="BI99" s="193">
        <f>IF(N99="nulová",J99,0)</f>
        <v>0</v>
      </c>
      <c r="BJ99" s="93" t="s">
        <v>78</v>
      </c>
      <c r="BK99" s="193">
        <f>ROUND(I99*H99,2)</f>
        <v>0</v>
      </c>
      <c r="BL99" s="93" t="s">
        <v>188</v>
      </c>
      <c r="BM99" s="93" t="s">
        <v>2627</v>
      </c>
    </row>
    <row r="100" spans="2:65" s="103" customFormat="1" ht="38.25" customHeight="1">
      <c r="B100" s="104"/>
      <c r="C100" s="183" t="s">
        <v>188</v>
      </c>
      <c r="D100" s="183" t="s">
        <v>183</v>
      </c>
      <c r="E100" s="184" t="s">
        <v>2628</v>
      </c>
      <c r="F100" s="185" t="s">
        <v>2629</v>
      </c>
      <c r="G100" s="186" t="s">
        <v>426</v>
      </c>
      <c r="H100" s="187">
        <v>1</v>
      </c>
      <c r="I100" s="6"/>
      <c r="J100" s="188">
        <f>ROUND(I100*H100,2)</f>
        <v>0</v>
      </c>
      <c r="K100" s="185" t="s">
        <v>5</v>
      </c>
      <c r="L100" s="104"/>
      <c r="M100" s="189" t="s">
        <v>5</v>
      </c>
      <c r="N100" s="190" t="s">
        <v>42</v>
      </c>
      <c r="O100" s="105"/>
      <c r="P100" s="191">
        <f>O100*H100</f>
        <v>0</v>
      </c>
      <c r="Q100" s="191">
        <v>0</v>
      </c>
      <c r="R100" s="191">
        <f>Q100*H100</f>
        <v>0</v>
      </c>
      <c r="S100" s="191">
        <v>0</v>
      </c>
      <c r="T100" s="192">
        <f>S100*H100</f>
        <v>0</v>
      </c>
      <c r="AR100" s="93" t="s">
        <v>188</v>
      </c>
      <c r="AT100" s="93" t="s">
        <v>183</v>
      </c>
      <c r="AU100" s="93" t="s">
        <v>81</v>
      </c>
      <c r="AY100" s="93" t="s">
        <v>180</v>
      </c>
      <c r="BE100" s="193">
        <f>IF(N100="základní",J100,0)</f>
        <v>0</v>
      </c>
      <c r="BF100" s="193">
        <f>IF(N100="snížená",J100,0)</f>
        <v>0</v>
      </c>
      <c r="BG100" s="193">
        <f>IF(N100="zákl. přenesená",J100,0)</f>
        <v>0</v>
      </c>
      <c r="BH100" s="193">
        <f>IF(N100="sníž. přenesená",J100,0)</f>
        <v>0</v>
      </c>
      <c r="BI100" s="193">
        <f>IF(N100="nulová",J100,0)</f>
        <v>0</v>
      </c>
      <c r="BJ100" s="93" t="s">
        <v>78</v>
      </c>
      <c r="BK100" s="193">
        <f>ROUND(I100*H100,2)</f>
        <v>0</v>
      </c>
      <c r="BL100" s="93" t="s">
        <v>188</v>
      </c>
      <c r="BM100" s="93" t="s">
        <v>2630</v>
      </c>
    </row>
    <row r="101" spans="2:65" s="171" customFormat="1" ht="29.85" customHeight="1">
      <c r="B101" s="170"/>
      <c r="D101" s="172" t="s">
        <v>70</v>
      </c>
      <c r="E101" s="181" t="s">
        <v>2631</v>
      </c>
      <c r="F101" s="181" t="s">
        <v>2632</v>
      </c>
      <c r="J101" s="182">
        <f>BK101</f>
        <v>0</v>
      </c>
      <c r="L101" s="170"/>
      <c r="M101" s="175"/>
      <c r="N101" s="176"/>
      <c r="O101" s="176"/>
      <c r="P101" s="177">
        <f>SUM(P102:P106)</f>
        <v>0</v>
      </c>
      <c r="Q101" s="176"/>
      <c r="R101" s="177">
        <f>SUM(R102:R106)</f>
        <v>0</v>
      </c>
      <c r="S101" s="176"/>
      <c r="T101" s="178">
        <f>SUM(T102:T106)</f>
        <v>0</v>
      </c>
      <c r="AR101" s="172" t="s">
        <v>78</v>
      </c>
      <c r="AT101" s="179" t="s">
        <v>70</v>
      </c>
      <c r="AU101" s="179" t="s">
        <v>78</v>
      </c>
      <c r="AY101" s="172" t="s">
        <v>180</v>
      </c>
      <c r="BK101" s="180">
        <f>SUM(BK102:BK106)</f>
        <v>0</v>
      </c>
    </row>
    <row r="102" spans="2:65" s="103" customFormat="1" ht="16.5" customHeight="1">
      <c r="B102" s="104"/>
      <c r="C102" s="183" t="s">
        <v>219</v>
      </c>
      <c r="D102" s="183" t="s">
        <v>183</v>
      </c>
      <c r="E102" s="184" t="s">
        <v>2633</v>
      </c>
      <c r="F102" s="185" t="s">
        <v>2634</v>
      </c>
      <c r="G102" s="186" t="s">
        <v>2449</v>
      </c>
      <c r="H102" s="187">
        <v>60</v>
      </c>
      <c r="I102" s="6"/>
      <c r="J102" s="188">
        <f>ROUND(I102*H102,2)</f>
        <v>0</v>
      </c>
      <c r="K102" s="185" t="s">
        <v>5</v>
      </c>
      <c r="L102" s="104"/>
      <c r="M102" s="189" t="s">
        <v>5</v>
      </c>
      <c r="N102" s="190" t="s">
        <v>42</v>
      </c>
      <c r="O102" s="105"/>
      <c r="P102" s="191">
        <f>O102*H102</f>
        <v>0</v>
      </c>
      <c r="Q102" s="191">
        <v>0</v>
      </c>
      <c r="R102" s="191">
        <f>Q102*H102</f>
        <v>0</v>
      </c>
      <c r="S102" s="191">
        <v>0</v>
      </c>
      <c r="T102" s="192">
        <f>S102*H102</f>
        <v>0</v>
      </c>
      <c r="AR102" s="93" t="s">
        <v>188</v>
      </c>
      <c r="AT102" s="93" t="s">
        <v>183</v>
      </c>
      <c r="AU102" s="93" t="s">
        <v>81</v>
      </c>
      <c r="AY102" s="93" t="s">
        <v>180</v>
      </c>
      <c r="BE102" s="193">
        <f>IF(N102="základní",J102,0)</f>
        <v>0</v>
      </c>
      <c r="BF102" s="193">
        <f>IF(N102="snížená",J102,0)</f>
        <v>0</v>
      </c>
      <c r="BG102" s="193">
        <f>IF(N102="zákl. přenesená",J102,0)</f>
        <v>0</v>
      </c>
      <c r="BH102" s="193">
        <f>IF(N102="sníž. přenesená",J102,0)</f>
        <v>0</v>
      </c>
      <c r="BI102" s="193">
        <f>IF(N102="nulová",J102,0)</f>
        <v>0</v>
      </c>
      <c r="BJ102" s="93" t="s">
        <v>78</v>
      </c>
      <c r="BK102" s="193">
        <f>ROUND(I102*H102,2)</f>
        <v>0</v>
      </c>
      <c r="BL102" s="93" t="s">
        <v>188</v>
      </c>
      <c r="BM102" s="93" t="s">
        <v>2635</v>
      </c>
    </row>
    <row r="103" spans="2:65" s="103" customFormat="1" ht="16.5" customHeight="1">
      <c r="B103" s="104"/>
      <c r="C103" s="183" t="s">
        <v>226</v>
      </c>
      <c r="D103" s="183" t="s">
        <v>183</v>
      </c>
      <c r="E103" s="184" t="s">
        <v>2636</v>
      </c>
      <c r="F103" s="185" t="s">
        <v>2637</v>
      </c>
      <c r="G103" s="186" t="s">
        <v>2449</v>
      </c>
      <c r="H103" s="187">
        <v>25</v>
      </c>
      <c r="I103" s="6"/>
      <c r="J103" s="188">
        <f>ROUND(I103*H103,2)</f>
        <v>0</v>
      </c>
      <c r="K103" s="185" t="s">
        <v>5</v>
      </c>
      <c r="L103" s="104"/>
      <c r="M103" s="189" t="s">
        <v>5</v>
      </c>
      <c r="N103" s="190" t="s">
        <v>42</v>
      </c>
      <c r="O103" s="105"/>
      <c r="P103" s="191">
        <f>O103*H103</f>
        <v>0</v>
      </c>
      <c r="Q103" s="191">
        <v>0</v>
      </c>
      <c r="R103" s="191">
        <f>Q103*H103</f>
        <v>0</v>
      </c>
      <c r="S103" s="191">
        <v>0</v>
      </c>
      <c r="T103" s="192">
        <f>S103*H103</f>
        <v>0</v>
      </c>
      <c r="AR103" s="93" t="s">
        <v>188</v>
      </c>
      <c r="AT103" s="93" t="s">
        <v>183</v>
      </c>
      <c r="AU103" s="93" t="s">
        <v>81</v>
      </c>
      <c r="AY103" s="93" t="s">
        <v>180</v>
      </c>
      <c r="BE103" s="193">
        <f>IF(N103="základní",J103,0)</f>
        <v>0</v>
      </c>
      <c r="BF103" s="193">
        <f>IF(N103="snížená",J103,0)</f>
        <v>0</v>
      </c>
      <c r="BG103" s="193">
        <f>IF(N103="zákl. přenesená",J103,0)</f>
        <v>0</v>
      </c>
      <c r="BH103" s="193">
        <f>IF(N103="sníž. přenesená",J103,0)</f>
        <v>0</v>
      </c>
      <c r="BI103" s="193">
        <f>IF(N103="nulová",J103,0)</f>
        <v>0</v>
      </c>
      <c r="BJ103" s="93" t="s">
        <v>78</v>
      </c>
      <c r="BK103" s="193">
        <f>ROUND(I103*H103,2)</f>
        <v>0</v>
      </c>
      <c r="BL103" s="93" t="s">
        <v>188</v>
      </c>
      <c r="BM103" s="93" t="s">
        <v>2638</v>
      </c>
    </row>
    <row r="104" spans="2:65" s="103" customFormat="1" ht="16.5" customHeight="1">
      <c r="B104" s="104"/>
      <c r="C104" s="183" t="s">
        <v>230</v>
      </c>
      <c r="D104" s="183" t="s">
        <v>183</v>
      </c>
      <c r="E104" s="184" t="s">
        <v>2639</v>
      </c>
      <c r="F104" s="185" t="s">
        <v>2640</v>
      </c>
      <c r="G104" s="186" t="s">
        <v>2449</v>
      </c>
      <c r="H104" s="187">
        <v>20</v>
      </c>
      <c r="I104" s="6"/>
      <c r="J104" s="188">
        <f>ROUND(I104*H104,2)</f>
        <v>0</v>
      </c>
      <c r="K104" s="185" t="s">
        <v>5</v>
      </c>
      <c r="L104" s="104"/>
      <c r="M104" s="189" t="s">
        <v>5</v>
      </c>
      <c r="N104" s="190" t="s">
        <v>42</v>
      </c>
      <c r="O104" s="105"/>
      <c r="P104" s="191">
        <f>O104*H104</f>
        <v>0</v>
      </c>
      <c r="Q104" s="191">
        <v>0</v>
      </c>
      <c r="R104" s="191">
        <f>Q104*H104</f>
        <v>0</v>
      </c>
      <c r="S104" s="191">
        <v>0</v>
      </c>
      <c r="T104" s="192">
        <f>S104*H104</f>
        <v>0</v>
      </c>
      <c r="AR104" s="93" t="s">
        <v>188</v>
      </c>
      <c r="AT104" s="93" t="s">
        <v>183</v>
      </c>
      <c r="AU104" s="93" t="s">
        <v>81</v>
      </c>
      <c r="AY104" s="93" t="s">
        <v>180</v>
      </c>
      <c r="BE104" s="193">
        <f>IF(N104="základní",J104,0)</f>
        <v>0</v>
      </c>
      <c r="BF104" s="193">
        <f>IF(N104="snížená",J104,0)</f>
        <v>0</v>
      </c>
      <c r="BG104" s="193">
        <f>IF(N104="zákl. přenesená",J104,0)</f>
        <v>0</v>
      </c>
      <c r="BH104" s="193">
        <f>IF(N104="sníž. přenesená",J104,0)</f>
        <v>0</v>
      </c>
      <c r="BI104" s="193">
        <f>IF(N104="nulová",J104,0)</f>
        <v>0</v>
      </c>
      <c r="BJ104" s="93" t="s">
        <v>78</v>
      </c>
      <c r="BK104" s="193">
        <f>ROUND(I104*H104,2)</f>
        <v>0</v>
      </c>
      <c r="BL104" s="93" t="s">
        <v>188</v>
      </c>
      <c r="BM104" s="93" t="s">
        <v>2641</v>
      </c>
    </row>
    <row r="105" spans="2:65" s="103" customFormat="1" ht="16.5" customHeight="1">
      <c r="B105" s="104"/>
      <c r="C105" s="183" t="s">
        <v>234</v>
      </c>
      <c r="D105" s="183" t="s">
        <v>183</v>
      </c>
      <c r="E105" s="184" t="s">
        <v>2642</v>
      </c>
      <c r="F105" s="185" t="s">
        <v>2643</v>
      </c>
      <c r="G105" s="186" t="s">
        <v>2449</v>
      </c>
      <c r="H105" s="187">
        <v>6</v>
      </c>
      <c r="I105" s="6"/>
      <c r="J105" s="188">
        <f>ROUND(I105*H105,2)</f>
        <v>0</v>
      </c>
      <c r="K105" s="185" t="s">
        <v>5</v>
      </c>
      <c r="L105" s="104"/>
      <c r="M105" s="189" t="s">
        <v>5</v>
      </c>
      <c r="N105" s="190" t="s">
        <v>42</v>
      </c>
      <c r="O105" s="105"/>
      <c r="P105" s="191">
        <f>O105*H105</f>
        <v>0</v>
      </c>
      <c r="Q105" s="191">
        <v>0</v>
      </c>
      <c r="R105" s="191">
        <f>Q105*H105</f>
        <v>0</v>
      </c>
      <c r="S105" s="191">
        <v>0</v>
      </c>
      <c r="T105" s="192">
        <f>S105*H105</f>
        <v>0</v>
      </c>
      <c r="AR105" s="93" t="s">
        <v>188</v>
      </c>
      <c r="AT105" s="93" t="s">
        <v>183</v>
      </c>
      <c r="AU105" s="93" t="s">
        <v>81</v>
      </c>
      <c r="AY105" s="93" t="s">
        <v>180</v>
      </c>
      <c r="BE105" s="193">
        <f>IF(N105="základní",J105,0)</f>
        <v>0</v>
      </c>
      <c r="BF105" s="193">
        <f>IF(N105="snížená",J105,0)</f>
        <v>0</v>
      </c>
      <c r="BG105" s="193">
        <f>IF(N105="zákl. přenesená",J105,0)</f>
        <v>0</v>
      </c>
      <c r="BH105" s="193">
        <f>IF(N105="sníž. přenesená",J105,0)</f>
        <v>0</v>
      </c>
      <c r="BI105" s="193">
        <f>IF(N105="nulová",J105,0)</f>
        <v>0</v>
      </c>
      <c r="BJ105" s="93" t="s">
        <v>78</v>
      </c>
      <c r="BK105" s="193">
        <f>ROUND(I105*H105,2)</f>
        <v>0</v>
      </c>
      <c r="BL105" s="93" t="s">
        <v>188</v>
      </c>
      <c r="BM105" s="93" t="s">
        <v>2644</v>
      </c>
    </row>
    <row r="106" spans="2:65" s="103" customFormat="1" ht="16.5" customHeight="1">
      <c r="B106" s="104"/>
      <c r="C106" s="183" t="s">
        <v>240</v>
      </c>
      <c r="D106" s="183" t="s">
        <v>183</v>
      </c>
      <c r="E106" s="184" t="s">
        <v>2645</v>
      </c>
      <c r="F106" s="185" t="s">
        <v>2646</v>
      </c>
      <c r="G106" s="186" t="s">
        <v>426</v>
      </c>
      <c r="H106" s="187">
        <v>1</v>
      </c>
      <c r="I106" s="6"/>
      <c r="J106" s="188">
        <f>ROUND(I106*H106,2)</f>
        <v>0</v>
      </c>
      <c r="K106" s="185" t="s">
        <v>5</v>
      </c>
      <c r="L106" s="104"/>
      <c r="M106" s="189" t="s">
        <v>5</v>
      </c>
      <c r="N106" s="190" t="s">
        <v>42</v>
      </c>
      <c r="O106" s="105"/>
      <c r="P106" s="191">
        <f>O106*H106</f>
        <v>0</v>
      </c>
      <c r="Q106" s="191">
        <v>0</v>
      </c>
      <c r="R106" s="191">
        <f>Q106*H106</f>
        <v>0</v>
      </c>
      <c r="S106" s="191">
        <v>0</v>
      </c>
      <c r="T106" s="192">
        <f>S106*H106</f>
        <v>0</v>
      </c>
      <c r="AR106" s="93" t="s">
        <v>188</v>
      </c>
      <c r="AT106" s="93" t="s">
        <v>183</v>
      </c>
      <c r="AU106" s="93" t="s">
        <v>81</v>
      </c>
      <c r="AY106" s="93" t="s">
        <v>180</v>
      </c>
      <c r="BE106" s="193">
        <f>IF(N106="základní",J106,0)</f>
        <v>0</v>
      </c>
      <c r="BF106" s="193">
        <f>IF(N106="snížená",J106,0)</f>
        <v>0</v>
      </c>
      <c r="BG106" s="193">
        <f>IF(N106="zákl. přenesená",J106,0)</f>
        <v>0</v>
      </c>
      <c r="BH106" s="193">
        <f>IF(N106="sníž. přenesená",J106,0)</f>
        <v>0</v>
      </c>
      <c r="BI106" s="193">
        <f>IF(N106="nulová",J106,0)</f>
        <v>0</v>
      </c>
      <c r="BJ106" s="93" t="s">
        <v>78</v>
      </c>
      <c r="BK106" s="193">
        <f>ROUND(I106*H106,2)</f>
        <v>0</v>
      </c>
      <c r="BL106" s="93" t="s">
        <v>188</v>
      </c>
      <c r="BM106" s="93" t="s">
        <v>2647</v>
      </c>
    </row>
    <row r="107" spans="2:65" s="171" customFormat="1" ht="29.85" customHeight="1">
      <c r="B107" s="170"/>
      <c r="D107" s="172" t="s">
        <v>70</v>
      </c>
      <c r="E107" s="181" t="s">
        <v>2648</v>
      </c>
      <c r="F107" s="181" t="s">
        <v>2649</v>
      </c>
      <c r="J107" s="182">
        <f>BK107</f>
        <v>0</v>
      </c>
      <c r="L107" s="170"/>
      <c r="M107" s="175"/>
      <c r="N107" s="176"/>
      <c r="O107" s="176"/>
      <c r="P107" s="177">
        <f>SUM(P108:P109)</f>
        <v>0</v>
      </c>
      <c r="Q107" s="176"/>
      <c r="R107" s="177">
        <f>SUM(R108:R109)</f>
        <v>0</v>
      </c>
      <c r="S107" s="176"/>
      <c r="T107" s="178">
        <f>SUM(T108:T109)</f>
        <v>0</v>
      </c>
      <c r="AR107" s="172" t="s">
        <v>78</v>
      </c>
      <c r="AT107" s="179" t="s">
        <v>70</v>
      </c>
      <c r="AU107" s="179" t="s">
        <v>78</v>
      </c>
      <c r="AY107" s="172" t="s">
        <v>180</v>
      </c>
      <c r="BK107" s="180">
        <f>SUM(BK108:BK109)</f>
        <v>0</v>
      </c>
    </row>
    <row r="108" spans="2:65" s="103" customFormat="1" ht="25.5" customHeight="1">
      <c r="B108" s="104"/>
      <c r="C108" s="183" t="s">
        <v>181</v>
      </c>
      <c r="D108" s="183" t="s">
        <v>183</v>
      </c>
      <c r="E108" s="184" t="s">
        <v>2650</v>
      </c>
      <c r="F108" s="185" t="s">
        <v>2651</v>
      </c>
      <c r="G108" s="186" t="s">
        <v>2449</v>
      </c>
      <c r="H108" s="187">
        <v>30</v>
      </c>
      <c r="I108" s="6"/>
      <c r="J108" s="188">
        <f>ROUND(I108*H108,2)</f>
        <v>0</v>
      </c>
      <c r="K108" s="185" t="s">
        <v>5</v>
      </c>
      <c r="L108" s="104"/>
      <c r="M108" s="189" t="s">
        <v>5</v>
      </c>
      <c r="N108" s="190" t="s">
        <v>42</v>
      </c>
      <c r="O108" s="105"/>
      <c r="P108" s="191">
        <f>O108*H108</f>
        <v>0</v>
      </c>
      <c r="Q108" s="191">
        <v>0</v>
      </c>
      <c r="R108" s="191">
        <f>Q108*H108</f>
        <v>0</v>
      </c>
      <c r="S108" s="191">
        <v>0</v>
      </c>
      <c r="T108" s="192">
        <f>S108*H108</f>
        <v>0</v>
      </c>
      <c r="AR108" s="93" t="s">
        <v>188</v>
      </c>
      <c r="AT108" s="93" t="s">
        <v>183</v>
      </c>
      <c r="AU108" s="93" t="s">
        <v>81</v>
      </c>
      <c r="AY108" s="93" t="s">
        <v>180</v>
      </c>
      <c r="BE108" s="193">
        <f>IF(N108="základní",J108,0)</f>
        <v>0</v>
      </c>
      <c r="BF108" s="193">
        <f>IF(N108="snížená",J108,0)</f>
        <v>0</v>
      </c>
      <c r="BG108" s="193">
        <f>IF(N108="zákl. přenesená",J108,0)</f>
        <v>0</v>
      </c>
      <c r="BH108" s="193">
        <f>IF(N108="sníž. přenesená",J108,0)</f>
        <v>0</v>
      </c>
      <c r="BI108" s="193">
        <f>IF(N108="nulová",J108,0)</f>
        <v>0</v>
      </c>
      <c r="BJ108" s="93" t="s">
        <v>78</v>
      </c>
      <c r="BK108" s="193">
        <f>ROUND(I108*H108,2)</f>
        <v>0</v>
      </c>
      <c r="BL108" s="93" t="s">
        <v>188</v>
      </c>
      <c r="BM108" s="93" t="s">
        <v>2652</v>
      </c>
    </row>
    <row r="109" spans="2:65" s="103" customFormat="1" ht="16.5" customHeight="1">
      <c r="B109" s="104"/>
      <c r="C109" s="183" t="s">
        <v>250</v>
      </c>
      <c r="D109" s="183" t="s">
        <v>183</v>
      </c>
      <c r="E109" s="184" t="s">
        <v>2653</v>
      </c>
      <c r="F109" s="185" t="s">
        <v>2654</v>
      </c>
      <c r="G109" s="186" t="s">
        <v>208</v>
      </c>
      <c r="H109" s="187">
        <v>140</v>
      </c>
      <c r="I109" s="6"/>
      <c r="J109" s="188">
        <f>ROUND(I109*H109,2)</f>
        <v>0</v>
      </c>
      <c r="K109" s="185" t="s">
        <v>5</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2655</v>
      </c>
    </row>
    <row r="110" spans="2:65" s="171" customFormat="1" ht="29.85" customHeight="1">
      <c r="B110" s="170"/>
      <c r="D110" s="172" t="s">
        <v>70</v>
      </c>
      <c r="E110" s="181" t="s">
        <v>2656</v>
      </c>
      <c r="F110" s="181" t="s">
        <v>2657</v>
      </c>
      <c r="J110" s="182">
        <f>BK110</f>
        <v>0</v>
      </c>
      <c r="L110" s="170"/>
      <c r="M110" s="175"/>
      <c r="N110" s="176"/>
      <c r="O110" s="176"/>
      <c r="P110" s="177">
        <f>SUM(P111:P134)</f>
        <v>0</v>
      </c>
      <c r="Q110" s="176"/>
      <c r="R110" s="177">
        <f>SUM(R111:R134)</f>
        <v>0</v>
      </c>
      <c r="S110" s="176"/>
      <c r="T110" s="178">
        <f>SUM(T111:T134)</f>
        <v>0</v>
      </c>
      <c r="AR110" s="172" t="s">
        <v>78</v>
      </c>
      <c r="AT110" s="179" t="s">
        <v>70</v>
      </c>
      <c r="AU110" s="179" t="s">
        <v>78</v>
      </c>
      <c r="AY110" s="172" t="s">
        <v>180</v>
      </c>
      <c r="BK110" s="180">
        <f>SUM(BK111:BK134)</f>
        <v>0</v>
      </c>
    </row>
    <row r="111" spans="2:65" s="103" customFormat="1" ht="16.5" customHeight="1">
      <c r="B111" s="104"/>
      <c r="C111" s="183" t="s">
        <v>254</v>
      </c>
      <c r="D111" s="183" t="s">
        <v>183</v>
      </c>
      <c r="E111" s="184" t="s">
        <v>2658</v>
      </c>
      <c r="F111" s="185" t="s">
        <v>2659</v>
      </c>
      <c r="G111" s="186" t="s">
        <v>426</v>
      </c>
      <c r="H111" s="187">
        <v>1</v>
      </c>
      <c r="I111" s="6"/>
      <c r="J111" s="188">
        <f t="shared" ref="J111:J134" si="0">ROUND(I111*H111,2)</f>
        <v>0</v>
      </c>
      <c r="K111" s="185" t="s">
        <v>5</v>
      </c>
      <c r="L111" s="104"/>
      <c r="M111" s="189" t="s">
        <v>5</v>
      </c>
      <c r="N111" s="190" t="s">
        <v>42</v>
      </c>
      <c r="O111" s="105"/>
      <c r="P111" s="191">
        <f t="shared" ref="P111:P134" si="1">O111*H111</f>
        <v>0</v>
      </c>
      <c r="Q111" s="191">
        <v>0</v>
      </c>
      <c r="R111" s="191">
        <f t="shared" ref="R111:R134" si="2">Q111*H111</f>
        <v>0</v>
      </c>
      <c r="S111" s="191">
        <v>0</v>
      </c>
      <c r="T111" s="192">
        <f t="shared" ref="T111:T134" si="3">S111*H111</f>
        <v>0</v>
      </c>
      <c r="AR111" s="93" t="s">
        <v>188</v>
      </c>
      <c r="AT111" s="93" t="s">
        <v>183</v>
      </c>
      <c r="AU111" s="93" t="s">
        <v>81</v>
      </c>
      <c r="AY111" s="93" t="s">
        <v>180</v>
      </c>
      <c r="BE111" s="193">
        <f t="shared" ref="BE111:BE134" si="4">IF(N111="základní",J111,0)</f>
        <v>0</v>
      </c>
      <c r="BF111" s="193">
        <f t="shared" ref="BF111:BF134" si="5">IF(N111="snížená",J111,0)</f>
        <v>0</v>
      </c>
      <c r="BG111" s="193">
        <f t="shared" ref="BG111:BG134" si="6">IF(N111="zákl. přenesená",J111,0)</f>
        <v>0</v>
      </c>
      <c r="BH111" s="193">
        <f t="shared" ref="BH111:BH134" si="7">IF(N111="sníž. přenesená",J111,0)</f>
        <v>0</v>
      </c>
      <c r="BI111" s="193">
        <f t="shared" ref="BI111:BI134" si="8">IF(N111="nulová",J111,0)</f>
        <v>0</v>
      </c>
      <c r="BJ111" s="93" t="s">
        <v>78</v>
      </c>
      <c r="BK111" s="193">
        <f t="shared" ref="BK111:BK134" si="9">ROUND(I111*H111,2)</f>
        <v>0</v>
      </c>
      <c r="BL111" s="93" t="s">
        <v>188</v>
      </c>
      <c r="BM111" s="93" t="s">
        <v>2660</v>
      </c>
    </row>
    <row r="112" spans="2:65" s="103" customFormat="1" ht="16.5" customHeight="1">
      <c r="B112" s="104"/>
      <c r="C112" s="183" t="s">
        <v>259</v>
      </c>
      <c r="D112" s="183" t="s">
        <v>183</v>
      </c>
      <c r="E112" s="184" t="s">
        <v>2661</v>
      </c>
      <c r="F112" s="185" t="s">
        <v>2662</v>
      </c>
      <c r="G112" s="186" t="s">
        <v>426</v>
      </c>
      <c r="H112" s="187">
        <v>1</v>
      </c>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2663</v>
      </c>
    </row>
    <row r="113" spans="2:65" s="103" customFormat="1" ht="16.5" customHeight="1">
      <c r="B113" s="104"/>
      <c r="C113" s="183" t="s">
        <v>263</v>
      </c>
      <c r="D113" s="183" t="s">
        <v>183</v>
      </c>
      <c r="E113" s="184" t="s">
        <v>2664</v>
      </c>
      <c r="F113" s="185" t="s">
        <v>2665</v>
      </c>
      <c r="G113" s="186" t="s">
        <v>426</v>
      </c>
      <c r="H113" s="187">
        <v>1</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2666</v>
      </c>
    </row>
    <row r="114" spans="2:65" s="103" customFormat="1" ht="16.5" customHeight="1">
      <c r="B114" s="104"/>
      <c r="C114" s="183" t="s">
        <v>11</v>
      </c>
      <c r="D114" s="183" t="s">
        <v>183</v>
      </c>
      <c r="E114" s="184" t="s">
        <v>2667</v>
      </c>
      <c r="F114" s="185" t="s">
        <v>2668</v>
      </c>
      <c r="G114" s="186" t="s">
        <v>426</v>
      </c>
      <c r="H114" s="187">
        <v>2</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2669</v>
      </c>
    </row>
    <row r="115" spans="2:65" s="103" customFormat="1" ht="16.5" customHeight="1">
      <c r="B115" s="104"/>
      <c r="C115" s="183" t="s">
        <v>271</v>
      </c>
      <c r="D115" s="183" t="s">
        <v>183</v>
      </c>
      <c r="E115" s="184" t="s">
        <v>2670</v>
      </c>
      <c r="F115" s="185" t="s">
        <v>2671</v>
      </c>
      <c r="G115" s="186" t="s">
        <v>426</v>
      </c>
      <c r="H115" s="187">
        <v>1</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2672</v>
      </c>
    </row>
    <row r="116" spans="2:65" s="103" customFormat="1" ht="16.5" customHeight="1">
      <c r="B116" s="104"/>
      <c r="C116" s="183" t="s">
        <v>276</v>
      </c>
      <c r="D116" s="183" t="s">
        <v>183</v>
      </c>
      <c r="E116" s="184" t="s">
        <v>2673</v>
      </c>
      <c r="F116" s="185" t="s">
        <v>2674</v>
      </c>
      <c r="G116" s="186" t="s">
        <v>426</v>
      </c>
      <c r="H116" s="187">
        <v>4</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2675</v>
      </c>
    </row>
    <row r="117" spans="2:65" s="103" customFormat="1" ht="16.5" customHeight="1">
      <c r="B117" s="104"/>
      <c r="C117" s="183" t="s">
        <v>281</v>
      </c>
      <c r="D117" s="183" t="s">
        <v>183</v>
      </c>
      <c r="E117" s="184" t="s">
        <v>2676</v>
      </c>
      <c r="F117" s="185" t="s">
        <v>2677</v>
      </c>
      <c r="G117" s="186" t="s">
        <v>426</v>
      </c>
      <c r="H117" s="187">
        <v>4</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2678</v>
      </c>
    </row>
    <row r="118" spans="2:65" s="103" customFormat="1" ht="16.5" customHeight="1">
      <c r="B118" s="104"/>
      <c r="C118" s="183" t="s">
        <v>295</v>
      </c>
      <c r="D118" s="183" t="s">
        <v>183</v>
      </c>
      <c r="E118" s="184" t="s">
        <v>2679</v>
      </c>
      <c r="F118" s="185" t="s">
        <v>2680</v>
      </c>
      <c r="G118" s="186" t="s">
        <v>426</v>
      </c>
      <c r="H118" s="187">
        <v>3</v>
      </c>
      <c r="I118" s="6"/>
      <c r="J118" s="188">
        <f t="shared" si="0"/>
        <v>0</v>
      </c>
      <c r="K118" s="185" t="s">
        <v>5</v>
      </c>
      <c r="L118" s="104"/>
      <c r="M118" s="189" t="s">
        <v>5</v>
      </c>
      <c r="N118" s="190" t="s">
        <v>42</v>
      </c>
      <c r="O118" s="105"/>
      <c r="P118" s="191">
        <f t="shared" si="1"/>
        <v>0</v>
      </c>
      <c r="Q118" s="191">
        <v>0</v>
      </c>
      <c r="R118" s="191">
        <f t="shared" si="2"/>
        <v>0</v>
      </c>
      <c r="S118" s="191">
        <v>0</v>
      </c>
      <c r="T118" s="192">
        <f t="shared" si="3"/>
        <v>0</v>
      </c>
      <c r="AR118" s="93" t="s">
        <v>188</v>
      </c>
      <c r="AT118" s="93" t="s">
        <v>183</v>
      </c>
      <c r="AU118" s="93" t="s">
        <v>81</v>
      </c>
      <c r="AY118" s="93" t="s">
        <v>180</v>
      </c>
      <c r="BE118" s="193">
        <f t="shared" si="4"/>
        <v>0</v>
      </c>
      <c r="BF118" s="193">
        <f t="shared" si="5"/>
        <v>0</v>
      </c>
      <c r="BG118" s="193">
        <f t="shared" si="6"/>
        <v>0</v>
      </c>
      <c r="BH118" s="193">
        <f t="shared" si="7"/>
        <v>0</v>
      </c>
      <c r="BI118" s="193">
        <f t="shared" si="8"/>
        <v>0</v>
      </c>
      <c r="BJ118" s="93" t="s">
        <v>78</v>
      </c>
      <c r="BK118" s="193">
        <f t="shared" si="9"/>
        <v>0</v>
      </c>
      <c r="BL118" s="93" t="s">
        <v>188</v>
      </c>
      <c r="BM118" s="93" t="s">
        <v>2681</v>
      </c>
    </row>
    <row r="119" spans="2:65" s="103" customFormat="1" ht="16.5" customHeight="1">
      <c r="B119" s="104"/>
      <c r="C119" s="183" t="s">
        <v>302</v>
      </c>
      <c r="D119" s="183" t="s">
        <v>183</v>
      </c>
      <c r="E119" s="184" t="s">
        <v>2682</v>
      </c>
      <c r="F119" s="185" t="s">
        <v>2683</v>
      </c>
      <c r="G119" s="186" t="s">
        <v>426</v>
      </c>
      <c r="H119" s="187">
        <v>2</v>
      </c>
      <c r="I119" s="6"/>
      <c r="J119" s="188">
        <f t="shared" si="0"/>
        <v>0</v>
      </c>
      <c r="K119" s="185" t="s">
        <v>5</v>
      </c>
      <c r="L119" s="104"/>
      <c r="M119" s="189" t="s">
        <v>5</v>
      </c>
      <c r="N119" s="190" t="s">
        <v>42</v>
      </c>
      <c r="O119" s="105"/>
      <c r="P119" s="191">
        <f t="shared" si="1"/>
        <v>0</v>
      </c>
      <c r="Q119" s="191">
        <v>0</v>
      </c>
      <c r="R119" s="191">
        <f t="shared" si="2"/>
        <v>0</v>
      </c>
      <c r="S119" s="191">
        <v>0</v>
      </c>
      <c r="T119" s="192">
        <f t="shared" si="3"/>
        <v>0</v>
      </c>
      <c r="AR119" s="93" t="s">
        <v>188</v>
      </c>
      <c r="AT119" s="93" t="s">
        <v>183</v>
      </c>
      <c r="AU119" s="93" t="s">
        <v>81</v>
      </c>
      <c r="AY119" s="93" t="s">
        <v>180</v>
      </c>
      <c r="BE119" s="193">
        <f t="shared" si="4"/>
        <v>0</v>
      </c>
      <c r="BF119" s="193">
        <f t="shared" si="5"/>
        <v>0</v>
      </c>
      <c r="BG119" s="193">
        <f t="shared" si="6"/>
        <v>0</v>
      </c>
      <c r="BH119" s="193">
        <f t="shared" si="7"/>
        <v>0</v>
      </c>
      <c r="BI119" s="193">
        <f t="shared" si="8"/>
        <v>0</v>
      </c>
      <c r="BJ119" s="93" t="s">
        <v>78</v>
      </c>
      <c r="BK119" s="193">
        <f t="shared" si="9"/>
        <v>0</v>
      </c>
      <c r="BL119" s="93" t="s">
        <v>188</v>
      </c>
      <c r="BM119" s="93" t="s">
        <v>2684</v>
      </c>
    </row>
    <row r="120" spans="2:65" s="103" customFormat="1" ht="16.5" customHeight="1">
      <c r="B120" s="104"/>
      <c r="C120" s="183" t="s">
        <v>10</v>
      </c>
      <c r="D120" s="183" t="s">
        <v>183</v>
      </c>
      <c r="E120" s="184" t="s">
        <v>2685</v>
      </c>
      <c r="F120" s="185" t="s">
        <v>2686</v>
      </c>
      <c r="G120" s="186" t="s">
        <v>426</v>
      </c>
      <c r="H120" s="187">
        <v>1</v>
      </c>
      <c r="I120" s="6"/>
      <c r="J120" s="188">
        <f t="shared" si="0"/>
        <v>0</v>
      </c>
      <c r="K120" s="185" t="s">
        <v>5</v>
      </c>
      <c r="L120" s="104"/>
      <c r="M120" s="189" t="s">
        <v>5</v>
      </c>
      <c r="N120" s="190" t="s">
        <v>42</v>
      </c>
      <c r="O120" s="105"/>
      <c r="P120" s="191">
        <f t="shared" si="1"/>
        <v>0</v>
      </c>
      <c r="Q120" s="191">
        <v>0</v>
      </c>
      <c r="R120" s="191">
        <f t="shared" si="2"/>
        <v>0</v>
      </c>
      <c r="S120" s="191">
        <v>0</v>
      </c>
      <c r="T120" s="192">
        <f t="shared" si="3"/>
        <v>0</v>
      </c>
      <c r="AR120" s="93" t="s">
        <v>188</v>
      </c>
      <c r="AT120" s="93" t="s">
        <v>183</v>
      </c>
      <c r="AU120" s="93" t="s">
        <v>81</v>
      </c>
      <c r="AY120" s="93" t="s">
        <v>180</v>
      </c>
      <c r="BE120" s="193">
        <f t="shared" si="4"/>
        <v>0</v>
      </c>
      <c r="BF120" s="193">
        <f t="shared" si="5"/>
        <v>0</v>
      </c>
      <c r="BG120" s="193">
        <f t="shared" si="6"/>
        <v>0</v>
      </c>
      <c r="BH120" s="193">
        <f t="shared" si="7"/>
        <v>0</v>
      </c>
      <c r="BI120" s="193">
        <f t="shared" si="8"/>
        <v>0</v>
      </c>
      <c r="BJ120" s="93" t="s">
        <v>78</v>
      </c>
      <c r="BK120" s="193">
        <f t="shared" si="9"/>
        <v>0</v>
      </c>
      <c r="BL120" s="93" t="s">
        <v>188</v>
      </c>
      <c r="BM120" s="93" t="s">
        <v>2687</v>
      </c>
    </row>
    <row r="121" spans="2:65" s="103" customFormat="1" ht="16.5" customHeight="1">
      <c r="B121" s="104"/>
      <c r="C121" s="183" t="s">
        <v>312</v>
      </c>
      <c r="D121" s="183" t="s">
        <v>183</v>
      </c>
      <c r="E121" s="184" t="s">
        <v>2688</v>
      </c>
      <c r="F121" s="185" t="s">
        <v>2689</v>
      </c>
      <c r="G121" s="186" t="s">
        <v>426</v>
      </c>
      <c r="H121" s="187">
        <v>3</v>
      </c>
      <c r="I121" s="6"/>
      <c r="J121" s="188">
        <f t="shared" si="0"/>
        <v>0</v>
      </c>
      <c r="K121" s="185" t="s">
        <v>5</v>
      </c>
      <c r="L121" s="104"/>
      <c r="M121" s="189" t="s">
        <v>5</v>
      </c>
      <c r="N121" s="190" t="s">
        <v>42</v>
      </c>
      <c r="O121" s="105"/>
      <c r="P121" s="191">
        <f t="shared" si="1"/>
        <v>0</v>
      </c>
      <c r="Q121" s="191">
        <v>0</v>
      </c>
      <c r="R121" s="191">
        <f t="shared" si="2"/>
        <v>0</v>
      </c>
      <c r="S121" s="191">
        <v>0</v>
      </c>
      <c r="T121" s="192">
        <f t="shared" si="3"/>
        <v>0</v>
      </c>
      <c r="AR121" s="93" t="s">
        <v>188</v>
      </c>
      <c r="AT121" s="93" t="s">
        <v>183</v>
      </c>
      <c r="AU121" s="93" t="s">
        <v>81</v>
      </c>
      <c r="AY121" s="93" t="s">
        <v>180</v>
      </c>
      <c r="BE121" s="193">
        <f t="shared" si="4"/>
        <v>0</v>
      </c>
      <c r="BF121" s="193">
        <f t="shared" si="5"/>
        <v>0</v>
      </c>
      <c r="BG121" s="193">
        <f t="shared" si="6"/>
        <v>0</v>
      </c>
      <c r="BH121" s="193">
        <f t="shared" si="7"/>
        <v>0</v>
      </c>
      <c r="BI121" s="193">
        <f t="shared" si="8"/>
        <v>0</v>
      </c>
      <c r="BJ121" s="93" t="s">
        <v>78</v>
      </c>
      <c r="BK121" s="193">
        <f t="shared" si="9"/>
        <v>0</v>
      </c>
      <c r="BL121" s="93" t="s">
        <v>188</v>
      </c>
      <c r="BM121" s="93" t="s">
        <v>2690</v>
      </c>
    </row>
    <row r="122" spans="2:65" s="103" customFormat="1" ht="16.5" customHeight="1">
      <c r="B122" s="104"/>
      <c r="C122" s="183" t="s">
        <v>317</v>
      </c>
      <c r="D122" s="183" t="s">
        <v>183</v>
      </c>
      <c r="E122" s="184" t="s">
        <v>2691</v>
      </c>
      <c r="F122" s="185" t="s">
        <v>2692</v>
      </c>
      <c r="G122" s="186" t="s">
        <v>426</v>
      </c>
      <c r="H122" s="187">
        <v>1</v>
      </c>
      <c r="I122" s="6"/>
      <c r="J122" s="188">
        <f t="shared" si="0"/>
        <v>0</v>
      </c>
      <c r="K122" s="185" t="s">
        <v>5</v>
      </c>
      <c r="L122" s="104"/>
      <c r="M122" s="189" t="s">
        <v>5</v>
      </c>
      <c r="N122" s="190" t="s">
        <v>42</v>
      </c>
      <c r="O122" s="105"/>
      <c r="P122" s="191">
        <f t="shared" si="1"/>
        <v>0</v>
      </c>
      <c r="Q122" s="191">
        <v>0</v>
      </c>
      <c r="R122" s="191">
        <f t="shared" si="2"/>
        <v>0</v>
      </c>
      <c r="S122" s="191">
        <v>0</v>
      </c>
      <c r="T122" s="192">
        <f t="shared" si="3"/>
        <v>0</v>
      </c>
      <c r="AR122" s="93" t="s">
        <v>188</v>
      </c>
      <c r="AT122" s="93" t="s">
        <v>183</v>
      </c>
      <c r="AU122" s="93" t="s">
        <v>81</v>
      </c>
      <c r="AY122" s="93" t="s">
        <v>180</v>
      </c>
      <c r="BE122" s="193">
        <f t="shared" si="4"/>
        <v>0</v>
      </c>
      <c r="BF122" s="193">
        <f t="shared" si="5"/>
        <v>0</v>
      </c>
      <c r="BG122" s="193">
        <f t="shared" si="6"/>
        <v>0</v>
      </c>
      <c r="BH122" s="193">
        <f t="shared" si="7"/>
        <v>0</v>
      </c>
      <c r="BI122" s="193">
        <f t="shared" si="8"/>
        <v>0</v>
      </c>
      <c r="BJ122" s="93" t="s">
        <v>78</v>
      </c>
      <c r="BK122" s="193">
        <f t="shared" si="9"/>
        <v>0</v>
      </c>
      <c r="BL122" s="93" t="s">
        <v>188</v>
      </c>
      <c r="BM122" s="93" t="s">
        <v>2693</v>
      </c>
    </row>
    <row r="123" spans="2:65" s="103" customFormat="1" ht="16.5" customHeight="1">
      <c r="B123" s="104"/>
      <c r="C123" s="183" t="s">
        <v>324</v>
      </c>
      <c r="D123" s="183" t="s">
        <v>183</v>
      </c>
      <c r="E123" s="184" t="s">
        <v>2694</v>
      </c>
      <c r="F123" s="185" t="s">
        <v>2695</v>
      </c>
      <c r="G123" s="186" t="s">
        <v>426</v>
      </c>
      <c r="H123" s="187">
        <v>2</v>
      </c>
      <c r="I123" s="6"/>
      <c r="J123" s="188">
        <f t="shared" si="0"/>
        <v>0</v>
      </c>
      <c r="K123" s="185" t="s">
        <v>5</v>
      </c>
      <c r="L123" s="104"/>
      <c r="M123" s="189" t="s">
        <v>5</v>
      </c>
      <c r="N123" s="190" t="s">
        <v>42</v>
      </c>
      <c r="O123" s="105"/>
      <c r="P123" s="191">
        <f t="shared" si="1"/>
        <v>0</v>
      </c>
      <c r="Q123" s="191">
        <v>0</v>
      </c>
      <c r="R123" s="191">
        <f t="shared" si="2"/>
        <v>0</v>
      </c>
      <c r="S123" s="191">
        <v>0</v>
      </c>
      <c r="T123" s="192">
        <f t="shared" si="3"/>
        <v>0</v>
      </c>
      <c r="AR123" s="93" t="s">
        <v>188</v>
      </c>
      <c r="AT123" s="93" t="s">
        <v>183</v>
      </c>
      <c r="AU123" s="93" t="s">
        <v>81</v>
      </c>
      <c r="AY123" s="93" t="s">
        <v>180</v>
      </c>
      <c r="BE123" s="193">
        <f t="shared" si="4"/>
        <v>0</v>
      </c>
      <c r="BF123" s="193">
        <f t="shared" si="5"/>
        <v>0</v>
      </c>
      <c r="BG123" s="193">
        <f t="shared" si="6"/>
        <v>0</v>
      </c>
      <c r="BH123" s="193">
        <f t="shared" si="7"/>
        <v>0</v>
      </c>
      <c r="BI123" s="193">
        <f t="shared" si="8"/>
        <v>0</v>
      </c>
      <c r="BJ123" s="93" t="s">
        <v>78</v>
      </c>
      <c r="BK123" s="193">
        <f t="shared" si="9"/>
        <v>0</v>
      </c>
      <c r="BL123" s="93" t="s">
        <v>188</v>
      </c>
      <c r="BM123" s="93" t="s">
        <v>2696</v>
      </c>
    </row>
    <row r="124" spans="2:65" s="103" customFormat="1" ht="16.5" customHeight="1">
      <c r="B124" s="104"/>
      <c r="C124" s="183" t="s">
        <v>338</v>
      </c>
      <c r="D124" s="183" t="s">
        <v>183</v>
      </c>
      <c r="E124" s="184" t="s">
        <v>2697</v>
      </c>
      <c r="F124" s="185" t="s">
        <v>2698</v>
      </c>
      <c r="G124" s="186" t="s">
        <v>426</v>
      </c>
      <c r="H124" s="187">
        <v>1</v>
      </c>
      <c r="I124" s="6"/>
      <c r="J124" s="188">
        <f t="shared" si="0"/>
        <v>0</v>
      </c>
      <c r="K124" s="185" t="s">
        <v>5</v>
      </c>
      <c r="L124" s="104"/>
      <c r="M124" s="189" t="s">
        <v>5</v>
      </c>
      <c r="N124" s="190" t="s">
        <v>42</v>
      </c>
      <c r="O124" s="105"/>
      <c r="P124" s="191">
        <f t="shared" si="1"/>
        <v>0</v>
      </c>
      <c r="Q124" s="191">
        <v>0</v>
      </c>
      <c r="R124" s="191">
        <f t="shared" si="2"/>
        <v>0</v>
      </c>
      <c r="S124" s="191">
        <v>0</v>
      </c>
      <c r="T124" s="192">
        <f t="shared" si="3"/>
        <v>0</v>
      </c>
      <c r="AR124" s="93" t="s">
        <v>188</v>
      </c>
      <c r="AT124" s="93" t="s">
        <v>183</v>
      </c>
      <c r="AU124" s="93" t="s">
        <v>81</v>
      </c>
      <c r="AY124" s="93" t="s">
        <v>180</v>
      </c>
      <c r="BE124" s="193">
        <f t="shared" si="4"/>
        <v>0</v>
      </c>
      <c r="BF124" s="193">
        <f t="shared" si="5"/>
        <v>0</v>
      </c>
      <c r="BG124" s="193">
        <f t="shared" si="6"/>
        <v>0</v>
      </c>
      <c r="BH124" s="193">
        <f t="shared" si="7"/>
        <v>0</v>
      </c>
      <c r="BI124" s="193">
        <f t="shared" si="8"/>
        <v>0</v>
      </c>
      <c r="BJ124" s="93" t="s">
        <v>78</v>
      </c>
      <c r="BK124" s="193">
        <f t="shared" si="9"/>
        <v>0</v>
      </c>
      <c r="BL124" s="93" t="s">
        <v>188</v>
      </c>
      <c r="BM124" s="93" t="s">
        <v>2699</v>
      </c>
    </row>
    <row r="125" spans="2:65" s="103" customFormat="1" ht="16.5" customHeight="1">
      <c r="B125" s="104"/>
      <c r="C125" s="183" t="s">
        <v>345</v>
      </c>
      <c r="D125" s="183" t="s">
        <v>183</v>
      </c>
      <c r="E125" s="184" t="s">
        <v>2700</v>
      </c>
      <c r="F125" s="185" t="s">
        <v>2701</v>
      </c>
      <c r="G125" s="186" t="s">
        <v>426</v>
      </c>
      <c r="H125" s="187">
        <v>27</v>
      </c>
      <c r="I125" s="6"/>
      <c r="J125" s="188">
        <f t="shared" si="0"/>
        <v>0</v>
      </c>
      <c r="K125" s="185" t="s">
        <v>5</v>
      </c>
      <c r="L125" s="104"/>
      <c r="M125" s="189" t="s">
        <v>5</v>
      </c>
      <c r="N125" s="190" t="s">
        <v>42</v>
      </c>
      <c r="O125" s="105"/>
      <c r="P125" s="191">
        <f t="shared" si="1"/>
        <v>0</v>
      </c>
      <c r="Q125" s="191">
        <v>0</v>
      </c>
      <c r="R125" s="191">
        <f t="shared" si="2"/>
        <v>0</v>
      </c>
      <c r="S125" s="191">
        <v>0</v>
      </c>
      <c r="T125" s="192">
        <f t="shared" si="3"/>
        <v>0</v>
      </c>
      <c r="AR125" s="93" t="s">
        <v>188</v>
      </c>
      <c r="AT125" s="93" t="s">
        <v>183</v>
      </c>
      <c r="AU125" s="93" t="s">
        <v>81</v>
      </c>
      <c r="AY125" s="93" t="s">
        <v>180</v>
      </c>
      <c r="BE125" s="193">
        <f t="shared" si="4"/>
        <v>0</v>
      </c>
      <c r="BF125" s="193">
        <f t="shared" si="5"/>
        <v>0</v>
      </c>
      <c r="BG125" s="193">
        <f t="shared" si="6"/>
        <v>0</v>
      </c>
      <c r="BH125" s="193">
        <f t="shared" si="7"/>
        <v>0</v>
      </c>
      <c r="BI125" s="193">
        <f t="shared" si="8"/>
        <v>0</v>
      </c>
      <c r="BJ125" s="93" t="s">
        <v>78</v>
      </c>
      <c r="BK125" s="193">
        <f t="shared" si="9"/>
        <v>0</v>
      </c>
      <c r="BL125" s="93" t="s">
        <v>188</v>
      </c>
      <c r="BM125" s="93" t="s">
        <v>2702</v>
      </c>
    </row>
    <row r="126" spans="2:65" s="103" customFormat="1" ht="16.5" customHeight="1">
      <c r="B126" s="104"/>
      <c r="C126" s="183" t="s">
        <v>356</v>
      </c>
      <c r="D126" s="183" t="s">
        <v>183</v>
      </c>
      <c r="E126" s="184" t="s">
        <v>2703</v>
      </c>
      <c r="F126" s="185" t="s">
        <v>2704</v>
      </c>
      <c r="G126" s="186" t="s">
        <v>426</v>
      </c>
      <c r="H126" s="187">
        <v>27</v>
      </c>
      <c r="I126" s="6"/>
      <c r="J126" s="188">
        <f t="shared" si="0"/>
        <v>0</v>
      </c>
      <c r="K126" s="185" t="s">
        <v>5</v>
      </c>
      <c r="L126" s="104"/>
      <c r="M126" s="189" t="s">
        <v>5</v>
      </c>
      <c r="N126" s="190" t="s">
        <v>42</v>
      </c>
      <c r="O126" s="105"/>
      <c r="P126" s="191">
        <f t="shared" si="1"/>
        <v>0</v>
      </c>
      <c r="Q126" s="191">
        <v>0</v>
      </c>
      <c r="R126" s="191">
        <f t="shared" si="2"/>
        <v>0</v>
      </c>
      <c r="S126" s="191">
        <v>0</v>
      </c>
      <c r="T126" s="192">
        <f t="shared" si="3"/>
        <v>0</v>
      </c>
      <c r="AR126" s="93" t="s">
        <v>188</v>
      </c>
      <c r="AT126" s="93" t="s">
        <v>183</v>
      </c>
      <c r="AU126" s="93" t="s">
        <v>81</v>
      </c>
      <c r="AY126" s="93" t="s">
        <v>180</v>
      </c>
      <c r="BE126" s="193">
        <f t="shared" si="4"/>
        <v>0</v>
      </c>
      <c r="BF126" s="193">
        <f t="shared" si="5"/>
        <v>0</v>
      </c>
      <c r="BG126" s="193">
        <f t="shared" si="6"/>
        <v>0</v>
      </c>
      <c r="BH126" s="193">
        <f t="shared" si="7"/>
        <v>0</v>
      </c>
      <c r="BI126" s="193">
        <f t="shared" si="8"/>
        <v>0</v>
      </c>
      <c r="BJ126" s="93" t="s">
        <v>78</v>
      </c>
      <c r="BK126" s="193">
        <f t="shared" si="9"/>
        <v>0</v>
      </c>
      <c r="BL126" s="93" t="s">
        <v>188</v>
      </c>
      <c r="BM126" s="93" t="s">
        <v>2705</v>
      </c>
    </row>
    <row r="127" spans="2:65" s="103" customFormat="1" ht="16.5" customHeight="1">
      <c r="B127" s="104"/>
      <c r="C127" s="183" t="s">
        <v>362</v>
      </c>
      <c r="D127" s="183" t="s">
        <v>183</v>
      </c>
      <c r="E127" s="184" t="s">
        <v>2706</v>
      </c>
      <c r="F127" s="185" t="s">
        <v>2707</v>
      </c>
      <c r="G127" s="186" t="s">
        <v>426</v>
      </c>
      <c r="H127" s="187">
        <v>22</v>
      </c>
      <c r="I127" s="6"/>
      <c r="J127" s="188">
        <f t="shared" si="0"/>
        <v>0</v>
      </c>
      <c r="K127" s="185" t="s">
        <v>5</v>
      </c>
      <c r="L127" s="104"/>
      <c r="M127" s="189" t="s">
        <v>5</v>
      </c>
      <c r="N127" s="190" t="s">
        <v>42</v>
      </c>
      <c r="O127" s="105"/>
      <c r="P127" s="191">
        <f t="shared" si="1"/>
        <v>0</v>
      </c>
      <c r="Q127" s="191">
        <v>0</v>
      </c>
      <c r="R127" s="191">
        <f t="shared" si="2"/>
        <v>0</v>
      </c>
      <c r="S127" s="191">
        <v>0</v>
      </c>
      <c r="T127" s="192">
        <f t="shared" si="3"/>
        <v>0</v>
      </c>
      <c r="AR127" s="93" t="s">
        <v>188</v>
      </c>
      <c r="AT127" s="93" t="s">
        <v>183</v>
      </c>
      <c r="AU127" s="93" t="s">
        <v>81</v>
      </c>
      <c r="AY127" s="93" t="s">
        <v>180</v>
      </c>
      <c r="BE127" s="193">
        <f t="shared" si="4"/>
        <v>0</v>
      </c>
      <c r="BF127" s="193">
        <f t="shared" si="5"/>
        <v>0</v>
      </c>
      <c r="BG127" s="193">
        <f t="shared" si="6"/>
        <v>0</v>
      </c>
      <c r="BH127" s="193">
        <f t="shared" si="7"/>
        <v>0</v>
      </c>
      <c r="BI127" s="193">
        <f t="shared" si="8"/>
        <v>0</v>
      </c>
      <c r="BJ127" s="93" t="s">
        <v>78</v>
      </c>
      <c r="BK127" s="193">
        <f t="shared" si="9"/>
        <v>0</v>
      </c>
      <c r="BL127" s="93" t="s">
        <v>188</v>
      </c>
      <c r="BM127" s="93" t="s">
        <v>2708</v>
      </c>
    </row>
    <row r="128" spans="2:65" s="103" customFormat="1" ht="16.5" customHeight="1">
      <c r="B128" s="104"/>
      <c r="C128" s="183" t="s">
        <v>368</v>
      </c>
      <c r="D128" s="183" t="s">
        <v>183</v>
      </c>
      <c r="E128" s="184" t="s">
        <v>2709</v>
      </c>
      <c r="F128" s="185" t="s">
        <v>2710</v>
      </c>
      <c r="G128" s="186" t="s">
        <v>426</v>
      </c>
      <c r="H128" s="187">
        <v>6</v>
      </c>
      <c r="I128" s="6"/>
      <c r="J128" s="188">
        <f t="shared" si="0"/>
        <v>0</v>
      </c>
      <c r="K128" s="185" t="s">
        <v>5</v>
      </c>
      <c r="L128" s="104"/>
      <c r="M128" s="189" t="s">
        <v>5</v>
      </c>
      <c r="N128" s="190" t="s">
        <v>42</v>
      </c>
      <c r="O128" s="105"/>
      <c r="P128" s="191">
        <f t="shared" si="1"/>
        <v>0</v>
      </c>
      <c r="Q128" s="191">
        <v>0</v>
      </c>
      <c r="R128" s="191">
        <f t="shared" si="2"/>
        <v>0</v>
      </c>
      <c r="S128" s="191">
        <v>0</v>
      </c>
      <c r="T128" s="192">
        <f t="shared" si="3"/>
        <v>0</v>
      </c>
      <c r="AR128" s="93" t="s">
        <v>188</v>
      </c>
      <c r="AT128" s="93" t="s">
        <v>183</v>
      </c>
      <c r="AU128" s="93" t="s">
        <v>81</v>
      </c>
      <c r="AY128" s="93" t="s">
        <v>180</v>
      </c>
      <c r="BE128" s="193">
        <f t="shared" si="4"/>
        <v>0</v>
      </c>
      <c r="BF128" s="193">
        <f t="shared" si="5"/>
        <v>0</v>
      </c>
      <c r="BG128" s="193">
        <f t="shared" si="6"/>
        <v>0</v>
      </c>
      <c r="BH128" s="193">
        <f t="shared" si="7"/>
        <v>0</v>
      </c>
      <c r="BI128" s="193">
        <f t="shared" si="8"/>
        <v>0</v>
      </c>
      <c r="BJ128" s="93" t="s">
        <v>78</v>
      </c>
      <c r="BK128" s="193">
        <f t="shared" si="9"/>
        <v>0</v>
      </c>
      <c r="BL128" s="93" t="s">
        <v>188</v>
      </c>
      <c r="BM128" s="93" t="s">
        <v>2711</v>
      </c>
    </row>
    <row r="129" spans="2:65" s="103" customFormat="1" ht="16.5" customHeight="1">
      <c r="B129" s="104"/>
      <c r="C129" s="183" t="s">
        <v>376</v>
      </c>
      <c r="D129" s="183" t="s">
        <v>183</v>
      </c>
      <c r="E129" s="184" t="s">
        <v>2712</v>
      </c>
      <c r="F129" s="185" t="s">
        <v>2713</v>
      </c>
      <c r="G129" s="186" t="s">
        <v>426</v>
      </c>
      <c r="H129" s="187">
        <v>3</v>
      </c>
      <c r="I129" s="6"/>
      <c r="J129" s="188">
        <f t="shared" si="0"/>
        <v>0</v>
      </c>
      <c r="K129" s="185" t="s">
        <v>5</v>
      </c>
      <c r="L129" s="104"/>
      <c r="M129" s="189" t="s">
        <v>5</v>
      </c>
      <c r="N129" s="190" t="s">
        <v>42</v>
      </c>
      <c r="O129" s="105"/>
      <c r="P129" s="191">
        <f t="shared" si="1"/>
        <v>0</v>
      </c>
      <c r="Q129" s="191">
        <v>0</v>
      </c>
      <c r="R129" s="191">
        <f t="shared" si="2"/>
        <v>0</v>
      </c>
      <c r="S129" s="191">
        <v>0</v>
      </c>
      <c r="T129" s="192">
        <f t="shared" si="3"/>
        <v>0</v>
      </c>
      <c r="AR129" s="93" t="s">
        <v>188</v>
      </c>
      <c r="AT129" s="93" t="s">
        <v>183</v>
      </c>
      <c r="AU129" s="93" t="s">
        <v>81</v>
      </c>
      <c r="AY129" s="93" t="s">
        <v>180</v>
      </c>
      <c r="BE129" s="193">
        <f t="shared" si="4"/>
        <v>0</v>
      </c>
      <c r="BF129" s="193">
        <f t="shared" si="5"/>
        <v>0</v>
      </c>
      <c r="BG129" s="193">
        <f t="shared" si="6"/>
        <v>0</v>
      </c>
      <c r="BH129" s="193">
        <f t="shared" si="7"/>
        <v>0</v>
      </c>
      <c r="BI129" s="193">
        <f t="shared" si="8"/>
        <v>0</v>
      </c>
      <c r="BJ129" s="93" t="s">
        <v>78</v>
      </c>
      <c r="BK129" s="193">
        <f t="shared" si="9"/>
        <v>0</v>
      </c>
      <c r="BL129" s="93" t="s">
        <v>188</v>
      </c>
      <c r="BM129" s="93" t="s">
        <v>2714</v>
      </c>
    </row>
    <row r="130" spans="2:65" s="103" customFormat="1" ht="25.5" customHeight="1">
      <c r="B130" s="104"/>
      <c r="C130" s="183" t="s">
        <v>384</v>
      </c>
      <c r="D130" s="183" t="s">
        <v>183</v>
      </c>
      <c r="E130" s="184" t="s">
        <v>2715</v>
      </c>
      <c r="F130" s="185" t="s">
        <v>2716</v>
      </c>
      <c r="G130" s="186" t="s">
        <v>426</v>
      </c>
      <c r="H130" s="187">
        <v>2</v>
      </c>
      <c r="I130" s="6"/>
      <c r="J130" s="188">
        <f t="shared" si="0"/>
        <v>0</v>
      </c>
      <c r="K130" s="185" t="s">
        <v>5</v>
      </c>
      <c r="L130" s="104"/>
      <c r="M130" s="189" t="s">
        <v>5</v>
      </c>
      <c r="N130" s="190" t="s">
        <v>42</v>
      </c>
      <c r="O130" s="105"/>
      <c r="P130" s="191">
        <f t="shared" si="1"/>
        <v>0</v>
      </c>
      <c r="Q130" s="191">
        <v>0</v>
      </c>
      <c r="R130" s="191">
        <f t="shared" si="2"/>
        <v>0</v>
      </c>
      <c r="S130" s="191">
        <v>0</v>
      </c>
      <c r="T130" s="192">
        <f t="shared" si="3"/>
        <v>0</v>
      </c>
      <c r="AR130" s="93" t="s">
        <v>188</v>
      </c>
      <c r="AT130" s="93" t="s">
        <v>183</v>
      </c>
      <c r="AU130" s="93" t="s">
        <v>81</v>
      </c>
      <c r="AY130" s="93" t="s">
        <v>180</v>
      </c>
      <c r="BE130" s="193">
        <f t="shared" si="4"/>
        <v>0</v>
      </c>
      <c r="BF130" s="193">
        <f t="shared" si="5"/>
        <v>0</v>
      </c>
      <c r="BG130" s="193">
        <f t="shared" si="6"/>
        <v>0</v>
      </c>
      <c r="BH130" s="193">
        <f t="shared" si="7"/>
        <v>0</v>
      </c>
      <c r="BI130" s="193">
        <f t="shared" si="8"/>
        <v>0</v>
      </c>
      <c r="BJ130" s="93" t="s">
        <v>78</v>
      </c>
      <c r="BK130" s="193">
        <f t="shared" si="9"/>
        <v>0</v>
      </c>
      <c r="BL130" s="93" t="s">
        <v>188</v>
      </c>
      <c r="BM130" s="93" t="s">
        <v>2717</v>
      </c>
    </row>
    <row r="131" spans="2:65" s="103" customFormat="1" ht="25.5" customHeight="1">
      <c r="B131" s="104"/>
      <c r="C131" s="183" t="s">
        <v>389</v>
      </c>
      <c r="D131" s="183" t="s">
        <v>183</v>
      </c>
      <c r="E131" s="184" t="s">
        <v>2718</v>
      </c>
      <c r="F131" s="185" t="s">
        <v>2719</v>
      </c>
      <c r="G131" s="186" t="s">
        <v>426</v>
      </c>
      <c r="H131" s="187">
        <v>2</v>
      </c>
      <c r="I131" s="6"/>
      <c r="J131" s="188">
        <f t="shared" si="0"/>
        <v>0</v>
      </c>
      <c r="K131" s="185" t="s">
        <v>5</v>
      </c>
      <c r="L131" s="104"/>
      <c r="M131" s="189" t="s">
        <v>5</v>
      </c>
      <c r="N131" s="190" t="s">
        <v>42</v>
      </c>
      <c r="O131" s="105"/>
      <c r="P131" s="191">
        <f t="shared" si="1"/>
        <v>0</v>
      </c>
      <c r="Q131" s="191">
        <v>0</v>
      </c>
      <c r="R131" s="191">
        <f t="shared" si="2"/>
        <v>0</v>
      </c>
      <c r="S131" s="191">
        <v>0</v>
      </c>
      <c r="T131" s="192">
        <f t="shared" si="3"/>
        <v>0</v>
      </c>
      <c r="AR131" s="93" t="s">
        <v>188</v>
      </c>
      <c r="AT131" s="93" t="s">
        <v>183</v>
      </c>
      <c r="AU131" s="93" t="s">
        <v>81</v>
      </c>
      <c r="AY131" s="93" t="s">
        <v>180</v>
      </c>
      <c r="BE131" s="193">
        <f t="shared" si="4"/>
        <v>0</v>
      </c>
      <c r="BF131" s="193">
        <f t="shared" si="5"/>
        <v>0</v>
      </c>
      <c r="BG131" s="193">
        <f t="shared" si="6"/>
        <v>0</v>
      </c>
      <c r="BH131" s="193">
        <f t="shared" si="7"/>
        <v>0</v>
      </c>
      <c r="BI131" s="193">
        <f t="shared" si="8"/>
        <v>0</v>
      </c>
      <c r="BJ131" s="93" t="s">
        <v>78</v>
      </c>
      <c r="BK131" s="193">
        <f t="shared" si="9"/>
        <v>0</v>
      </c>
      <c r="BL131" s="93" t="s">
        <v>188</v>
      </c>
      <c r="BM131" s="93" t="s">
        <v>2720</v>
      </c>
    </row>
    <row r="132" spans="2:65" s="103" customFormat="1" ht="16.5" customHeight="1">
      <c r="B132" s="104"/>
      <c r="C132" s="183" t="s">
        <v>395</v>
      </c>
      <c r="D132" s="183" t="s">
        <v>183</v>
      </c>
      <c r="E132" s="184" t="s">
        <v>2721</v>
      </c>
      <c r="F132" s="185" t="s">
        <v>2722</v>
      </c>
      <c r="G132" s="186" t="s">
        <v>426</v>
      </c>
      <c r="H132" s="187">
        <v>1</v>
      </c>
      <c r="I132" s="6"/>
      <c r="J132" s="188">
        <f t="shared" si="0"/>
        <v>0</v>
      </c>
      <c r="K132" s="185" t="s">
        <v>5</v>
      </c>
      <c r="L132" s="104"/>
      <c r="M132" s="189" t="s">
        <v>5</v>
      </c>
      <c r="N132" s="190" t="s">
        <v>42</v>
      </c>
      <c r="O132" s="105"/>
      <c r="P132" s="191">
        <f t="shared" si="1"/>
        <v>0</v>
      </c>
      <c r="Q132" s="191">
        <v>0</v>
      </c>
      <c r="R132" s="191">
        <f t="shared" si="2"/>
        <v>0</v>
      </c>
      <c r="S132" s="191">
        <v>0</v>
      </c>
      <c r="T132" s="192">
        <f t="shared" si="3"/>
        <v>0</v>
      </c>
      <c r="AR132" s="93" t="s">
        <v>188</v>
      </c>
      <c r="AT132" s="93" t="s">
        <v>183</v>
      </c>
      <c r="AU132" s="93" t="s">
        <v>81</v>
      </c>
      <c r="AY132" s="93" t="s">
        <v>180</v>
      </c>
      <c r="BE132" s="193">
        <f t="shared" si="4"/>
        <v>0</v>
      </c>
      <c r="BF132" s="193">
        <f t="shared" si="5"/>
        <v>0</v>
      </c>
      <c r="BG132" s="193">
        <f t="shared" si="6"/>
        <v>0</v>
      </c>
      <c r="BH132" s="193">
        <f t="shared" si="7"/>
        <v>0</v>
      </c>
      <c r="BI132" s="193">
        <f t="shared" si="8"/>
        <v>0</v>
      </c>
      <c r="BJ132" s="93" t="s">
        <v>78</v>
      </c>
      <c r="BK132" s="193">
        <f t="shared" si="9"/>
        <v>0</v>
      </c>
      <c r="BL132" s="93" t="s">
        <v>188</v>
      </c>
      <c r="BM132" s="93" t="s">
        <v>2723</v>
      </c>
    </row>
    <row r="133" spans="2:65" s="103" customFormat="1" ht="16.5" customHeight="1">
      <c r="B133" s="104"/>
      <c r="C133" s="183" t="s">
        <v>402</v>
      </c>
      <c r="D133" s="183" t="s">
        <v>183</v>
      </c>
      <c r="E133" s="184" t="s">
        <v>2724</v>
      </c>
      <c r="F133" s="185" t="s">
        <v>2725</v>
      </c>
      <c r="G133" s="186" t="s">
        <v>426</v>
      </c>
      <c r="H133" s="187">
        <v>1</v>
      </c>
      <c r="I133" s="6"/>
      <c r="J133" s="188">
        <f t="shared" si="0"/>
        <v>0</v>
      </c>
      <c r="K133" s="185" t="s">
        <v>5</v>
      </c>
      <c r="L133" s="104"/>
      <c r="M133" s="189" t="s">
        <v>5</v>
      </c>
      <c r="N133" s="190" t="s">
        <v>42</v>
      </c>
      <c r="O133" s="105"/>
      <c r="P133" s="191">
        <f t="shared" si="1"/>
        <v>0</v>
      </c>
      <c r="Q133" s="191">
        <v>0</v>
      </c>
      <c r="R133" s="191">
        <f t="shared" si="2"/>
        <v>0</v>
      </c>
      <c r="S133" s="191">
        <v>0</v>
      </c>
      <c r="T133" s="192">
        <f t="shared" si="3"/>
        <v>0</v>
      </c>
      <c r="AR133" s="93" t="s">
        <v>188</v>
      </c>
      <c r="AT133" s="93" t="s">
        <v>183</v>
      </c>
      <c r="AU133" s="93" t="s">
        <v>81</v>
      </c>
      <c r="AY133" s="93" t="s">
        <v>180</v>
      </c>
      <c r="BE133" s="193">
        <f t="shared" si="4"/>
        <v>0</v>
      </c>
      <c r="BF133" s="193">
        <f t="shared" si="5"/>
        <v>0</v>
      </c>
      <c r="BG133" s="193">
        <f t="shared" si="6"/>
        <v>0</v>
      </c>
      <c r="BH133" s="193">
        <f t="shared" si="7"/>
        <v>0</v>
      </c>
      <c r="BI133" s="193">
        <f t="shared" si="8"/>
        <v>0</v>
      </c>
      <c r="BJ133" s="93" t="s">
        <v>78</v>
      </c>
      <c r="BK133" s="193">
        <f t="shared" si="9"/>
        <v>0</v>
      </c>
      <c r="BL133" s="93" t="s">
        <v>188</v>
      </c>
      <c r="BM133" s="93" t="s">
        <v>2726</v>
      </c>
    </row>
    <row r="134" spans="2:65" s="103" customFormat="1" ht="25.5" customHeight="1">
      <c r="B134" s="104"/>
      <c r="C134" s="183" t="s">
        <v>413</v>
      </c>
      <c r="D134" s="183" t="s">
        <v>183</v>
      </c>
      <c r="E134" s="184" t="s">
        <v>2727</v>
      </c>
      <c r="F134" s="185" t="s">
        <v>2728</v>
      </c>
      <c r="G134" s="186" t="s">
        <v>426</v>
      </c>
      <c r="H134" s="187">
        <v>1</v>
      </c>
      <c r="I134" s="6"/>
      <c r="J134" s="188">
        <f t="shared" si="0"/>
        <v>0</v>
      </c>
      <c r="K134" s="185" t="s">
        <v>5</v>
      </c>
      <c r="L134" s="104"/>
      <c r="M134" s="189" t="s">
        <v>5</v>
      </c>
      <c r="N134" s="190" t="s">
        <v>42</v>
      </c>
      <c r="O134" s="105"/>
      <c r="P134" s="191">
        <f t="shared" si="1"/>
        <v>0</v>
      </c>
      <c r="Q134" s="191">
        <v>0</v>
      </c>
      <c r="R134" s="191">
        <f t="shared" si="2"/>
        <v>0</v>
      </c>
      <c r="S134" s="191">
        <v>0</v>
      </c>
      <c r="T134" s="192">
        <f t="shared" si="3"/>
        <v>0</v>
      </c>
      <c r="AR134" s="93" t="s">
        <v>188</v>
      </c>
      <c r="AT134" s="93" t="s">
        <v>183</v>
      </c>
      <c r="AU134" s="93" t="s">
        <v>81</v>
      </c>
      <c r="AY134" s="93" t="s">
        <v>180</v>
      </c>
      <c r="BE134" s="193">
        <f t="shared" si="4"/>
        <v>0</v>
      </c>
      <c r="BF134" s="193">
        <f t="shared" si="5"/>
        <v>0</v>
      </c>
      <c r="BG134" s="193">
        <f t="shared" si="6"/>
        <v>0</v>
      </c>
      <c r="BH134" s="193">
        <f t="shared" si="7"/>
        <v>0</v>
      </c>
      <c r="BI134" s="193">
        <f t="shared" si="8"/>
        <v>0</v>
      </c>
      <c r="BJ134" s="93" t="s">
        <v>78</v>
      </c>
      <c r="BK134" s="193">
        <f t="shared" si="9"/>
        <v>0</v>
      </c>
      <c r="BL134" s="93" t="s">
        <v>188</v>
      </c>
      <c r="BM134" s="93" t="s">
        <v>2729</v>
      </c>
    </row>
    <row r="135" spans="2:65" s="171" customFormat="1" ht="29.85" customHeight="1">
      <c r="B135" s="170"/>
      <c r="D135" s="172" t="s">
        <v>70</v>
      </c>
      <c r="E135" s="181" t="s">
        <v>2730</v>
      </c>
      <c r="F135" s="181" t="s">
        <v>2731</v>
      </c>
      <c r="J135" s="182">
        <f>BK135</f>
        <v>0</v>
      </c>
      <c r="L135" s="170"/>
      <c r="M135" s="175"/>
      <c r="N135" s="176"/>
      <c r="O135" s="176"/>
      <c r="P135" s="177">
        <f>SUM(P136:P157)</f>
        <v>0</v>
      </c>
      <c r="Q135" s="176"/>
      <c r="R135" s="177">
        <f>SUM(R136:R157)</f>
        <v>0</v>
      </c>
      <c r="S135" s="176"/>
      <c r="T135" s="178">
        <f>SUM(T136:T157)</f>
        <v>0</v>
      </c>
      <c r="AR135" s="172" t="s">
        <v>78</v>
      </c>
      <c r="AT135" s="179" t="s">
        <v>70</v>
      </c>
      <c r="AU135" s="179" t="s">
        <v>78</v>
      </c>
      <c r="AY135" s="172" t="s">
        <v>180</v>
      </c>
      <c r="BK135" s="180">
        <f>SUM(BK136:BK157)</f>
        <v>0</v>
      </c>
    </row>
    <row r="136" spans="2:65" s="103" customFormat="1" ht="16.5" customHeight="1">
      <c r="B136" s="104"/>
      <c r="C136" s="183" t="s">
        <v>423</v>
      </c>
      <c r="D136" s="183" t="s">
        <v>183</v>
      </c>
      <c r="E136" s="184" t="s">
        <v>2732</v>
      </c>
      <c r="F136" s="185" t="s">
        <v>2733</v>
      </c>
      <c r="G136" s="186" t="s">
        <v>186</v>
      </c>
      <c r="H136" s="187">
        <v>10</v>
      </c>
      <c r="I136" s="6"/>
      <c r="J136" s="188">
        <f t="shared" ref="J136:J157" si="10">ROUND(I136*H136,2)</f>
        <v>0</v>
      </c>
      <c r="K136" s="185" t="s">
        <v>5</v>
      </c>
      <c r="L136" s="104"/>
      <c r="M136" s="189" t="s">
        <v>5</v>
      </c>
      <c r="N136" s="190" t="s">
        <v>42</v>
      </c>
      <c r="O136" s="105"/>
      <c r="P136" s="191">
        <f t="shared" ref="P136:P157" si="11">O136*H136</f>
        <v>0</v>
      </c>
      <c r="Q136" s="191">
        <v>0</v>
      </c>
      <c r="R136" s="191">
        <f t="shared" ref="R136:R157" si="12">Q136*H136</f>
        <v>0</v>
      </c>
      <c r="S136" s="191">
        <v>0</v>
      </c>
      <c r="T136" s="192">
        <f t="shared" ref="T136:T157" si="13">S136*H136</f>
        <v>0</v>
      </c>
      <c r="AR136" s="93" t="s">
        <v>188</v>
      </c>
      <c r="AT136" s="93" t="s">
        <v>183</v>
      </c>
      <c r="AU136" s="93" t="s">
        <v>81</v>
      </c>
      <c r="AY136" s="93" t="s">
        <v>180</v>
      </c>
      <c r="BE136" s="193">
        <f t="shared" ref="BE136:BE157" si="14">IF(N136="základní",J136,0)</f>
        <v>0</v>
      </c>
      <c r="BF136" s="193">
        <f t="shared" ref="BF136:BF157" si="15">IF(N136="snížená",J136,0)</f>
        <v>0</v>
      </c>
      <c r="BG136" s="193">
        <f t="shared" ref="BG136:BG157" si="16">IF(N136="zákl. přenesená",J136,0)</f>
        <v>0</v>
      </c>
      <c r="BH136" s="193">
        <f t="shared" ref="BH136:BH157" si="17">IF(N136="sníž. přenesená",J136,0)</f>
        <v>0</v>
      </c>
      <c r="BI136" s="193">
        <f t="shared" ref="BI136:BI157" si="18">IF(N136="nulová",J136,0)</f>
        <v>0</v>
      </c>
      <c r="BJ136" s="93" t="s">
        <v>78</v>
      </c>
      <c r="BK136" s="193">
        <f t="shared" ref="BK136:BK157" si="19">ROUND(I136*H136,2)</f>
        <v>0</v>
      </c>
      <c r="BL136" s="93" t="s">
        <v>188</v>
      </c>
      <c r="BM136" s="93" t="s">
        <v>2734</v>
      </c>
    </row>
    <row r="137" spans="2:65" s="103" customFormat="1" ht="16.5" customHeight="1">
      <c r="B137" s="104"/>
      <c r="C137" s="183" t="s">
        <v>429</v>
      </c>
      <c r="D137" s="183" t="s">
        <v>183</v>
      </c>
      <c r="E137" s="184" t="s">
        <v>2735</v>
      </c>
      <c r="F137" s="185" t="s">
        <v>2736</v>
      </c>
      <c r="G137" s="186" t="s">
        <v>186</v>
      </c>
      <c r="H137" s="187">
        <v>47</v>
      </c>
      <c r="I137" s="6"/>
      <c r="J137" s="188">
        <f t="shared" si="10"/>
        <v>0</v>
      </c>
      <c r="K137" s="185" t="s">
        <v>5</v>
      </c>
      <c r="L137" s="104"/>
      <c r="M137" s="189" t="s">
        <v>5</v>
      </c>
      <c r="N137" s="190" t="s">
        <v>42</v>
      </c>
      <c r="O137" s="105"/>
      <c r="P137" s="191">
        <f t="shared" si="11"/>
        <v>0</v>
      </c>
      <c r="Q137" s="191">
        <v>0</v>
      </c>
      <c r="R137" s="191">
        <f t="shared" si="12"/>
        <v>0</v>
      </c>
      <c r="S137" s="191">
        <v>0</v>
      </c>
      <c r="T137" s="192">
        <f t="shared" si="13"/>
        <v>0</v>
      </c>
      <c r="AR137" s="93" t="s">
        <v>188</v>
      </c>
      <c r="AT137" s="93" t="s">
        <v>183</v>
      </c>
      <c r="AU137" s="93" t="s">
        <v>81</v>
      </c>
      <c r="AY137" s="93" t="s">
        <v>180</v>
      </c>
      <c r="BE137" s="193">
        <f t="shared" si="14"/>
        <v>0</v>
      </c>
      <c r="BF137" s="193">
        <f t="shared" si="15"/>
        <v>0</v>
      </c>
      <c r="BG137" s="193">
        <f t="shared" si="16"/>
        <v>0</v>
      </c>
      <c r="BH137" s="193">
        <f t="shared" si="17"/>
        <v>0</v>
      </c>
      <c r="BI137" s="193">
        <f t="shared" si="18"/>
        <v>0</v>
      </c>
      <c r="BJ137" s="93" t="s">
        <v>78</v>
      </c>
      <c r="BK137" s="193">
        <f t="shared" si="19"/>
        <v>0</v>
      </c>
      <c r="BL137" s="93" t="s">
        <v>188</v>
      </c>
      <c r="BM137" s="93" t="s">
        <v>2737</v>
      </c>
    </row>
    <row r="138" spans="2:65" s="103" customFormat="1" ht="16.5" customHeight="1">
      <c r="B138" s="104"/>
      <c r="C138" s="183" t="s">
        <v>411</v>
      </c>
      <c r="D138" s="183" t="s">
        <v>183</v>
      </c>
      <c r="E138" s="184" t="s">
        <v>2738</v>
      </c>
      <c r="F138" s="185" t="s">
        <v>2739</v>
      </c>
      <c r="G138" s="186" t="s">
        <v>186</v>
      </c>
      <c r="H138" s="187">
        <v>36</v>
      </c>
      <c r="I138" s="6"/>
      <c r="J138" s="188">
        <f t="shared" si="10"/>
        <v>0</v>
      </c>
      <c r="K138" s="185" t="s">
        <v>5</v>
      </c>
      <c r="L138" s="104"/>
      <c r="M138" s="189" t="s">
        <v>5</v>
      </c>
      <c r="N138" s="190" t="s">
        <v>42</v>
      </c>
      <c r="O138" s="105"/>
      <c r="P138" s="191">
        <f t="shared" si="11"/>
        <v>0</v>
      </c>
      <c r="Q138" s="191">
        <v>0</v>
      </c>
      <c r="R138" s="191">
        <f t="shared" si="12"/>
        <v>0</v>
      </c>
      <c r="S138" s="191">
        <v>0</v>
      </c>
      <c r="T138" s="192">
        <f t="shared" si="13"/>
        <v>0</v>
      </c>
      <c r="AR138" s="93" t="s">
        <v>188</v>
      </c>
      <c r="AT138" s="93" t="s">
        <v>183</v>
      </c>
      <c r="AU138" s="93" t="s">
        <v>81</v>
      </c>
      <c r="AY138" s="93" t="s">
        <v>180</v>
      </c>
      <c r="BE138" s="193">
        <f t="shared" si="14"/>
        <v>0</v>
      </c>
      <c r="BF138" s="193">
        <f t="shared" si="15"/>
        <v>0</v>
      </c>
      <c r="BG138" s="193">
        <f t="shared" si="16"/>
        <v>0</v>
      </c>
      <c r="BH138" s="193">
        <f t="shared" si="17"/>
        <v>0</v>
      </c>
      <c r="BI138" s="193">
        <f t="shared" si="18"/>
        <v>0</v>
      </c>
      <c r="BJ138" s="93" t="s">
        <v>78</v>
      </c>
      <c r="BK138" s="193">
        <f t="shared" si="19"/>
        <v>0</v>
      </c>
      <c r="BL138" s="93" t="s">
        <v>188</v>
      </c>
      <c r="BM138" s="93" t="s">
        <v>2740</v>
      </c>
    </row>
    <row r="139" spans="2:65" s="103" customFormat="1" ht="16.5" customHeight="1">
      <c r="B139" s="104"/>
      <c r="C139" s="183" t="s">
        <v>440</v>
      </c>
      <c r="D139" s="183" t="s">
        <v>183</v>
      </c>
      <c r="E139" s="184" t="s">
        <v>2741</v>
      </c>
      <c r="F139" s="185" t="s">
        <v>2742</v>
      </c>
      <c r="G139" s="186" t="s">
        <v>186</v>
      </c>
      <c r="H139" s="187">
        <v>6</v>
      </c>
      <c r="I139" s="6"/>
      <c r="J139" s="188">
        <f t="shared" si="10"/>
        <v>0</v>
      </c>
      <c r="K139" s="185" t="s">
        <v>5</v>
      </c>
      <c r="L139" s="104"/>
      <c r="M139" s="189" t="s">
        <v>5</v>
      </c>
      <c r="N139" s="190" t="s">
        <v>42</v>
      </c>
      <c r="O139" s="105"/>
      <c r="P139" s="191">
        <f t="shared" si="11"/>
        <v>0</v>
      </c>
      <c r="Q139" s="191">
        <v>0</v>
      </c>
      <c r="R139" s="191">
        <f t="shared" si="12"/>
        <v>0</v>
      </c>
      <c r="S139" s="191">
        <v>0</v>
      </c>
      <c r="T139" s="192">
        <f t="shared" si="13"/>
        <v>0</v>
      </c>
      <c r="AR139" s="93" t="s">
        <v>188</v>
      </c>
      <c r="AT139" s="93" t="s">
        <v>183</v>
      </c>
      <c r="AU139" s="93" t="s">
        <v>81</v>
      </c>
      <c r="AY139" s="93" t="s">
        <v>180</v>
      </c>
      <c r="BE139" s="193">
        <f t="shared" si="14"/>
        <v>0</v>
      </c>
      <c r="BF139" s="193">
        <f t="shared" si="15"/>
        <v>0</v>
      </c>
      <c r="BG139" s="193">
        <f t="shared" si="16"/>
        <v>0</v>
      </c>
      <c r="BH139" s="193">
        <f t="shared" si="17"/>
        <v>0</v>
      </c>
      <c r="BI139" s="193">
        <f t="shared" si="18"/>
        <v>0</v>
      </c>
      <c r="BJ139" s="93" t="s">
        <v>78</v>
      </c>
      <c r="BK139" s="193">
        <f t="shared" si="19"/>
        <v>0</v>
      </c>
      <c r="BL139" s="93" t="s">
        <v>188</v>
      </c>
      <c r="BM139" s="93" t="s">
        <v>2743</v>
      </c>
    </row>
    <row r="140" spans="2:65" s="103" customFormat="1" ht="16.5" customHeight="1">
      <c r="B140" s="104"/>
      <c r="C140" s="183" t="s">
        <v>444</v>
      </c>
      <c r="D140" s="183" t="s">
        <v>183</v>
      </c>
      <c r="E140" s="184" t="s">
        <v>2744</v>
      </c>
      <c r="F140" s="185" t="s">
        <v>2745</v>
      </c>
      <c r="G140" s="186" t="s">
        <v>186</v>
      </c>
      <c r="H140" s="187">
        <v>258</v>
      </c>
      <c r="I140" s="6"/>
      <c r="J140" s="188">
        <f t="shared" si="10"/>
        <v>0</v>
      </c>
      <c r="K140" s="185" t="s">
        <v>5</v>
      </c>
      <c r="L140" s="104"/>
      <c r="M140" s="189" t="s">
        <v>5</v>
      </c>
      <c r="N140" s="190" t="s">
        <v>42</v>
      </c>
      <c r="O140" s="105"/>
      <c r="P140" s="191">
        <f t="shared" si="11"/>
        <v>0</v>
      </c>
      <c r="Q140" s="191">
        <v>0</v>
      </c>
      <c r="R140" s="191">
        <f t="shared" si="12"/>
        <v>0</v>
      </c>
      <c r="S140" s="191">
        <v>0</v>
      </c>
      <c r="T140" s="192">
        <f t="shared" si="13"/>
        <v>0</v>
      </c>
      <c r="AR140" s="93" t="s">
        <v>188</v>
      </c>
      <c r="AT140" s="93" t="s">
        <v>183</v>
      </c>
      <c r="AU140" s="93" t="s">
        <v>81</v>
      </c>
      <c r="AY140" s="93" t="s">
        <v>180</v>
      </c>
      <c r="BE140" s="193">
        <f t="shared" si="14"/>
        <v>0</v>
      </c>
      <c r="BF140" s="193">
        <f t="shared" si="15"/>
        <v>0</v>
      </c>
      <c r="BG140" s="193">
        <f t="shared" si="16"/>
        <v>0</v>
      </c>
      <c r="BH140" s="193">
        <f t="shared" si="17"/>
        <v>0</v>
      </c>
      <c r="BI140" s="193">
        <f t="shared" si="18"/>
        <v>0</v>
      </c>
      <c r="BJ140" s="93" t="s">
        <v>78</v>
      </c>
      <c r="BK140" s="193">
        <f t="shared" si="19"/>
        <v>0</v>
      </c>
      <c r="BL140" s="93" t="s">
        <v>188</v>
      </c>
      <c r="BM140" s="93" t="s">
        <v>2746</v>
      </c>
    </row>
    <row r="141" spans="2:65" s="103" customFormat="1" ht="16.5" customHeight="1">
      <c r="B141" s="104"/>
      <c r="C141" s="183" t="s">
        <v>451</v>
      </c>
      <c r="D141" s="183" t="s">
        <v>183</v>
      </c>
      <c r="E141" s="184" t="s">
        <v>2747</v>
      </c>
      <c r="F141" s="185" t="s">
        <v>2748</v>
      </c>
      <c r="G141" s="186" t="s">
        <v>186</v>
      </c>
      <c r="H141" s="187">
        <v>3</v>
      </c>
      <c r="I141" s="6"/>
      <c r="J141" s="188">
        <f t="shared" si="10"/>
        <v>0</v>
      </c>
      <c r="K141" s="185" t="s">
        <v>5</v>
      </c>
      <c r="L141" s="104"/>
      <c r="M141" s="189" t="s">
        <v>5</v>
      </c>
      <c r="N141" s="190" t="s">
        <v>42</v>
      </c>
      <c r="O141" s="105"/>
      <c r="P141" s="191">
        <f t="shared" si="11"/>
        <v>0</v>
      </c>
      <c r="Q141" s="191">
        <v>0</v>
      </c>
      <c r="R141" s="191">
        <f t="shared" si="12"/>
        <v>0</v>
      </c>
      <c r="S141" s="191">
        <v>0</v>
      </c>
      <c r="T141" s="192">
        <f t="shared" si="13"/>
        <v>0</v>
      </c>
      <c r="AR141" s="93" t="s">
        <v>188</v>
      </c>
      <c r="AT141" s="93" t="s">
        <v>183</v>
      </c>
      <c r="AU141" s="93" t="s">
        <v>81</v>
      </c>
      <c r="AY141" s="93" t="s">
        <v>180</v>
      </c>
      <c r="BE141" s="193">
        <f t="shared" si="14"/>
        <v>0</v>
      </c>
      <c r="BF141" s="193">
        <f t="shared" si="15"/>
        <v>0</v>
      </c>
      <c r="BG141" s="193">
        <f t="shared" si="16"/>
        <v>0</v>
      </c>
      <c r="BH141" s="193">
        <f t="shared" si="17"/>
        <v>0</v>
      </c>
      <c r="BI141" s="193">
        <f t="shared" si="18"/>
        <v>0</v>
      </c>
      <c r="BJ141" s="93" t="s">
        <v>78</v>
      </c>
      <c r="BK141" s="193">
        <f t="shared" si="19"/>
        <v>0</v>
      </c>
      <c r="BL141" s="93" t="s">
        <v>188</v>
      </c>
      <c r="BM141" s="93" t="s">
        <v>2749</v>
      </c>
    </row>
    <row r="142" spans="2:65" s="103" customFormat="1" ht="16.5" customHeight="1">
      <c r="B142" s="104"/>
      <c r="C142" s="183" t="s">
        <v>458</v>
      </c>
      <c r="D142" s="183" t="s">
        <v>183</v>
      </c>
      <c r="E142" s="184" t="s">
        <v>2750</v>
      </c>
      <c r="F142" s="185" t="s">
        <v>2751</v>
      </c>
      <c r="G142" s="186" t="s">
        <v>186</v>
      </c>
      <c r="H142" s="187">
        <v>3</v>
      </c>
      <c r="I142" s="6"/>
      <c r="J142" s="188">
        <f t="shared" si="10"/>
        <v>0</v>
      </c>
      <c r="K142" s="185" t="s">
        <v>5</v>
      </c>
      <c r="L142" s="104"/>
      <c r="M142" s="189" t="s">
        <v>5</v>
      </c>
      <c r="N142" s="190" t="s">
        <v>42</v>
      </c>
      <c r="O142" s="105"/>
      <c r="P142" s="191">
        <f t="shared" si="11"/>
        <v>0</v>
      </c>
      <c r="Q142" s="191">
        <v>0</v>
      </c>
      <c r="R142" s="191">
        <f t="shared" si="12"/>
        <v>0</v>
      </c>
      <c r="S142" s="191">
        <v>0</v>
      </c>
      <c r="T142" s="192">
        <f t="shared" si="13"/>
        <v>0</v>
      </c>
      <c r="AR142" s="93" t="s">
        <v>188</v>
      </c>
      <c r="AT142" s="93" t="s">
        <v>183</v>
      </c>
      <c r="AU142" s="93" t="s">
        <v>81</v>
      </c>
      <c r="AY142" s="93" t="s">
        <v>180</v>
      </c>
      <c r="BE142" s="193">
        <f t="shared" si="14"/>
        <v>0</v>
      </c>
      <c r="BF142" s="193">
        <f t="shared" si="15"/>
        <v>0</v>
      </c>
      <c r="BG142" s="193">
        <f t="shared" si="16"/>
        <v>0</v>
      </c>
      <c r="BH142" s="193">
        <f t="shared" si="17"/>
        <v>0</v>
      </c>
      <c r="BI142" s="193">
        <f t="shared" si="18"/>
        <v>0</v>
      </c>
      <c r="BJ142" s="93" t="s">
        <v>78</v>
      </c>
      <c r="BK142" s="193">
        <f t="shared" si="19"/>
        <v>0</v>
      </c>
      <c r="BL142" s="93" t="s">
        <v>188</v>
      </c>
      <c r="BM142" s="93" t="s">
        <v>2752</v>
      </c>
    </row>
    <row r="143" spans="2:65" s="103" customFormat="1" ht="16.5" customHeight="1">
      <c r="B143" s="104"/>
      <c r="C143" s="183" t="s">
        <v>466</v>
      </c>
      <c r="D143" s="183" t="s">
        <v>183</v>
      </c>
      <c r="E143" s="184" t="s">
        <v>2753</v>
      </c>
      <c r="F143" s="185" t="s">
        <v>2754</v>
      </c>
      <c r="G143" s="186" t="s">
        <v>186</v>
      </c>
      <c r="H143" s="187">
        <v>1</v>
      </c>
      <c r="I143" s="6"/>
      <c r="J143" s="188">
        <f t="shared" si="10"/>
        <v>0</v>
      </c>
      <c r="K143" s="185" t="s">
        <v>5</v>
      </c>
      <c r="L143" s="104"/>
      <c r="M143" s="189" t="s">
        <v>5</v>
      </c>
      <c r="N143" s="190" t="s">
        <v>42</v>
      </c>
      <c r="O143" s="105"/>
      <c r="P143" s="191">
        <f t="shared" si="11"/>
        <v>0</v>
      </c>
      <c r="Q143" s="191">
        <v>0</v>
      </c>
      <c r="R143" s="191">
        <f t="shared" si="12"/>
        <v>0</v>
      </c>
      <c r="S143" s="191">
        <v>0</v>
      </c>
      <c r="T143" s="192">
        <f t="shared" si="13"/>
        <v>0</v>
      </c>
      <c r="AR143" s="93" t="s">
        <v>188</v>
      </c>
      <c r="AT143" s="93" t="s">
        <v>183</v>
      </c>
      <c r="AU143" s="93" t="s">
        <v>81</v>
      </c>
      <c r="AY143" s="93" t="s">
        <v>180</v>
      </c>
      <c r="BE143" s="193">
        <f t="shared" si="14"/>
        <v>0</v>
      </c>
      <c r="BF143" s="193">
        <f t="shared" si="15"/>
        <v>0</v>
      </c>
      <c r="BG143" s="193">
        <f t="shared" si="16"/>
        <v>0</v>
      </c>
      <c r="BH143" s="193">
        <f t="shared" si="17"/>
        <v>0</v>
      </c>
      <c r="BI143" s="193">
        <f t="shared" si="18"/>
        <v>0</v>
      </c>
      <c r="BJ143" s="93" t="s">
        <v>78</v>
      </c>
      <c r="BK143" s="193">
        <f t="shared" si="19"/>
        <v>0</v>
      </c>
      <c r="BL143" s="93" t="s">
        <v>188</v>
      </c>
      <c r="BM143" s="93" t="s">
        <v>2755</v>
      </c>
    </row>
    <row r="144" spans="2:65" s="103" customFormat="1" ht="16.5" customHeight="1">
      <c r="B144" s="104"/>
      <c r="C144" s="183" t="s">
        <v>473</v>
      </c>
      <c r="D144" s="183" t="s">
        <v>183</v>
      </c>
      <c r="E144" s="184" t="s">
        <v>2756</v>
      </c>
      <c r="F144" s="185" t="s">
        <v>2757</v>
      </c>
      <c r="G144" s="186" t="s">
        <v>426</v>
      </c>
      <c r="H144" s="187">
        <v>2</v>
      </c>
      <c r="I144" s="6"/>
      <c r="J144" s="188">
        <f t="shared" si="10"/>
        <v>0</v>
      </c>
      <c r="K144" s="185" t="s">
        <v>5</v>
      </c>
      <c r="L144" s="104"/>
      <c r="M144" s="189" t="s">
        <v>5</v>
      </c>
      <c r="N144" s="190" t="s">
        <v>42</v>
      </c>
      <c r="O144" s="105"/>
      <c r="P144" s="191">
        <f t="shared" si="11"/>
        <v>0</v>
      </c>
      <c r="Q144" s="191">
        <v>0</v>
      </c>
      <c r="R144" s="191">
        <f t="shared" si="12"/>
        <v>0</v>
      </c>
      <c r="S144" s="191">
        <v>0</v>
      </c>
      <c r="T144" s="192">
        <f t="shared" si="13"/>
        <v>0</v>
      </c>
      <c r="AR144" s="93" t="s">
        <v>188</v>
      </c>
      <c r="AT144" s="93" t="s">
        <v>183</v>
      </c>
      <c r="AU144" s="93" t="s">
        <v>81</v>
      </c>
      <c r="AY144" s="93" t="s">
        <v>180</v>
      </c>
      <c r="BE144" s="193">
        <f t="shared" si="14"/>
        <v>0</v>
      </c>
      <c r="BF144" s="193">
        <f t="shared" si="15"/>
        <v>0</v>
      </c>
      <c r="BG144" s="193">
        <f t="shared" si="16"/>
        <v>0</v>
      </c>
      <c r="BH144" s="193">
        <f t="shared" si="17"/>
        <v>0</v>
      </c>
      <c r="BI144" s="193">
        <f t="shared" si="18"/>
        <v>0</v>
      </c>
      <c r="BJ144" s="93" t="s">
        <v>78</v>
      </c>
      <c r="BK144" s="193">
        <f t="shared" si="19"/>
        <v>0</v>
      </c>
      <c r="BL144" s="93" t="s">
        <v>188</v>
      </c>
      <c r="BM144" s="93" t="s">
        <v>2758</v>
      </c>
    </row>
    <row r="145" spans="2:65" s="103" customFormat="1" ht="16.5" customHeight="1">
      <c r="B145" s="104"/>
      <c r="C145" s="183" t="s">
        <v>481</v>
      </c>
      <c r="D145" s="183" t="s">
        <v>183</v>
      </c>
      <c r="E145" s="184" t="s">
        <v>2759</v>
      </c>
      <c r="F145" s="185" t="s">
        <v>2760</v>
      </c>
      <c r="G145" s="186" t="s">
        <v>426</v>
      </c>
      <c r="H145" s="187">
        <v>10</v>
      </c>
      <c r="I145" s="6"/>
      <c r="J145" s="188">
        <f t="shared" si="10"/>
        <v>0</v>
      </c>
      <c r="K145" s="185" t="s">
        <v>5</v>
      </c>
      <c r="L145" s="104"/>
      <c r="M145" s="189" t="s">
        <v>5</v>
      </c>
      <c r="N145" s="190" t="s">
        <v>42</v>
      </c>
      <c r="O145" s="105"/>
      <c r="P145" s="191">
        <f t="shared" si="11"/>
        <v>0</v>
      </c>
      <c r="Q145" s="191">
        <v>0</v>
      </c>
      <c r="R145" s="191">
        <f t="shared" si="12"/>
        <v>0</v>
      </c>
      <c r="S145" s="191">
        <v>0</v>
      </c>
      <c r="T145" s="192">
        <f t="shared" si="13"/>
        <v>0</v>
      </c>
      <c r="AR145" s="93" t="s">
        <v>188</v>
      </c>
      <c r="AT145" s="93" t="s">
        <v>183</v>
      </c>
      <c r="AU145" s="93" t="s">
        <v>81</v>
      </c>
      <c r="AY145" s="93" t="s">
        <v>180</v>
      </c>
      <c r="BE145" s="193">
        <f t="shared" si="14"/>
        <v>0</v>
      </c>
      <c r="BF145" s="193">
        <f t="shared" si="15"/>
        <v>0</v>
      </c>
      <c r="BG145" s="193">
        <f t="shared" si="16"/>
        <v>0</v>
      </c>
      <c r="BH145" s="193">
        <f t="shared" si="17"/>
        <v>0</v>
      </c>
      <c r="BI145" s="193">
        <f t="shared" si="18"/>
        <v>0</v>
      </c>
      <c r="BJ145" s="93" t="s">
        <v>78</v>
      </c>
      <c r="BK145" s="193">
        <f t="shared" si="19"/>
        <v>0</v>
      </c>
      <c r="BL145" s="93" t="s">
        <v>188</v>
      </c>
      <c r="BM145" s="93" t="s">
        <v>2761</v>
      </c>
    </row>
    <row r="146" spans="2:65" s="103" customFormat="1" ht="16.5" customHeight="1">
      <c r="B146" s="104"/>
      <c r="C146" s="183" t="s">
        <v>489</v>
      </c>
      <c r="D146" s="183" t="s">
        <v>183</v>
      </c>
      <c r="E146" s="184" t="s">
        <v>2762</v>
      </c>
      <c r="F146" s="185" t="s">
        <v>2763</v>
      </c>
      <c r="G146" s="186" t="s">
        <v>426</v>
      </c>
      <c r="H146" s="187">
        <v>8</v>
      </c>
      <c r="I146" s="6"/>
      <c r="J146" s="188">
        <f t="shared" si="10"/>
        <v>0</v>
      </c>
      <c r="K146" s="185" t="s">
        <v>5</v>
      </c>
      <c r="L146" s="104"/>
      <c r="M146" s="189" t="s">
        <v>5</v>
      </c>
      <c r="N146" s="190" t="s">
        <v>42</v>
      </c>
      <c r="O146" s="105"/>
      <c r="P146" s="191">
        <f t="shared" si="11"/>
        <v>0</v>
      </c>
      <c r="Q146" s="191">
        <v>0</v>
      </c>
      <c r="R146" s="191">
        <f t="shared" si="12"/>
        <v>0</v>
      </c>
      <c r="S146" s="191">
        <v>0</v>
      </c>
      <c r="T146" s="192">
        <f t="shared" si="13"/>
        <v>0</v>
      </c>
      <c r="AR146" s="93" t="s">
        <v>188</v>
      </c>
      <c r="AT146" s="93" t="s">
        <v>183</v>
      </c>
      <c r="AU146" s="93" t="s">
        <v>81</v>
      </c>
      <c r="AY146" s="93" t="s">
        <v>180</v>
      </c>
      <c r="BE146" s="193">
        <f t="shared" si="14"/>
        <v>0</v>
      </c>
      <c r="BF146" s="193">
        <f t="shared" si="15"/>
        <v>0</v>
      </c>
      <c r="BG146" s="193">
        <f t="shared" si="16"/>
        <v>0</v>
      </c>
      <c r="BH146" s="193">
        <f t="shared" si="17"/>
        <v>0</v>
      </c>
      <c r="BI146" s="193">
        <f t="shared" si="18"/>
        <v>0</v>
      </c>
      <c r="BJ146" s="93" t="s">
        <v>78</v>
      </c>
      <c r="BK146" s="193">
        <f t="shared" si="19"/>
        <v>0</v>
      </c>
      <c r="BL146" s="93" t="s">
        <v>188</v>
      </c>
      <c r="BM146" s="93" t="s">
        <v>2764</v>
      </c>
    </row>
    <row r="147" spans="2:65" s="103" customFormat="1" ht="25.5" customHeight="1">
      <c r="B147" s="104"/>
      <c r="C147" s="183" t="s">
        <v>500</v>
      </c>
      <c r="D147" s="183" t="s">
        <v>183</v>
      </c>
      <c r="E147" s="184" t="s">
        <v>2765</v>
      </c>
      <c r="F147" s="185" t="s">
        <v>2766</v>
      </c>
      <c r="G147" s="186" t="s">
        <v>186</v>
      </c>
      <c r="H147" s="187">
        <v>10</v>
      </c>
      <c r="I147" s="6"/>
      <c r="J147" s="188">
        <f t="shared" si="10"/>
        <v>0</v>
      </c>
      <c r="K147" s="185" t="s">
        <v>5</v>
      </c>
      <c r="L147" s="104"/>
      <c r="M147" s="189" t="s">
        <v>5</v>
      </c>
      <c r="N147" s="190" t="s">
        <v>42</v>
      </c>
      <c r="O147" s="105"/>
      <c r="P147" s="191">
        <f t="shared" si="11"/>
        <v>0</v>
      </c>
      <c r="Q147" s="191">
        <v>0</v>
      </c>
      <c r="R147" s="191">
        <f t="shared" si="12"/>
        <v>0</v>
      </c>
      <c r="S147" s="191">
        <v>0</v>
      </c>
      <c r="T147" s="192">
        <f t="shared" si="13"/>
        <v>0</v>
      </c>
      <c r="AR147" s="93" t="s">
        <v>188</v>
      </c>
      <c r="AT147" s="93" t="s">
        <v>183</v>
      </c>
      <c r="AU147" s="93" t="s">
        <v>81</v>
      </c>
      <c r="AY147" s="93" t="s">
        <v>180</v>
      </c>
      <c r="BE147" s="193">
        <f t="shared" si="14"/>
        <v>0</v>
      </c>
      <c r="BF147" s="193">
        <f t="shared" si="15"/>
        <v>0</v>
      </c>
      <c r="BG147" s="193">
        <f t="shared" si="16"/>
        <v>0</v>
      </c>
      <c r="BH147" s="193">
        <f t="shared" si="17"/>
        <v>0</v>
      </c>
      <c r="BI147" s="193">
        <f t="shared" si="18"/>
        <v>0</v>
      </c>
      <c r="BJ147" s="93" t="s">
        <v>78</v>
      </c>
      <c r="BK147" s="193">
        <f t="shared" si="19"/>
        <v>0</v>
      </c>
      <c r="BL147" s="93" t="s">
        <v>188</v>
      </c>
      <c r="BM147" s="93" t="s">
        <v>2767</v>
      </c>
    </row>
    <row r="148" spans="2:65" s="103" customFormat="1" ht="25.5" customHeight="1">
      <c r="B148" s="104"/>
      <c r="C148" s="183" t="s">
        <v>504</v>
      </c>
      <c r="D148" s="183" t="s">
        <v>183</v>
      </c>
      <c r="E148" s="184" t="s">
        <v>2768</v>
      </c>
      <c r="F148" s="185" t="s">
        <v>2769</v>
      </c>
      <c r="G148" s="186" t="s">
        <v>186</v>
      </c>
      <c r="H148" s="187">
        <v>47</v>
      </c>
      <c r="I148" s="6"/>
      <c r="J148" s="188">
        <f t="shared" si="10"/>
        <v>0</v>
      </c>
      <c r="K148" s="185" t="s">
        <v>5</v>
      </c>
      <c r="L148" s="104"/>
      <c r="M148" s="189" t="s">
        <v>5</v>
      </c>
      <c r="N148" s="190" t="s">
        <v>42</v>
      </c>
      <c r="O148" s="105"/>
      <c r="P148" s="191">
        <f t="shared" si="11"/>
        <v>0</v>
      </c>
      <c r="Q148" s="191">
        <v>0</v>
      </c>
      <c r="R148" s="191">
        <f t="shared" si="12"/>
        <v>0</v>
      </c>
      <c r="S148" s="191">
        <v>0</v>
      </c>
      <c r="T148" s="192">
        <f t="shared" si="13"/>
        <v>0</v>
      </c>
      <c r="AR148" s="93" t="s">
        <v>188</v>
      </c>
      <c r="AT148" s="93" t="s">
        <v>183</v>
      </c>
      <c r="AU148" s="93" t="s">
        <v>81</v>
      </c>
      <c r="AY148" s="93" t="s">
        <v>180</v>
      </c>
      <c r="BE148" s="193">
        <f t="shared" si="14"/>
        <v>0</v>
      </c>
      <c r="BF148" s="193">
        <f t="shared" si="15"/>
        <v>0</v>
      </c>
      <c r="BG148" s="193">
        <f t="shared" si="16"/>
        <v>0</v>
      </c>
      <c r="BH148" s="193">
        <f t="shared" si="17"/>
        <v>0</v>
      </c>
      <c r="BI148" s="193">
        <f t="shared" si="18"/>
        <v>0</v>
      </c>
      <c r="BJ148" s="93" t="s">
        <v>78</v>
      </c>
      <c r="BK148" s="193">
        <f t="shared" si="19"/>
        <v>0</v>
      </c>
      <c r="BL148" s="93" t="s">
        <v>188</v>
      </c>
      <c r="BM148" s="93" t="s">
        <v>2770</v>
      </c>
    </row>
    <row r="149" spans="2:65" s="103" customFormat="1" ht="25.5" customHeight="1">
      <c r="B149" s="104"/>
      <c r="C149" s="183" t="s">
        <v>510</v>
      </c>
      <c r="D149" s="183" t="s">
        <v>183</v>
      </c>
      <c r="E149" s="184" t="s">
        <v>2771</v>
      </c>
      <c r="F149" s="185" t="s">
        <v>2772</v>
      </c>
      <c r="G149" s="186" t="s">
        <v>186</v>
      </c>
      <c r="H149" s="187">
        <v>36</v>
      </c>
      <c r="I149" s="6"/>
      <c r="J149" s="188">
        <f t="shared" si="10"/>
        <v>0</v>
      </c>
      <c r="K149" s="185" t="s">
        <v>5</v>
      </c>
      <c r="L149" s="104"/>
      <c r="M149" s="189" t="s">
        <v>5</v>
      </c>
      <c r="N149" s="190" t="s">
        <v>42</v>
      </c>
      <c r="O149" s="105"/>
      <c r="P149" s="191">
        <f t="shared" si="11"/>
        <v>0</v>
      </c>
      <c r="Q149" s="191">
        <v>0</v>
      </c>
      <c r="R149" s="191">
        <f t="shared" si="12"/>
        <v>0</v>
      </c>
      <c r="S149" s="191">
        <v>0</v>
      </c>
      <c r="T149" s="192">
        <f t="shared" si="13"/>
        <v>0</v>
      </c>
      <c r="AR149" s="93" t="s">
        <v>188</v>
      </c>
      <c r="AT149" s="93" t="s">
        <v>183</v>
      </c>
      <c r="AU149" s="93" t="s">
        <v>81</v>
      </c>
      <c r="AY149" s="93" t="s">
        <v>180</v>
      </c>
      <c r="BE149" s="193">
        <f t="shared" si="14"/>
        <v>0</v>
      </c>
      <c r="BF149" s="193">
        <f t="shared" si="15"/>
        <v>0</v>
      </c>
      <c r="BG149" s="193">
        <f t="shared" si="16"/>
        <v>0</v>
      </c>
      <c r="BH149" s="193">
        <f t="shared" si="17"/>
        <v>0</v>
      </c>
      <c r="BI149" s="193">
        <f t="shared" si="18"/>
        <v>0</v>
      </c>
      <c r="BJ149" s="93" t="s">
        <v>78</v>
      </c>
      <c r="BK149" s="193">
        <f t="shared" si="19"/>
        <v>0</v>
      </c>
      <c r="BL149" s="93" t="s">
        <v>188</v>
      </c>
      <c r="BM149" s="93" t="s">
        <v>2773</v>
      </c>
    </row>
    <row r="150" spans="2:65" s="103" customFormat="1" ht="16.5" customHeight="1">
      <c r="B150" s="104"/>
      <c r="C150" s="183" t="s">
        <v>565</v>
      </c>
      <c r="D150" s="183" t="s">
        <v>183</v>
      </c>
      <c r="E150" s="184" t="s">
        <v>2774</v>
      </c>
      <c r="F150" s="185" t="s">
        <v>2775</v>
      </c>
      <c r="G150" s="186" t="s">
        <v>186</v>
      </c>
      <c r="H150" s="187">
        <v>6</v>
      </c>
      <c r="I150" s="6"/>
      <c r="J150" s="188">
        <f t="shared" si="10"/>
        <v>0</v>
      </c>
      <c r="K150" s="185" t="s">
        <v>5</v>
      </c>
      <c r="L150" s="104"/>
      <c r="M150" s="189" t="s">
        <v>5</v>
      </c>
      <c r="N150" s="190" t="s">
        <v>42</v>
      </c>
      <c r="O150" s="105"/>
      <c r="P150" s="191">
        <f t="shared" si="11"/>
        <v>0</v>
      </c>
      <c r="Q150" s="191">
        <v>0</v>
      </c>
      <c r="R150" s="191">
        <f t="shared" si="12"/>
        <v>0</v>
      </c>
      <c r="S150" s="191">
        <v>0</v>
      </c>
      <c r="T150" s="192">
        <f t="shared" si="13"/>
        <v>0</v>
      </c>
      <c r="AR150" s="93" t="s">
        <v>188</v>
      </c>
      <c r="AT150" s="93" t="s">
        <v>183</v>
      </c>
      <c r="AU150" s="93" t="s">
        <v>81</v>
      </c>
      <c r="AY150" s="93" t="s">
        <v>180</v>
      </c>
      <c r="BE150" s="193">
        <f t="shared" si="14"/>
        <v>0</v>
      </c>
      <c r="BF150" s="193">
        <f t="shared" si="15"/>
        <v>0</v>
      </c>
      <c r="BG150" s="193">
        <f t="shared" si="16"/>
        <v>0</v>
      </c>
      <c r="BH150" s="193">
        <f t="shared" si="17"/>
        <v>0</v>
      </c>
      <c r="BI150" s="193">
        <f t="shared" si="18"/>
        <v>0</v>
      </c>
      <c r="BJ150" s="93" t="s">
        <v>78</v>
      </c>
      <c r="BK150" s="193">
        <f t="shared" si="19"/>
        <v>0</v>
      </c>
      <c r="BL150" s="93" t="s">
        <v>188</v>
      </c>
      <c r="BM150" s="93" t="s">
        <v>2776</v>
      </c>
    </row>
    <row r="151" spans="2:65" s="103" customFormat="1" ht="16.5" customHeight="1">
      <c r="B151" s="104"/>
      <c r="C151" s="183" t="s">
        <v>569</v>
      </c>
      <c r="D151" s="183" t="s">
        <v>183</v>
      </c>
      <c r="E151" s="184" t="s">
        <v>2777</v>
      </c>
      <c r="F151" s="185" t="s">
        <v>2778</v>
      </c>
      <c r="G151" s="186" t="s">
        <v>186</v>
      </c>
      <c r="H151" s="187">
        <v>258</v>
      </c>
      <c r="I151" s="6"/>
      <c r="J151" s="188">
        <f t="shared" si="10"/>
        <v>0</v>
      </c>
      <c r="K151" s="185" t="s">
        <v>5</v>
      </c>
      <c r="L151" s="104"/>
      <c r="M151" s="189" t="s">
        <v>5</v>
      </c>
      <c r="N151" s="190" t="s">
        <v>42</v>
      </c>
      <c r="O151" s="105"/>
      <c r="P151" s="191">
        <f t="shared" si="11"/>
        <v>0</v>
      </c>
      <c r="Q151" s="191">
        <v>0</v>
      </c>
      <c r="R151" s="191">
        <f t="shared" si="12"/>
        <v>0</v>
      </c>
      <c r="S151" s="191">
        <v>0</v>
      </c>
      <c r="T151" s="192">
        <f t="shared" si="13"/>
        <v>0</v>
      </c>
      <c r="AR151" s="93" t="s">
        <v>188</v>
      </c>
      <c r="AT151" s="93" t="s">
        <v>183</v>
      </c>
      <c r="AU151" s="93" t="s">
        <v>81</v>
      </c>
      <c r="AY151" s="93" t="s">
        <v>180</v>
      </c>
      <c r="BE151" s="193">
        <f t="shared" si="14"/>
        <v>0</v>
      </c>
      <c r="BF151" s="193">
        <f t="shared" si="15"/>
        <v>0</v>
      </c>
      <c r="BG151" s="193">
        <f t="shared" si="16"/>
        <v>0</v>
      </c>
      <c r="BH151" s="193">
        <f t="shared" si="17"/>
        <v>0</v>
      </c>
      <c r="BI151" s="193">
        <f t="shared" si="18"/>
        <v>0</v>
      </c>
      <c r="BJ151" s="93" t="s">
        <v>78</v>
      </c>
      <c r="BK151" s="193">
        <f t="shared" si="19"/>
        <v>0</v>
      </c>
      <c r="BL151" s="93" t="s">
        <v>188</v>
      </c>
      <c r="BM151" s="93" t="s">
        <v>2779</v>
      </c>
    </row>
    <row r="152" spans="2:65" s="103" customFormat="1" ht="25.5" customHeight="1">
      <c r="B152" s="104"/>
      <c r="C152" s="183" t="s">
        <v>577</v>
      </c>
      <c r="D152" s="183" t="s">
        <v>183</v>
      </c>
      <c r="E152" s="184" t="s">
        <v>2780</v>
      </c>
      <c r="F152" s="185" t="s">
        <v>2781</v>
      </c>
      <c r="G152" s="186" t="s">
        <v>186</v>
      </c>
      <c r="H152" s="187">
        <v>3</v>
      </c>
      <c r="I152" s="6"/>
      <c r="J152" s="188">
        <f t="shared" si="10"/>
        <v>0</v>
      </c>
      <c r="K152" s="185" t="s">
        <v>5</v>
      </c>
      <c r="L152" s="104"/>
      <c r="M152" s="189" t="s">
        <v>5</v>
      </c>
      <c r="N152" s="190" t="s">
        <v>42</v>
      </c>
      <c r="O152" s="105"/>
      <c r="P152" s="191">
        <f t="shared" si="11"/>
        <v>0</v>
      </c>
      <c r="Q152" s="191">
        <v>0</v>
      </c>
      <c r="R152" s="191">
        <f t="shared" si="12"/>
        <v>0</v>
      </c>
      <c r="S152" s="191">
        <v>0</v>
      </c>
      <c r="T152" s="192">
        <f t="shared" si="13"/>
        <v>0</v>
      </c>
      <c r="AR152" s="93" t="s">
        <v>188</v>
      </c>
      <c r="AT152" s="93" t="s">
        <v>183</v>
      </c>
      <c r="AU152" s="93" t="s">
        <v>81</v>
      </c>
      <c r="AY152" s="93" t="s">
        <v>180</v>
      </c>
      <c r="BE152" s="193">
        <f t="shared" si="14"/>
        <v>0</v>
      </c>
      <c r="BF152" s="193">
        <f t="shared" si="15"/>
        <v>0</v>
      </c>
      <c r="BG152" s="193">
        <f t="shared" si="16"/>
        <v>0</v>
      </c>
      <c r="BH152" s="193">
        <f t="shared" si="17"/>
        <v>0</v>
      </c>
      <c r="BI152" s="193">
        <f t="shared" si="18"/>
        <v>0</v>
      </c>
      <c r="BJ152" s="93" t="s">
        <v>78</v>
      </c>
      <c r="BK152" s="193">
        <f t="shared" si="19"/>
        <v>0</v>
      </c>
      <c r="BL152" s="93" t="s">
        <v>188</v>
      </c>
      <c r="BM152" s="93" t="s">
        <v>2782</v>
      </c>
    </row>
    <row r="153" spans="2:65" s="103" customFormat="1" ht="25.5" customHeight="1">
      <c r="B153" s="104"/>
      <c r="C153" s="183" t="s">
        <v>584</v>
      </c>
      <c r="D153" s="183" t="s">
        <v>183</v>
      </c>
      <c r="E153" s="184" t="s">
        <v>2783</v>
      </c>
      <c r="F153" s="185" t="s">
        <v>2784</v>
      </c>
      <c r="G153" s="186" t="s">
        <v>186</v>
      </c>
      <c r="H153" s="187">
        <v>3</v>
      </c>
      <c r="I153" s="6"/>
      <c r="J153" s="188">
        <f t="shared" si="10"/>
        <v>0</v>
      </c>
      <c r="K153" s="185" t="s">
        <v>5</v>
      </c>
      <c r="L153" s="104"/>
      <c r="M153" s="189" t="s">
        <v>5</v>
      </c>
      <c r="N153" s="190" t="s">
        <v>42</v>
      </c>
      <c r="O153" s="105"/>
      <c r="P153" s="191">
        <f t="shared" si="11"/>
        <v>0</v>
      </c>
      <c r="Q153" s="191">
        <v>0</v>
      </c>
      <c r="R153" s="191">
        <f t="shared" si="12"/>
        <v>0</v>
      </c>
      <c r="S153" s="191">
        <v>0</v>
      </c>
      <c r="T153" s="192">
        <f t="shared" si="13"/>
        <v>0</v>
      </c>
      <c r="AR153" s="93" t="s">
        <v>188</v>
      </c>
      <c r="AT153" s="93" t="s">
        <v>183</v>
      </c>
      <c r="AU153" s="93" t="s">
        <v>81</v>
      </c>
      <c r="AY153" s="93" t="s">
        <v>180</v>
      </c>
      <c r="BE153" s="193">
        <f t="shared" si="14"/>
        <v>0</v>
      </c>
      <c r="BF153" s="193">
        <f t="shared" si="15"/>
        <v>0</v>
      </c>
      <c r="BG153" s="193">
        <f t="shared" si="16"/>
        <v>0</v>
      </c>
      <c r="BH153" s="193">
        <f t="shared" si="17"/>
        <v>0</v>
      </c>
      <c r="BI153" s="193">
        <f t="shared" si="18"/>
        <v>0</v>
      </c>
      <c r="BJ153" s="93" t="s">
        <v>78</v>
      </c>
      <c r="BK153" s="193">
        <f t="shared" si="19"/>
        <v>0</v>
      </c>
      <c r="BL153" s="93" t="s">
        <v>188</v>
      </c>
      <c r="BM153" s="93" t="s">
        <v>2785</v>
      </c>
    </row>
    <row r="154" spans="2:65" s="103" customFormat="1" ht="25.5" customHeight="1">
      <c r="B154" s="104"/>
      <c r="C154" s="183" t="s">
        <v>586</v>
      </c>
      <c r="D154" s="183" t="s">
        <v>183</v>
      </c>
      <c r="E154" s="184" t="s">
        <v>2786</v>
      </c>
      <c r="F154" s="185" t="s">
        <v>2787</v>
      </c>
      <c r="G154" s="186" t="s">
        <v>186</v>
      </c>
      <c r="H154" s="187">
        <v>1</v>
      </c>
      <c r="I154" s="6"/>
      <c r="J154" s="188">
        <f t="shared" si="10"/>
        <v>0</v>
      </c>
      <c r="K154" s="185" t="s">
        <v>5</v>
      </c>
      <c r="L154" s="104"/>
      <c r="M154" s="189" t="s">
        <v>5</v>
      </c>
      <c r="N154" s="190" t="s">
        <v>42</v>
      </c>
      <c r="O154" s="105"/>
      <c r="P154" s="191">
        <f t="shared" si="11"/>
        <v>0</v>
      </c>
      <c r="Q154" s="191">
        <v>0</v>
      </c>
      <c r="R154" s="191">
        <f t="shared" si="12"/>
        <v>0</v>
      </c>
      <c r="S154" s="191">
        <v>0</v>
      </c>
      <c r="T154" s="192">
        <f t="shared" si="13"/>
        <v>0</v>
      </c>
      <c r="AR154" s="93" t="s">
        <v>188</v>
      </c>
      <c r="AT154" s="93" t="s">
        <v>183</v>
      </c>
      <c r="AU154" s="93" t="s">
        <v>81</v>
      </c>
      <c r="AY154" s="93" t="s">
        <v>180</v>
      </c>
      <c r="BE154" s="193">
        <f t="shared" si="14"/>
        <v>0</v>
      </c>
      <c r="BF154" s="193">
        <f t="shared" si="15"/>
        <v>0</v>
      </c>
      <c r="BG154" s="193">
        <f t="shared" si="16"/>
        <v>0</v>
      </c>
      <c r="BH154" s="193">
        <f t="shared" si="17"/>
        <v>0</v>
      </c>
      <c r="BI154" s="193">
        <f t="shared" si="18"/>
        <v>0</v>
      </c>
      <c r="BJ154" s="93" t="s">
        <v>78</v>
      </c>
      <c r="BK154" s="193">
        <f t="shared" si="19"/>
        <v>0</v>
      </c>
      <c r="BL154" s="93" t="s">
        <v>188</v>
      </c>
      <c r="BM154" s="93" t="s">
        <v>2788</v>
      </c>
    </row>
    <row r="155" spans="2:65" s="103" customFormat="1" ht="38.25" customHeight="1">
      <c r="B155" s="104"/>
      <c r="C155" s="183" t="s">
        <v>618</v>
      </c>
      <c r="D155" s="183" t="s">
        <v>183</v>
      </c>
      <c r="E155" s="184" t="s">
        <v>2789</v>
      </c>
      <c r="F155" s="185" t="s">
        <v>2790</v>
      </c>
      <c r="G155" s="186" t="s">
        <v>416</v>
      </c>
      <c r="H155" s="187">
        <v>1</v>
      </c>
      <c r="I155" s="6"/>
      <c r="J155" s="188">
        <f t="shared" si="10"/>
        <v>0</v>
      </c>
      <c r="K155" s="185" t="s">
        <v>5</v>
      </c>
      <c r="L155" s="104"/>
      <c r="M155" s="189" t="s">
        <v>5</v>
      </c>
      <c r="N155" s="190" t="s">
        <v>42</v>
      </c>
      <c r="O155" s="105"/>
      <c r="P155" s="191">
        <f t="shared" si="11"/>
        <v>0</v>
      </c>
      <c r="Q155" s="191">
        <v>0</v>
      </c>
      <c r="R155" s="191">
        <f t="shared" si="12"/>
        <v>0</v>
      </c>
      <c r="S155" s="191">
        <v>0</v>
      </c>
      <c r="T155" s="192">
        <f t="shared" si="13"/>
        <v>0</v>
      </c>
      <c r="AR155" s="93" t="s">
        <v>188</v>
      </c>
      <c r="AT155" s="93" t="s">
        <v>183</v>
      </c>
      <c r="AU155" s="93" t="s">
        <v>81</v>
      </c>
      <c r="AY155" s="93" t="s">
        <v>180</v>
      </c>
      <c r="BE155" s="193">
        <f t="shared" si="14"/>
        <v>0</v>
      </c>
      <c r="BF155" s="193">
        <f t="shared" si="15"/>
        <v>0</v>
      </c>
      <c r="BG155" s="193">
        <f t="shared" si="16"/>
        <v>0</v>
      </c>
      <c r="BH155" s="193">
        <f t="shared" si="17"/>
        <v>0</v>
      </c>
      <c r="BI155" s="193">
        <f t="shared" si="18"/>
        <v>0</v>
      </c>
      <c r="BJ155" s="93" t="s">
        <v>78</v>
      </c>
      <c r="BK155" s="193">
        <f t="shared" si="19"/>
        <v>0</v>
      </c>
      <c r="BL155" s="93" t="s">
        <v>188</v>
      </c>
      <c r="BM155" s="93" t="s">
        <v>2791</v>
      </c>
    </row>
    <row r="156" spans="2:65" s="103" customFormat="1" ht="38.25" customHeight="1">
      <c r="B156" s="104"/>
      <c r="C156" s="183" t="s">
        <v>636</v>
      </c>
      <c r="D156" s="183" t="s">
        <v>183</v>
      </c>
      <c r="E156" s="184" t="s">
        <v>2792</v>
      </c>
      <c r="F156" s="185" t="s">
        <v>2793</v>
      </c>
      <c r="G156" s="186" t="s">
        <v>1780</v>
      </c>
      <c r="H156" s="187">
        <v>150</v>
      </c>
      <c r="I156" s="6"/>
      <c r="J156" s="188">
        <f t="shared" si="10"/>
        <v>0</v>
      </c>
      <c r="K156" s="185" t="s">
        <v>5</v>
      </c>
      <c r="L156" s="104"/>
      <c r="M156" s="189" t="s">
        <v>5</v>
      </c>
      <c r="N156" s="190" t="s">
        <v>42</v>
      </c>
      <c r="O156" s="105"/>
      <c r="P156" s="191">
        <f t="shared" si="11"/>
        <v>0</v>
      </c>
      <c r="Q156" s="191">
        <v>0</v>
      </c>
      <c r="R156" s="191">
        <f t="shared" si="12"/>
        <v>0</v>
      </c>
      <c r="S156" s="191">
        <v>0</v>
      </c>
      <c r="T156" s="192">
        <f t="shared" si="13"/>
        <v>0</v>
      </c>
      <c r="AR156" s="93" t="s">
        <v>188</v>
      </c>
      <c r="AT156" s="93" t="s">
        <v>183</v>
      </c>
      <c r="AU156" s="93" t="s">
        <v>81</v>
      </c>
      <c r="AY156" s="93" t="s">
        <v>180</v>
      </c>
      <c r="BE156" s="193">
        <f t="shared" si="14"/>
        <v>0</v>
      </c>
      <c r="BF156" s="193">
        <f t="shared" si="15"/>
        <v>0</v>
      </c>
      <c r="BG156" s="193">
        <f t="shared" si="16"/>
        <v>0</v>
      </c>
      <c r="BH156" s="193">
        <f t="shared" si="17"/>
        <v>0</v>
      </c>
      <c r="BI156" s="193">
        <f t="shared" si="18"/>
        <v>0</v>
      </c>
      <c r="BJ156" s="93" t="s">
        <v>78</v>
      </c>
      <c r="BK156" s="193">
        <f t="shared" si="19"/>
        <v>0</v>
      </c>
      <c r="BL156" s="93" t="s">
        <v>188</v>
      </c>
      <c r="BM156" s="93" t="s">
        <v>2794</v>
      </c>
    </row>
    <row r="157" spans="2:65" s="103" customFormat="1" ht="16.5" customHeight="1">
      <c r="B157" s="104"/>
      <c r="C157" s="183" t="s">
        <v>639</v>
      </c>
      <c r="D157" s="183" t="s">
        <v>183</v>
      </c>
      <c r="E157" s="184" t="s">
        <v>2795</v>
      </c>
      <c r="F157" s="185" t="s">
        <v>2796</v>
      </c>
      <c r="G157" s="186" t="s">
        <v>426</v>
      </c>
      <c r="H157" s="187">
        <v>10</v>
      </c>
      <c r="I157" s="6"/>
      <c r="J157" s="188">
        <f t="shared" si="10"/>
        <v>0</v>
      </c>
      <c r="K157" s="185" t="s">
        <v>5</v>
      </c>
      <c r="L157" s="104"/>
      <c r="M157" s="189" t="s">
        <v>5</v>
      </c>
      <c r="N157" s="190" t="s">
        <v>42</v>
      </c>
      <c r="O157" s="105"/>
      <c r="P157" s="191">
        <f t="shared" si="11"/>
        <v>0</v>
      </c>
      <c r="Q157" s="191">
        <v>0</v>
      </c>
      <c r="R157" s="191">
        <f t="shared" si="12"/>
        <v>0</v>
      </c>
      <c r="S157" s="191">
        <v>0</v>
      </c>
      <c r="T157" s="192">
        <f t="shared" si="13"/>
        <v>0</v>
      </c>
      <c r="AR157" s="93" t="s">
        <v>188</v>
      </c>
      <c r="AT157" s="93" t="s">
        <v>183</v>
      </c>
      <c r="AU157" s="93" t="s">
        <v>81</v>
      </c>
      <c r="AY157" s="93" t="s">
        <v>180</v>
      </c>
      <c r="BE157" s="193">
        <f t="shared" si="14"/>
        <v>0</v>
      </c>
      <c r="BF157" s="193">
        <f t="shared" si="15"/>
        <v>0</v>
      </c>
      <c r="BG157" s="193">
        <f t="shared" si="16"/>
        <v>0</v>
      </c>
      <c r="BH157" s="193">
        <f t="shared" si="17"/>
        <v>0</v>
      </c>
      <c r="BI157" s="193">
        <f t="shared" si="18"/>
        <v>0</v>
      </c>
      <c r="BJ157" s="93" t="s">
        <v>78</v>
      </c>
      <c r="BK157" s="193">
        <f t="shared" si="19"/>
        <v>0</v>
      </c>
      <c r="BL157" s="93" t="s">
        <v>188</v>
      </c>
      <c r="BM157" s="93" t="s">
        <v>2797</v>
      </c>
    </row>
    <row r="158" spans="2:65" s="171" customFormat="1" ht="37.35" customHeight="1">
      <c r="B158" s="170"/>
      <c r="D158" s="172" t="s">
        <v>70</v>
      </c>
      <c r="E158" s="173" t="s">
        <v>2570</v>
      </c>
      <c r="F158" s="173" t="s">
        <v>2571</v>
      </c>
      <c r="J158" s="174">
        <f>BK158</f>
        <v>0</v>
      </c>
      <c r="L158" s="170"/>
      <c r="M158" s="175"/>
      <c r="N158" s="176"/>
      <c r="O158" s="176"/>
      <c r="P158" s="177">
        <f>P159+P161+P165</f>
        <v>0</v>
      </c>
      <c r="Q158" s="176"/>
      <c r="R158" s="177">
        <f>R159+R161+R165</f>
        <v>0</v>
      </c>
      <c r="S158" s="176"/>
      <c r="T158" s="178">
        <f>T159+T161+T165</f>
        <v>0</v>
      </c>
      <c r="AR158" s="172" t="s">
        <v>219</v>
      </c>
      <c r="AT158" s="179" t="s">
        <v>70</v>
      </c>
      <c r="AU158" s="179" t="s">
        <v>71</v>
      </c>
      <c r="AY158" s="172" t="s">
        <v>180</v>
      </c>
      <c r="BK158" s="180">
        <f>BK159+BK161+BK165</f>
        <v>0</v>
      </c>
    </row>
    <row r="159" spans="2:65" s="171" customFormat="1" ht="19.899999999999999" customHeight="1">
      <c r="B159" s="170"/>
      <c r="D159" s="172" t="s">
        <v>70</v>
      </c>
      <c r="E159" s="181" t="s">
        <v>2572</v>
      </c>
      <c r="F159" s="181" t="s">
        <v>2573</v>
      </c>
      <c r="J159" s="182">
        <f>BK159</f>
        <v>0</v>
      </c>
      <c r="L159" s="170"/>
      <c r="M159" s="175"/>
      <c r="N159" s="176"/>
      <c r="O159" s="176"/>
      <c r="P159" s="177">
        <f>P160</f>
        <v>0</v>
      </c>
      <c r="Q159" s="176"/>
      <c r="R159" s="177">
        <f>R160</f>
        <v>0</v>
      </c>
      <c r="S159" s="176"/>
      <c r="T159" s="178">
        <f>T160</f>
        <v>0</v>
      </c>
      <c r="AR159" s="172" t="s">
        <v>219</v>
      </c>
      <c r="AT159" s="179" t="s">
        <v>70</v>
      </c>
      <c r="AU159" s="179" t="s">
        <v>78</v>
      </c>
      <c r="AY159" s="172" t="s">
        <v>180</v>
      </c>
      <c r="BK159" s="180">
        <f>BK160</f>
        <v>0</v>
      </c>
    </row>
    <row r="160" spans="2:65" s="103" customFormat="1" ht="16.5" customHeight="1">
      <c r="B160" s="104"/>
      <c r="C160" s="183" t="s">
        <v>649</v>
      </c>
      <c r="D160" s="183" t="s">
        <v>183</v>
      </c>
      <c r="E160" s="184" t="s">
        <v>2580</v>
      </c>
      <c r="F160" s="185" t="s">
        <v>2581</v>
      </c>
      <c r="G160" s="186" t="s">
        <v>416</v>
      </c>
      <c r="H160" s="187">
        <v>1</v>
      </c>
      <c r="I160" s="6"/>
      <c r="J160" s="188">
        <f>ROUND(I160*H160,2)</f>
        <v>0</v>
      </c>
      <c r="K160" s="185" t="s">
        <v>187</v>
      </c>
      <c r="L160" s="104"/>
      <c r="M160" s="189" t="s">
        <v>5</v>
      </c>
      <c r="N160" s="190" t="s">
        <v>42</v>
      </c>
      <c r="O160" s="105"/>
      <c r="P160" s="191">
        <f>O160*H160</f>
        <v>0</v>
      </c>
      <c r="Q160" s="191">
        <v>0</v>
      </c>
      <c r="R160" s="191">
        <f>Q160*H160</f>
        <v>0</v>
      </c>
      <c r="S160" s="191">
        <v>0</v>
      </c>
      <c r="T160" s="192">
        <f>S160*H160</f>
        <v>0</v>
      </c>
      <c r="AR160" s="93" t="s">
        <v>2577</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2577</v>
      </c>
      <c r="BM160" s="93" t="s">
        <v>2798</v>
      </c>
    </row>
    <row r="161" spans="2:65" s="171" customFormat="1" ht="29.85" customHeight="1">
      <c r="B161" s="170"/>
      <c r="D161" s="172" t="s">
        <v>70</v>
      </c>
      <c r="E161" s="181" t="s">
        <v>2583</v>
      </c>
      <c r="F161" s="181" t="s">
        <v>2584</v>
      </c>
      <c r="J161" s="182">
        <f>BK161</f>
        <v>0</v>
      </c>
      <c r="L161" s="170"/>
      <c r="M161" s="175"/>
      <c r="N161" s="176"/>
      <c r="O161" s="176"/>
      <c r="P161" s="177">
        <f>SUM(P162:P164)</f>
        <v>0</v>
      </c>
      <c r="Q161" s="176"/>
      <c r="R161" s="177">
        <f>SUM(R162:R164)</f>
        <v>0</v>
      </c>
      <c r="S161" s="176"/>
      <c r="T161" s="178">
        <f>SUM(T162:T164)</f>
        <v>0</v>
      </c>
      <c r="AR161" s="172" t="s">
        <v>219</v>
      </c>
      <c r="AT161" s="179" t="s">
        <v>70</v>
      </c>
      <c r="AU161" s="179" t="s">
        <v>78</v>
      </c>
      <c r="AY161" s="172" t="s">
        <v>180</v>
      </c>
      <c r="BK161" s="180">
        <f>SUM(BK162:BK164)</f>
        <v>0</v>
      </c>
    </row>
    <row r="162" spans="2:65" s="103" customFormat="1" ht="16.5" customHeight="1">
      <c r="B162" s="104"/>
      <c r="C162" s="183" t="s">
        <v>659</v>
      </c>
      <c r="D162" s="183" t="s">
        <v>183</v>
      </c>
      <c r="E162" s="184" t="s">
        <v>2586</v>
      </c>
      <c r="F162" s="185" t="s">
        <v>2584</v>
      </c>
      <c r="G162" s="186" t="s">
        <v>416</v>
      </c>
      <c r="H162" s="187">
        <v>1</v>
      </c>
      <c r="I162" s="6"/>
      <c r="J162" s="188">
        <f>ROUND(I162*H162,2)</f>
        <v>0</v>
      </c>
      <c r="K162" s="185" t="s">
        <v>187</v>
      </c>
      <c r="L162" s="104"/>
      <c r="M162" s="189" t="s">
        <v>5</v>
      </c>
      <c r="N162" s="190" t="s">
        <v>42</v>
      </c>
      <c r="O162" s="105"/>
      <c r="P162" s="191">
        <f>O162*H162</f>
        <v>0</v>
      </c>
      <c r="Q162" s="191">
        <v>0</v>
      </c>
      <c r="R162" s="191">
        <f>Q162*H162</f>
        <v>0</v>
      </c>
      <c r="S162" s="191">
        <v>0</v>
      </c>
      <c r="T162" s="192">
        <f>S162*H162</f>
        <v>0</v>
      </c>
      <c r="AR162" s="93" t="s">
        <v>2577</v>
      </c>
      <c r="AT162" s="93" t="s">
        <v>183</v>
      </c>
      <c r="AU162" s="93" t="s">
        <v>81</v>
      </c>
      <c r="AY162" s="93" t="s">
        <v>180</v>
      </c>
      <c r="BE162" s="193">
        <f>IF(N162="základní",J162,0)</f>
        <v>0</v>
      </c>
      <c r="BF162" s="193">
        <f>IF(N162="snížená",J162,0)</f>
        <v>0</v>
      </c>
      <c r="BG162" s="193">
        <f>IF(N162="zákl. přenesená",J162,0)</f>
        <v>0</v>
      </c>
      <c r="BH162" s="193">
        <f>IF(N162="sníž. přenesená",J162,0)</f>
        <v>0</v>
      </c>
      <c r="BI162" s="193">
        <f>IF(N162="nulová",J162,0)</f>
        <v>0</v>
      </c>
      <c r="BJ162" s="93" t="s">
        <v>78</v>
      </c>
      <c r="BK162" s="193">
        <f>ROUND(I162*H162,2)</f>
        <v>0</v>
      </c>
      <c r="BL162" s="93" t="s">
        <v>2577</v>
      </c>
      <c r="BM162" s="93" t="s">
        <v>2799</v>
      </c>
    </row>
    <row r="163" spans="2:65" s="195" customFormat="1">
      <c r="B163" s="194"/>
      <c r="D163" s="196" t="s">
        <v>190</v>
      </c>
      <c r="E163" s="197" t="s">
        <v>5</v>
      </c>
      <c r="F163" s="198" t="s">
        <v>2800</v>
      </c>
      <c r="H163" s="197" t="s">
        <v>5</v>
      </c>
      <c r="L163" s="194"/>
      <c r="M163" s="199"/>
      <c r="N163" s="200"/>
      <c r="O163" s="200"/>
      <c r="P163" s="200"/>
      <c r="Q163" s="200"/>
      <c r="R163" s="200"/>
      <c r="S163" s="200"/>
      <c r="T163" s="201"/>
      <c r="AT163" s="197" t="s">
        <v>190</v>
      </c>
      <c r="AU163" s="197" t="s">
        <v>81</v>
      </c>
      <c r="AV163" s="195" t="s">
        <v>78</v>
      </c>
      <c r="AW163" s="195" t="s">
        <v>34</v>
      </c>
      <c r="AX163" s="195" t="s">
        <v>71</v>
      </c>
      <c r="AY163" s="197" t="s">
        <v>180</v>
      </c>
    </row>
    <row r="164" spans="2:65" s="203" customFormat="1">
      <c r="B164" s="202"/>
      <c r="D164" s="196" t="s">
        <v>190</v>
      </c>
      <c r="E164" s="204" t="s">
        <v>5</v>
      </c>
      <c r="F164" s="205" t="s">
        <v>78</v>
      </c>
      <c r="H164" s="206">
        <v>1</v>
      </c>
      <c r="L164" s="202"/>
      <c r="M164" s="207"/>
      <c r="N164" s="208"/>
      <c r="O164" s="208"/>
      <c r="P164" s="208"/>
      <c r="Q164" s="208"/>
      <c r="R164" s="208"/>
      <c r="S164" s="208"/>
      <c r="T164" s="209"/>
      <c r="AT164" s="204" t="s">
        <v>190</v>
      </c>
      <c r="AU164" s="204" t="s">
        <v>81</v>
      </c>
      <c r="AV164" s="203" t="s">
        <v>81</v>
      </c>
      <c r="AW164" s="203" t="s">
        <v>34</v>
      </c>
      <c r="AX164" s="203" t="s">
        <v>78</v>
      </c>
      <c r="AY164" s="204" t="s">
        <v>180</v>
      </c>
    </row>
    <row r="165" spans="2:65" s="171" customFormat="1" ht="29.85" customHeight="1">
      <c r="B165" s="170"/>
      <c r="D165" s="172" t="s">
        <v>70</v>
      </c>
      <c r="E165" s="181" t="s">
        <v>2597</v>
      </c>
      <c r="F165" s="181" t="s">
        <v>2598</v>
      </c>
      <c r="J165" s="182">
        <f>BK165</f>
        <v>0</v>
      </c>
      <c r="L165" s="170"/>
      <c r="M165" s="175"/>
      <c r="N165" s="176"/>
      <c r="O165" s="176"/>
      <c r="P165" s="177">
        <f>P166</f>
        <v>0</v>
      </c>
      <c r="Q165" s="176"/>
      <c r="R165" s="177">
        <f>R166</f>
        <v>0</v>
      </c>
      <c r="S165" s="176"/>
      <c r="T165" s="178">
        <f>T166</f>
        <v>0</v>
      </c>
      <c r="AR165" s="172" t="s">
        <v>219</v>
      </c>
      <c r="AT165" s="179" t="s">
        <v>70</v>
      </c>
      <c r="AU165" s="179" t="s">
        <v>78</v>
      </c>
      <c r="AY165" s="172" t="s">
        <v>180</v>
      </c>
      <c r="BK165" s="180">
        <f>BK166</f>
        <v>0</v>
      </c>
    </row>
    <row r="166" spans="2:65" s="103" customFormat="1" ht="16.5" customHeight="1">
      <c r="B166" s="104"/>
      <c r="C166" s="183" t="s">
        <v>703</v>
      </c>
      <c r="D166" s="183" t="s">
        <v>183</v>
      </c>
      <c r="E166" s="184" t="s">
        <v>2600</v>
      </c>
      <c r="F166" s="185" t="s">
        <v>2601</v>
      </c>
      <c r="G166" s="186" t="s">
        <v>416</v>
      </c>
      <c r="H166" s="187">
        <v>1</v>
      </c>
      <c r="I166" s="6"/>
      <c r="J166" s="188">
        <f>ROUND(I166*H166,2)</f>
        <v>0</v>
      </c>
      <c r="K166" s="185" t="s">
        <v>187</v>
      </c>
      <c r="L166" s="104"/>
      <c r="M166" s="189" t="s">
        <v>5</v>
      </c>
      <c r="N166" s="235" t="s">
        <v>42</v>
      </c>
      <c r="O166" s="236"/>
      <c r="P166" s="237">
        <f>O166*H166</f>
        <v>0</v>
      </c>
      <c r="Q166" s="237">
        <v>0</v>
      </c>
      <c r="R166" s="237">
        <f>Q166*H166</f>
        <v>0</v>
      </c>
      <c r="S166" s="237">
        <v>0</v>
      </c>
      <c r="T166" s="238">
        <f>S166*H166</f>
        <v>0</v>
      </c>
      <c r="AR166" s="93" t="s">
        <v>2577</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2577</v>
      </c>
      <c r="BM166" s="93" t="s">
        <v>2801</v>
      </c>
    </row>
    <row r="167" spans="2:65" s="103" customFormat="1" ht="6.95" customHeight="1">
      <c r="B167" s="128"/>
      <c r="C167" s="129"/>
      <c r="D167" s="129"/>
      <c r="E167" s="129"/>
      <c r="F167" s="129"/>
      <c r="G167" s="129"/>
      <c r="H167" s="129"/>
      <c r="I167" s="129"/>
      <c r="J167" s="129"/>
      <c r="K167" s="129"/>
      <c r="L167" s="104"/>
    </row>
  </sheetData>
  <sheetProtection password="CF17" sheet="1" selectLockedCells="1"/>
  <autoFilter ref="C92:K166"/>
  <customSheetViews>
    <customSheetView guid="{B27864AB-045D-4AAD-8B6E-D0925319E34E}" showGridLines="0" fitToPage="1" showAutoFilter="1" hiddenRows="1" hiddenColumns="1">
      <pane ySplit="1" topLeftCell="A82" activePane="bottomLeft" state="frozen"/>
      <selection pane="bottomLeft" activeCell="I100" sqref="I100"/>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85:H85"/>
    <mergeCell ref="G1:H1"/>
    <mergeCell ref="L2:V2"/>
    <mergeCell ref="E49:H49"/>
    <mergeCell ref="E51:H51"/>
    <mergeCell ref="J55:J56"/>
    <mergeCell ref="E81:H81"/>
    <mergeCell ref="E83:H83"/>
    <mergeCell ref="E7:H7"/>
    <mergeCell ref="E9:H9"/>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8"/>
  <sheetViews>
    <sheetView showGridLines="0" workbookViewId="0">
      <pane ySplit="1" topLeftCell="A145" activePane="bottomLeft" state="frozen"/>
      <selection pane="bottomLeft" activeCell="I151" sqref="I15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92</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2802</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2608</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15" t="s">
        <v>2609</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ROUND(J98,2)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ROUND(SUM(BE98:BE157), 2)</f>
        <v>0</v>
      </c>
      <c r="G32" s="105"/>
      <c r="H32" s="105"/>
      <c r="I32" s="120">
        <v>0.21</v>
      </c>
      <c r="J32" s="119">
        <f>ROUND(ROUND((SUM(BE98:BE157)), 2)*I32, 2)</f>
        <v>0</v>
      </c>
      <c r="K32" s="106"/>
    </row>
    <row r="33" spans="2:11" s="103" customFormat="1" ht="14.45" customHeight="1">
      <c r="B33" s="104"/>
      <c r="C33" s="105"/>
      <c r="D33" s="105"/>
      <c r="E33" s="118" t="s">
        <v>43</v>
      </c>
      <c r="F33" s="119">
        <f>ROUND(SUM(BF98:BF157), 2)</f>
        <v>0</v>
      </c>
      <c r="G33" s="105"/>
      <c r="H33" s="105"/>
      <c r="I33" s="120">
        <v>0.15</v>
      </c>
      <c r="J33" s="119">
        <f>ROUND(ROUND((SUM(BF98:BF157)), 2)*I33, 2)</f>
        <v>0</v>
      </c>
      <c r="K33" s="106"/>
    </row>
    <row r="34" spans="2:11" s="103" customFormat="1" ht="14.45" hidden="1" customHeight="1">
      <c r="B34" s="104"/>
      <c r="C34" s="105"/>
      <c r="D34" s="105"/>
      <c r="E34" s="118" t="s">
        <v>44</v>
      </c>
      <c r="F34" s="119">
        <f>ROUND(SUM(BG98:BG157), 2)</f>
        <v>0</v>
      </c>
      <c r="G34" s="105"/>
      <c r="H34" s="105"/>
      <c r="I34" s="120">
        <v>0.21</v>
      </c>
      <c r="J34" s="119">
        <v>0</v>
      </c>
      <c r="K34" s="106"/>
    </row>
    <row r="35" spans="2:11" s="103" customFormat="1" ht="14.45" hidden="1" customHeight="1">
      <c r="B35" s="104"/>
      <c r="C35" s="105"/>
      <c r="D35" s="105"/>
      <c r="E35" s="118" t="s">
        <v>45</v>
      </c>
      <c r="F35" s="119">
        <f>ROUND(SUM(BH98:BH157), 2)</f>
        <v>0</v>
      </c>
      <c r="G35" s="105"/>
      <c r="H35" s="105"/>
      <c r="I35" s="120">
        <v>0.15</v>
      </c>
      <c r="J35" s="119">
        <v>0</v>
      </c>
      <c r="K35" s="106"/>
    </row>
    <row r="36" spans="2:11" s="103" customFormat="1" ht="14.45" hidden="1" customHeight="1">
      <c r="B36" s="104"/>
      <c r="C36" s="105"/>
      <c r="D36" s="105"/>
      <c r="E36" s="118" t="s">
        <v>46</v>
      </c>
      <c r="F36" s="119">
        <f>ROUND(SUM(BI98:BI157),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D.1.01.4.3 - ZAŘÍZENÍ VZDUCHOTECHNIKY</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J98</f>
        <v>0</v>
      </c>
      <c r="K60" s="106"/>
      <c r="AU60" s="93" t="s">
        <v>123</v>
      </c>
    </row>
    <row r="61" spans="2:47" s="144" customFormat="1" ht="24.95" customHeight="1">
      <c r="B61" s="138"/>
      <c r="C61" s="139"/>
      <c r="D61" s="140" t="s">
        <v>2803</v>
      </c>
      <c r="E61" s="141"/>
      <c r="F61" s="141"/>
      <c r="G61" s="141"/>
      <c r="H61" s="141"/>
      <c r="I61" s="141"/>
      <c r="J61" s="142">
        <f>J99</f>
        <v>0</v>
      </c>
      <c r="K61" s="143"/>
    </row>
    <row r="62" spans="2:47" s="151" customFormat="1" ht="19.899999999999999" customHeight="1">
      <c r="B62" s="145"/>
      <c r="C62" s="146"/>
      <c r="D62" s="147" t="s">
        <v>2611</v>
      </c>
      <c r="E62" s="148"/>
      <c r="F62" s="148"/>
      <c r="G62" s="148"/>
      <c r="H62" s="148"/>
      <c r="I62" s="148"/>
      <c r="J62" s="149">
        <f>J100</f>
        <v>0</v>
      </c>
      <c r="K62" s="150"/>
    </row>
    <row r="63" spans="2:47" s="151" customFormat="1" ht="19.899999999999999" customHeight="1">
      <c r="B63" s="145"/>
      <c r="C63" s="146"/>
      <c r="D63" s="147" t="s">
        <v>2612</v>
      </c>
      <c r="E63" s="148"/>
      <c r="F63" s="148"/>
      <c r="G63" s="148"/>
      <c r="H63" s="148"/>
      <c r="I63" s="148"/>
      <c r="J63" s="149">
        <f>J103</f>
        <v>0</v>
      </c>
      <c r="K63" s="150"/>
    </row>
    <row r="64" spans="2:47" s="151" customFormat="1" ht="19.899999999999999" customHeight="1">
      <c r="B64" s="145"/>
      <c r="C64" s="146"/>
      <c r="D64" s="147" t="s">
        <v>2613</v>
      </c>
      <c r="E64" s="148"/>
      <c r="F64" s="148"/>
      <c r="G64" s="148"/>
      <c r="H64" s="148"/>
      <c r="I64" s="148"/>
      <c r="J64" s="149">
        <f>J108</f>
        <v>0</v>
      </c>
      <c r="K64" s="150"/>
    </row>
    <row r="65" spans="2:11" s="151" customFormat="1" ht="19.899999999999999" customHeight="1">
      <c r="B65" s="145"/>
      <c r="C65" s="146"/>
      <c r="D65" s="147" t="s">
        <v>2804</v>
      </c>
      <c r="E65" s="148"/>
      <c r="F65" s="148"/>
      <c r="G65" s="148"/>
      <c r="H65" s="148"/>
      <c r="I65" s="148"/>
      <c r="J65" s="149">
        <f>J111</f>
        <v>0</v>
      </c>
      <c r="K65" s="150"/>
    </row>
    <row r="66" spans="2:11" s="151" customFormat="1" ht="19.899999999999999" customHeight="1">
      <c r="B66" s="145"/>
      <c r="C66" s="146"/>
      <c r="D66" s="147" t="s">
        <v>2805</v>
      </c>
      <c r="E66" s="148"/>
      <c r="F66" s="148"/>
      <c r="G66" s="148"/>
      <c r="H66" s="148"/>
      <c r="I66" s="148"/>
      <c r="J66" s="149">
        <f>J118</f>
        <v>0</v>
      </c>
      <c r="K66" s="150"/>
    </row>
    <row r="67" spans="2:11" s="151" customFormat="1" ht="19.899999999999999" customHeight="1">
      <c r="B67" s="145"/>
      <c r="C67" s="146"/>
      <c r="D67" s="147" t="s">
        <v>2806</v>
      </c>
      <c r="E67" s="148"/>
      <c r="F67" s="148"/>
      <c r="G67" s="148"/>
      <c r="H67" s="148"/>
      <c r="I67" s="148"/>
      <c r="J67" s="149">
        <f>J123</f>
        <v>0</v>
      </c>
      <c r="K67" s="150"/>
    </row>
    <row r="68" spans="2:11" s="151" customFormat="1" ht="19.899999999999999" customHeight="1">
      <c r="B68" s="145"/>
      <c r="C68" s="146"/>
      <c r="D68" s="147" t="s">
        <v>2807</v>
      </c>
      <c r="E68" s="148"/>
      <c r="F68" s="148"/>
      <c r="G68" s="148"/>
      <c r="H68" s="148"/>
      <c r="I68" s="148"/>
      <c r="J68" s="149">
        <f>J131</f>
        <v>0</v>
      </c>
      <c r="K68" s="150"/>
    </row>
    <row r="69" spans="2:11" s="151" customFormat="1" ht="19.899999999999999" customHeight="1">
      <c r="B69" s="145"/>
      <c r="C69" s="146"/>
      <c r="D69" s="147" t="s">
        <v>2808</v>
      </c>
      <c r="E69" s="148"/>
      <c r="F69" s="148"/>
      <c r="G69" s="148"/>
      <c r="H69" s="148"/>
      <c r="I69" s="148"/>
      <c r="J69" s="149">
        <f>J135</f>
        <v>0</v>
      </c>
      <c r="K69" s="150"/>
    </row>
    <row r="70" spans="2:11" s="151" customFormat="1" ht="19.899999999999999" customHeight="1">
      <c r="B70" s="145"/>
      <c r="C70" s="146"/>
      <c r="D70" s="147" t="s">
        <v>2809</v>
      </c>
      <c r="E70" s="148"/>
      <c r="F70" s="148"/>
      <c r="G70" s="148"/>
      <c r="H70" s="148"/>
      <c r="I70" s="148"/>
      <c r="J70" s="149">
        <f>J139</f>
        <v>0</v>
      </c>
      <c r="K70" s="150"/>
    </row>
    <row r="71" spans="2:11" s="151" customFormat="1" ht="19.899999999999999" customHeight="1">
      <c r="B71" s="145"/>
      <c r="C71" s="146"/>
      <c r="D71" s="147" t="s">
        <v>2810</v>
      </c>
      <c r="E71" s="148"/>
      <c r="F71" s="148"/>
      <c r="G71" s="148"/>
      <c r="H71" s="148"/>
      <c r="I71" s="148"/>
      <c r="J71" s="149">
        <f>J143</f>
        <v>0</v>
      </c>
      <c r="K71" s="150"/>
    </row>
    <row r="72" spans="2:11" s="151" customFormat="1" ht="19.899999999999999" customHeight="1">
      <c r="B72" s="145"/>
      <c r="C72" s="146"/>
      <c r="D72" s="147" t="s">
        <v>2811</v>
      </c>
      <c r="E72" s="148"/>
      <c r="F72" s="148"/>
      <c r="G72" s="148"/>
      <c r="H72" s="148"/>
      <c r="I72" s="148"/>
      <c r="J72" s="149">
        <f>J146</f>
        <v>0</v>
      </c>
      <c r="K72" s="150"/>
    </row>
    <row r="73" spans="2:11" s="144" customFormat="1" ht="24.95" customHeight="1">
      <c r="B73" s="138"/>
      <c r="C73" s="139"/>
      <c r="D73" s="140" t="s">
        <v>160</v>
      </c>
      <c r="E73" s="141"/>
      <c r="F73" s="141"/>
      <c r="G73" s="141"/>
      <c r="H73" s="141"/>
      <c r="I73" s="141"/>
      <c r="J73" s="142">
        <f>J149</f>
        <v>0</v>
      </c>
      <c r="K73" s="143"/>
    </row>
    <row r="74" spans="2:11" s="151" customFormat="1" ht="19.899999999999999" customHeight="1">
      <c r="B74" s="145"/>
      <c r="C74" s="146"/>
      <c r="D74" s="147" t="s">
        <v>161</v>
      </c>
      <c r="E74" s="148"/>
      <c r="F74" s="148"/>
      <c r="G74" s="148"/>
      <c r="H74" s="148"/>
      <c r="I74" s="148"/>
      <c r="J74" s="149">
        <f>J150</f>
        <v>0</v>
      </c>
      <c r="K74" s="150"/>
    </row>
    <row r="75" spans="2:11" s="151" customFormat="1" ht="19.899999999999999" customHeight="1">
      <c r="B75" s="145"/>
      <c r="C75" s="146"/>
      <c r="D75" s="147" t="s">
        <v>162</v>
      </c>
      <c r="E75" s="148"/>
      <c r="F75" s="148"/>
      <c r="G75" s="148"/>
      <c r="H75" s="148"/>
      <c r="I75" s="148"/>
      <c r="J75" s="149">
        <f>J152</f>
        <v>0</v>
      </c>
      <c r="K75" s="150"/>
    </row>
    <row r="76" spans="2:11" s="151" customFormat="1" ht="19.899999999999999" customHeight="1">
      <c r="B76" s="145"/>
      <c r="C76" s="146"/>
      <c r="D76" s="147" t="s">
        <v>163</v>
      </c>
      <c r="E76" s="148"/>
      <c r="F76" s="148"/>
      <c r="G76" s="148"/>
      <c r="H76" s="148"/>
      <c r="I76" s="148"/>
      <c r="J76" s="149">
        <f>J156</f>
        <v>0</v>
      </c>
      <c r="K76" s="150"/>
    </row>
    <row r="77" spans="2:11" s="103" customFormat="1" ht="21.75" customHeight="1">
      <c r="B77" s="104"/>
      <c r="C77" s="105"/>
      <c r="D77" s="105"/>
      <c r="E77" s="105"/>
      <c r="F77" s="105"/>
      <c r="G77" s="105"/>
      <c r="H77" s="105"/>
      <c r="I77" s="105"/>
      <c r="J77" s="105"/>
      <c r="K77" s="106"/>
    </row>
    <row r="78" spans="2:11" s="103" customFormat="1" ht="6.95" customHeight="1">
      <c r="B78" s="128"/>
      <c r="C78" s="129"/>
      <c r="D78" s="129"/>
      <c r="E78" s="129"/>
      <c r="F78" s="129"/>
      <c r="G78" s="129"/>
      <c r="H78" s="129"/>
      <c r="I78" s="129"/>
      <c r="J78" s="129"/>
      <c r="K78" s="130"/>
    </row>
    <row r="82" spans="2:12" s="103" customFormat="1" ht="6.95" customHeight="1">
      <c r="B82" s="131"/>
      <c r="C82" s="132"/>
      <c r="D82" s="132"/>
      <c r="E82" s="132"/>
      <c r="F82" s="132"/>
      <c r="G82" s="132"/>
      <c r="H82" s="132"/>
      <c r="I82" s="132"/>
      <c r="J82" s="132"/>
      <c r="K82" s="132"/>
      <c r="L82" s="104"/>
    </row>
    <row r="83" spans="2:12" s="103" customFormat="1" ht="36.950000000000003" customHeight="1">
      <c r="B83" s="104"/>
      <c r="C83" s="152" t="s">
        <v>164</v>
      </c>
      <c r="L83" s="104"/>
    </row>
    <row r="84" spans="2:12" s="103" customFormat="1" ht="6.95" customHeight="1">
      <c r="B84" s="104"/>
      <c r="L84" s="104"/>
    </row>
    <row r="85" spans="2:12" s="103" customFormat="1" ht="14.45" customHeight="1">
      <c r="B85" s="104"/>
      <c r="C85" s="153" t="s">
        <v>19</v>
      </c>
      <c r="L85" s="104"/>
    </row>
    <row r="86" spans="2:12" s="103" customFormat="1" ht="16.5" customHeight="1">
      <c r="B86" s="104"/>
      <c r="E86" s="352" t="str">
        <f>E7</f>
        <v>ÚSTÍ NAD LABEM, NEŠTĚMICKÁ 795/37 - STAVEBNÍ ÚPR.OBJ.PRO PEČOVATELSOU SLUŽBU</v>
      </c>
      <c r="F86" s="353"/>
      <c r="G86" s="353"/>
      <c r="H86" s="353"/>
      <c r="L86" s="104"/>
    </row>
    <row r="87" spans="2:12" ht="15">
      <c r="B87" s="97"/>
      <c r="C87" s="153" t="s">
        <v>115</v>
      </c>
      <c r="L87" s="97"/>
    </row>
    <row r="88" spans="2:12" s="103" customFormat="1" ht="16.5" customHeight="1">
      <c r="B88" s="104"/>
      <c r="E88" s="352" t="s">
        <v>116</v>
      </c>
      <c r="F88" s="346"/>
      <c r="G88" s="346"/>
      <c r="H88" s="346"/>
      <c r="L88" s="104"/>
    </row>
    <row r="89" spans="2:12" s="103" customFormat="1" ht="14.45" customHeight="1">
      <c r="B89" s="104"/>
      <c r="C89" s="153" t="s">
        <v>117</v>
      </c>
      <c r="L89" s="104"/>
    </row>
    <row r="90" spans="2:12" s="103" customFormat="1" ht="17.25" customHeight="1">
      <c r="B90" s="104"/>
      <c r="E90" s="323" t="str">
        <f>E11</f>
        <v>D.1.01.4.3 - ZAŘÍZENÍ VZDUCHOTECHNIKY</v>
      </c>
      <c r="F90" s="346"/>
      <c r="G90" s="346"/>
      <c r="H90" s="346"/>
      <c r="L90" s="104"/>
    </row>
    <row r="91" spans="2:12" s="103" customFormat="1" ht="6.95" customHeight="1">
      <c r="B91" s="104"/>
      <c r="L91" s="104"/>
    </row>
    <row r="92" spans="2:12" s="103" customFormat="1" ht="18" customHeight="1">
      <c r="B92" s="104"/>
      <c r="C92" s="153" t="s">
        <v>23</v>
      </c>
      <c r="F92" s="154" t="str">
        <f>F14</f>
        <v>ÚSTÍ NAD LABEM, KRÁSNÉ BŘEZNO</v>
      </c>
      <c r="I92" s="153" t="s">
        <v>25</v>
      </c>
      <c r="J92" s="155">
        <f>IF(J14="","",J14)</f>
        <v>43615</v>
      </c>
      <c r="L92" s="104"/>
    </row>
    <row r="93" spans="2:12" s="103" customFormat="1" ht="6.95" customHeight="1">
      <c r="B93" s="104"/>
      <c r="L93" s="104"/>
    </row>
    <row r="94" spans="2:12" s="103" customFormat="1" ht="15">
      <c r="B94" s="104"/>
      <c r="C94" s="153" t="s">
        <v>26</v>
      </c>
      <c r="F94" s="154" t="str">
        <f>E17</f>
        <v>STATUTÁRNÍ MĚSTO ÚSTÍ NAD LABEM</v>
      </c>
      <c r="I94" s="153" t="s">
        <v>32</v>
      </c>
      <c r="J94" s="154" t="str">
        <f>E23</f>
        <v>G DESIGN s.r.o.</v>
      </c>
      <c r="L94" s="104"/>
    </row>
    <row r="95" spans="2:12" s="103" customFormat="1" ht="14.45" customHeight="1">
      <c r="B95" s="104"/>
      <c r="C95" s="153" t="s">
        <v>30</v>
      </c>
      <c r="F95" s="154" t="str">
        <f>IF(E20="","",E20)</f>
        <v/>
      </c>
      <c r="L95" s="104"/>
    </row>
    <row r="96" spans="2:12" s="103" customFormat="1" ht="10.35" customHeight="1">
      <c r="B96" s="104"/>
      <c r="L96" s="104"/>
    </row>
    <row r="97" spans="2:65" s="163" customFormat="1" ht="29.25" customHeight="1">
      <c r="B97" s="156"/>
      <c r="C97" s="157" t="s">
        <v>165</v>
      </c>
      <c r="D97" s="158" t="s">
        <v>56</v>
      </c>
      <c r="E97" s="158" t="s">
        <v>52</v>
      </c>
      <c r="F97" s="158" t="s">
        <v>166</v>
      </c>
      <c r="G97" s="158" t="s">
        <v>167</v>
      </c>
      <c r="H97" s="158" t="s">
        <v>168</v>
      </c>
      <c r="I97" s="158" t="s">
        <v>169</v>
      </c>
      <c r="J97" s="158" t="s">
        <v>121</v>
      </c>
      <c r="K97" s="159" t="s">
        <v>170</v>
      </c>
      <c r="L97" s="156"/>
      <c r="M97" s="160" t="s">
        <v>171</v>
      </c>
      <c r="N97" s="161" t="s">
        <v>41</v>
      </c>
      <c r="O97" s="161" t="s">
        <v>172</v>
      </c>
      <c r="P97" s="161" t="s">
        <v>173</v>
      </c>
      <c r="Q97" s="161" t="s">
        <v>174</v>
      </c>
      <c r="R97" s="161" t="s">
        <v>175</v>
      </c>
      <c r="S97" s="161" t="s">
        <v>176</v>
      </c>
      <c r="T97" s="162" t="s">
        <v>177</v>
      </c>
    </row>
    <row r="98" spans="2:65" s="103" customFormat="1" ht="29.25" customHeight="1">
      <c r="B98" s="104"/>
      <c r="C98" s="164" t="s">
        <v>122</v>
      </c>
      <c r="J98" s="165">
        <f>BK98</f>
        <v>0</v>
      </c>
      <c r="L98" s="104"/>
      <c r="M98" s="166"/>
      <c r="N98" s="113"/>
      <c r="O98" s="113"/>
      <c r="P98" s="167">
        <f>P99+P149</f>
        <v>0</v>
      </c>
      <c r="Q98" s="113"/>
      <c r="R98" s="167">
        <f>R99+R149</f>
        <v>0</v>
      </c>
      <c r="S98" s="113"/>
      <c r="T98" s="168">
        <f>T99+T149</f>
        <v>0</v>
      </c>
      <c r="AT98" s="93" t="s">
        <v>70</v>
      </c>
      <c r="AU98" s="93" t="s">
        <v>123</v>
      </c>
      <c r="BK98" s="169">
        <f>BK99+BK149</f>
        <v>0</v>
      </c>
    </row>
    <row r="99" spans="2:65" s="171" customFormat="1" ht="37.35" customHeight="1">
      <c r="B99" s="170"/>
      <c r="D99" s="172" t="s">
        <v>70</v>
      </c>
      <c r="E99" s="173" t="s">
        <v>2812</v>
      </c>
      <c r="F99" s="173" t="s">
        <v>2813</v>
      </c>
      <c r="J99" s="174">
        <f>BK99</f>
        <v>0</v>
      </c>
      <c r="L99" s="170"/>
      <c r="M99" s="175"/>
      <c r="N99" s="176"/>
      <c r="O99" s="176"/>
      <c r="P99" s="177">
        <f>P100+P103+P108+P111+P118+P123+P131+P135+P139+P143+P146</f>
        <v>0</v>
      </c>
      <c r="Q99" s="176"/>
      <c r="R99" s="177">
        <f>R100+R103+R108+R111+R118+R123+R131+R135+R139+R143+R146</f>
        <v>0</v>
      </c>
      <c r="S99" s="176"/>
      <c r="T99" s="178">
        <f>T100+T103+T108+T111+T118+T123+T131+T135+T139+T143+T146</f>
        <v>0</v>
      </c>
      <c r="AR99" s="172" t="s">
        <v>205</v>
      </c>
      <c r="AT99" s="179" t="s">
        <v>70</v>
      </c>
      <c r="AU99" s="179" t="s">
        <v>71</v>
      </c>
      <c r="AY99" s="172" t="s">
        <v>180</v>
      </c>
      <c r="BK99" s="180">
        <f>BK100+BK103+BK108+BK111+BK118+BK123+BK131+BK135+BK139+BK143+BK146</f>
        <v>0</v>
      </c>
    </row>
    <row r="100" spans="2:65" s="171" customFormat="1" ht="19.899999999999999" customHeight="1">
      <c r="B100" s="170"/>
      <c r="D100" s="172" t="s">
        <v>70</v>
      </c>
      <c r="E100" s="181" t="s">
        <v>2617</v>
      </c>
      <c r="F100" s="181" t="s">
        <v>2618</v>
      </c>
      <c r="J100" s="182">
        <f>BK100</f>
        <v>0</v>
      </c>
      <c r="L100" s="170"/>
      <c r="M100" s="175"/>
      <c r="N100" s="176"/>
      <c r="O100" s="176"/>
      <c r="P100" s="177">
        <f>SUM(P101:P102)</f>
        <v>0</v>
      </c>
      <c r="Q100" s="176"/>
      <c r="R100" s="177">
        <f>SUM(R101:R102)</f>
        <v>0</v>
      </c>
      <c r="S100" s="176"/>
      <c r="T100" s="178">
        <f>SUM(T101:T102)</f>
        <v>0</v>
      </c>
      <c r="AR100" s="172" t="s">
        <v>78</v>
      </c>
      <c r="AT100" s="179" t="s">
        <v>70</v>
      </c>
      <c r="AU100" s="179" t="s">
        <v>78</v>
      </c>
      <c r="AY100" s="172" t="s">
        <v>180</v>
      </c>
      <c r="BK100" s="180">
        <f>SUM(BK101:BK102)</f>
        <v>0</v>
      </c>
    </row>
    <row r="101" spans="2:65" s="103" customFormat="1" ht="16.5" customHeight="1">
      <c r="B101" s="104"/>
      <c r="C101" s="183" t="s">
        <v>78</v>
      </c>
      <c r="D101" s="183" t="s">
        <v>183</v>
      </c>
      <c r="E101" s="184" t="s">
        <v>2619</v>
      </c>
      <c r="F101" s="185" t="s">
        <v>2814</v>
      </c>
      <c r="G101" s="186" t="s">
        <v>2449</v>
      </c>
      <c r="H101" s="187">
        <v>105</v>
      </c>
      <c r="I101" s="6"/>
      <c r="J101" s="188">
        <f>ROUND(I101*H101,2)</f>
        <v>0</v>
      </c>
      <c r="K101" s="185" t="s">
        <v>5</v>
      </c>
      <c r="L101" s="104"/>
      <c r="M101" s="189" t="s">
        <v>5</v>
      </c>
      <c r="N101" s="190" t="s">
        <v>42</v>
      </c>
      <c r="O101" s="105"/>
      <c r="P101" s="191">
        <f>O101*H101</f>
        <v>0</v>
      </c>
      <c r="Q101" s="191">
        <v>0</v>
      </c>
      <c r="R101" s="191">
        <f>Q101*H101</f>
        <v>0</v>
      </c>
      <c r="S101" s="191">
        <v>0</v>
      </c>
      <c r="T101" s="192">
        <f>S101*H101</f>
        <v>0</v>
      </c>
      <c r="AR101" s="93" t="s">
        <v>188</v>
      </c>
      <c r="AT101" s="93" t="s">
        <v>183</v>
      </c>
      <c r="AU101" s="93" t="s">
        <v>81</v>
      </c>
      <c r="AY101" s="93" t="s">
        <v>180</v>
      </c>
      <c r="BE101" s="193">
        <f>IF(N101="základní",J101,0)</f>
        <v>0</v>
      </c>
      <c r="BF101" s="193">
        <f>IF(N101="snížená",J101,0)</f>
        <v>0</v>
      </c>
      <c r="BG101" s="193">
        <f>IF(N101="zákl. přenesená",J101,0)</f>
        <v>0</v>
      </c>
      <c r="BH101" s="193">
        <f>IF(N101="sníž. přenesená",J101,0)</f>
        <v>0</v>
      </c>
      <c r="BI101" s="193">
        <f>IF(N101="nulová",J101,0)</f>
        <v>0</v>
      </c>
      <c r="BJ101" s="93" t="s">
        <v>78</v>
      </c>
      <c r="BK101" s="193">
        <f>ROUND(I101*H101,2)</f>
        <v>0</v>
      </c>
      <c r="BL101" s="93" t="s">
        <v>188</v>
      </c>
      <c r="BM101" s="93" t="s">
        <v>2815</v>
      </c>
    </row>
    <row r="102" spans="2:65" s="103" customFormat="1" ht="16.5" customHeight="1">
      <c r="B102" s="104"/>
      <c r="C102" s="183" t="s">
        <v>81</v>
      </c>
      <c r="D102" s="183" t="s">
        <v>183</v>
      </c>
      <c r="E102" s="184" t="s">
        <v>2622</v>
      </c>
      <c r="F102" s="185" t="s">
        <v>2816</v>
      </c>
      <c r="G102" s="186" t="s">
        <v>2449</v>
      </c>
      <c r="H102" s="187">
        <v>25</v>
      </c>
      <c r="I102" s="6"/>
      <c r="J102" s="188">
        <f>ROUND(I102*H102,2)</f>
        <v>0</v>
      </c>
      <c r="K102" s="185" t="s">
        <v>5</v>
      </c>
      <c r="L102" s="104"/>
      <c r="M102" s="189" t="s">
        <v>5</v>
      </c>
      <c r="N102" s="190" t="s">
        <v>42</v>
      </c>
      <c r="O102" s="105"/>
      <c r="P102" s="191">
        <f>O102*H102</f>
        <v>0</v>
      </c>
      <c r="Q102" s="191">
        <v>0</v>
      </c>
      <c r="R102" s="191">
        <f>Q102*H102</f>
        <v>0</v>
      </c>
      <c r="S102" s="191">
        <v>0</v>
      </c>
      <c r="T102" s="192">
        <f>S102*H102</f>
        <v>0</v>
      </c>
      <c r="AR102" s="93" t="s">
        <v>188</v>
      </c>
      <c r="AT102" s="93" t="s">
        <v>183</v>
      </c>
      <c r="AU102" s="93" t="s">
        <v>81</v>
      </c>
      <c r="AY102" s="93" t="s">
        <v>180</v>
      </c>
      <c r="BE102" s="193">
        <f>IF(N102="základní",J102,0)</f>
        <v>0</v>
      </c>
      <c r="BF102" s="193">
        <f>IF(N102="snížená",J102,0)</f>
        <v>0</v>
      </c>
      <c r="BG102" s="193">
        <f>IF(N102="zákl. přenesená",J102,0)</f>
        <v>0</v>
      </c>
      <c r="BH102" s="193">
        <f>IF(N102="sníž. přenesená",J102,0)</f>
        <v>0</v>
      </c>
      <c r="BI102" s="193">
        <f>IF(N102="nulová",J102,0)</f>
        <v>0</v>
      </c>
      <c r="BJ102" s="93" t="s">
        <v>78</v>
      </c>
      <c r="BK102" s="193">
        <f>ROUND(I102*H102,2)</f>
        <v>0</v>
      </c>
      <c r="BL102" s="93" t="s">
        <v>188</v>
      </c>
      <c r="BM102" s="93" t="s">
        <v>2817</v>
      </c>
    </row>
    <row r="103" spans="2:65" s="171" customFormat="1" ht="29.85" customHeight="1">
      <c r="B103" s="170"/>
      <c r="D103" s="172" t="s">
        <v>70</v>
      </c>
      <c r="E103" s="181" t="s">
        <v>2631</v>
      </c>
      <c r="F103" s="181" t="s">
        <v>2632</v>
      </c>
      <c r="J103" s="182">
        <f>BK103</f>
        <v>0</v>
      </c>
      <c r="L103" s="170"/>
      <c r="M103" s="175"/>
      <c r="N103" s="176"/>
      <c r="O103" s="176"/>
      <c r="P103" s="177">
        <f>SUM(P104:P107)</f>
        <v>0</v>
      </c>
      <c r="Q103" s="176"/>
      <c r="R103" s="177">
        <f>SUM(R104:R107)</f>
        <v>0</v>
      </c>
      <c r="S103" s="176"/>
      <c r="T103" s="178">
        <f>SUM(T104:T107)</f>
        <v>0</v>
      </c>
      <c r="AR103" s="172" t="s">
        <v>78</v>
      </c>
      <c r="AT103" s="179" t="s">
        <v>70</v>
      </c>
      <c r="AU103" s="179" t="s">
        <v>78</v>
      </c>
      <c r="AY103" s="172" t="s">
        <v>180</v>
      </c>
      <c r="BK103" s="180">
        <f>SUM(BK104:BK107)</f>
        <v>0</v>
      </c>
    </row>
    <row r="104" spans="2:65" s="103" customFormat="1" ht="16.5" customHeight="1">
      <c r="B104" s="104"/>
      <c r="C104" s="183" t="s">
        <v>205</v>
      </c>
      <c r="D104" s="183" t="s">
        <v>183</v>
      </c>
      <c r="E104" s="184" t="s">
        <v>2633</v>
      </c>
      <c r="F104" s="185" t="s">
        <v>2818</v>
      </c>
      <c r="G104" s="186" t="s">
        <v>2449</v>
      </c>
      <c r="H104" s="187">
        <v>30</v>
      </c>
      <c r="I104" s="6"/>
      <c r="J104" s="188">
        <f>ROUND(I104*H104,2)</f>
        <v>0</v>
      </c>
      <c r="K104" s="185" t="s">
        <v>5</v>
      </c>
      <c r="L104" s="104"/>
      <c r="M104" s="189" t="s">
        <v>5</v>
      </c>
      <c r="N104" s="190" t="s">
        <v>42</v>
      </c>
      <c r="O104" s="105"/>
      <c r="P104" s="191">
        <f>O104*H104</f>
        <v>0</v>
      </c>
      <c r="Q104" s="191">
        <v>0</v>
      </c>
      <c r="R104" s="191">
        <f>Q104*H104</f>
        <v>0</v>
      </c>
      <c r="S104" s="191">
        <v>0</v>
      </c>
      <c r="T104" s="192">
        <f>S104*H104</f>
        <v>0</v>
      </c>
      <c r="AR104" s="93" t="s">
        <v>188</v>
      </c>
      <c r="AT104" s="93" t="s">
        <v>183</v>
      </c>
      <c r="AU104" s="93" t="s">
        <v>81</v>
      </c>
      <c r="AY104" s="93" t="s">
        <v>180</v>
      </c>
      <c r="BE104" s="193">
        <f>IF(N104="základní",J104,0)</f>
        <v>0</v>
      </c>
      <c r="BF104" s="193">
        <f>IF(N104="snížená",J104,0)</f>
        <v>0</v>
      </c>
      <c r="BG104" s="193">
        <f>IF(N104="zákl. přenesená",J104,0)</f>
        <v>0</v>
      </c>
      <c r="BH104" s="193">
        <f>IF(N104="sníž. přenesená",J104,0)</f>
        <v>0</v>
      </c>
      <c r="BI104" s="193">
        <f>IF(N104="nulová",J104,0)</f>
        <v>0</v>
      </c>
      <c r="BJ104" s="93" t="s">
        <v>78</v>
      </c>
      <c r="BK104" s="193">
        <f>ROUND(I104*H104,2)</f>
        <v>0</v>
      </c>
      <c r="BL104" s="93" t="s">
        <v>188</v>
      </c>
      <c r="BM104" s="93" t="s">
        <v>2819</v>
      </c>
    </row>
    <row r="105" spans="2:65" s="103" customFormat="1" ht="16.5" customHeight="1">
      <c r="B105" s="104"/>
      <c r="C105" s="183" t="s">
        <v>188</v>
      </c>
      <c r="D105" s="183" t="s">
        <v>183</v>
      </c>
      <c r="E105" s="184" t="s">
        <v>2636</v>
      </c>
      <c r="F105" s="185" t="s">
        <v>2820</v>
      </c>
      <c r="G105" s="186" t="s">
        <v>2449</v>
      </c>
      <c r="H105" s="187">
        <v>20</v>
      </c>
      <c r="I105" s="6"/>
      <c r="J105" s="188">
        <f>ROUND(I105*H105,2)</f>
        <v>0</v>
      </c>
      <c r="K105" s="185" t="s">
        <v>5</v>
      </c>
      <c r="L105" s="104"/>
      <c r="M105" s="189" t="s">
        <v>5</v>
      </c>
      <c r="N105" s="190" t="s">
        <v>42</v>
      </c>
      <c r="O105" s="105"/>
      <c r="P105" s="191">
        <f>O105*H105</f>
        <v>0</v>
      </c>
      <c r="Q105" s="191">
        <v>0</v>
      </c>
      <c r="R105" s="191">
        <f>Q105*H105</f>
        <v>0</v>
      </c>
      <c r="S105" s="191">
        <v>0</v>
      </c>
      <c r="T105" s="192">
        <f>S105*H105</f>
        <v>0</v>
      </c>
      <c r="AR105" s="93" t="s">
        <v>188</v>
      </c>
      <c r="AT105" s="93" t="s">
        <v>183</v>
      </c>
      <c r="AU105" s="93" t="s">
        <v>81</v>
      </c>
      <c r="AY105" s="93" t="s">
        <v>180</v>
      </c>
      <c r="BE105" s="193">
        <f>IF(N105="základní",J105,0)</f>
        <v>0</v>
      </c>
      <c r="BF105" s="193">
        <f>IF(N105="snížená",J105,0)</f>
        <v>0</v>
      </c>
      <c r="BG105" s="193">
        <f>IF(N105="zákl. přenesená",J105,0)</f>
        <v>0</v>
      </c>
      <c r="BH105" s="193">
        <f>IF(N105="sníž. přenesená",J105,0)</f>
        <v>0</v>
      </c>
      <c r="BI105" s="193">
        <f>IF(N105="nulová",J105,0)</f>
        <v>0</v>
      </c>
      <c r="BJ105" s="93" t="s">
        <v>78</v>
      </c>
      <c r="BK105" s="193">
        <f>ROUND(I105*H105,2)</f>
        <v>0</v>
      </c>
      <c r="BL105" s="93" t="s">
        <v>188</v>
      </c>
      <c r="BM105" s="93" t="s">
        <v>2821</v>
      </c>
    </row>
    <row r="106" spans="2:65" s="103" customFormat="1" ht="16.5" customHeight="1">
      <c r="B106" s="104"/>
      <c r="C106" s="183" t="s">
        <v>219</v>
      </c>
      <c r="D106" s="183" t="s">
        <v>183</v>
      </c>
      <c r="E106" s="184" t="s">
        <v>2639</v>
      </c>
      <c r="F106" s="185" t="s">
        <v>2643</v>
      </c>
      <c r="G106" s="186" t="s">
        <v>2449</v>
      </c>
      <c r="H106" s="187">
        <v>6</v>
      </c>
      <c r="I106" s="6"/>
      <c r="J106" s="188">
        <f>ROUND(I106*H106,2)</f>
        <v>0</v>
      </c>
      <c r="K106" s="185" t="s">
        <v>5</v>
      </c>
      <c r="L106" s="104"/>
      <c r="M106" s="189" t="s">
        <v>5</v>
      </c>
      <c r="N106" s="190" t="s">
        <v>42</v>
      </c>
      <c r="O106" s="105"/>
      <c r="P106" s="191">
        <f>O106*H106</f>
        <v>0</v>
      </c>
      <c r="Q106" s="191">
        <v>0</v>
      </c>
      <c r="R106" s="191">
        <f>Q106*H106</f>
        <v>0</v>
      </c>
      <c r="S106" s="191">
        <v>0</v>
      </c>
      <c r="T106" s="192">
        <f>S106*H106</f>
        <v>0</v>
      </c>
      <c r="AR106" s="93" t="s">
        <v>188</v>
      </c>
      <c r="AT106" s="93" t="s">
        <v>183</v>
      </c>
      <c r="AU106" s="93" t="s">
        <v>81</v>
      </c>
      <c r="AY106" s="93" t="s">
        <v>180</v>
      </c>
      <c r="BE106" s="193">
        <f>IF(N106="základní",J106,0)</f>
        <v>0</v>
      </c>
      <c r="BF106" s="193">
        <f>IF(N106="snížená",J106,0)</f>
        <v>0</v>
      </c>
      <c r="BG106" s="193">
        <f>IF(N106="zákl. přenesená",J106,0)</f>
        <v>0</v>
      </c>
      <c r="BH106" s="193">
        <f>IF(N106="sníž. přenesená",J106,0)</f>
        <v>0</v>
      </c>
      <c r="BI106" s="193">
        <f>IF(N106="nulová",J106,0)</f>
        <v>0</v>
      </c>
      <c r="BJ106" s="93" t="s">
        <v>78</v>
      </c>
      <c r="BK106" s="193">
        <f>ROUND(I106*H106,2)</f>
        <v>0</v>
      </c>
      <c r="BL106" s="93" t="s">
        <v>188</v>
      </c>
      <c r="BM106" s="93" t="s">
        <v>2822</v>
      </c>
    </row>
    <row r="107" spans="2:65" s="103" customFormat="1" ht="16.5" customHeight="1">
      <c r="B107" s="104"/>
      <c r="C107" s="183" t="s">
        <v>226</v>
      </c>
      <c r="D107" s="183" t="s">
        <v>183</v>
      </c>
      <c r="E107" s="184" t="s">
        <v>2642</v>
      </c>
      <c r="F107" s="185" t="s">
        <v>2646</v>
      </c>
      <c r="G107" s="186" t="s">
        <v>426</v>
      </c>
      <c r="H107" s="187">
        <v>1</v>
      </c>
      <c r="I107" s="6"/>
      <c r="J107" s="188">
        <f>ROUND(I107*H107,2)</f>
        <v>0</v>
      </c>
      <c r="K107" s="185" t="s">
        <v>5</v>
      </c>
      <c r="L107" s="104"/>
      <c r="M107" s="189" t="s">
        <v>5</v>
      </c>
      <c r="N107" s="190" t="s">
        <v>42</v>
      </c>
      <c r="O107" s="105"/>
      <c r="P107" s="191">
        <f>O107*H107</f>
        <v>0</v>
      </c>
      <c r="Q107" s="191">
        <v>0</v>
      </c>
      <c r="R107" s="191">
        <f>Q107*H107</f>
        <v>0</v>
      </c>
      <c r="S107" s="191">
        <v>0</v>
      </c>
      <c r="T107" s="192">
        <f>S107*H107</f>
        <v>0</v>
      </c>
      <c r="AR107" s="93" t="s">
        <v>188</v>
      </c>
      <c r="AT107" s="93" t="s">
        <v>183</v>
      </c>
      <c r="AU107" s="93" t="s">
        <v>81</v>
      </c>
      <c r="AY107" s="93" t="s">
        <v>180</v>
      </c>
      <c r="BE107" s="193">
        <f>IF(N107="základní",J107,0)</f>
        <v>0</v>
      </c>
      <c r="BF107" s="193">
        <f>IF(N107="snížená",J107,0)</f>
        <v>0</v>
      </c>
      <c r="BG107" s="193">
        <f>IF(N107="zákl. přenesená",J107,0)</f>
        <v>0</v>
      </c>
      <c r="BH107" s="193">
        <f>IF(N107="sníž. přenesená",J107,0)</f>
        <v>0</v>
      </c>
      <c r="BI107" s="193">
        <f>IF(N107="nulová",J107,0)</f>
        <v>0</v>
      </c>
      <c r="BJ107" s="93" t="s">
        <v>78</v>
      </c>
      <c r="BK107" s="193">
        <f>ROUND(I107*H107,2)</f>
        <v>0</v>
      </c>
      <c r="BL107" s="93" t="s">
        <v>188</v>
      </c>
      <c r="BM107" s="93" t="s">
        <v>2823</v>
      </c>
    </row>
    <row r="108" spans="2:65" s="171" customFormat="1" ht="29.85" customHeight="1">
      <c r="B108" s="170"/>
      <c r="D108" s="172" t="s">
        <v>70</v>
      </c>
      <c r="E108" s="181" t="s">
        <v>2648</v>
      </c>
      <c r="F108" s="181" t="s">
        <v>2649</v>
      </c>
      <c r="J108" s="182">
        <f>BK108</f>
        <v>0</v>
      </c>
      <c r="L108" s="170"/>
      <c r="M108" s="175"/>
      <c r="N108" s="176"/>
      <c r="O108" s="176"/>
      <c r="P108" s="177">
        <f>SUM(P109:P110)</f>
        <v>0</v>
      </c>
      <c r="Q108" s="176"/>
      <c r="R108" s="177">
        <f>SUM(R109:R110)</f>
        <v>0</v>
      </c>
      <c r="S108" s="176"/>
      <c r="T108" s="178">
        <f>SUM(T109:T110)</f>
        <v>0</v>
      </c>
      <c r="AR108" s="172" t="s">
        <v>78</v>
      </c>
      <c r="AT108" s="179" t="s">
        <v>70</v>
      </c>
      <c r="AU108" s="179" t="s">
        <v>78</v>
      </c>
      <c r="AY108" s="172" t="s">
        <v>180</v>
      </c>
      <c r="BK108" s="180">
        <f>SUM(BK109:BK110)</f>
        <v>0</v>
      </c>
    </row>
    <row r="109" spans="2:65" s="103" customFormat="1" ht="25.5" customHeight="1">
      <c r="B109" s="104"/>
      <c r="C109" s="183" t="s">
        <v>230</v>
      </c>
      <c r="D109" s="183" t="s">
        <v>183</v>
      </c>
      <c r="E109" s="184" t="s">
        <v>2650</v>
      </c>
      <c r="F109" s="185" t="s">
        <v>2824</v>
      </c>
      <c r="G109" s="186" t="s">
        <v>2449</v>
      </c>
      <c r="H109" s="187">
        <v>25</v>
      </c>
      <c r="I109" s="6"/>
      <c r="J109" s="188">
        <f>ROUND(I109*H109,2)</f>
        <v>0</v>
      </c>
      <c r="K109" s="185" t="s">
        <v>5</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2825</v>
      </c>
    </row>
    <row r="110" spans="2:65" s="103" customFormat="1" ht="16.5" customHeight="1">
      <c r="B110" s="104"/>
      <c r="C110" s="183" t="s">
        <v>234</v>
      </c>
      <c r="D110" s="183" t="s">
        <v>183</v>
      </c>
      <c r="E110" s="184" t="s">
        <v>2653</v>
      </c>
      <c r="F110" s="185" t="s">
        <v>2826</v>
      </c>
      <c r="G110" s="186" t="s">
        <v>208</v>
      </c>
      <c r="H110" s="187">
        <v>50</v>
      </c>
      <c r="I110" s="6"/>
      <c r="J110" s="188">
        <f>ROUND(I110*H110,2)</f>
        <v>0</v>
      </c>
      <c r="K110" s="185" t="s">
        <v>5</v>
      </c>
      <c r="L110" s="104"/>
      <c r="M110" s="189" t="s">
        <v>5</v>
      </c>
      <c r="N110" s="190" t="s">
        <v>42</v>
      </c>
      <c r="O110" s="105"/>
      <c r="P110" s="191">
        <f>O110*H110</f>
        <v>0</v>
      </c>
      <c r="Q110" s="191">
        <v>0</v>
      </c>
      <c r="R110" s="191">
        <f>Q110*H110</f>
        <v>0</v>
      </c>
      <c r="S110" s="191">
        <v>0</v>
      </c>
      <c r="T110" s="192">
        <f>S110*H110</f>
        <v>0</v>
      </c>
      <c r="AR110" s="93" t="s">
        <v>188</v>
      </c>
      <c r="AT110" s="93" t="s">
        <v>183</v>
      </c>
      <c r="AU110" s="93" t="s">
        <v>81</v>
      </c>
      <c r="AY110" s="93" t="s">
        <v>180</v>
      </c>
      <c r="BE110" s="193">
        <f>IF(N110="základní",J110,0)</f>
        <v>0</v>
      </c>
      <c r="BF110" s="193">
        <f>IF(N110="snížená",J110,0)</f>
        <v>0</v>
      </c>
      <c r="BG110" s="193">
        <f>IF(N110="zákl. přenesená",J110,0)</f>
        <v>0</v>
      </c>
      <c r="BH110" s="193">
        <f>IF(N110="sníž. přenesená",J110,0)</f>
        <v>0</v>
      </c>
      <c r="BI110" s="193">
        <f>IF(N110="nulová",J110,0)</f>
        <v>0</v>
      </c>
      <c r="BJ110" s="93" t="s">
        <v>78</v>
      </c>
      <c r="BK110" s="193">
        <f>ROUND(I110*H110,2)</f>
        <v>0</v>
      </c>
      <c r="BL110" s="93" t="s">
        <v>188</v>
      </c>
      <c r="BM110" s="93" t="s">
        <v>2827</v>
      </c>
    </row>
    <row r="111" spans="2:65" s="171" customFormat="1" ht="29.85" customHeight="1">
      <c r="B111" s="170"/>
      <c r="D111" s="172" t="s">
        <v>70</v>
      </c>
      <c r="E111" s="181" t="s">
        <v>2828</v>
      </c>
      <c r="F111" s="181" t="s">
        <v>2829</v>
      </c>
      <c r="J111" s="182">
        <f>BK111</f>
        <v>0</v>
      </c>
      <c r="L111" s="170"/>
      <c r="M111" s="175"/>
      <c r="N111" s="176"/>
      <c r="O111" s="176"/>
      <c r="P111" s="177">
        <f>SUM(P112:P117)</f>
        <v>0</v>
      </c>
      <c r="Q111" s="176"/>
      <c r="R111" s="177">
        <f>SUM(R112:R117)</f>
        <v>0</v>
      </c>
      <c r="S111" s="176"/>
      <c r="T111" s="178">
        <f>SUM(T112:T117)</f>
        <v>0</v>
      </c>
      <c r="AR111" s="172" t="s">
        <v>78</v>
      </c>
      <c r="AT111" s="179" t="s">
        <v>70</v>
      </c>
      <c r="AU111" s="179" t="s">
        <v>78</v>
      </c>
      <c r="AY111" s="172" t="s">
        <v>180</v>
      </c>
      <c r="BK111" s="180">
        <f>SUM(BK112:BK117)</f>
        <v>0</v>
      </c>
    </row>
    <row r="112" spans="2:65" s="103" customFormat="1" ht="25.5" customHeight="1">
      <c r="B112" s="104"/>
      <c r="C112" s="183" t="s">
        <v>240</v>
      </c>
      <c r="D112" s="183" t="s">
        <v>183</v>
      </c>
      <c r="E112" s="184" t="s">
        <v>2830</v>
      </c>
      <c r="F112" s="185" t="s">
        <v>2831</v>
      </c>
      <c r="G112" s="186" t="s">
        <v>426</v>
      </c>
      <c r="H112" s="187">
        <v>1</v>
      </c>
      <c r="I112" s="6"/>
      <c r="J112" s="188">
        <f t="shared" ref="J112:J117" si="0">ROUND(I112*H112,2)</f>
        <v>0</v>
      </c>
      <c r="K112" s="185" t="s">
        <v>5</v>
      </c>
      <c r="L112" s="104"/>
      <c r="M112" s="189" t="s">
        <v>5</v>
      </c>
      <c r="N112" s="190" t="s">
        <v>42</v>
      </c>
      <c r="O112" s="105"/>
      <c r="P112" s="191">
        <f t="shared" ref="P112:P117" si="1">O112*H112</f>
        <v>0</v>
      </c>
      <c r="Q112" s="191">
        <v>0</v>
      </c>
      <c r="R112" s="191">
        <f t="shared" ref="R112:R117" si="2">Q112*H112</f>
        <v>0</v>
      </c>
      <c r="S112" s="191">
        <v>0</v>
      </c>
      <c r="T112" s="192">
        <f t="shared" ref="T112:T117" si="3">S112*H112</f>
        <v>0</v>
      </c>
      <c r="AR112" s="93" t="s">
        <v>188</v>
      </c>
      <c r="AT112" s="93" t="s">
        <v>183</v>
      </c>
      <c r="AU112" s="93" t="s">
        <v>81</v>
      </c>
      <c r="AY112" s="93" t="s">
        <v>180</v>
      </c>
      <c r="BE112" s="193">
        <f t="shared" ref="BE112:BE117" si="4">IF(N112="základní",J112,0)</f>
        <v>0</v>
      </c>
      <c r="BF112" s="193">
        <f t="shared" ref="BF112:BF117" si="5">IF(N112="snížená",J112,0)</f>
        <v>0</v>
      </c>
      <c r="BG112" s="193">
        <f t="shared" ref="BG112:BG117" si="6">IF(N112="zákl. přenesená",J112,0)</f>
        <v>0</v>
      </c>
      <c r="BH112" s="193">
        <f t="shared" ref="BH112:BH117" si="7">IF(N112="sníž. přenesená",J112,0)</f>
        <v>0</v>
      </c>
      <c r="BI112" s="193">
        <f t="shared" ref="BI112:BI117" si="8">IF(N112="nulová",J112,0)</f>
        <v>0</v>
      </c>
      <c r="BJ112" s="93" t="s">
        <v>78</v>
      </c>
      <c r="BK112" s="193">
        <f t="shared" ref="BK112:BK117" si="9">ROUND(I112*H112,2)</f>
        <v>0</v>
      </c>
      <c r="BL112" s="93" t="s">
        <v>188</v>
      </c>
      <c r="BM112" s="93" t="s">
        <v>2832</v>
      </c>
    </row>
    <row r="113" spans="2:65" s="103" customFormat="1" ht="16.5" customHeight="1">
      <c r="B113" s="104"/>
      <c r="C113" s="183" t="s">
        <v>181</v>
      </c>
      <c r="D113" s="183" t="s">
        <v>183</v>
      </c>
      <c r="E113" s="184" t="s">
        <v>2833</v>
      </c>
      <c r="F113" s="185" t="s">
        <v>2834</v>
      </c>
      <c r="G113" s="186" t="s">
        <v>426</v>
      </c>
      <c r="H113" s="187">
        <v>4</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2835</v>
      </c>
    </row>
    <row r="114" spans="2:65" s="103" customFormat="1" ht="16.5" customHeight="1">
      <c r="B114" s="104"/>
      <c r="C114" s="183" t="s">
        <v>250</v>
      </c>
      <c r="D114" s="183" t="s">
        <v>183</v>
      </c>
      <c r="E114" s="184" t="s">
        <v>2836</v>
      </c>
      <c r="F114" s="185" t="s">
        <v>2837</v>
      </c>
      <c r="G114" s="186" t="s">
        <v>186</v>
      </c>
      <c r="H114" s="187">
        <v>17</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2838</v>
      </c>
    </row>
    <row r="115" spans="2:65" s="103" customFormat="1" ht="16.5" customHeight="1">
      <c r="B115" s="104"/>
      <c r="C115" s="183" t="s">
        <v>254</v>
      </c>
      <c r="D115" s="183" t="s">
        <v>183</v>
      </c>
      <c r="E115" s="184" t="s">
        <v>2839</v>
      </c>
      <c r="F115" s="185" t="s">
        <v>2840</v>
      </c>
      <c r="G115" s="186" t="s">
        <v>426</v>
      </c>
      <c r="H115" s="187">
        <v>3</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2841</v>
      </c>
    </row>
    <row r="116" spans="2:65" s="103" customFormat="1" ht="16.5" customHeight="1">
      <c r="B116" s="104"/>
      <c r="C116" s="183" t="s">
        <v>259</v>
      </c>
      <c r="D116" s="183" t="s">
        <v>183</v>
      </c>
      <c r="E116" s="184" t="s">
        <v>2842</v>
      </c>
      <c r="F116" s="185" t="s">
        <v>2843</v>
      </c>
      <c r="G116" s="186" t="s">
        <v>426</v>
      </c>
      <c r="H116" s="187">
        <v>6</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2844</v>
      </c>
    </row>
    <row r="117" spans="2:65" s="103" customFormat="1" ht="16.5" customHeight="1">
      <c r="B117" s="104"/>
      <c r="C117" s="183" t="s">
        <v>263</v>
      </c>
      <c r="D117" s="183" t="s">
        <v>183</v>
      </c>
      <c r="E117" s="184" t="s">
        <v>2845</v>
      </c>
      <c r="F117" s="185" t="s">
        <v>2846</v>
      </c>
      <c r="G117" s="186" t="s">
        <v>426</v>
      </c>
      <c r="H117" s="187">
        <v>1</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2847</v>
      </c>
    </row>
    <row r="118" spans="2:65" s="171" customFormat="1" ht="29.85" customHeight="1">
      <c r="B118" s="170"/>
      <c r="D118" s="172" t="s">
        <v>70</v>
      </c>
      <c r="E118" s="181" t="s">
        <v>2848</v>
      </c>
      <c r="F118" s="181" t="s">
        <v>2849</v>
      </c>
      <c r="J118" s="182">
        <f>BK118</f>
        <v>0</v>
      </c>
      <c r="L118" s="170"/>
      <c r="M118" s="175"/>
      <c r="N118" s="176"/>
      <c r="O118" s="176"/>
      <c r="P118" s="177">
        <f>SUM(P119:P122)</f>
        <v>0</v>
      </c>
      <c r="Q118" s="176"/>
      <c r="R118" s="177">
        <f>SUM(R119:R122)</f>
        <v>0</v>
      </c>
      <c r="S118" s="176"/>
      <c r="T118" s="178">
        <f>SUM(T119:T122)</f>
        <v>0</v>
      </c>
      <c r="AR118" s="172" t="s">
        <v>78</v>
      </c>
      <c r="AT118" s="179" t="s">
        <v>70</v>
      </c>
      <c r="AU118" s="179" t="s">
        <v>78</v>
      </c>
      <c r="AY118" s="172" t="s">
        <v>180</v>
      </c>
      <c r="BK118" s="180">
        <f>SUM(BK119:BK122)</f>
        <v>0</v>
      </c>
    </row>
    <row r="119" spans="2:65" s="103" customFormat="1" ht="25.5" customHeight="1">
      <c r="B119" s="104"/>
      <c r="C119" s="183" t="s">
        <v>11</v>
      </c>
      <c r="D119" s="183" t="s">
        <v>183</v>
      </c>
      <c r="E119" s="184" t="s">
        <v>2850</v>
      </c>
      <c r="F119" s="185" t="s">
        <v>2851</v>
      </c>
      <c r="G119" s="186" t="s">
        <v>426</v>
      </c>
      <c r="H119" s="187">
        <v>1</v>
      </c>
      <c r="I119" s="6"/>
      <c r="J119" s="188">
        <f>ROUND(I119*H119,2)</f>
        <v>0</v>
      </c>
      <c r="K119" s="185" t="s">
        <v>5</v>
      </c>
      <c r="L119" s="104"/>
      <c r="M119" s="189" t="s">
        <v>5</v>
      </c>
      <c r="N119" s="190" t="s">
        <v>42</v>
      </c>
      <c r="O119" s="105"/>
      <c r="P119" s="191">
        <f>O119*H119</f>
        <v>0</v>
      </c>
      <c r="Q119" s="191">
        <v>0</v>
      </c>
      <c r="R119" s="191">
        <f>Q119*H119</f>
        <v>0</v>
      </c>
      <c r="S119" s="191">
        <v>0</v>
      </c>
      <c r="T119" s="192">
        <f>S119*H119</f>
        <v>0</v>
      </c>
      <c r="AR119" s="93" t="s">
        <v>188</v>
      </c>
      <c r="AT119" s="93" t="s">
        <v>183</v>
      </c>
      <c r="AU119" s="93" t="s">
        <v>81</v>
      </c>
      <c r="AY119" s="93" t="s">
        <v>180</v>
      </c>
      <c r="BE119" s="193">
        <f>IF(N119="základní",J119,0)</f>
        <v>0</v>
      </c>
      <c r="BF119" s="193">
        <f>IF(N119="snížená",J119,0)</f>
        <v>0</v>
      </c>
      <c r="BG119" s="193">
        <f>IF(N119="zákl. přenesená",J119,0)</f>
        <v>0</v>
      </c>
      <c r="BH119" s="193">
        <f>IF(N119="sníž. přenesená",J119,0)</f>
        <v>0</v>
      </c>
      <c r="BI119" s="193">
        <f>IF(N119="nulová",J119,0)</f>
        <v>0</v>
      </c>
      <c r="BJ119" s="93" t="s">
        <v>78</v>
      </c>
      <c r="BK119" s="193">
        <f>ROUND(I119*H119,2)</f>
        <v>0</v>
      </c>
      <c r="BL119" s="93" t="s">
        <v>188</v>
      </c>
      <c r="BM119" s="93" t="s">
        <v>2852</v>
      </c>
    </row>
    <row r="120" spans="2:65" s="103" customFormat="1" ht="16.5" customHeight="1">
      <c r="B120" s="104"/>
      <c r="C120" s="183" t="s">
        <v>271</v>
      </c>
      <c r="D120" s="183" t="s">
        <v>183</v>
      </c>
      <c r="E120" s="184" t="s">
        <v>2853</v>
      </c>
      <c r="F120" s="185" t="s">
        <v>2854</v>
      </c>
      <c r="G120" s="186" t="s">
        <v>186</v>
      </c>
      <c r="H120" s="187">
        <v>11</v>
      </c>
      <c r="I120" s="6"/>
      <c r="J120" s="188">
        <f>ROUND(I120*H120,2)</f>
        <v>0</v>
      </c>
      <c r="K120" s="185" t="s">
        <v>5</v>
      </c>
      <c r="L120" s="104"/>
      <c r="M120" s="189" t="s">
        <v>5</v>
      </c>
      <c r="N120" s="190" t="s">
        <v>42</v>
      </c>
      <c r="O120" s="105"/>
      <c r="P120" s="191">
        <f>O120*H120</f>
        <v>0</v>
      </c>
      <c r="Q120" s="191">
        <v>0</v>
      </c>
      <c r="R120" s="191">
        <f>Q120*H120</f>
        <v>0</v>
      </c>
      <c r="S120" s="191">
        <v>0</v>
      </c>
      <c r="T120" s="192">
        <f>S120*H120</f>
        <v>0</v>
      </c>
      <c r="AR120" s="93" t="s">
        <v>188</v>
      </c>
      <c r="AT120" s="93" t="s">
        <v>183</v>
      </c>
      <c r="AU120" s="93" t="s">
        <v>81</v>
      </c>
      <c r="AY120" s="93" t="s">
        <v>180</v>
      </c>
      <c r="BE120" s="193">
        <f>IF(N120="základní",J120,0)</f>
        <v>0</v>
      </c>
      <c r="BF120" s="193">
        <f>IF(N120="snížená",J120,0)</f>
        <v>0</v>
      </c>
      <c r="BG120" s="193">
        <f>IF(N120="zákl. přenesená",J120,0)</f>
        <v>0</v>
      </c>
      <c r="BH120" s="193">
        <f>IF(N120="sníž. přenesená",J120,0)</f>
        <v>0</v>
      </c>
      <c r="BI120" s="193">
        <f>IF(N120="nulová",J120,0)</f>
        <v>0</v>
      </c>
      <c r="BJ120" s="93" t="s">
        <v>78</v>
      </c>
      <c r="BK120" s="193">
        <f>ROUND(I120*H120,2)</f>
        <v>0</v>
      </c>
      <c r="BL120" s="93" t="s">
        <v>188</v>
      </c>
      <c r="BM120" s="93" t="s">
        <v>2855</v>
      </c>
    </row>
    <row r="121" spans="2:65" s="103" customFormat="1" ht="16.5" customHeight="1">
      <c r="B121" s="104"/>
      <c r="C121" s="183" t="s">
        <v>276</v>
      </c>
      <c r="D121" s="183" t="s">
        <v>183</v>
      </c>
      <c r="E121" s="184" t="s">
        <v>2856</v>
      </c>
      <c r="F121" s="185" t="s">
        <v>2857</v>
      </c>
      <c r="G121" s="186" t="s">
        <v>426</v>
      </c>
      <c r="H121" s="187">
        <v>2</v>
      </c>
      <c r="I121" s="6"/>
      <c r="J121" s="188">
        <f>ROUND(I121*H121,2)</f>
        <v>0</v>
      </c>
      <c r="K121" s="185" t="s">
        <v>5</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2858</v>
      </c>
    </row>
    <row r="122" spans="2:65" s="103" customFormat="1" ht="16.5" customHeight="1">
      <c r="B122" s="104"/>
      <c r="C122" s="183" t="s">
        <v>281</v>
      </c>
      <c r="D122" s="183" t="s">
        <v>183</v>
      </c>
      <c r="E122" s="184" t="s">
        <v>2859</v>
      </c>
      <c r="F122" s="185" t="s">
        <v>2860</v>
      </c>
      <c r="G122" s="186" t="s">
        <v>426</v>
      </c>
      <c r="H122" s="187">
        <v>1</v>
      </c>
      <c r="I122" s="6"/>
      <c r="J122" s="188">
        <f>ROUND(I122*H122,2)</f>
        <v>0</v>
      </c>
      <c r="K122" s="185" t="s">
        <v>5</v>
      </c>
      <c r="L122" s="104"/>
      <c r="M122" s="189" t="s">
        <v>5</v>
      </c>
      <c r="N122" s="190" t="s">
        <v>42</v>
      </c>
      <c r="O122" s="105"/>
      <c r="P122" s="191">
        <f>O122*H122</f>
        <v>0</v>
      </c>
      <c r="Q122" s="191">
        <v>0</v>
      </c>
      <c r="R122" s="191">
        <f>Q122*H122</f>
        <v>0</v>
      </c>
      <c r="S122" s="191">
        <v>0</v>
      </c>
      <c r="T122" s="192">
        <f>S122*H122</f>
        <v>0</v>
      </c>
      <c r="AR122" s="93" t="s">
        <v>188</v>
      </c>
      <c r="AT122" s="93" t="s">
        <v>183</v>
      </c>
      <c r="AU122" s="93" t="s">
        <v>81</v>
      </c>
      <c r="AY122" s="93" t="s">
        <v>180</v>
      </c>
      <c r="BE122" s="193">
        <f>IF(N122="základní",J122,0)</f>
        <v>0</v>
      </c>
      <c r="BF122" s="193">
        <f>IF(N122="snížená",J122,0)</f>
        <v>0</v>
      </c>
      <c r="BG122" s="193">
        <f>IF(N122="zákl. přenesená",J122,0)</f>
        <v>0</v>
      </c>
      <c r="BH122" s="193">
        <f>IF(N122="sníž. přenesená",J122,0)</f>
        <v>0</v>
      </c>
      <c r="BI122" s="193">
        <f>IF(N122="nulová",J122,0)</f>
        <v>0</v>
      </c>
      <c r="BJ122" s="93" t="s">
        <v>78</v>
      </c>
      <c r="BK122" s="193">
        <f>ROUND(I122*H122,2)</f>
        <v>0</v>
      </c>
      <c r="BL122" s="93" t="s">
        <v>188</v>
      </c>
      <c r="BM122" s="93" t="s">
        <v>2861</v>
      </c>
    </row>
    <row r="123" spans="2:65" s="171" customFormat="1" ht="29.85" customHeight="1">
      <c r="B123" s="170"/>
      <c r="D123" s="172" t="s">
        <v>70</v>
      </c>
      <c r="E123" s="181" t="s">
        <v>2862</v>
      </c>
      <c r="F123" s="181" t="s">
        <v>2863</v>
      </c>
      <c r="J123" s="182">
        <f>BK123</f>
        <v>0</v>
      </c>
      <c r="L123" s="170"/>
      <c r="M123" s="175"/>
      <c r="N123" s="176"/>
      <c r="O123" s="176"/>
      <c r="P123" s="177">
        <f>SUM(P124:P130)</f>
        <v>0</v>
      </c>
      <c r="Q123" s="176"/>
      <c r="R123" s="177">
        <f>SUM(R124:R130)</f>
        <v>0</v>
      </c>
      <c r="S123" s="176"/>
      <c r="T123" s="178">
        <f>SUM(T124:T130)</f>
        <v>0</v>
      </c>
      <c r="AR123" s="172" t="s">
        <v>78</v>
      </c>
      <c r="AT123" s="179" t="s">
        <v>70</v>
      </c>
      <c r="AU123" s="179" t="s">
        <v>78</v>
      </c>
      <c r="AY123" s="172" t="s">
        <v>180</v>
      </c>
      <c r="BK123" s="180">
        <f>SUM(BK124:BK130)</f>
        <v>0</v>
      </c>
    </row>
    <row r="124" spans="2:65" s="103" customFormat="1" ht="25.5" customHeight="1">
      <c r="B124" s="104"/>
      <c r="C124" s="183" t="s">
        <v>295</v>
      </c>
      <c r="D124" s="183" t="s">
        <v>183</v>
      </c>
      <c r="E124" s="184" t="s">
        <v>2864</v>
      </c>
      <c r="F124" s="185" t="s">
        <v>2865</v>
      </c>
      <c r="G124" s="186" t="s">
        <v>426</v>
      </c>
      <c r="H124" s="187">
        <v>1</v>
      </c>
      <c r="I124" s="6"/>
      <c r="J124" s="188">
        <f t="shared" ref="J124:J130" si="10">ROUND(I124*H124,2)</f>
        <v>0</v>
      </c>
      <c r="K124" s="185" t="s">
        <v>5</v>
      </c>
      <c r="L124" s="104"/>
      <c r="M124" s="189" t="s">
        <v>5</v>
      </c>
      <c r="N124" s="190" t="s">
        <v>42</v>
      </c>
      <c r="O124" s="105"/>
      <c r="P124" s="191">
        <f t="shared" ref="P124:P130" si="11">O124*H124</f>
        <v>0</v>
      </c>
      <c r="Q124" s="191">
        <v>0</v>
      </c>
      <c r="R124" s="191">
        <f t="shared" ref="R124:R130" si="12">Q124*H124</f>
        <v>0</v>
      </c>
      <c r="S124" s="191">
        <v>0</v>
      </c>
      <c r="T124" s="192">
        <f t="shared" ref="T124:T130" si="13">S124*H124</f>
        <v>0</v>
      </c>
      <c r="AR124" s="93" t="s">
        <v>188</v>
      </c>
      <c r="AT124" s="93" t="s">
        <v>183</v>
      </c>
      <c r="AU124" s="93" t="s">
        <v>81</v>
      </c>
      <c r="AY124" s="93" t="s">
        <v>180</v>
      </c>
      <c r="BE124" s="193">
        <f t="shared" ref="BE124:BE130" si="14">IF(N124="základní",J124,0)</f>
        <v>0</v>
      </c>
      <c r="BF124" s="193">
        <f t="shared" ref="BF124:BF130" si="15">IF(N124="snížená",J124,0)</f>
        <v>0</v>
      </c>
      <c r="BG124" s="193">
        <f t="shared" ref="BG124:BG130" si="16">IF(N124="zákl. přenesená",J124,0)</f>
        <v>0</v>
      </c>
      <c r="BH124" s="193">
        <f t="shared" ref="BH124:BH130" si="17">IF(N124="sníž. přenesená",J124,0)</f>
        <v>0</v>
      </c>
      <c r="BI124" s="193">
        <f t="shared" ref="BI124:BI130" si="18">IF(N124="nulová",J124,0)</f>
        <v>0</v>
      </c>
      <c r="BJ124" s="93" t="s">
        <v>78</v>
      </c>
      <c r="BK124" s="193">
        <f t="shared" ref="BK124:BK130" si="19">ROUND(I124*H124,2)</f>
        <v>0</v>
      </c>
      <c r="BL124" s="93" t="s">
        <v>188</v>
      </c>
      <c r="BM124" s="93" t="s">
        <v>2866</v>
      </c>
    </row>
    <row r="125" spans="2:65" s="103" customFormat="1" ht="16.5" customHeight="1">
      <c r="B125" s="104"/>
      <c r="C125" s="183" t="s">
        <v>302</v>
      </c>
      <c r="D125" s="183" t="s">
        <v>183</v>
      </c>
      <c r="E125" s="184" t="s">
        <v>2867</v>
      </c>
      <c r="F125" s="185" t="s">
        <v>2868</v>
      </c>
      <c r="G125" s="186" t="s">
        <v>426</v>
      </c>
      <c r="H125" s="187">
        <v>8</v>
      </c>
      <c r="I125" s="6"/>
      <c r="J125" s="188">
        <f t="shared" si="10"/>
        <v>0</v>
      </c>
      <c r="K125" s="185" t="s">
        <v>5</v>
      </c>
      <c r="L125" s="104"/>
      <c r="M125" s="189" t="s">
        <v>5</v>
      </c>
      <c r="N125" s="190" t="s">
        <v>42</v>
      </c>
      <c r="O125" s="105"/>
      <c r="P125" s="191">
        <f t="shared" si="11"/>
        <v>0</v>
      </c>
      <c r="Q125" s="191">
        <v>0</v>
      </c>
      <c r="R125" s="191">
        <f t="shared" si="12"/>
        <v>0</v>
      </c>
      <c r="S125" s="191">
        <v>0</v>
      </c>
      <c r="T125" s="192">
        <f t="shared" si="13"/>
        <v>0</v>
      </c>
      <c r="AR125" s="93" t="s">
        <v>188</v>
      </c>
      <c r="AT125" s="93" t="s">
        <v>183</v>
      </c>
      <c r="AU125" s="93" t="s">
        <v>81</v>
      </c>
      <c r="AY125" s="93" t="s">
        <v>180</v>
      </c>
      <c r="BE125" s="193">
        <f t="shared" si="14"/>
        <v>0</v>
      </c>
      <c r="BF125" s="193">
        <f t="shared" si="15"/>
        <v>0</v>
      </c>
      <c r="BG125" s="193">
        <f t="shared" si="16"/>
        <v>0</v>
      </c>
      <c r="BH125" s="193">
        <f t="shared" si="17"/>
        <v>0</v>
      </c>
      <c r="BI125" s="193">
        <f t="shared" si="18"/>
        <v>0</v>
      </c>
      <c r="BJ125" s="93" t="s">
        <v>78</v>
      </c>
      <c r="BK125" s="193">
        <f t="shared" si="19"/>
        <v>0</v>
      </c>
      <c r="BL125" s="93" t="s">
        <v>188</v>
      </c>
      <c r="BM125" s="93" t="s">
        <v>2869</v>
      </c>
    </row>
    <row r="126" spans="2:65" s="103" customFormat="1" ht="16.5" customHeight="1">
      <c r="B126" s="104"/>
      <c r="C126" s="183" t="s">
        <v>10</v>
      </c>
      <c r="D126" s="183" t="s">
        <v>183</v>
      </c>
      <c r="E126" s="184" t="s">
        <v>2870</v>
      </c>
      <c r="F126" s="185" t="s">
        <v>2837</v>
      </c>
      <c r="G126" s="186" t="s">
        <v>186</v>
      </c>
      <c r="H126" s="187">
        <v>10</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2871</v>
      </c>
    </row>
    <row r="127" spans="2:65" s="103" customFormat="1" ht="16.5" customHeight="1">
      <c r="B127" s="104"/>
      <c r="C127" s="183" t="s">
        <v>312</v>
      </c>
      <c r="D127" s="183" t="s">
        <v>183</v>
      </c>
      <c r="E127" s="184" t="s">
        <v>2872</v>
      </c>
      <c r="F127" s="185" t="s">
        <v>2840</v>
      </c>
      <c r="G127" s="186" t="s">
        <v>426</v>
      </c>
      <c r="H127" s="187">
        <v>1</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2873</v>
      </c>
    </row>
    <row r="128" spans="2:65" s="103" customFormat="1" ht="16.5" customHeight="1">
      <c r="B128" s="104"/>
      <c r="C128" s="183" t="s">
        <v>317</v>
      </c>
      <c r="D128" s="183" t="s">
        <v>183</v>
      </c>
      <c r="E128" s="184" t="s">
        <v>2874</v>
      </c>
      <c r="F128" s="185" t="s">
        <v>2875</v>
      </c>
      <c r="G128" s="186" t="s">
        <v>426</v>
      </c>
      <c r="H128" s="187">
        <v>3</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2876</v>
      </c>
    </row>
    <row r="129" spans="2:65" s="103" customFormat="1" ht="16.5" customHeight="1">
      <c r="B129" s="104"/>
      <c r="C129" s="183" t="s">
        <v>324</v>
      </c>
      <c r="D129" s="183" t="s">
        <v>183</v>
      </c>
      <c r="E129" s="184" t="s">
        <v>2877</v>
      </c>
      <c r="F129" s="185" t="s">
        <v>2843</v>
      </c>
      <c r="G129" s="186" t="s">
        <v>426</v>
      </c>
      <c r="H129" s="187">
        <v>9</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2878</v>
      </c>
    </row>
    <row r="130" spans="2:65" s="103" customFormat="1" ht="16.5" customHeight="1">
      <c r="B130" s="104"/>
      <c r="C130" s="183" t="s">
        <v>338</v>
      </c>
      <c r="D130" s="183" t="s">
        <v>183</v>
      </c>
      <c r="E130" s="184" t="s">
        <v>2879</v>
      </c>
      <c r="F130" s="185" t="s">
        <v>2846</v>
      </c>
      <c r="G130" s="186" t="s">
        <v>426</v>
      </c>
      <c r="H130" s="187">
        <v>1</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2880</v>
      </c>
    </row>
    <row r="131" spans="2:65" s="171" customFormat="1" ht="29.85" customHeight="1">
      <c r="B131" s="170"/>
      <c r="D131" s="172" t="s">
        <v>70</v>
      </c>
      <c r="E131" s="181" t="s">
        <v>2881</v>
      </c>
      <c r="F131" s="181" t="s">
        <v>2882</v>
      </c>
      <c r="J131" s="182">
        <f>BK131</f>
        <v>0</v>
      </c>
      <c r="L131" s="170"/>
      <c r="M131" s="175"/>
      <c r="N131" s="176"/>
      <c r="O131" s="176"/>
      <c r="P131" s="177">
        <f>SUM(P132:P134)</f>
        <v>0</v>
      </c>
      <c r="Q131" s="176"/>
      <c r="R131" s="177">
        <f>SUM(R132:R134)</f>
        <v>0</v>
      </c>
      <c r="S131" s="176"/>
      <c r="T131" s="178">
        <f>SUM(T132:T134)</f>
        <v>0</v>
      </c>
      <c r="AR131" s="172" t="s">
        <v>78</v>
      </c>
      <c r="AT131" s="179" t="s">
        <v>70</v>
      </c>
      <c r="AU131" s="179" t="s">
        <v>78</v>
      </c>
      <c r="AY131" s="172" t="s">
        <v>180</v>
      </c>
      <c r="BK131" s="180">
        <f>SUM(BK132:BK134)</f>
        <v>0</v>
      </c>
    </row>
    <row r="132" spans="2:65" s="103" customFormat="1" ht="25.5" customHeight="1">
      <c r="B132" s="104"/>
      <c r="C132" s="183" t="s">
        <v>345</v>
      </c>
      <c r="D132" s="183" t="s">
        <v>183</v>
      </c>
      <c r="E132" s="184" t="s">
        <v>2883</v>
      </c>
      <c r="F132" s="185" t="s">
        <v>2884</v>
      </c>
      <c r="G132" s="186" t="s">
        <v>426</v>
      </c>
      <c r="H132" s="187">
        <v>1</v>
      </c>
      <c r="I132" s="6"/>
      <c r="J132" s="188">
        <f>ROUND(I132*H132,2)</f>
        <v>0</v>
      </c>
      <c r="K132" s="185" t="s">
        <v>5</v>
      </c>
      <c r="L132" s="104"/>
      <c r="M132" s="189" t="s">
        <v>5</v>
      </c>
      <c r="N132" s="190" t="s">
        <v>42</v>
      </c>
      <c r="O132" s="105"/>
      <c r="P132" s="191">
        <f>O132*H132</f>
        <v>0</v>
      </c>
      <c r="Q132" s="191">
        <v>0</v>
      </c>
      <c r="R132" s="191">
        <f>Q132*H132</f>
        <v>0</v>
      </c>
      <c r="S132" s="191">
        <v>0</v>
      </c>
      <c r="T132" s="192">
        <f>S132*H132</f>
        <v>0</v>
      </c>
      <c r="AR132" s="93" t="s">
        <v>188</v>
      </c>
      <c r="AT132" s="93" t="s">
        <v>183</v>
      </c>
      <c r="AU132" s="93" t="s">
        <v>81</v>
      </c>
      <c r="AY132" s="93" t="s">
        <v>180</v>
      </c>
      <c r="BE132" s="193">
        <f>IF(N132="základní",J132,0)</f>
        <v>0</v>
      </c>
      <c r="BF132" s="193">
        <f>IF(N132="snížená",J132,0)</f>
        <v>0</v>
      </c>
      <c r="BG132" s="193">
        <f>IF(N132="zákl. přenesená",J132,0)</f>
        <v>0</v>
      </c>
      <c r="BH132" s="193">
        <f>IF(N132="sníž. přenesená",J132,0)</f>
        <v>0</v>
      </c>
      <c r="BI132" s="193">
        <f>IF(N132="nulová",J132,0)</f>
        <v>0</v>
      </c>
      <c r="BJ132" s="93" t="s">
        <v>78</v>
      </c>
      <c r="BK132" s="193">
        <f>ROUND(I132*H132,2)</f>
        <v>0</v>
      </c>
      <c r="BL132" s="93" t="s">
        <v>188</v>
      </c>
      <c r="BM132" s="93" t="s">
        <v>2885</v>
      </c>
    </row>
    <row r="133" spans="2:65" s="103" customFormat="1" ht="16.5" customHeight="1">
      <c r="B133" s="104"/>
      <c r="C133" s="183" t="s">
        <v>356</v>
      </c>
      <c r="D133" s="183" t="s">
        <v>183</v>
      </c>
      <c r="E133" s="184" t="s">
        <v>2886</v>
      </c>
      <c r="F133" s="185" t="s">
        <v>2887</v>
      </c>
      <c r="G133" s="186" t="s">
        <v>186</v>
      </c>
      <c r="H133" s="187">
        <v>2</v>
      </c>
      <c r="I133" s="6"/>
      <c r="J133" s="188">
        <f>ROUND(I133*H133,2)</f>
        <v>0</v>
      </c>
      <c r="K133" s="185" t="s">
        <v>5</v>
      </c>
      <c r="L133" s="104"/>
      <c r="M133" s="189" t="s">
        <v>5</v>
      </c>
      <c r="N133" s="190" t="s">
        <v>42</v>
      </c>
      <c r="O133" s="105"/>
      <c r="P133" s="191">
        <f>O133*H133</f>
        <v>0</v>
      </c>
      <c r="Q133" s="191">
        <v>0</v>
      </c>
      <c r="R133" s="191">
        <f>Q133*H133</f>
        <v>0</v>
      </c>
      <c r="S133" s="191">
        <v>0</v>
      </c>
      <c r="T133" s="192">
        <f>S133*H133</f>
        <v>0</v>
      </c>
      <c r="AR133" s="93" t="s">
        <v>188</v>
      </c>
      <c r="AT133" s="93" t="s">
        <v>183</v>
      </c>
      <c r="AU133" s="93" t="s">
        <v>81</v>
      </c>
      <c r="AY133" s="93" t="s">
        <v>180</v>
      </c>
      <c r="BE133" s="193">
        <f>IF(N133="základní",J133,0)</f>
        <v>0</v>
      </c>
      <c r="BF133" s="193">
        <f>IF(N133="snížená",J133,0)</f>
        <v>0</v>
      </c>
      <c r="BG133" s="193">
        <f>IF(N133="zákl. přenesená",J133,0)</f>
        <v>0</v>
      </c>
      <c r="BH133" s="193">
        <f>IF(N133="sníž. přenesená",J133,0)</f>
        <v>0</v>
      </c>
      <c r="BI133" s="193">
        <f>IF(N133="nulová",J133,0)</f>
        <v>0</v>
      </c>
      <c r="BJ133" s="93" t="s">
        <v>78</v>
      </c>
      <c r="BK133" s="193">
        <f>ROUND(I133*H133,2)</f>
        <v>0</v>
      </c>
      <c r="BL133" s="93" t="s">
        <v>188</v>
      </c>
      <c r="BM133" s="93" t="s">
        <v>2888</v>
      </c>
    </row>
    <row r="134" spans="2:65" s="103" customFormat="1" ht="16.5" customHeight="1">
      <c r="B134" s="104"/>
      <c r="C134" s="183" t="s">
        <v>362</v>
      </c>
      <c r="D134" s="183" t="s">
        <v>183</v>
      </c>
      <c r="E134" s="184" t="s">
        <v>2889</v>
      </c>
      <c r="F134" s="185" t="s">
        <v>2890</v>
      </c>
      <c r="G134" s="186" t="s">
        <v>426</v>
      </c>
      <c r="H134" s="187">
        <v>1</v>
      </c>
      <c r="I134" s="6"/>
      <c r="J134" s="188">
        <f>ROUND(I134*H134,2)</f>
        <v>0</v>
      </c>
      <c r="K134" s="185" t="s">
        <v>5</v>
      </c>
      <c r="L134" s="104"/>
      <c r="M134" s="189" t="s">
        <v>5</v>
      </c>
      <c r="N134" s="190" t="s">
        <v>42</v>
      </c>
      <c r="O134" s="105"/>
      <c r="P134" s="191">
        <f>O134*H134</f>
        <v>0</v>
      </c>
      <c r="Q134" s="191">
        <v>0</v>
      </c>
      <c r="R134" s="191">
        <f>Q134*H134</f>
        <v>0</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2891</v>
      </c>
    </row>
    <row r="135" spans="2:65" s="171" customFormat="1" ht="29.85" customHeight="1">
      <c r="B135" s="170"/>
      <c r="D135" s="172" t="s">
        <v>70</v>
      </c>
      <c r="E135" s="181" t="s">
        <v>2892</v>
      </c>
      <c r="F135" s="181" t="s">
        <v>2893</v>
      </c>
      <c r="J135" s="182">
        <f>BK135</f>
        <v>0</v>
      </c>
      <c r="L135" s="170"/>
      <c r="M135" s="175"/>
      <c r="N135" s="176"/>
      <c r="O135" s="176"/>
      <c r="P135" s="177">
        <f>SUM(P136:P138)</f>
        <v>0</v>
      </c>
      <c r="Q135" s="176"/>
      <c r="R135" s="177">
        <f>SUM(R136:R138)</f>
        <v>0</v>
      </c>
      <c r="S135" s="176"/>
      <c r="T135" s="178">
        <f>SUM(T136:T138)</f>
        <v>0</v>
      </c>
      <c r="AR135" s="172" t="s">
        <v>78</v>
      </c>
      <c r="AT135" s="179" t="s">
        <v>70</v>
      </c>
      <c r="AU135" s="179" t="s">
        <v>78</v>
      </c>
      <c r="AY135" s="172" t="s">
        <v>180</v>
      </c>
      <c r="BK135" s="180">
        <f>SUM(BK136:BK138)</f>
        <v>0</v>
      </c>
    </row>
    <row r="136" spans="2:65" s="103" customFormat="1" ht="25.5" customHeight="1">
      <c r="B136" s="104"/>
      <c r="C136" s="183" t="s">
        <v>368</v>
      </c>
      <c r="D136" s="183" t="s">
        <v>183</v>
      </c>
      <c r="E136" s="184" t="s">
        <v>2894</v>
      </c>
      <c r="F136" s="185" t="s">
        <v>2895</v>
      </c>
      <c r="G136" s="186" t="s">
        <v>426</v>
      </c>
      <c r="H136" s="187">
        <v>1</v>
      </c>
      <c r="I136" s="6"/>
      <c r="J136" s="188">
        <f>ROUND(I136*H136,2)</f>
        <v>0</v>
      </c>
      <c r="K136" s="185" t="s">
        <v>5</v>
      </c>
      <c r="L136" s="104"/>
      <c r="M136" s="189" t="s">
        <v>5</v>
      </c>
      <c r="N136" s="190" t="s">
        <v>42</v>
      </c>
      <c r="O136" s="105"/>
      <c r="P136" s="191">
        <f>O136*H136</f>
        <v>0</v>
      </c>
      <c r="Q136" s="191">
        <v>0</v>
      </c>
      <c r="R136" s="191">
        <f>Q136*H136</f>
        <v>0</v>
      </c>
      <c r="S136" s="191">
        <v>0</v>
      </c>
      <c r="T136" s="192">
        <f>S136*H136</f>
        <v>0</v>
      </c>
      <c r="AR136" s="93" t="s">
        <v>188</v>
      </c>
      <c r="AT136" s="93" t="s">
        <v>183</v>
      </c>
      <c r="AU136" s="93" t="s">
        <v>81</v>
      </c>
      <c r="AY136" s="93" t="s">
        <v>180</v>
      </c>
      <c r="BE136" s="193">
        <f>IF(N136="základní",J136,0)</f>
        <v>0</v>
      </c>
      <c r="BF136" s="193">
        <f>IF(N136="snížená",J136,0)</f>
        <v>0</v>
      </c>
      <c r="BG136" s="193">
        <f>IF(N136="zákl. přenesená",J136,0)</f>
        <v>0</v>
      </c>
      <c r="BH136" s="193">
        <f>IF(N136="sníž. přenesená",J136,0)</f>
        <v>0</v>
      </c>
      <c r="BI136" s="193">
        <f>IF(N136="nulová",J136,0)</f>
        <v>0</v>
      </c>
      <c r="BJ136" s="93" t="s">
        <v>78</v>
      </c>
      <c r="BK136" s="193">
        <f>ROUND(I136*H136,2)</f>
        <v>0</v>
      </c>
      <c r="BL136" s="93" t="s">
        <v>188</v>
      </c>
      <c r="BM136" s="93" t="s">
        <v>2896</v>
      </c>
    </row>
    <row r="137" spans="2:65" s="103" customFormat="1" ht="16.5" customHeight="1">
      <c r="B137" s="104"/>
      <c r="C137" s="183" t="s">
        <v>376</v>
      </c>
      <c r="D137" s="183" t="s">
        <v>183</v>
      </c>
      <c r="E137" s="184" t="s">
        <v>2897</v>
      </c>
      <c r="F137" s="185" t="s">
        <v>2887</v>
      </c>
      <c r="G137" s="186" t="s">
        <v>186</v>
      </c>
      <c r="H137" s="187">
        <v>2</v>
      </c>
      <c r="I137" s="6"/>
      <c r="J137" s="188">
        <f>ROUND(I137*H137,2)</f>
        <v>0</v>
      </c>
      <c r="K137" s="185" t="s">
        <v>5</v>
      </c>
      <c r="L137" s="104"/>
      <c r="M137" s="189" t="s">
        <v>5</v>
      </c>
      <c r="N137" s="190" t="s">
        <v>42</v>
      </c>
      <c r="O137" s="105"/>
      <c r="P137" s="191">
        <f>O137*H137</f>
        <v>0</v>
      </c>
      <c r="Q137" s="191">
        <v>0</v>
      </c>
      <c r="R137" s="191">
        <f>Q137*H137</f>
        <v>0</v>
      </c>
      <c r="S137" s="191">
        <v>0</v>
      </c>
      <c r="T137" s="192">
        <f>S137*H137</f>
        <v>0</v>
      </c>
      <c r="AR137" s="93" t="s">
        <v>188</v>
      </c>
      <c r="AT137" s="93" t="s">
        <v>183</v>
      </c>
      <c r="AU137" s="93" t="s">
        <v>81</v>
      </c>
      <c r="AY137" s="93" t="s">
        <v>180</v>
      </c>
      <c r="BE137" s="193">
        <f>IF(N137="základní",J137,0)</f>
        <v>0</v>
      </c>
      <c r="BF137" s="193">
        <f>IF(N137="snížená",J137,0)</f>
        <v>0</v>
      </c>
      <c r="BG137" s="193">
        <f>IF(N137="zákl. přenesená",J137,0)</f>
        <v>0</v>
      </c>
      <c r="BH137" s="193">
        <f>IF(N137="sníž. přenesená",J137,0)</f>
        <v>0</v>
      </c>
      <c r="BI137" s="193">
        <f>IF(N137="nulová",J137,0)</f>
        <v>0</v>
      </c>
      <c r="BJ137" s="93" t="s">
        <v>78</v>
      </c>
      <c r="BK137" s="193">
        <f>ROUND(I137*H137,2)</f>
        <v>0</v>
      </c>
      <c r="BL137" s="93" t="s">
        <v>188</v>
      </c>
      <c r="BM137" s="93" t="s">
        <v>2898</v>
      </c>
    </row>
    <row r="138" spans="2:65" s="103" customFormat="1" ht="16.5" customHeight="1">
      <c r="B138" s="104"/>
      <c r="C138" s="183" t="s">
        <v>384</v>
      </c>
      <c r="D138" s="183" t="s">
        <v>183</v>
      </c>
      <c r="E138" s="184" t="s">
        <v>2899</v>
      </c>
      <c r="F138" s="185" t="s">
        <v>2890</v>
      </c>
      <c r="G138" s="186" t="s">
        <v>426</v>
      </c>
      <c r="H138" s="187">
        <v>1</v>
      </c>
      <c r="I138" s="6"/>
      <c r="J138" s="188">
        <f>ROUND(I138*H138,2)</f>
        <v>0</v>
      </c>
      <c r="K138" s="185" t="s">
        <v>5</v>
      </c>
      <c r="L138" s="104"/>
      <c r="M138" s="189" t="s">
        <v>5</v>
      </c>
      <c r="N138" s="190" t="s">
        <v>42</v>
      </c>
      <c r="O138" s="105"/>
      <c r="P138" s="191">
        <f>O138*H138</f>
        <v>0</v>
      </c>
      <c r="Q138" s="191">
        <v>0</v>
      </c>
      <c r="R138" s="191">
        <f>Q138*H138</f>
        <v>0</v>
      </c>
      <c r="S138" s="191">
        <v>0</v>
      </c>
      <c r="T138" s="192">
        <f>S138*H138</f>
        <v>0</v>
      </c>
      <c r="AR138" s="93" t="s">
        <v>188</v>
      </c>
      <c r="AT138" s="93" t="s">
        <v>183</v>
      </c>
      <c r="AU138" s="93" t="s">
        <v>81</v>
      </c>
      <c r="AY138" s="93" t="s">
        <v>180</v>
      </c>
      <c r="BE138" s="193">
        <f>IF(N138="základní",J138,0)</f>
        <v>0</v>
      </c>
      <c r="BF138" s="193">
        <f>IF(N138="snížená",J138,0)</f>
        <v>0</v>
      </c>
      <c r="BG138" s="193">
        <f>IF(N138="zákl. přenesená",J138,0)</f>
        <v>0</v>
      </c>
      <c r="BH138" s="193">
        <f>IF(N138="sníž. přenesená",J138,0)</f>
        <v>0</v>
      </c>
      <c r="BI138" s="193">
        <f>IF(N138="nulová",J138,0)</f>
        <v>0</v>
      </c>
      <c r="BJ138" s="93" t="s">
        <v>78</v>
      </c>
      <c r="BK138" s="193">
        <f>ROUND(I138*H138,2)</f>
        <v>0</v>
      </c>
      <c r="BL138" s="93" t="s">
        <v>188</v>
      </c>
      <c r="BM138" s="93" t="s">
        <v>2900</v>
      </c>
    </row>
    <row r="139" spans="2:65" s="171" customFormat="1" ht="29.85" customHeight="1">
      <c r="B139" s="170"/>
      <c r="D139" s="172" t="s">
        <v>70</v>
      </c>
      <c r="E139" s="181" t="s">
        <v>2901</v>
      </c>
      <c r="F139" s="181" t="s">
        <v>2902</v>
      </c>
      <c r="J139" s="182">
        <f>BK139</f>
        <v>0</v>
      </c>
      <c r="L139" s="170"/>
      <c r="M139" s="175"/>
      <c r="N139" s="176"/>
      <c r="O139" s="176"/>
      <c r="P139" s="177">
        <f>SUM(P140:P142)</f>
        <v>0</v>
      </c>
      <c r="Q139" s="176"/>
      <c r="R139" s="177">
        <f>SUM(R140:R142)</f>
        <v>0</v>
      </c>
      <c r="S139" s="176"/>
      <c r="T139" s="178">
        <f>SUM(T140:T142)</f>
        <v>0</v>
      </c>
      <c r="AR139" s="172" t="s">
        <v>78</v>
      </c>
      <c r="AT139" s="179" t="s">
        <v>70</v>
      </c>
      <c r="AU139" s="179" t="s">
        <v>78</v>
      </c>
      <c r="AY139" s="172" t="s">
        <v>180</v>
      </c>
      <c r="BK139" s="180">
        <f>SUM(BK140:BK142)</f>
        <v>0</v>
      </c>
    </row>
    <row r="140" spans="2:65" s="103" customFormat="1" ht="25.5" customHeight="1">
      <c r="B140" s="104"/>
      <c r="C140" s="183" t="s">
        <v>389</v>
      </c>
      <c r="D140" s="183" t="s">
        <v>183</v>
      </c>
      <c r="E140" s="184" t="s">
        <v>2903</v>
      </c>
      <c r="F140" s="185" t="s">
        <v>2904</v>
      </c>
      <c r="G140" s="186" t="s">
        <v>426</v>
      </c>
      <c r="H140" s="187">
        <v>1</v>
      </c>
      <c r="I140" s="6"/>
      <c r="J140" s="188">
        <f>ROUND(I140*H140,2)</f>
        <v>0</v>
      </c>
      <c r="K140" s="185" t="s">
        <v>5</v>
      </c>
      <c r="L140" s="104"/>
      <c r="M140" s="189" t="s">
        <v>5</v>
      </c>
      <c r="N140" s="190" t="s">
        <v>42</v>
      </c>
      <c r="O140" s="105"/>
      <c r="P140" s="191">
        <f>O140*H140</f>
        <v>0</v>
      </c>
      <c r="Q140" s="191">
        <v>0</v>
      </c>
      <c r="R140" s="191">
        <f>Q140*H140</f>
        <v>0</v>
      </c>
      <c r="S140" s="191">
        <v>0</v>
      </c>
      <c r="T140" s="192">
        <f>S140*H140</f>
        <v>0</v>
      </c>
      <c r="AR140" s="93" t="s">
        <v>188</v>
      </c>
      <c r="AT140" s="93" t="s">
        <v>183</v>
      </c>
      <c r="AU140" s="93" t="s">
        <v>81</v>
      </c>
      <c r="AY140" s="93" t="s">
        <v>180</v>
      </c>
      <c r="BE140" s="193">
        <f>IF(N140="základní",J140,0)</f>
        <v>0</v>
      </c>
      <c r="BF140" s="193">
        <f>IF(N140="snížená",J140,0)</f>
        <v>0</v>
      </c>
      <c r="BG140" s="193">
        <f>IF(N140="zákl. přenesená",J140,0)</f>
        <v>0</v>
      </c>
      <c r="BH140" s="193">
        <f>IF(N140="sníž. přenesená",J140,0)</f>
        <v>0</v>
      </c>
      <c r="BI140" s="193">
        <f>IF(N140="nulová",J140,0)</f>
        <v>0</v>
      </c>
      <c r="BJ140" s="93" t="s">
        <v>78</v>
      </c>
      <c r="BK140" s="193">
        <f>ROUND(I140*H140,2)</f>
        <v>0</v>
      </c>
      <c r="BL140" s="93" t="s">
        <v>188</v>
      </c>
      <c r="BM140" s="93" t="s">
        <v>2905</v>
      </c>
    </row>
    <row r="141" spans="2:65" s="103" customFormat="1" ht="16.5" customHeight="1">
      <c r="B141" s="104"/>
      <c r="C141" s="183" t="s">
        <v>395</v>
      </c>
      <c r="D141" s="183" t="s">
        <v>183</v>
      </c>
      <c r="E141" s="184" t="s">
        <v>2906</v>
      </c>
      <c r="F141" s="185" t="s">
        <v>2887</v>
      </c>
      <c r="G141" s="186" t="s">
        <v>186</v>
      </c>
      <c r="H141" s="187">
        <v>2</v>
      </c>
      <c r="I141" s="6"/>
      <c r="J141" s="188">
        <f>ROUND(I141*H141,2)</f>
        <v>0</v>
      </c>
      <c r="K141" s="185" t="s">
        <v>5</v>
      </c>
      <c r="L141" s="104"/>
      <c r="M141" s="189" t="s">
        <v>5</v>
      </c>
      <c r="N141" s="190" t="s">
        <v>42</v>
      </c>
      <c r="O141" s="105"/>
      <c r="P141" s="191">
        <f>O141*H141</f>
        <v>0</v>
      </c>
      <c r="Q141" s="191">
        <v>0</v>
      </c>
      <c r="R141" s="191">
        <f>Q141*H141</f>
        <v>0</v>
      </c>
      <c r="S141" s="191">
        <v>0</v>
      </c>
      <c r="T141" s="192">
        <f>S141*H141</f>
        <v>0</v>
      </c>
      <c r="AR141" s="93" t="s">
        <v>188</v>
      </c>
      <c r="AT141" s="93" t="s">
        <v>183</v>
      </c>
      <c r="AU141" s="93" t="s">
        <v>81</v>
      </c>
      <c r="AY141" s="93" t="s">
        <v>180</v>
      </c>
      <c r="BE141" s="193">
        <f>IF(N141="základní",J141,0)</f>
        <v>0</v>
      </c>
      <c r="BF141" s="193">
        <f>IF(N141="snížená",J141,0)</f>
        <v>0</v>
      </c>
      <c r="BG141" s="193">
        <f>IF(N141="zákl. přenesená",J141,0)</f>
        <v>0</v>
      </c>
      <c r="BH141" s="193">
        <f>IF(N141="sníž. přenesená",J141,0)</f>
        <v>0</v>
      </c>
      <c r="BI141" s="193">
        <f>IF(N141="nulová",J141,0)</f>
        <v>0</v>
      </c>
      <c r="BJ141" s="93" t="s">
        <v>78</v>
      </c>
      <c r="BK141" s="193">
        <f>ROUND(I141*H141,2)</f>
        <v>0</v>
      </c>
      <c r="BL141" s="93" t="s">
        <v>188</v>
      </c>
      <c r="BM141" s="93" t="s">
        <v>2907</v>
      </c>
    </row>
    <row r="142" spans="2:65" s="103" customFormat="1" ht="16.5" customHeight="1">
      <c r="B142" s="104"/>
      <c r="C142" s="183" t="s">
        <v>402</v>
      </c>
      <c r="D142" s="183" t="s">
        <v>183</v>
      </c>
      <c r="E142" s="184" t="s">
        <v>2908</v>
      </c>
      <c r="F142" s="185" t="s">
        <v>2890</v>
      </c>
      <c r="G142" s="186" t="s">
        <v>426</v>
      </c>
      <c r="H142" s="187">
        <v>1</v>
      </c>
      <c r="I142" s="6"/>
      <c r="J142" s="188">
        <f>ROUND(I142*H142,2)</f>
        <v>0</v>
      </c>
      <c r="K142" s="185" t="s">
        <v>5</v>
      </c>
      <c r="L142" s="104"/>
      <c r="M142" s="189" t="s">
        <v>5</v>
      </c>
      <c r="N142" s="190" t="s">
        <v>42</v>
      </c>
      <c r="O142" s="105"/>
      <c r="P142" s="191">
        <f>O142*H142</f>
        <v>0</v>
      </c>
      <c r="Q142" s="191">
        <v>0</v>
      </c>
      <c r="R142" s="191">
        <f>Q142*H142</f>
        <v>0</v>
      </c>
      <c r="S142" s="191">
        <v>0</v>
      </c>
      <c r="T142" s="192">
        <f>S142*H142</f>
        <v>0</v>
      </c>
      <c r="AR142" s="93" t="s">
        <v>188</v>
      </c>
      <c r="AT142" s="93" t="s">
        <v>183</v>
      </c>
      <c r="AU142" s="93" t="s">
        <v>81</v>
      </c>
      <c r="AY142" s="93" t="s">
        <v>180</v>
      </c>
      <c r="BE142" s="193">
        <f>IF(N142="základní",J142,0)</f>
        <v>0</v>
      </c>
      <c r="BF142" s="193">
        <f>IF(N142="snížená",J142,0)</f>
        <v>0</v>
      </c>
      <c r="BG142" s="193">
        <f>IF(N142="zákl. přenesená",J142,0)</f>
        <v>0</v>
      </c>
      <c r="BH142" s="193">
        <f>IF(N142="sníž. přenesená",J142,0)</f>
        <v>0</v>
      </c>
      <c r="BI142" s="193">
        <f>IF(N142="nulová",J142,0)</f>
        <v>0</v>
      </c>
      <c r="BJ142" s="93" t="s">
        <v>78</v>
      </c>
      <c r="BK142" s="193">
        <f>ROUND(I142*H142,2)</f>
        <v>0</v>
      </c>
      <c r="BL142" s="93" t="s">
        <v>188</v>
      </c>
      <c r="BM142" s="93" t="s">
        <v>2909</v>
      </c>
    </row>
    <row r="143" spans="2:65" s="171" customFormat="1" ht="29.85" customHeight="1">
      <c r="B143" s="170"/>
      <c r="D143" s="172" t="s">
        <v>70</v>
      </c>
      <c r="E143" s="181" t="s">
        <v>2910</v>
      </c>
      <c r="F143" s="181" t="s">
        <v>2911</v>
      </c>
      <c r="J143" s="182">
        <f>BK143</f>
        <v>0</v>
      </c>
      <c r="L143" s="170"/>
      <c r="M143" s="175"/>
      <c r="N143" s="176"/>
      <c r="O143" s="176"/>
      <c r="P143" s="177">
        <f>SUM(P144:P145)</f>
        <v>0</v>
      </c>
      <c r="Q143" s="176"/>
      <c r="R143" s="177">
        <f>SUM(R144:R145)</f>
        <v>0</v>
      </c>
      <c r="S143" s="176"/>
      <c r="T143" s="178">
        <f>SUM(T144:T145)</f>
        <v>0</v>
      </c>
      <c r="AR143" s="172" t="s">
        <v>78</v>
      </c>
      <c r="AT143" s="179" t="s">
        <v>70</v>
      </c>
      <c r="AU143" s="179" t="s">
        <v>78</v>
      </c>
      <c r="AY143" s="172" t="s">
        <v>180</v>
      </c>
      <c r="BK143" s="180">
        <f>SUM(BK144:BK145)</f>
        <v>0</v>
      </c>
    </row>
    <row r="144" spans="2:65" s="103" customFormat="1" ht="25.5" customHeight="1">
      <c r="B144" s="104"/>
      <c r="C144" s="183" t="s">
        <v>413</v>
      </c>
      <c r="D144" s="183" t="s">
        <v>183</v>
      </c>
      <c r="E144" s="184" t="s">
        <v>2912</v>
      </c>
      <c r="F144" s="185" t="s">
        <v>2913</v>
      </c>
      <c r="G144" s="186" t="s">
        <v>426</v>
      </c>
      <c r="H144" s="187">
        <v>2</v>
      </c>
      <c r="I144" s="6"/>
      <c r="J144" s="188">
        <f>ROUND(I144*H144,2)</f>
        <v>0</v>
      </c>
      <c r="K144" s="185" t="s">
        <v>5</v>
      </c>
      <c r="L144" s="104"/>
      <c r="M144" s="189" t="s">
        <v>5</v>
      </c>
      <c r="N144" s="190" t="s">
        <v>42</v>
      </c>
      <c r="O144" s="105"/>
      <c r="P144" s="191">
        <f>O144*H144</f>
        <v>0</v>
      </c>
      <c r="Q144" s="191">
        <v>0</v>
      </c>
      <c r="R144" s="191">
        <f>Q144*H144</f>
        <v>0</v>
      </c>
      <c r="S144" s="191">
        <v>0</v>
      </c>
      <c r="T144" s="192">
        <f>S144*H144</f>
        <v>0</v>
      </c>
      <c r="AR144" s="93" t="s">
        <v>188</v>
      </c>
      <c r="AT144" s="93" t="s">
        <v>183</v>
      </c>
      <c r="AU144" s="93" t="s">
        <v>81</v>
      </c>
      <c r="AY144" s="93" t="s">
        <v>180</v>
      </c>
      <c r="BE144" s="193">
        <f>IF(N144="základní",J144,0)</f>
        <v>0</v>
      </c>
      <c r="BF144" s="193">
        <f>IF(N144="snížená",J144,0)</f>
        <v>0</v>
      </c>
      <c r="BG144" s="193">
        <f>IF(N144="zákl. přenesená",J144,0)</f>
        <v>0</v>
      </c>
      <c r="BH144" s="193">
        <f>IF(N144="sníž. přenesená",J144,0)</f>
        <v>0</v>
      </c>
      <c r="BI144" s="193">
        <f>IF(N144="nulová",J144,0)</f>
        <v>0</v>
      </c>
      <c r="BJ144" s="93" t="s">
        <v>78</v>
      </c>
      <c r="BK144" s="193">
        <f>ROUND(I144*H144,2)</f>
        <v>0</v>
      </c>
      <c r="BL144" s="93" t="s">
        <v>188</v>
      </c>
      <c r="BM144" s="93" t="s">
        <v>2914</v>
      </c>
    </row>
    <row r="145" spans="2:65" s="103" customFormat="1" ht="16.5" customHeight="1">
      <c r="B145" s="104"/>
      <c r="C145" s="183" t="s">
        <v>423</v>
      </c>
      <c r="D145" s="183" t="s">
        <v>183</v>
      </c>
      <c r="E145" s="184" t="s">
        <v>2915</v>
      </c>
      <c r="F145" s="185" t="s">
        <v>2916</v>
      </c>
      <c r="G145" s="186" t="s">
        <v>426</v>
      </c>
      <c r="H145" s="187">
        <v>4</v>
      </c>
      <c r="I145" s="6"/>
      <c r="J145" s="188">
        <f>ROUND(I145*H145,2)</f>
        <v>0</v>
      </c>
      <c r="K145" s="185" t="s">
        <v>5</v>
      </c>
      <c r="L145" s="104"/>
      <c r="M145" s="189" t="s">
        <v>5</v>
      </c>
      <c r="N145" s="190" t="s">
        <v>42</v>
      </c>
      <c r="O145" s="105"/>
      <c r="P145" s="191">
        <f>O145*H145</f>
        <v>0</v>
      </c>
      <c r="Q145" s="191">
        <v>0</v>
      </c>
      <c r="R145" s="191">
        <f>Q145*H145</f>
        <v>0</v>
      </c>
      <c r="S145" s="191">
        <v>0</v>
      </c>
      <c r="T145" s="192">
        <f>S145*H145</f>
        <v>0</v>
      </c>
      <c r="AR145" s="93" t="s">
        <v>188</v>
      </c>
      <c r="AT145" s="93" t="s">
        <v>183</v>
      </c>
      <c r="AU145" s="93" t="s">
        <v>81</v>
      </c>
      <c r="AY145" s="93" t="s">
        <v>180</v>
      </c>
      <c r="BE145" s="193">
        <f>IF(N145="základní",J145,0)</f>
        <v>0</v>
      </c>
      <c r="BF145" s="193">
        <f>IF(N145="snížená",J145,0)</f>
        <v>0</v>
      </c>
      <c r="BG145" s="193">
        <f>IF(N145="zákl. přenesená",J145,0)</f>
        <v>0</v>
      </c>
      <c r="BH145" s="193">
        <f>IF(N145="sníž. přenesená",J145,0)</f>
        <v>0</v>
      </c>
      <c r="BI145" s="193">
        <f>IF(N145="nulová",J145,0)</f>
        <v>0</v>
      </c>
      <c r="BJ145" s="93" t="s">
        <v>78</v>
      </c>
      <c r="BK145" s="193">
        <f>ROUND(I145*H145,2)</f>
        <v>0</v>
      </c>
      <c r="BL145" s="93" t="s">
        <v>188</v>
      </c>
      <c r="BM145" s="93" t="s">
        <v>2917</v>
      </c>
    </row>
    <row r="146" spans="2:65" s="171" customFormat="1" ht="29.85" customHeight="1">
      <c r="B146" s="170"/>
      <c r="D146" s="172" t="s">
        <v>70</v>
      </c>
      <c r="E146" s="181" t="s">
        <v>2918</v>
      </c>
      <c r="F146" s="181" t="s">
        <v>2919</v>
      </c>
      <c r="J146" s="182">
        <f>BK146</f>
        <v>0</v>
      </c>
      <c r="L146" s="170"/>
      <c r="M146" s="175"/>
      <c r="N146" s="176"/>
      <c r="O146" s="176"/>
      <c r="P146" s="177">
        <f>SUM(P147:P148)</f>
        <v>0</v>
      </c>
      <c r="Q146" s="176"/>
      <c r="R146" s="177">
        <f>SUM(R147:R148)</f>
        <v>0</v>
      </c>
      <c r="S146" s="176"/>
      <c r="T146" s="178">
        <f>SUM(T147:T148)</f>
        <v>0</v>
      </c>
      <c r="AR146" s="172" t="s">
        <v>78</v>
      </c>
      <c r="AT146" s="179" t="s">
        <v>70</v>
      </c>
      <c r="AU146" s="179" t="s">
        <v>78</v>
      </c>
      <c r="AY146" s="172" t="s">
        <v>180</v>
      </c>
      <c r="BK146" s="180">
        <f>SUM(BK147:BK148)</f>
        <v>0</v>
      </c>
    </row>
    <row r="147" spans="2:65" s="103" customFormat="1" ht="25.5" customHeight="1">
      <c r="B147" s="104"/>
      <c r="C147" s="183" t="s">
        <v>429</v>
      </c>
      <c r="D147" s="183" t="s">
        <v>183</v>
      </c>
      <c r="E147" s="184" t="s">
        <v>2920</v>
      </c>
      <c r="F147" s="185" t="s">
        <v>2921</v>
      </c>
      <c r="G147" s="186" t="s">
        <v>1780</v>
      </c>
      <c r="H147" s="187">
        <v>40</v>
      </c>
      <c r="I147" s="6"/>
      <c r="J147" s="188">
        <f>ROUND(I147*H147,2)</f>
        <v>0</v>
      </c>
      <c r="K147" s="185" t="s">
        <v>5</v>
      </c>
      <c r="L147" s="104"/>
      <c r="M147" s="189" t="s">
        <v>5</v>
      </c>
      <c r="N147" s="190" t="s">
        <v>42</v>
      </c>
      <c r="O147" s="105"/>
      <c r="P147" s="191">
        <f>O147*H147</f>
        <v>0</v>
      </c>
      <c r="Q147" s="191">
        <v>0</v>
      </c>
      <c r="R147" s="191">
        <f>Q147*H147</f>
        <v>0</v>
      </c>
      <c r="S147" s="191">
        <v>0</v>
      </c>
      <c r="T147" s="192">
        <f>S147*H147</f>
        <v>0</v>
      </c>
      <c r="AR147" s="93" t="s">
        <v>188</v>
      </c>
      <c r="AT147" s="93" t="s">
        <v>183</v>
      </c>
      <c r="AU147" s="93" t="s">
        <v>81</v>
      </c>
      <c r="AY147" s="93" t="s">
        <v>180</v>
      </c>
      <c r="BE147" s="193">
        <f>IF(N147="základní",J147,0)</f>
        <v>0</v>
      </c>
      <c r="BF147" s="193">
        <f>IF(N147="snížená",J147,0)</f>
        <v>0</v>
      </c>
      <c r="BG147" s="193">
        <f>IF(N147="zákl. přenesená",J147,0)</f>
        <v>0</v>
      </c>
      <c r="BH147" s="193">
        <f>IF(N147="sníž. přenesená",J147,0)</f>
        <v>0</v>
      </c>
      <c r="BI147" s="193">
        <f>IF(N147="nulová",J147,0)</f>
        <v>0</v>
      </c>
      <c r="BJ147" s="93" t="s">
        <v>78</v>
      </c>
      <c r="BK147" s="193">
        <f>ROUND(I147*H147,2)</f>
        <v>0</v>
      </c>
      <c r="BL147" s="93" t="s">
        <v>188</v>
      </c>
      <c r="BM147" s="93" t="s">
        <v>2922</v>
      </c>
    </row>
    <row r="148" spans="2:65" s="103" customFormat="1" ht="16.5" customHeight="1">
      <c r="B148" s="104"/>
      <c r="C148" s="183" t="s">
        <v>411</v>
      </c>
      <c r="D148" s="183" t="s">
        <v>183</v>
      </c>
      <c r="E148" s="184" t="s">
        <v>2923</v>
      </c>
      <c r="F148" s="185" t="s">
        <v>2796</v>
      </c>
      <c r="G148" s="186" t="s">
        <v>426</v>
      </c>
      <c r="H148" s="187">
        <v>10</v>
      </c>
      <c r="I148" s="6"/>
      <c r="J148" s="188">
        <f>ROUND(I148*H148,2)</f>
        <v>0</v>
      </c>
      <c r="K148" s="185" t="s">
        <v>5</v>
      </c>
      <c r="L148" s="104"/>
      <c r="M148" s="189" t="s">
        <v>5</v>
      </c>
      <c r="N148" s="190" t="s">
        <v>42</v>
      </c>
      <c r="O148" s="105"/>
      <c r="P148" s="191">
        <f>O148*H148</f>
        <v>0</v>
      </c>
      <c r="Q148" s="191">
        <v>0</v>
      </c>
      <c r="R148" s="191">
        <f>Q148*H148</f>
        <v>0</v>
      </c>
      <c r="S148" s="191">
        <v>0</v>
      </c>
      <c r="T148" s="192">
        <f>S148*H148</f>
        <v>0</v>
      </c>
      <c r="AR148" s="93" t="s">
        <v>188</v>
      </c>
      <c r="AT148" s="93" t="s">
        <v>183</v>
      </c>
      <c r="AU148" s="93" t="s">
        <v>81</v>
      </c>
      <c r="AY148" s="93" t="s">
        <v>180</v>
      </c>
      <c r="BE148" s="193">
        <f>IF(N148="základní",J148,0)</f>
        <v>0</v>
      </c>
      <c r="BF148" s="193">
        <f>IF(N148="snížená",J148,0)</f>
        <v>0</v>
      </c>
      <c r="BG148" s="193">
        <f>IF(N148="zákl. přenesená",J148,0)</f>
        <v>0</v>
      </c>
      <c r="BH148" s="193">
        <f>IF(N148="sníž. přenesená",J148,0)</f>
        <v>0</v>
      </c>
      <c r="BI148" s="193">
        <f>IF(N148="nulová",J148,0)</f>
        <v>0</v>
      </c>
      <c r="BJ148" s="93" t="s">
        <v>78</v>
      </c>
      <c r="BK148" s="193">
        <f>ROUND(I148*H148,2)</f>
        <v>0</v>
      </c>
      <c r="BL148" s="93" t="s">
        <v>188</v>
      </c>
      <c r="BM148" s="93" t="s">
        <v>2924</v>
      </c>
    </row>
    <row r="149" spans="2:65" s="171" customFormat="1" ht="37.35" customHeight="1">
      <c r="B149" s="170"/>
      <c r="D149" s="172" t="s">
        <v>70</v>
      </c>
      <c r="E149" s="173" t="s">
        <v>2570</v>
      </c>
      <c r="F149" s="173" t="s">
        <v>2571</v>
      </c>
      <c r="J149" s="174">
        <f>BK149</f>
        <v>0</v>
      </c>
      <c r="L149" s="170"/>
      <c r="M149" s="175"/>
      <c r="N149" s="176"/>
      <c r="O149" s="176"/>
      <c r="P149" s="177">
        <f>P150+P152+P156</f>
        <v>0</v>
      </c>
      <c r="Q149" s="176"/>
      <c r="R149" s="177">
        <f>R150+R152+R156</f>
        <v>0</v>
      </c>
      <c r="S149" s="176"/>
      <c r="T149" s="178">
        <f>T150+T152+T156</f>
        <v>0</v>
      </c>
      <c r="AR149" s="172" t="s">
        <v>219</v>
      </c>
      <c r="AT149" s="179" t="s">
        <v>70</v>
      </c>
      <c r="AU149" s="179" t="s">
        <v>71</v>
      </c>
      <c r="AY149" s="172" t="s">
        <v>180</v>
      </c>
      <c r="BK149" s="180">
        <f>BK150+BK152+BK156</f>
        <v>0</v>
      </c>
    </row>
    <row r="150" spans="2:65" s="171" customFormat="1" ht="19.899999999999999" customHeight="1">
      <c r="B150" s="170"/>
      <c r="D150" s="172" t="s">
        <v>70</v>
      </c>
      <c r="E150" s="181" t="s">
        <v>2572</v>
      </c>
      <c r="F150" s="181" t="s">
        <v>2573</v>
      </c>
      <c r="J150" s="182">
        <f>BK150</f>
        <v>0</v>
      </c>
      <c r="L150" s="170"/>
      <c r="M150" s="175"/>
      <c r="N150" s="176"/>
      <c r="O150" s="176"/>
      <c r="P150" s="177">
        <f>P151</f>
        <v>0</v>
      </c>
      <c r="Q150" s="176"/>
      <c r="R150" s="177">
        <f>R151</f>
        <v>0</v>
      </c>
      <c r="S150" s="176"/>
      <c r="T150" s="178">
        <f>T151</f>
        <v>0</v>
      </c>
      <c r="AR150" s="172" t="s">
        <v>219</v>
      </c>
      <c r="AT150" s="179" t="s">
        <v>70</v>
      </c>
      <c r="AU150" s="179" t="s">
        <v>78</v>
      </c>
      <c r="AY150" s="172" t="s">
        <v>180</v>
      </c>
      <c r="BK150" s="180">
        <f>BK151</f>
        <v>0</v>
      </c>
    </row>
    <row r="151" spans="2:65" s="103" customFormat="1" ht="16.5" customHeight="1">
      <c r="B151" s="104"/>
      <c r="C151" s="183" t="s">
        <v>440</v>
      </c>
      <c r="D151" s="183" t="s">
        <v>183</v>
      </c>
      <c r="E151" s="184" t="s">
        <v>2580</v>
      </c>
      <c r="F151" s="185" t="s">
        <v>2581</v>
      </c>
      <c r="G151" s="186" t="s">
        <v>416</v>
      </c>
      <c r="H151" s="187">
        <v>1</v>
      </c>
      <c r="I151" s="6"/>
      <c r="J151" s="188">
        <f>ROUND(I151*H151,2)</f>
        <v>0</v>
      </c>
      <c r="K151" s="185" t="s">
        <v>187</v>
      </c>
      <c r="L151" s="104"/>
      <c r="M151" s="189" t="s">
        <v>5</v>
      </c>
      <c r="N151" s="190" t="s">
        <v>42</v>
      </c>
      <c r="O151" s="105"/>
      <c r="P151" s="191">
        <f>O151*H151</f>
        <v>0</v>
      </c>
      <c r="Q151" s="191">
        <v>0</v>
      </c>
      <c r="R151" s="191">
        <f>Q151*H151</f>
        <v>0</v>
      </c>
      <c r="S151" s="191">
        <v>0</v>
      </c>
      <c r="T151" s="192">
        <f>S151*H151</f>
        <v>0</v>
      </c>
      <c r="AR151" s="93" t="s">
        <v>2577</v>
      </c>
      <c r="AT151" s="93" t="s">
        <v>183</v>
      </c>
      <c r="AU151" s="93" t="s">
        <v>81</v>
      </c>
      <c r="AY151" s="93" t="s">
        <v>180</v>
      </c>
      <c r="BE151" s="193">
        <f>IF(N151="základní",J151,0)</f>
        <v>0</v>
      </c>
      <c r="BF151" s="193">
        <f>IF(N151="snížená",J151,0)</f>
        <v>0</v>
      </c>
      <c r="BG151" s="193">
        <f>IF(N151="zákl. přenesená",J151,0)</f>
        <v>0</v>
      </c>
      <c r="BH151" s="193">
        <f>IF(N151="sníž. přenesená",J151,0)</f>
        <v>0</v>
      </c>
      <c r="BI151" s="193">
        <f>IF(N151="nulová",J151,0)</f>
        <v>0</v>
      </c>
      <c r="BJ151" s="93" t="s">
        <v>78</v>
      </c>
      <c r="BK151" s="193">
        <f>ROUND(I151*H151,2)</f>
        <v>0</v>
      </c>
      <c r="BL151" s="93" t="s">
        <v>2577</v>
      </c>
      <c r="BM151" s="93" t="s">
        <v>2925</v>
      </c>
    </row>
    <row r="152" spans="2:65" s="171" customFormat="1" ht="29.85" customHeight="1">
      <c r="B152" s="170"/>
      <c r="D152" s="172" t="s">
        <v>70</v>
      </c>
      <c r="E152" s="181" t="s">
        <v>2583</v>
      </c>
      <c r="F152" s="181" t="s">
        <v>2584</v>
      </c>
      <c r="J152" s="182">
        <f>BK152</f>
        <v>0</v>
      </c>
      <c r="L152" s="170"/>
      <c r="M152" s="175"/>
      <c r="N152" s="176"/>
      <c r="O152" s="176"/>
      <c r="P152" s="177">
        <f>SUM(P153:P155)</f>
        <v>0</v>
      </c>
      <c r="Q152" s="176"/>
      <c r="R152" s="177">
        <f>SUM(R153:R155)</f>
        <v>0</v>
      </c>
      <c r="S152" s="176"/>
      <c r="T152" s="178">
        <f>SUM(T153:T155)</f>
        <v>0</v>
      </c>
      <c r="AR152" s="172" t="s">
        <v>219</v>
      </c>
      <c r="AT152" s="179" t="s">
        <v>70</v>
      </c>
      <c r="AU152" s="179" t="s">
        <v>78</v>
      </c>
      <c r="AY152" s="172" t="s">
        <v>180</v>
      </c>
      <c r="BK152" s="180">
        <f>SUM(BK153:BK155)</f>
        <v>0</v>
      </c>
    </row>
    <row r="153" spans="2:65" s="103" customFormat="1" ht="16.5" customHeight="1">
      <c r="B153" s="104"/>
      <c r="C153" s="183" t="s">
        <v>444</v>
      </c>
      <c r="D153" s="183" t="s">
        <v>183</v>
      </c>
      <c r="E153" s="184" t="s">
        <v>2586</v>
      </c>
      <c r="F153" s="185" t="s">
        <v>2584</v>
      </c>
      <c r="G153" s="186" t="s">
        <v>416</v>
      </c>
      <c r="H153" s="187">
        <v>1</v>
      </c>
      <c r="I153" s="6"/>
      <c r="J153" s="188">
        <f>ROUND(I153*H153,2)</f>
        <v>0</v>
      </c>
      <c r="K153" s="185" t="s">
        <v>187</v>
      </c>
      <c r="L153" s="104"/>
      <c r="M153" s="189" t="s">
        <v>5</v>
      </c>
      <c r="N153" s="190" t="s">
        <v>42</v>
      </c>
      <c r="O153" s="105"/>
      <c r="P153" s="191">
        <f>O153*H153</f>
        <v>0</v>
      </c>
      <c r="Q153" s="191">
        <v>0</v>
      </c>
      <c r="R153" s="191">
        <f>Q153*H153</f>
        <v>0</v>
      </c>
      <c r="S153" s="191">
        <v>0</v>
      </c>
      <c r="T153" s="192">
        <f>S153*H153</f>
        <v>0</v>
      </c>
      <c r="AR153" s="93" t="s">
        <v>2577</v>
      </c>
      <c r="AT153" s="93" t="s">
        <v>183</v>
      </c>
      <c r="AU153" s="93" t="s">
        <v>81</v>
      </c>
      <c r="AY153" s="93" t="s">
        <v>180</v>
      </c>
      <c r="BE153" s="193">
        <f>IF(N153="základní",J153,0)</f>
        <v>0</v>
      </c>
      <c r="BF153" s="193">
        <f>IF(N153="snížená",J153,0)</f>
        <v>0</v>
      </c>
      <c r="BG153" s="193">
        <f>IF(N153="zákl. přenesená",J153,0)</f>
        <v>0</v>
      </c>
      <c r="BH153" s="193">
        <f>IF(N153="sníž. přenesená",J153,0)</f>
        <v>0</v>
      </c>
      <c r="BI153" s="193">
        <f>IF(N153="nulová",J153,0)</f>
        <v>0</v>
      </c>
      <c r="BJ153" s="93" t="s">
        <v>78</v>
      </c>
      <c r="BK153" s="193">
        <f>ROUND(I153*H153,2)</f>
        <v>0</v>
      </c>
      <c r="BL153" s="93" t="s">
        <v>2577</v>
      </c>
      <c r="BM153" s="93" t="s">
        <v>2926</v>
      </c>
    </row>
    <row r="154" spans="2:65" s="195" customFormat="1">
      <c r="B154" s="194"/>
      <c r="D154" s="196" t="s">
        <v>190</v>
      </c>
      <c r="E154" s="197" t="s">
        <v>5</v>
      </c>
      <c r="F154" s="198" t="s">
        <v>2800</v>
      </c>
      <c r="H154" s="197" t="s">
        <v>5</v>
      </c>
      <c r="L154" s="194"/>
      <c r="M154" s="199"/>
      <c r="N154" s="200"/>
      <c r="O154" s="200"/>
      <c r="P154" s="200"/>
      <c r="Q154" s="200"/>
      <c r="R154" s="200"/>
      <c r="S154" s="200"/>
      <c r="T154" s="201"/>
      <c r="AT154" s="197" t="s">
        <v>190</v>
      </c>
      <c r="AU154" s="197" t="s">
        <v>81</v>
      </c>
      <c r="AV154" s="195" t="s">
        <v>78</v>
      </c>
      <c r="AW154" s="195" t="s">
        <v>34</v>
      </c>
      <c r="AX154" s="195" t="s">
        <v>71</v>
      </c>
      <c r="AY154" s="197" t="s">
        <v>180</v>
      </c>
    </row>
    <row r="155" spans="2:65" s="203" customFormat="1">
      <c r="B155" s="202"/>
      <c r="D155" s="196" t="s">
        <v>190</v>
      </c>
      <c r="E155" s="204" t="s">
        <v>5</v>
      </c>
      <c r="F155" s="205" t="s">
        <v>78</v>
      </c>
      <c r="H155" s="206">
        <v>1</v>
      </c>
      <c r="L155" s="202"/>
      <c r="M155" s="207"/>
      <c r="N155" s="208"/>
      <c r="O155" s="208"/>
      <c r="P155" s="208"/>
      <c r="Q155" s="208"/>
      <c r="R155" s="208"/>
      <c r="S155" s="208"/>
      <c r="T155" s="209"/>
      <c r="AT155" s="204" t="s">
        <v>190</v>
      </c>
      <c r="AU155" s="204" t="s">
        <v>81</v>
      </c>
      <c r="AV155" s="203" t="s">
        <v>81</v>
      </c>
      <c r="AW155" s="203" t="s">
        <v>34</v>
      </c>
      <c r="AX155" s="203" t="s">
        <v>78</v>
      </c>
      <c r="AY155" s="204" t="s">
        <v>180</v>
      </c>
    </row>
    <row r="156" spans="2:65" s="171" customFormat="1" ht="29.85" customHeight="1">
      <c r="B156" s="170"/>
      <c r="D156" s="172" t="s">
        <v>70</v>
      </c>
      <c r="E156" s="181" t="s">
        <v>2597</v>
      </c>
      <c r="F156" s="181" t="s">
        <v>2598</v>
      </c>
      <c r="J156" s="182">
        <f>BK156</f>
        <v>0</v>
      </c>
      <c r="L156" s="170"/>
      <c r="M156" s="175"/>
      <c r="N156" s="176"/>
      <c r="O156" s="176"/>
      <c r="P156" s="177">
        <f>P157</f>
        <v>0</v>
      </c>
      <c r="Q156" s="176"/>
      <c r="R156" s="177">
        <f>R157</f>
        <v>0</v>
      </c>
      <c r="S156" s="176"/>
      <c r="T156" s="178">
        <f>T157</f>
        <v>0</v>
      </c>
      <c r="AR156" s="172" t="s">
        <v>219</v>
      </c>
      <c r="AT156" s="179" t="s">
        <v>70</v>
      </c>
      <c r="AU156" s="179" t="s">
        <v>78</v>
      </c>
      <c r="AY156" s="172" t="s">
        <v>180</v>
      </c>
      <c r="BK156" s="180">
        <f>BK157</f>
        <v>0</v>
      </c>
    </row>
    <row r="157" spans="2:65" s="103" customFormat="1" ht="16.5" customHeight="1">
      <c r="B157" s="104"/>
      <c r="C157" s="183" t="s">
        <v>451</v>
      </c>
      <c r="D157" s="183" t="s">
        <v>183</v>
      </c>
      <c r="E157" s="184" t="s">
        <v>2600</v>
      </c>
      <c r="F157" s="185" t="s">
        <v>2601</v>
      </c>
      <c r="G157" s="186" t="s">
        <v>416</v>
      </c>
      <c r="H157" s="187">
        <v>1</v>
      </c>
      <c r="I157" s="6"/>
      <c r="J157" s="188">
        <f>ROUND(I157*H157,2)</f>
        <v>0</v>
      </c>
      <c r="K157" s="185" t="s">
        <v>187</v>
      </c>
      <c r="L157" s="104"/>
      <c r="M157" s="189" t="s">
        <v>5</v>
      </c>
      <c r="N157" s="235" t="s">
        <v>42</v>
      </c>
      <c r="O157" s="236"/>
      <c r="P157" s="237">
        <f>O157*H157</f>
        <v>0</v>
      </c>
      <c r="Q157" s="237">
        <v>0</v>
      </c>
      <c r="R157" s="237">
        <f>Q157*H157</f>
        <v>0</v>
      </c>
      <c r="S157" s="237">
        <v>0</v>
      </c>
      <c r="T157" s="238">
        <f>S157*H157</f>
        <v>0</v>
      </c>
      <c r="AR157" s="93" t="s">
        <v>2577</v>
      </c>
      <c r="AT157" s="93" t="s">
        <v>183</v>
      </c>
      <c r="AU157" s="93" t="s">
        <v>81</v>
      </c>
      <c r="AY157" s="93" t="s">
        <v>180</v>
      </c>
      <c r="BE157" s="193">
        <f>IF(N157="základní",J157,0)</f>
        <v>0</v>
      </c>
      <c r="BF157" s="193">
        <f>IF(N157="snížená",J157,0)</f>
        <v>0</v>
      </c>
      <c r="BG157" s="193">
        <f>IF(N157="zákl. přenesená",J157,0)</f>
        <v>0</v>
      </c>
      <c r="BH157" s="193">
        <f>IF(N157="sníž. přenesená",J157,0)</f>
        <v>0</v>
      </c>
      <c r="BI157" s="193">
        <f>IF(N157="nulová",J157,0)</f>
        <v>0</v>
      </c>
      <c r="BJ157" s="93" t="s">
        <v>78</v>
      </c>
      <c r="BK157" s="193">
        <f>ROUND(I157*H157,2)</f>
        <v>0</v>
      </c>
      <c r="BL157" s="93" t="s">
        <v>2577</v>
      </c>
      <c r="BM157" s="93" t="s">
        <v>2927</v>
      </c>
    </row>
    <row r="158" spans="2:65" s="103" customFormat="1" ht="6.95" customHeight="1">
      <c r="B158" s="128"/>
      <c r="C158" s="129"/>
      <c r="D158" s="129"/>
      <c r="E158" s="129"/>
      <c r="F158" s="129"/>
      <c r="G158" s="129"/>
      <c r="H158" s="129"/>
      <c r="I158" s="129"/>
      <c r="J158" s="129"/>
      <c r="K158" s="129"/>
      <c r="L158" s="104"/>
    </row>
  </sheetData>
  <sheetProtection password="CF17" sheet="1" selectLockedCells="1"/>
  <autoFilter ref="C97:K157"/>
  <customSheetViews>
    <customSheetView guid="{B27864AB-045D-4AAD-8B6E-D0925319E34E}" showGridLines="0" fitToPage="1" showAutoFilter="1" hiddenRows="1" hiddenColumns="1">
      <pane ySplit="1" topLeftCell="A145" activePane="bottomLeft" state="frozen"/>
      <selection pane="bottomLeft" activeCell="I151" sqref="I151"/>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90:H90"/>
    <mergeCell ref="G1:H1"/>
    <mergeCell ref="L2:V2"/>
    <mergeCell ref="E49:H49"/>
    <mergeCell ref="E51:H51"/>
    <mergeCell ref="J55:J56"/>
    <mergeCell ref="E86:H86"/>
    <mergeCell ref="E88:H88"/>
    <mergeCell ref="E7:H7"/>
    <mergeCell ref="E9:H9"/>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6"/>
  <sheetViews>
    <sheetView showGridLines="0" workbookViewId="0">
      <pane ySplit="1" topLeftCell="A289" activePane="bottomLeft" state="frozen"/>
      <selection pane="bottomLeft" activeCell="I257" sqref="I257"/>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95</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2928</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2608</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15" t="s">
        <v>2609</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ROUND(J98,2)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ROUND(SUM(BE98:BE325), 2)</f>
        <v>0</v>
      </c>
      <c r="G32" s="105"/>
      <c r="H32" s="105"/>
      <c r="I32" s="120">
        <v>0.21</v>
      </c>
      <c r="J32" s="119">
        <f>ROUND(ROUND((SUM(BE98:BE325)), 2)*I32, 2)</f>
        <v>0</v>
      </c>
      <c r="K32" s="106"/>
    </row>
    <row r="33" spans="2:11" s="103" customFormat="1" ht="14.45" customHeight="1">
      <c r="B33" s="104"/>
      <c r="C33" s="105"/>
      <c r="D33" s="105"/>
      <c r="E33" s="118" t="s">
        <v>43</v>
      </c>
      <c r="F33" s="119">
        <f>ROUND(SUM(BF98:BF325), 2)</f>
        <v>0</v>
      </c>
      <c r="G33" s="105"/>
      <c r="H33" s="105"/>
      <c r="I33" s="120">
        <v>0.15</v>
      </c>
      <c r="J33" s="119">
        <f>ROUND(ROUND((SUM(BF98:BF325)), 2)*I33, 2)</f>
        <v>0</v>
      </c>
      <c r="K33" s="106"/>
    </row>
    <row r="34" spans="2:11" s="103" customFormat="1" ht="14.45" hidden="1" customHeight="1">
      <c r="B34" s="104"/>
      <c r="C34" s="105"/>
      <c r="D34" s="105"/>
      <c r="E34" s="118" t="s">
        <v>44</v>
      </c>
      <c r="F34" s="119">
        <f>ROUND(SUM(BG98:BG325), 2)</f>
        <v>0</v>
      </c>
      <c r="G34" s="105"/>
      <c r="H34" s="105"/>
      <c r="I34" s="120">
        <v>0.21</v>
      </c>
      <c r="J34" s="119">
        <v>0</v>
      </c>
      <c r="K34" s="106"/>
    </row>
    <row r="35" spans="2:11" s="103" customFormat="1" ht="14.45" hidden="1" customHeight="1">
      <c r="B35" s="104"/>
      <c r="C35" s="105"/>
      <c r="D35" s="105"/>
      <c r="E35" s="118" t="s">
        <v>45</v>
      </c>
      <c r="F35" s="119">
        <f>ROUND(SUM(BH98:BH325), 2)</f>
        <v>0</v>
      </c>
      <c r="G35" s="105"/>
      <c r="H35" s="105"/>
      <c r="I35" s="120">
        <v>0.15</v>
      </c>
      <c r="J35" s="119">
        <v>0</v>
      </c>
      <c r="K35" s="106"/>
    </row>
    <row r="36" spans="2:11" s="103" customFormat="1" ht="14.45" hidden="1" customHeight="1">
      <c r="B36" s="104"/>
      <c r="C36" s="105"/>
      <c r="D36" s="105"/>
      <c r="E36" s="118" t="s">
        <v>46</v>
      </c>
      <c r="F36" s="119">
        <f>ROUND(SUM(BI98:BI325),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D.1.01.4.5 - ZAŘÍZENÍ ZDRAVOTNĚ TECHNICKÝCH INSTALACÍ</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J98</f>
        <v>0</v>
      </c>
      <c r="K60" s="106"/>
      <c r="AU60" s="93" t="s">
        <v>123</v>
      </c>
    </row>
    <row r="61" spans="2:47" s="144" customFormat="1" ht="24.95" customHeight="1">
      <c r="B61" s="138"/>
      <c r="C61" s="139"/>
      <c r="D61" s="140" t="s">
        <v>124</v>
      </c>
      <c r="E61" s="141"/>
      <c r="F61" s="141"/>
      <c r="G61" s="141"/>
      <c r="H61" s="141"/>
      <c r="I61" s="141"/>
      <c r="J61" s="142">
        <f>J99</f>
        <v>0</v>
      </c>
      <c r="K61" s="143"/>
    </row>
    <row r="62" spans="2:47" s="151" customFormat="1" ht="19.899999999999999" customHeight="1">
      <c r="B62" s="145"/>
      <c r="C62" s="146"/>
      <c r="D62" s="147" t="s">
        <v>2929</v>
      </c>
      <c r="E62" s="148"/>
      <c r="F62" s="148"/>
      <c r="G62" s="148"/>
      <c r="H62" s="148"/>
      <c r="I62" s="148"/>
      <c r="J62" s="149">
        <f>J100</f>
        <v>0</v>
      </c>
      <c r="K62" s="150"/>
    </row>
    <row r="63" spans="2:47" s="151" customFormat="1" ht="19.899999999999999" customHeight="1">
      <c r="B63" s="145"/>
      <c r="C63" s="146"/>
      <c r="D63" s="147" t="s">
        <v>128</v>
      </c>
      <c r="E63" s="148"/>
      <c r="F63" s="148"/>
      <c r="G63" s="148"/>
      <c r="H63" s="148"/>
      <c r="I63" s="148"/>
      <c r="J63" s="149">
        <f>J133</f>
        <v>0</v>
      </c>
      <c r="K63" s="150"/>
    </row>
    <row r="64" spans="2:47" s="151" customFormat="1" ht="19.899999999999999" customHeight="1">
      <c r="B64" s="145"/>
      <c r="C64" s="146"/>
      <c r="D64" s="147" t="s">
        <v>132</v>
      </c>
      <c r="E64" s="148"/>
      <c r="F64" s="148"/>
      <c r="G64" s="148"/>
      <c r="H64" s="148"/>
      <c r="I64" s="148"/>
      <c r="J64" s="149">
        <f>J142</f>
        <v>0</v>
      </c>
      <c r="K64" s="150"/>
    </row>
    <row r="65" spans="2:11" s="151" customFormat="1" ht="19.899999999999999" customHeight="1">
      <c r="B65" s="145"/>
      <c r="C65" s="146"/>
      <c r="D65" s="147" t="s">
        <v>138</v>
      </c>
      <c r="E65" s="148"/>
      <c r="F65" s="148"/>
      <c r="G65" s="148"/>
      <c r="H65" s="148"/>
      <c r="I65" s="148"/>
      <c r="J65" s="149">
        <f>J150</f>
        <v>0</v>
      </c>
      <c r="K65" s="150"/>
    </row>
    <row r="66" spans="2:11" s="151" customFormat="1" ht="19.899999999999999" customHeight="1">
      <c r="B66" s="145"/>
      <c r="C66" s="146"/>
      <c r="D66" s="147" t="s">
        <v>139</v>
      </c>
      <c r="E66" s="148"/>
      <c r="F66" s="148"/>
      <c r="G66" s="148"/>
      <c r="H66" s="148"/>
      <c r="I66" s="148"/>
      <c r="J66" s="149">
        <f>J168</f>
        <v>0</v>
      </c>
      <c r="K66" s="150"/>
    </row>
    <row r="67" spans="2:11" s="144" customFormat="1" ht="24.95" customHeight="1">
      <c r="B67" s="138"/>
      <c r="C67" s="139"/>
      <c r="D67" s="140" t="s">
        <v>140</v>
      </c>
      <c r="E67" s="141"/>
      <c r="F67" s="141"/>
      <c r="G67" s="141"/>
      <c r="H67" s="141"/>
      <c r="I67" s="141"/>
      <c r="J67" s="142">
        <f>J170</f>
        <v>0</v>
      </c>
      <c r="K67" s="143"/>
    </row>
    <row r="68" spans="2:11" s="151" customFormat="1" ht="19.899999999999999" customHeight="1">
      <c r="B68" s="145"/>
      <c r="C68" s="146"/>
      <c r="D68" s="147" t="s">
        <v>2930</v>
      </c>
      <c r="E68" s="148"/>
      <c r="F68" s="148"/>
      <c r="G68" s="148"/>
      <c r="H68" s="148"/>
      <c r="I68" s="148"/>
      <c r="J68" s="149">
        <f>J171</f>
        <v>0</v>
      </c>
      <c r="K68" s="150"/>
    </row>
    <row r="69" spans="2:11" s="151" customFormat="1" ht="19.899999999999999" customHeight="1">
      <c r="B69" s="145"/>
      <c r="C69" s="146"/>
      <c r="D69" s="147" t="s">
        <v>2931</v>
      </c>
      <c r="E69" s="148"/>
      <c r="F69" s="148"/>
      <c r="G69" s="148"/>
      <c r="H69" s="148"/>
      <c r="I69" s="148"/>
      <c r="J69" s="149">
        <f>J205</f>
        <v>0</v>
      </c>
      <c r="K69" s="150"/>
    </row>
    <row r="70" spans="2:11" s="151" customFormat="1" ht="19.899999999999999" customHeight="1">
      <c r="B70" s="145"/>
      <c r="C70" s="146"/>
      <c r="D70" s="147" t="s">
        <v>2932</v>
      </c>
      <c r="E70" s="148"/>
      <c r="F70" s="148"/>
      <c r="G70" s="148"/>
      <c r="H70" s="148"/>
      <c r="I70" s="148"/>
      <c r="J70" s="149">
        <f>J253</f>
        <v>0</v>
      </c>
      <c r="K70" s="150"/>
    </row>
    <row r="71" spans="2:11" s="151" customFormat="1" ht="19.899999999999999" customHeight="1">
      <c r="B71" s="145"/>
      <c r="C71" s="146"/>
      <c r="D71" s="147" t="s">
        <v>2933</v>
      </c>
      <c r="E71" s="148"/>
      <c r="F71" s="148"/>
      <c r="G71" s="148"/>
      <c r="H71" s="148"/>
      <c r="I71" s="148"/>
      <c r="J71" s="149">
        <f>J302</f>
        <v>0</v>
      </c>
      <c r="K71" s="150"/>
    </row>
    <row r="72" spans="2:11" s="144" customFormat="1" ht="24.95" customHeight="1">
      <c r="B72" s="138"/>
      <c r="C72" s="139"/>
      <c r="D72" s="140" t="s">
        <v>154</v>
      </c>
      <c r="E72" s="141"/>
      <c r="F72" s="141"/>
      <c r="G72" s="141"/>
      <c r="H72" s="141"/>
      <c r="I72" s="141"/>
      <c r="J72" s="142">
        <f>J307</f>
        <v>0</v>
      </c>
      <c r="K72" s="143"/>
    </row>
    <row r="73" spans="2:11" s="144" customFormat="1" ht="24.95" customHeight="1">
      <c r="B73" s="138"/>
      <c r="C73" s="139"/>
      <c r="D73" s="140" t="s">
        <v>160</v>
      </c>
      <c r="E73" s="141"/>
      <c r="F73" s="141"/>
      <c r="G73" s="141"/>
      <c r="H73" s="141"/>
      <c r="I73" s="141"/>
      <c r="J73" s="142">
        <f>J315</f>
        <v>0</v>
      </c>
      <c r="K73" s="143"/>
    </row>
    <row r="74" spans="2:11" s="151" customFormat="1" ht="19.899999999999999" customHeight="1">
      <c r="B74" s="145"/>
      <c r="C74" s="146"/>
      <c r="D74" s="147" t="s">
        <v>161</v>
      </c>
      <c r="E74" s="148"/>
      <c r="F74" s="148"/>
      <c r="G74" s="148"/>
      <c r="H74" s="148"/>
      <c r="I74" s="148"/>
      <c r="J74" s="149">
        <f>J316</f>
        <v>0</v>
      </c>
      <c r="K74" s="150"/>
    </row>
    <row r="75" spans="2:11" s="151" customFormat="1" ht="19.899999999999999" customHeight="1">
      <c r="B75" s="145"/>
      <c r="C75" s="146"/>
      <c r="D75" s="147" t="s">
        <v>162</v>
      </c>
      <c r="E75" s="148"/>
      <c r="F75" s="148"/>
      <c r="G75" s="148"/>
      <c r="H75" s="148"/>
      <c r="I75" s="148"/>
      <c r="J75" s="149">
        <f>J318</f>
        <v>0</v>
      </c>
      <c r="K75" s="150"/>
    </row>
    <row r="76" spans="2:11" s="151" customFormat="1" ht="19.899999999999999" customHeight="1">
      <c r="B76" s="145"/>
      <c r="C76" s="146"/>
      <c r="D76" s="147" t="s">
        <v>163</v>
      </c>
      <c r="E76" s="148"/>
      <c r="F76" s="148"/>
      <c r="G76" s="148"/>
      <c r="H76" s="148"/>
      <c r="I76" s="148"/>
      <c r="J76" s="149">
        <f>J322</f>
        <v>0</v>
      </c>
      <c r="K76" s="150"/>
    </row>
    <row r="77" spans="2:11" s="103" customFormat="1" ht="21.75" customHeight="1">
      <c r="B77" s="104"/>
      <c r="C77" s="105"/>
      <c r="D77" s="105"/>
      <c r="E77" s="105"/>
      <c r="F77" s="105"/>
      <c r="G77" s="105"/>
      <c r="H77" s="105"/>
      <c r="I77" s="105"/>
      <c r="J77" s="105"/>
      <c r="K77" s="106"/>
    </row>
    <row r="78" spans="2:11" s="103" customFormat="1" ht="6.95" customHeight="1">
      <c r="B78" s="128"/>
      <c r="C78" s="129"/>
      <c r="D78" s="129"/>
      <c r="E78" s="129"/>
      <c r="F78" s="129"/>
      <c r="G78" s="129"/>
      <c r="H78" s="129"/>
      <c r="I78" s="129"/>
      <c r="J78" s="129"/>
      <c r="K78" s="130"/>
    </row>
    <row r="82" spans="2:12" s="103" customFormat="1" ht="6.95" customHeight="1">
      <c r="B82" s="131"/>
      <c r="C82" s="132"/>
      <c r="D82" s="132"/>
      <c r="E82" s="132"/>
      <c r="F82" s="132"/>
      <c r="G82" s="132"/>
      <c r="H82" s="132"/>
      <c r="I82" s="132"/>
      <c r="J82" s="132"/>
      <c r="K82" s="132"/>
      <c r="L82" s="104"/>
    </row>
    <row r="83" spans="2:12" s="103" customFormat="1" ht="36.950000000000003" customHeight="1">
      <c r="B83" s="104"/>
      <c r="C83" s="152" t="s">
        <v>164</v>
      </c>
      <c r="L83" s="104"/>
    </row>
    <row r="84" spans="2:12" s="103" customFormat="1" ht="6.95" customHeight="1">
      <c r="B84" s="104"/>
      <c r="L84" s="104"/>
    </row>
    <row r="85" spans="2:12" s="103" customFormat="1" ht="14.45" customHeight="1">
      <c r="B85" s="104"/>
      <c r="C85" s="153" t="s">
        <v>19</v>
      </c>
      <c r="L85" s="104"/>
    </row>
    <row r="86" spans="2:12" s="103" customFormat="1" ht="16.5" customHeight="1">
      <c r="B86" s="104"/>
      <c r="E86" s="352" t="str">
        <f>E7</f>
        <v>ÚSTÍ NAD LABEM, NEŠTĚMICKÁ 795/37 - STAVEBNÍ ÚPR.OBJ.PRO PEČOVATELSOU SLUŽBU</v>
      </c>
      <c r="F86" s="353"/>
      <c r="G86" s="353"/>
      <c r="H86" s="353"/>
      <c r="L86" s="104"/>
    </row>
    <row r="87" spans="2:12" ht="15">
      <c r="B87" s="97"/>
      <c r="C87" s="153" t="s">
        <v>115</v>
      </c>
      <c r="L87" s="97"/>
    </row>
    <row r="88" spans="2:12" s="103" customFormat="1" ht="16.5" customHeight="1">
      <c r="B88" s="104"/>
      <c r="E88" s="352" t="s">
        <v>116</v>
      </c>
      <c r="F88" s="346"/>
      <c r="G88" s="346"/>
      <c r="H88" s="346"/>
      <c r="L88" s="104"/>
    </row>
    <row r="89" spans="2:12" s="103" customFormat="1" ht="14.45" customHeight="1">
      <c r="B89" s="104"/>
      <c r="C89" s="153" t="s">
        <v>117</v>
      </c>
      <c r="L89" s="104"/>
    </row>
    <row r="90" spans="2:12" s="103" customFormat="1" ht="17.25" customHeight="1">
      <c r="B90" s="104"/>
      <c r="E90" s="323" t="str">
        <f>E11</f>
        <v>D.1.01.4.5 - ZAŘÍZENÍ ZDRAVOTNĚ TECHNICKÝCH INSTALACÍ</v>
      </c>
      <c r="F90" s="346"/>
      <c r="G90" s="346"/>
      <c r="H90" s="346"/>
      <c r="L90" s="104"/>
    </row>
    <row r="91" spans="2:12" s="103" customFormat="1" ht="6.95" customHeight="1">
      <c r="B91" s="104"/>
      <c r="L91" s="104"/>
    </row>
    <row r="92" spans="2:12" s="103" customFormat="1" ht="18" customHeight="1">
      <c r="B92" s="104"/>
      <c r="C92" s="153" t="s">
        <v>23</v>
      </c>
      <c r="F92" s="154" t="str">
        <f>F14</f>
        <v>ÚSTÍ NAD LABEM, KRÁSNÉ BŘEZNO</v>
      </c>
      <c r="I92" s="153" t="s">
        <v>25</v>
      </c>
      <c r="J92" s="155">
        <f>IF(J14="","",J14)</f>
        <v>43615</v>
      </c>
      <c r="L92" s="104"/>
    </row>
    <row r="93" spans="2:12" s="103" customFormat="1" ht="6.95" customHeight="1">
      <c r="B93" s="104"/>
      <c r="L93" s="104"/>
    </row>
    <row r="94" spans="2:12" s="103" customFormat="1" ht="15">
      <c r="B94" s="104"/>
      <c r="C94" s="153" t="s">
        <v>26</v>
      </c>
      <c r="F94" s="154" t="str">
        <f>E17</f>
        <v>STATUTÁRNÍ MĚSTO ÚSTÍ NAD LABEM</v>
      </c>
      <c r="I94" s="153" t="s">
        <v>32</v>
      </c>
      <c r="J94" s="154" t="str">
        <f>E23</f>
        <v>G DESIGN s.r.o.</v>
      </c>
      <c r="L94" s="104"/>
    </row>
    <row r="95" spans="2:12" s="103" customFormat="1" ht="14.45" customHeight="1">
      <c r="B95" s="104"/>
      <c r="C95" s="153" t="s">
        <v>30</v>
      </c>
      <c r="F95" s="154" t="str">
        <f>IF(E20="","",E20)</f>
        <v/>
      </c>
      <c r="L95" s="104"/>
    </row>
    <row r="96" spans="2:12" s="103" customFormat="1" ht="10.35" customHeight="1">
      <c r="B96" s="104"/>
      <c r="L96" s="104"/>
    </row>
    <row r="97" spans="2:65" s="163" customFormat="1" ht="29.25" customHeight="1">
      <c r="B97" s="156"/>
      <c r="C97" s="157" t="s">
        <v>165</v>
      </c>
      <c r="D97" s="158" t="s">
        <v>56</v>
      </c>
      <c r="E97" s="158" t="s">
        <v>52</v>
      </c>
      <c r="F97" s="158" t="s">
        <v>166</v>
      </c>
      <c r="G97" s="158" t="s">
        <v>167</v>
      </c>
      <c r="H97" s="158" t="s">
        <v>168</v>
      </c>
      <c r="I97" s="158" t="s">
        <v>169</v>
      </c>
      <c r="J97" s="158" t="s">
        <v>121</v>
      </c>
      <c r="K97" s="159" t="s">
        <v>170</v>
      </c>
      <c r="L97" s="156"/>
      <c r="M97" s="160" t="s">
        <v>171</v>
      </c>
      <c r="N97" s="161" t="s">
        <v>41</v>
      </c>
      <c r="O97" s="161" t="s">
        <v>172</v>
      </c>
      <c r="P97" s="161" t="s">
        <v>173</v>
      </c>
      <c r="Q97" s="161" t="s">
        <v>174</v>
      </c>
      <c r="R97" s="161" t="s">
        <v>175</v>
      </c>
      <c r="S97" s="161" t="s">
        <v>176</v>
      </c>
      <c r="T97" s="162" t="s">
        <v>177</v>
      </c>
    </row>
    <row r="98" spans="2:65" s="103" customFormat="1" ht="29.25" customHeight="1">
      <c r="B98" s="104"/>
      <c r="C98" s="164" t="s">
        <v>122</v>
      </c>
      <c r="J98" s="165">
        <f>BK98</f>
        <v>0</v>
      </c>
      <c r="L98" s="104"/>
      <c r="M98" s="166"/>
      <c r="N98" s="113"/>
      <c r="O98" s="113"/>
      <c r="P98" s="167">
        <f>P99+P170+P307+P315</f>
        <v>0</v>
      </c>
      <c r="Q98" s="113"/>
      <c r="R98" s="167">
        <f>R99+R170+R307+R315</f>
        <v>14.444560450000001</v>
      </c>
      <c r="S98" s="113"/>
      <c r="T98" s="168">
        <f>T99+T170+T307+T315</f>
        <v>7.0956799999999998</v>
      </c>
      <c r="AT98" s="93" t="s">
        <v>70</v>
      </c>
      <c r="AU98" s="93" t="s">
        <v>123</v>
      </c>
      <c r="BK98" s="169">
        <f>BK99+BK170+BK307+BK315</f>
        <v>0</v>
      </c>
    </row>
    <row r="99" spans="2:65" s="171" customFormat="1" ht="37.35" customHeight="1">
      <c r="B99" s="170"/>
      <c r="D99" s="172" t="s">
        <v>70</v>
      </c>
      <c r="E99" s="173" t="s">
        <v>178</v>
      </c>
      <c r="F99" s="173" t="s">
        <v>179</v>
      </c>
      <c r="J99" s="174">
        <f>BK99</f>
        <v>0</v>
      </c>
      <c r="L99" s="170"/>
      <c r="M99" s="175"/>
      <c r="N99" s="176"/>
      <c r="O99" s="176"/>
      <c r="P99" s="177">
        <f>P100+P133+P142+P150+P168</f>
        <v>0</v>
      </c>
      <c r="Q99" s="176"/>
      <c r="R99" s="177">
        <f>R100+R133+R142+R150+R168</f>
        <v>13.09693045</v>
      </c>
      <c r="S99" s="176"/>
      <c r="T99" s="178">
        <f>T100+T133+T142+T150+T168</f>
        <v>4.2679999999999998</v>
      </c>
      <c r="AR99" s="172" t="s">
        <v>78</v>
      </c>
      <c r="AT99" s="179" t="s">
        <v>70</v>
      </c>
      <c r="AU99" s="179" t="s">
        <v>71</v>
      </c>
      <c r="AY99" s="172" t="s">
        <v>180</v>
      </c>
      <c r="BK99" s="180">
        <f>BK100+BK133+BK142+BK150+BK168</f>
        <v>0</v>
      </c>
    </row>
    <row r="100" spans="2:65" s="171" customFormat="1" ht="19.899999999999999" customHeight="1">
      <c r="B100" s="170"/>
      <c r="D100" s="172" t="s">
        <v>70</v>
      </c>
      <c r="E100" s="181" t="s">
        <v>78</v>
      </c>
      <c r="F100" s="181" t="s">
        <v>2934</v>
      </c>
      <c r="J100" s="182">
        <f>BK100</f>
        <v>0</v>
      </c>
      <c r="L100" s="170"/>
      <c r="M100" s="175"/>
      <c r="N100" s="176"/>
      <c r="O100" s="176"/>
      <c r="P100" s="177">
        <f>SUM(P101:P132)</f>
        <v>0</v>
      </c>
      <c r="Q100" s="176"/>
      <c r="R100" s="177">
        <f>SUM(R101:R132)</f>
        <v>6.63</v>
      </c>
      <c r="S100" s="176"/>
      <c r="T100" s="178">
        <f>SUM(T101:T132)</f>
        <v>0</v>
      </c>
      <c r="AR100" s="172" t="s">
        <v>78</v>
      </c>
      <c r="AT100" s="179" t="s">
        <v>70</v>
      </c>
      <c r="AU100" s="179" t="s">
        <v>78</v>
      </c>
      <c r="AY100" s="172" t="s">
        <v>180</v>
      </c>
      <c r="BK100" s="180">
        <f>SUM(BK101:BK132)</f>
        <v>0</v>
      </c>
    </row>
    <row r="101" spans="2:65" s="103" customFormat="1" ht="25.5" customHeight="1">
      <c r="B101" s="104"/>
      <c r="C101" s="183" t="s">
        <v>78</v>
      </c>
      <c r="D101" s="183" t="s">
        <v>183</v>
      </c>
      <c r="E101" s="184" t="s">
        <v>2935</v>
      </c>
      <c r="F101" s="185" t="s">
        <v>2936</v>
      </c>
      <c r="G101" s="186" t="s">
        <v>348</v>
      </c>
      <c r="H101" s="187">
        <v>5.6369999999999996</v>
      </c>
      <c r="I101" s="6"/>
      <c r="J101" s="188">
        <f>ROUND(I101*H101,2)</f>
        <v>0</v>
      </c>
      <c r="K101" s="185" t="s">
        <v>187</v>
      </c>
      <c r="L101" s="104"/>
      <c r="M101" s="189" t="s">
        <v>5</v>
      </c>
      <c r="N101" s="190" t="s">
        <v>42</v>
      </c>
      <c r="O101" s="105"/>
      <c r="P101" s="191">
        <f>O101*H101</f>
        <v>0</v>
      </c>
      <c r="Q101" s="191">
        <v>0</v>
      </c>
      <c r="R101" s="191">
        <f>Q101*H101</f>
        <v>0</v>
      </c>
      <c r="S101" s="191">
        <v>0</v>
      </c>
      <c r="T101" s="192">
        <f>S101*H101</f>
        <v>0</v>
      </c>
      <c r="AR101" s="93" t="s">
        <v>188</v>
      </c>
      <c r="AT101" s="93" t="s">
        <v>183</v>
      </c>
      <c r="AU101" s="93" t="s">
        <v>81</v>
      </c>
      <c r="AY101" s="93" t="s">
        <v>180</v>
      </c>
      <c r="BE101" s="193">
        <f>IF(N101="základní",J101,0)</f>
        <v>0</v>
      </c>
      <c r="BF101" s="193">
        <f>IF(N101="snížená",J101,0)</f>
        <v>0</v>
      </c>
      <c r="BG101" s="193">
        <f>IF(N101="zákl. přenesená",J101,0)</f>
        <v>0</v>
      </c>
      <c r="BH101" s="193">
        <f>IF(N101="sníž. přenesená",J101,0)</f>
        <v>0</v>
      </c>
      <c r="BI101" s="193">
        <f>IF(N101="nulová",J101,0)</f>
        <v>0</v>
      </c>
      <c r="BJ101" s="93" t="s">
        <v>78</v>
      </c>
      <c r="BK101" s="193">
        <f>ROUND(I101*H101,2)</f>
        <v>0</v>
      </c>
      <c r="BL101" s="93" t="s">
        <v>188</v>
      </c>
      <c r="BM101" s="93" t="s">
        <v>2937</v>
      </c>
    </row>
    <row r="102" spans="2:65" s="203" customFormat="1">
      <c r="B102" s="202"/>
      <c r="D102" s="196" t="s">
        <v>190</v>
      </c>
      <c r="E102" s="204" t="s">
        <v>5</v>
      </c>
      <c r="F102" s="205" t="s">
        <v>2938</v>
      </c>
      <c r="H102" s="206">
        <v>0.498</v>
      </c>
      <c r="L102" s="202"/>
      <c r="M102" s="207"/>
      <c r="N102" s="208"/>
      <c r="O102" s="208"/>
      <c r="P102" s="208"/>
      <c r="Q102" s="208"/>
      <c r="R102" s="208"/>
      <c r="S102" s="208"/>
      <c r="T102" s="209"/>
      <c r="AT102" s="204" t="s">
        <v>190</v>
      </c>
      <c r="AU102" s="204" t="s">
        <v>81</v>
      </c>
      <c r="AV102" s="203" t="s">
        <v>81</v>
      </c>
      <c r="AW102" s="203" t="s">
        <v>34</v>
      </c>
      <c r="AX102" s="203" t="s">
        <v>71</v>
      </c>
      <c r="AY102" s="204" t="s">
        <v>180</v>
      </c>
    </row>
    <row r="103" spans="2:65" s="203" customFormat="1">
      <c r="B103" s="202"/>
      <c r="D103" s="196" t="s">
        <v>190</v>
      </c>
      <c r="E103" s="204" t="s">
        <v>5</v>
      </c>
      <c r="F103" s="205" t="s">
        <v>2938</v>
      </c>
      <c r="H103" s="206">
        <v>0.498</v>
      </c>
      <c r="L103" s="202"/>
      <c r="M103" s="207"/>
      <c r="N103" s="208"/>
      <c r="O103" s="208"/>
      <c r="P103" s="208"/>
      <c r="Q103" s="208"/>
      <c r="R103" s="208"/>
      <c r="S103" s="208"/>
      <c r="T103" s="209"/>
      <c r="AT103" s="204" t="s">
        <v>190</v>
      </c>
      <c r="AU103" s="204" t="s">
        <v>81</v>
      </c>
      <c r="AV103" s="203" t="s">
        <v>81</v>
      </c>
      <c r="AW103" s="203" t="s">
        <v>34</v>
      </c>
      <c r="AX103" s="203" t="s">
        <v>71</v>
      </c>
      <c r="AY103" s="204" t="s">
        <v>180</v>
      </c>
    </row>
    <row r="104" spans="2:65" s="203" customFormat="1">
      <c r="B104" s="202"/>
      <c r="D104" s="196" t="s">
        <v>190</v>
      </c>
      <c r="E104" s="204" t="s">
        <v>5</v>
      </c>
      <c r="F104" s="205" t="s">
        <v>2939</v>
      </c>
      <c r="H104" s="206">
        <v>0.52200000000000002</v>
      </c>
      <c r="L104" s="202"/>
      <c r="M104" s="207"/>
      <c r="N104" s="208"/>
      <c r="O104" s="208"/>
      <c r="P104" s="208"/>
      <c r="Q104" s="208"/>
      <c r="R104" s="208"/>
      <c r="S104" s="208"/>
      <c r="T104" s="209"/>
      <c r="AT104" s="204" t="s">
        <v>190</v>
      </c>
      <c r="AU104" s="204" t="s">
        <v>81</v>
      </c>
      <c r="AV104" s="203" t="s">
        <v>81</v>
      </c>
      <c r="AW104" s="203" t="s">
        <v>34</v>
      </c>
      <c r="AX104" s="203" t="s">
        <v>71</v>
      </c>
      <c r="AY104" s="204" t="s">
        <v>180</v>
      </c>
    </row>
    <row r="105" spans="2:65" s="203" customFormat="1">
      <c r="B105" s="202"/>
      <c r="D105" s="196" t="s">
        <v>190</v>
      </c>
      <c r="E105" s="204" t="s">
        <v>5</v>
      </c>
      <c r="F105" s="205" t="s">
        <v>2940</v>
      </c>
      <c r="H105" s="206">
        <v>0.64500000000000002</v>
      </c>
      <c r="L105" s="202"/>
      <c r="M105" s="207"/>
      <c r="N105" s="208"/>
      <c r="O105" s="208"/>
      <c r="P105" s="208"/>
      <c r="Q105" s="208"/>
      <c r="R105" s="208"/>
      <c r="S105" s="208"/>
      <c r="T105" s="209"/>
      <c r="AT105" s="204" t="s">
        <v>190</v>
      </c>
      <c r="AU105" s="204" t="s">
        <v>81</v>
      </c>
      <c r="AV105" s="203" t="s">
        <v>81</v>
      </c>
      <c r="AW105" s="203" t="s">
        <v>34</v>
      </c>
      <c r="AX105" s="203" t="s">
        <v>71</v>
      </c>
      <c r="AY105" s="204" t="s">
        <v>180</v>
      </c>
    </row>
    <row r="106" spans="2:65" s="203" customFormat="1">
      <c r="B106" s="202"/>
      <c r="D106" s="196" t="s">
        <v>190</v>
      </c>
      <c r="E106" s="204" t="s">
        <v>5</v>
      </c>
      <c r="F106" s="205" t="s">
        <v>2941</v>
      </c>
      <c r="H106" s="206">
        <v>1.6539999999999999</v>
      </c>
      <c r="L106" s="202"/>
      <c r="M106" s="207"/>
      <c r="N106" s="208"/>
      <c r="O106" s="208"/>
      <c r="P106" s="208"/>
      <c r="Q106" s="208"/>
      <c r="R106" s="208"/>
      <c r="S106" s="208"/>
      <c r="T106" s="209"/>
      <c r="AT106" s="204" t="s">
        <v>190</v>
      </c>
      <c r="AU106" s="204" t="s">
        <v>81</v>
      </c>
      <c r="AV106" s="203" t="s">
        <v>81</v>
      </c>
      <c r="AW106" s="203" t="s">
        <v>34</v>
      </c>
      <c r="AX106" s="203" t="s">
        <v>71</v>
      </c>
      <c r="AY106" s="204" t="s">
        <v>180</v>
      </c>
    </row>
    <row r="107" spans="2:65" s="203" customFormat="1">
      <c r="B107" s="202"/>
      <c r="D107" s="196" t="s">
        <v>190</v>
      </c>
      <c r="E107" s="204" t="s">
        <v>5</v>
      </c>
      <c r="F107" s="205" t="s">
        <v>2942</v>
      </c>
      <c r="H107" s="206">
        <v>1.82</v>
      </c>
      <c r="L107" s="202"/>
      <c r="M107" s="207"/>
      <c r="N107" s="208"/>
      <c r="O107" s="208"/>
      <c r="P107" s="208"/>
      <c r="Q107" s="208"/>
      <c r="R107" s="208"/>
      <c r="S107" s="208"/>
      <c r="T107" s="209"/>
      <c r="AT107" s="204" t="s">
        <v>190</v>
      </c>
      <c r="AU107" s="204" t="s">
        <v>81</v>
      </c>
      <c r="AV107" s="203" t="s">
        <v>81</v>
      </c>
      <c r="AW107" s="203" t="s">
        <v>34</v>
      </c>
      <c r="AX107" s="203" t="s">
        <v>71</v>
      </c>
      <c r="AY107" s="204" t="s">
        <v>180</v>
      </c>
    </row>
    <row r="108" spans="2:65" s="211" customFormat="1">
      <c r="B108" s="210"/>
      <c r="D108" s="196" t="s">
        <v>190</v>
      </c>
      <c r="E108" s="212" t="s">
        <v>5</v>
      </c>
      <c r="F108" s="213" t="s">
        <v>198</v>
      </c>
      <c r="H108" s="214">
        <v>5.6369999999999996</v>
      </c>
      <c r="L108" s="210"/>
      <c r="M108" s="215"/>
      <c r="N108" s="216"/>
      <c r="O108" s="216"/>
      <c r="P108" s="216"/>
      <c r="Q108" s="216"/>
      <c r="R108" s="216"/>
      <c r="S108" s="216"/>
      <c r="T108" s="217"/>
      <c r="AT108" s="212" t="s">
        <v>190</v>
      </c>
      <c r="AU108" s="212" t="s">
        <v>81</v>
      </c>
      <c r="AV108" s="211" t="s">
        <v>188</v>
      </c>
      <c r="AW108" s="211" t="s">
        <v>34</v>
      </c>
      <c r="AX108" s="211" t="s">
        <v>78</v>
      </c>
      <c r="AY108" s="212" t="s">
        <v>180</v>
      </c>
    </row>
    <row r="109" spans="2:65" s="103" customFormat="1" ht="25.5" customHeight="1">
      <c r="B109" s="104"/>
      <c r="C109" s="183" t="s">
        <v>81</v>
      </c>
      <c r="D109" s="183" t="s">
        <v>183</v>
      </c>
      <c r="E109" s="184" t="s">
        <v>2943</v>
      </c>
      <c r="F109" s="185" t="s">
        <v>2944</v>
      </c>
      <c r="G109" s="186" t="s">
        <v>348</v>
      </c>
      <c r="H109" s="187">
        <v>1.0940000000000001</v>
      </c>
      <c r="I109" s="6"/>
      <c r="J109" s="188">
        <f>ROUND(I109*H109,2)</f>
        <v>0</v>
      </c>
      <c r="K109" s="185" t="s">
        <v>187</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2945</v>
      </c>
    </row>
    <row r="110" spans="2:65" s="203" customFormat="1">
      <c r="B110" s="202"/>
      <c r="D110" s="196" t="s">
        <v>190</v>
      </c>
      <c r="E110" s="204" t="s">
        <v>5</v>
      </c>
      <c r="F110" s="205" t="s">
        <v>2946</v>
      </c>
      <c r="H110" s="206">
        <v>0.39400000000000002</v>
      </c>
      <c r="L110" s="202"/>
      <c r="M110" s="207"/>
      <c r="N110" s="208"/>
      <c r="O110" s="208"/>
      <c r="P110" s="208"/>
      <c r="Q110" s="208"/>
      <c r="R110" s="208"/>
      <c r="S110" s="208"/>
      <c r="T110" s="209"/>
      <c r="AT110" s="204" t="s">
        <v>190</v>
      </c>
      <c r="AU110" s="204" t="s">
        <v>81</v>
      </c>
      <c r="AV110" s="203" t="s">
        <v>81</v>
      </c>
      <c r="AW110" s="203" t="s">
        <v>34</v>
      </c>
      <c r="AX110" s="203" t="s">
        <v>71</v>
      </c>
      <c r="AY110" s="204" t="s">
        <v>180</v>
      </c>
    </row>
    <row r="111" spans="2:65" s="203" customFormat="1">
      <c r="B111" s="202"/>
      <c r="D111" s="196" t="s">
        <v>190</v>
      </c>
      <c r="E111" s="204" t="s">
        <v>5</v>
      </c>
      <c r="F111" s="205" t="s">
        <v>2947</v>
      </c>
      <c r="H111" s="206">
        <v>0.7</v>
      </c>
      <c r="L111" s="202"/>
      <c r="M111" s="207"/>
      <c r="N111" s="208"/>
      <c r="O111" s="208"/>
      <c r="P111" s="208"/>
      <c r="Q111" s="208"/>
      <c r="R111" s="208"/>
      <c r="S111" s="208"/>
      <c r="T111" s="209"/>
      <c r="AT111" s="204" t="s">
        <v>190</v>
      </c>
      <c r="AU111" s="204" t="s">
        <v>81</v>
      </c>
      <c r="AV111" s="203" t="s">
        <v>81</v>
      </c>
      <c r="AW111" s="203" t="s">
        <v>34</v>
      </c>
      <c r="AX111" s="203" t="s">
        <v>71</v>
      </c>
      <c r="AY111" s="204" t="s">
        <v>180</v>
      </c>
    </row>
    <row r="112" spans="2:65" s="211" customFormat="1">
      <c r="B112" s="210"/>
      <c r="D112" s="196" t="s">
        <v>190</v>
      </c>
      <c r="E112" s="212" t="s">
        <v>5</v>
      </c>
      <c r="F112" s="213" t="s">
        <v>198</v>
      </c>
      <c r="H112" s="214">
        <v>1.0940000000000001</v>
      </c>
      <c r="L112" s="210"/>
      <c r="M112" s="215"/>
      <c r="N112" s="216"/>
      <c r="O112" s="216"/>
      <c r="P112" s="216"/>
      <c r="Q112" s="216"/>
      <c r="R112" s="216"/>
      <c r="S112" s="216"/>
      <c r="T112" s="217"/>
      <c r="AT112" s="212" t="s">
        <v>190</v>
      </c>
      <c r="AU112" s="212" t="s">
        <v>81</v>
      </c>
      <c r="AV112" s="211" t="s">
        <v>188</v>
      </c>
      <c r="AW112" s="211" t="s">
        <v>34</v>
      </c>
      <c r="AX112" s="211" t="s">
        <v>78</v>
      </c>
      <c r="AY112" s="212" t="s">
        <v>180</v>
      </c>
    </row>
    <row r="113" spans="2:65" s="103" customFormat="1" ht="16.5" customHeight="1">
      <c r="B113" s="104"/>
      <c r="C113" s="183" t="s">
        <v>205</v>
      </c>
      <c r="D113" s="183" t="s">
        <v>183</v>
      </c>
      <c r="E113" s="184" t="s">
        <v>2948</v>
      </c>
      <c r="F113" s="185" t="s">
        <v>2949</v>
      </c>
      <c r="G113" s="186" t="s">
        <v>348</v>
      </c>
      <c r="H113" s="187">
        <v>1.0940000000000001</v>
      </c>
      <c r="I113" s="6"/>
      <c r="J113" s="188">
        <f>ROUND(I113*H113,2)</f>
        <v>0</v>
      </c>
      <c r="K113" s="185" t="s">
        <v>187</v>
      </c>
      <c r="L113" s="104"/>
      <c r="M113" s="189" t="s">
        <v>5</v>
      </c>
      <c r="N113" s="190" t="s">
        <v>42</v>
      </c>
      <c r="O113" s="105"/>
      <c r="P113" s="191">
        <f>O113*H113</f>
        <v>0</v>
      </c>
      <c r="Q113" s="191">
        <v>0</v>
      </c>
      <c r="R113" s="191">
        <f>Q113*H113</f>
        <v>0</v>
      </c>
      <c r="S113" s="191">
        <v>0</v>
      </c>
      <c r="T113" s="192">
        <f>S113*H113</f>
        <v>0</v>
      </c>
      <c r="AR113" s="93" t="s">
        <v>188</v>
      </c>
      <c r="AT113" s="93" t="s">
        <v>183</v>
      </c>
      <c r="AU113" s="93" t="s">
        <v>81</v>
      </c>
      <c r="AY113" s="93" t="s">
        <v>180</v>
      </c>
      <c r="BE113" s="193">
        <f>IF(N113="základní",J113,0)</f>
        <v>0</v>
      </c>
      <c r="BF113" s="193">
        <f>IF(N113="snížená",J113,0)</f>
        <v>0</v>
      </c>
      <c r="BG113" s="193">
        <f>IF(N113="zákl. přenesená",J113,0)</f>
        <v>0</v>
      </c>
      <c r="BH113" s="193">
        <f>IF(N113="sníž. přenesená",J113,0)</f>
        <v>0</v>
      </c>
      <c r="BI113" s="193">
        <f>IF(N113="nulová",J113,0)</f>
        <v>0</v>
      </c>
      <c r="BJ113" s="93" t="s">
        <v>78</v>
      </c>
      <c r="BK113" s="193">
        <f>ROUND(I113*H113,2)</f>
        <v>0</v>
      </c>
      <c r="BL113" s="93" t="s">
        <v>188</v>
      </c>
      <c r="BM113" s="93" t="s">
        <v>2950</v>
      </c>
    </row>
    <row r="114" spans="2:65" s="103" customFormat="1" ht="38.25" customHeight="1">
      <c r="B114" s="104"/>
      <c r="C114" s="183" t="s">
        <v>188</v>
      </c>
      <c r="D114" s="183" t="s">
        <v>183</v>
      </c>
      <c r="E114" s="184" t="s">
        <v>2951</v>
      </c>
      <c r="F114" s="185" t="s">
        <v>2952</v>
      </c>
      <c r="G114" s="186" t="s">
        <v>348</v>
      </c>
      <c r="H114" s="187">
        <v>4.5430000000000001</v>
      </c>
      <c r="I114" s="6"/>
      <c r="J114" s="188">
        <f>ROUND(I114*H114,2)</f>
        <v>0</v>
      </c>
      <c r="K114" s="185" t="s">
        <v>187</v>
      </c>
      <c r="L114" s="104"/>
      <c r="M114" s="189" t="s">
        <v>5</v>
      </c>
      <c r="N114" s="190" t="s">
        <v>42</v>
      </c>
      <c r="O114" s="105"/>
      <c r="P114" s="191">
        <f>O114*H114</f>
        <v>0</v>
      </c>
      <c r="Q114" s="191">
        <v>0</v>
      </c>
      <c r="R114" s="191">
        <f>Q114*H114</f>
        <v>0</v>
      </c>
      <c r="S114" s="191">
        <v>0</v>
      </c>
      <c r="T114" s="192">
        <f>S114*H114</f>
        <v>0</v>
      </c>
      <c r="AR114" s="93" t="s">
        <v>188</v>
      </c>
      <c r="AT114" s="93" t="s">
        <v>183</v>
      </c>
      <c r="AU114" s="93" t="s">
        <v>81</v>
      </c>
      <c r="AY114" s="93" t="s">
        <v>180</v>
      </c>
      <c r="BE114" s="193">
        <f>IF(N114="základní",J114,0)</f>
        <v>0</v>
      </c>
      <c r="BF114" s="193">
        <f>IF(N114="snížená",J114,0)</f>
        <v>0</v>
      </c>
      <c r="BG114" s="193">
        <f>IF(N114="zákl. přenesená",J114,0)</f>
        <v>0</v>
      </c>
      <c r="BH114" s="193">
        <f>IF(N114="sníž. přenesená",J114,0)</f>
        <v>0</v>
      </c>
      <c r="BI114" s="193">
        <f>IF(N114="nulová",J114,0)</f>
        <v>0</v>
      </c>
      <c r="BJ114" s="93" t="s">
        <v>78</v>
      </c>
      <c r="BK114" s="193">
        <f>ROUND(I114*H114,2)</f>
        <v>0</v>
      </c>
      <c r="BL114" s="93" t="s">
        <v>188</v>
      </c>
      <c r="BM114" s="93" t="s">
        <v>2953</v>
      </c>
    </row>
    <row r="115" spans="2:65" s="203" customFormat="1">
      <c r="B115" s="202"/>
      <c r="D115" s="196" t="s">
        <v>190</v>
      </c>
      <c r="E115" s="204" t="s">
        <v>5</v>
      </c>
      <c r="F115" s="205" t="s">
        <v>2954</v>
      </c>
      <c r="H115" s="206">
        <v>4.5430000000000001</v>
      </c>
      <c r="L115" s="202"/>
      <c r="M115" s="207"/>
      <c r="N115" s="208"/>
      <c r="O115" s="208"/>
      <c r="P115" s="208"/>
      <c r="Q115" s="208"/>
      <c r="R115" s="208"/>
      <c r="S115" s="208"/>
      <c r="T115" s="209"/>
      <c r="AT115" s="204" t="s">
        <v>190</v>
      </c>
      <c r="AU115" s="204" t="s">
        <v>81</v>
      </c>
      <c r="AV115" s="203" t="s">
        <v>81</v>
      </c>
      <c r="AW115" s="203" t="s">
        <v>34</v>
      </c>
      <c r="AX115" s="203" t="s">
        <v>71</v>
      </c>
      <c r="AY115" s="204" t="s">
        <v>180</v>
      </c>
    </row>
    <row r="116" spans="2:65" s="211" customFormat="1">
      <c r="B116" s="210"/>
      <c r="D116" s="196" t="s">
        <v>190</v>
      </c>
      <c r="E116" s="212" t="s">
        <v>5</v>
      </c>
      <c r="F116" s="213" t="s">
        <v>198</v>
      </c>
      <c r="H116" s="214">
        <v>4.5430000000000001</v>
      </c>
      <c r="L116" s="210"/>
      <c r="M116" s="215"/>
      <c r="N116" s="216"/>
      <c r="O116" s="216"/>
      <c r="P116" s="216"/>
      <c r="Q116" s="216"/>
      <c r="R116" s="216"/>
      <c r="S116" s="216"/>
      <c r="T116" s="217"/>
      <c r="AT116" s="212" t="s">
        <v>190</v>
      </c>
      <c r="AU116" s="212" t="s">
        <v>81</v>
      </c>
      <c r="AV116" s="211" t="s">
        <v>188</v>
      </c>
      <c r="AW116" s="211" t="s">
        <v>34</v>
      </c>
      <c r="AX116" s="211" t="s">
        <v>78</v>
      </c>
      <c r="AY116" s="212" t="s">
        <v>180</v>
      </c>
    </row>
    <row r="117" spans="2:65" s="103" customFormat="1" ht="38.25" customHeight="1">
      <c r="B117" s="104"/>
      <c r="C117" s="183" t="s">
        <v>219</v>
      </c>
      <c r="D117" s="183" t="s">
        <v>183</v>
      </c>
      <c r="E117" s="184" t="s">
        <v>2955</v>
      </c>
      <c r="F117" s="185" t="s">
        <v>2956</v>
      </c>
      <c r="G117" s="186" t="s">
        <v>348</v>
      </c>
      <c r="H117" s="187">
        <v>4.5430000000000001</v>
      </c>
      <c r="I117" s="6"/>
      <c r="J117" s="188">
        <f>ROUND(I117*H117,2)</f>
        <v>0</v>
      </c>
      <c r="K117" s="185" t="s">
        <v>187</v>
      </c>
      <c r="L117" s="104"/>
      <c r="M117" s="189" t="s">
        <v>5</v>
      </c>
      <c r="N117" s="190" t="s">
        <v>42</v>
      </c>
      <c r="O117" s="105"/>
      <c r="P117" s="191">
        <f>O117*H117</f>
        <v>0</v>
      </c>
      <c r="Q117" s="191">
        <v>0</v>
      </c>
      <c r="R117" s="191">
        <f>Q117*H117</f>
        <v>0</v>
      </c>
      <c r="S117" s="191">
        <v>0</v>
      </c>
      <c r="T117" s="192">
        <f>S117*H117</f>
        <v>0</v>
      </c>
      <c r="AR117" s="93" t="s">
        <v>188</v>
      </c>
      <c r="AT117" s="93" t="s">
        <v>183</v>
      </c>
      <c r="AU117" s="93" t="s">
        <v>81</v>
      </c>
      <c r="AY117" s="93" t="s">
        <v>180</v>
      </c>
      <c r="BE117" s="193">
        <f>IF(N117="základní",J117,0)</f>
        <v>0</v>
      </c>
      <c r="BF117" s="193">
        <f>IF(N117="snížená",J117,0)</f>
        <v>0</v>
      </c>
      <c r="BG117" s="193">
        <f>IF(N117="zákl. přenesená",J117,0)</f>
        <v>0</v>
      </c>
      <c r="BH117" s="193">
        <f>IF(N117="sníž. přenesená",J117,0)</f>
        <v>0</v>
      </c>
      <c r="BI117" s="193">
        <f>IF(N117="nulová",J117,0)</f>
        <v>0</v>
      </c>
      <c r="BJ117" s="93" t="s">
        <v>78</v>
      </c>
      <c r="BK117" s="193">
        <f>ROUND(I117*H117,2)</f>
        <v>0</v>
      </c>
      <c r="BL117" s="93" t="s">
        <v>188</v>
      </c>
      <c r="BM117" s="93" t="s">
        <v>2957</v>
      </c>
    </row>
    <row r="118" spans="2:65" s="103" customFormat="1" ht="38.25" customHeight="1">
      <c r="B118" s="104"/>
      <c r="C118" s="183" t="s">
        <v>226</v>
      </c>
      <c r="D118" s="183" t="s">
        <v>183</v>
      </c>
      <c r="E118" s="184" t="s">
        <v>2958</v>
      </c>
      <c r="F118" s="185" t="s">
        <v>2959</v>
      </c>
      <c r="G118" s="186" t="s">
        <v>348</v>
      </c>
      <c r="H118" s="187">
        <v>4.5430000000000001</v>
      </c>
      <c r="I118" s="6"/>
      <c r="J118" s="188">
        <f>ROUND(I118*H118,2)</f>
        <v>0</v>
      </c>
      <c r="K118" s="185" t="s">
        <v>187</v>
      </c>
      <c r="L118" s="104"/>
      <c r="M118" s="189" t="s">
        <v>5</v>
      </c>
      <c r="N118" s="190" t="s">
        <v>42</v>
      </c>
      <c r="O118" s="105"/>
      <c r="P118" s="191">
        <f>O118*H118</f>
        <v>0</v>
      </c>
      <c r="Q118" s="191">
        <v>0</v>
      </c>
      <c r="R118" s="191">
        <f>Q118*H118</f>
        <v>0</v>
      </c>
      <c r="S118" s="191">
        <v>0</v>
      </c>
      <c r="T118" s="192">
        <f>S118*H118</f>
        <v>0</v>
      </c>
      <c r="AR118" s="93" t="s">
        <v>188</v>
      </c>
      <c r="AT118" s="93" t="s">
        <v>183</v>
      </c>
      <c r="AU118" s="93" t="s">
        <v>81</v>
      </c>
      <c r="AY118" s="93" t="s">
        <v>180</v>
      </c>
      <c r="BE118" s="193">
        <f>IF(N118="základní",J118,0)</f>
        <v>0</v>
      </c>
      <c r="BF118" s="193">
        <f>IF(N118="snížená",J118,0)</f>
        <v>0</v>
      </c>
      <c r="BG118" s="193">
        <f>IF(N118="zákl. přenesená",J118,0)</f>
        <v>0</v>
      </c>
      <c r="BH118" s="193">
        <f>IF(N118="sníž. přenesená",J118,0)</f>
        <v>0</v>
      </c>
      <c r="BI118" s="193">
        <f>IF(N118="nulová",J118,0)</f>
        <v>0</v>
      </c>
      <c r="BJ118" s="93" t="s">
        <v>78</v>
      </c>
      <c r="BK118" s="193">
        <f>ROUND(I118*H118,2)</f>
        <v>0</v>
      </c>
      <c r="BL118" s="93" t="s">
        <v>188</v>
      </c>
      <c r="BM118" s="93" t="s">
        <v>2960</v>
      </c>
    </row>
    <row r="119" spans="2:65" s="103" customFormat="1" ht="51" customHeight="1">
      <c r="B119" s="104"/>
      <c r="C119" s="183" t="s">
        <v>230</v>
      </c>
      <c r="D119" s="183" t="s">
        <v>183</v>
      </c>
      <c r="E119" s="184" t="s">
        <v>2961</v>
      </c>
      <c r="F119" s="185" t="s">
        <v>2962</v>
      </c>
      <c r="G119" s="186" t="s">
        <v>348</v>
      </c>
      <c r="H119" s="187">
        <v>22.715</v>
      </c>
      <c r="I119" s="6"/>
      <c r="J119" s="188">
        <f>ROUND(I119*H119,2)</f>
        <v>0</v>
      </c>
      <c r="K119" s="185" t="s">
        <v>187</v>
      </c>
      <c r="L119" s="104"/>
      <c r="M119" s="189" t="s">
        <v>5</v>
      </c>
      <c r="N119" s="190" t="s">
        <v>42</v>
      </c>
      <c r="O119" s="105"/>
      <c r="P119" s="191">
        <f>O119*H119</f>
        <v>0</v>
      </c>
      <c r="Q119" s="191">
        <v>0</v>
      </c>
      <c r="R119" s="191">
        <f>Q119*H119</f>
        <v>0</v>
      </c>
      <c r="S119" s="191">
        <v>0</v>
      </c>
      <c r="T119" s="192">
        <f>S119*H119</f>
        <v>0</v>
      </c>
      <c r="AR119" s="93" t="s">
        <v>188</v>
      </c>
      <c r="AT119" s="93" t="s">
        <v>183</v>
      </c>
      <c r="AU119" s="93" t="s">
        <v>81</v>
      </c>
      <c r="AY119" s="93" t="s">
        <v>180</v>
      </c>
      <c r="BE119" s="193">
        <f>IF(N119="základní",J119,0)</f>
        <v>0</v>
      </c>
      <c r="BF119" s="193">
        <f>IF(N119="snížená",J119,0)</f>
        <v>0</v>
      </c>
      <c r="BG119" s="193">
        <f>IF(N119="zákl. přenesená",J119,0)</f>
        <v>0</v>
      </c>
      <c r="BH119" s="193">
        <f>IF(N119="sníž. přenesená",J119,0)</f>
        <v>0</v>
      </c>
      <c r="BI119" s="193">
        <f>IF(N119="nulová",J119,0)</f>
        <v>0</v>
      </c>
      <c r="BJ119" s="93" t="s">
        <v>78</v>
      </c>
      <c r="BK119" s="193">
        <f>ROUND(I119*H119,2)</f>
        <v>0</v>
      </c>
      <c r="BL119" s="93" t="s">
        <v>188</v>
      </c>
      <c r="BM119" s="93" t="s">
        <v>2963</v>
      </c>
    </row>
    <row r="120" spans="2:65" s="203" customFormat="1">
      <c r="B120" s="202"/>
      <c r="D120" s="196" t="s">
        <v>190</v>
      </c>
      <c r="E120" s="204" t="s">
        <v>5</v>
      </c>
      <c r="F120" s="205" t="s">
        <v>2964</v>
      </c>
      <c r="H120" s="206">
        <v>22.715</v>
      </c>
      <c r="L120" s="202"/>
      <c r="M120" s="207"/>
      <c r="N120" s="208"/>
      <c r="O120" s="208"/>
      <c r="P120" s="208"/>
      <c r="Q120" s="208"/>
      <c r="R120" s="208"/>
      <c r="S120" s="208"/>
      <c r="T120" s="209"/>
      <c r="AT120" s="204" t="s">
        <v>190</v>
      </c>
      <c r="AU120" s="204" t="s">
        <v>81</v>
      </c>
      <c r="AV120" s="203" t="s">
        <v>81</v>
      </c>
      <c r="AW120" s="203" t="s">
        <v>34</v>
      </c>
      <c r="AX120" s="203" t="s">
        <v>78</v>
      </c>
      <c r="AY120" s="204" t="s">
        <v>180</v>
      </c>
    </row>
    <row r="121" spans="2:65" s="103" customFormat="1" ht="25.5" customHeight="1">
      <c r="B121" s="104"/>
      <c r="C121" s="183" t="s">
        <v>234</v>
      </c>
      <c r="D121" s="183" t="s">
        <v>183</v>
      </c>
      <c r="E121" s="184" t="s">
        <v>2965</v>
      </c>
      <c r="F121" s="185" t="s">
        <v>261</v>
      </c>
      <c r="G121" s="186" t="s">
        <v>237</v>
      </c>
      <c r="H121" s="187">
        <v>8.1769999999999996</v>
      </c>
      <c r="I121" s="6"/>
      <c r="J121" s="188">
        <f>ROUND(I121*H121,2)</f>
        <v>0</v>
      </c>
      <c r="K121" s="185" t="s">
        <v>187</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2966</v>
      </c>
    </row>
    <row r="122" spans="2:65" s="203" customFormat="1">
      <c r="B122" s="202"/>
      <c r="D122" s="196" t="s">
        <v>190</v>
      </c>
      <c r="E122" s="204" t="s">
        <v>5</v>
      </c>
      <c r="F122" s="205" t="s">
        <v>2967</v>
      </c>
      <c r="H122" s="206">
        <v>8.1769999999999996</v>
      </c>
      <c r="L122" s="202"/>
      <c r="M122" s="207"/>
      <c r="N122" s="208"/>
      <c r="O122" s="208"/>
      <c r="P122" s="208"/>
      <c r="Q122" s="208"/>
      <c r="R122" s="208"/>
      <c r="S122" s="208"/>
      <c r="T122" s="209"/>
      <c r="AT122" s="204" t="s">
        <v>190</v>
      </c>
      <c r="AU122" s="204" t="s">
        <v>81</v>
      </c>
      <c r="AV122" s="203" t="s">
        <v>81</v>
      </c>
      <c r="AW122" s="203" t="s">
        <v>34</v>
      </c>
      <c r="AX122" s="203" t="s">
        <v>78</v>
      </c>
      <c r="AY122" s="204" t="s">
        <v>180</v>
      </c>
    </row>
    <row r="123" spans="2:65" s="103" customFormat="1" ht="38.25" customHeight="1">
      <c r="B123" s="104"/>
      <c r="C123" s="183" t="s">
        <v>240</v>
      </c>
      <c r="D123" s="183" t="s">
        <v>183</v>
      </c>
      <c r="E123" s="184" t="s">
        <v>2968</v>
      </c>
      <c r="F123" s="185" t="s">
        <v>2969</v>
      </c>
      <c r="G123" s="186" t="s">
        <v>348</v>
      </c>
      <c r="H123" s="187">
        <v>3.3149999999999999</v>
      </c>
      <c r="I123" s="6"/>
      <c r="J123" s="188">
        <f>ROUND(I123*H123,2)</f>
        <v>0</v>
      </c>
      <c r="K123" s="185" t="s">
        <v>187</v>
      </c>
      <c r="L123" s="104"/>
      <c r="M123" s="189" t="s">
        <v>5</v>
      </c>
      <c r="N123" s="190" t="s">
        <v>42</v>
      </c>
      <c r="O123" s="105"/>
      <c r="P123" s="191">
        <f>O123*H123</f>
        <v>0</v>
      </c>
      <c r="Q123" s="191">
        <v>0</v>
      </c>
      <c r="R123" s="191">
        <f>Q123*H123</f>
        <v>0</v>
      </c>
      <c r="S123" s="191">
        <v>0</v>
      </c>
      <c r="T123" s="192">
        <f>S123*H123</f>
        <v>0</v>
      </c>
      <c r="AR123" s="93" t="s">
        <v>188</v>
      </c>
      <c r="AT123" s="93" t="s">
        <v>183</v>
      </c>
      <c r="AU123" s="93" t="s">
        <v>81</v>
      </c>
      <c r="AY123" s="93" t="s">
        <v>180</v>
      </c>
      <c r="BE123" s="193">
        <f>IF(N123="základní",J123,0)</f>
        <v>0</v>
      </c>
      <c r="BF123" s="193">
        <f>IF(N123="snížená",J123,0)</f>
        <v>0</v>
      </c>
      <c r="BG123" s="193">
        <f>IF(N123="zákl. přenesená",J123,0)</f>
        <v>0</v>
      </c>
      <c r="BH123" s="193">
        <f>IF(N123="sníž. přenesená",J123,0)</f>
        <v>0</v>
      </c>
      <c r="BI123" s="193">
        <f>IF(N123="nulová",J123,0)</f>
        <v>0</v>
      </c>
      <c r="BJ123" s="93" t="s">
        <v>78</v>
      </c>
      <c r="BK123" s="193">
        <f>ROUND(I123*H123,2)</f>
        <v>0</v>
      </c>
      <c r="BL123" s="93" t="s">
        <v>188</v>
      </c>
      <c r="BM123" s="93" t="s">
        <v>2970</v>
      </c>
    </row>
    <row r="124" spans="2:65" s="203" customFormat="1">
      <c r="B124" s="202"/>
      <c r="D124" s="196" t="s">
        <v>190</v>
      </c>
      <c r="E124" s="204" t="s">
        <v>5</v>
      </c>
      <c r="F124" s="205" t="s">
        <v>2971</v>
      </c>
      <c r="H124" s="206">
        <v>0.36</v>
      </c>
      <c r="L124" s="202"/>
      <c r="M124" s="207"/>
      <c r="N124" s="208"/>
      <c r="O124" s="208"/>
      <c r="P124" s="208"/>
      <c r="Q124" s="208"/>
      <c r="R124" s="208"/>
      <c r="S124" s="208"/>
      <c r="T124" s="209"/>
      <c r="AT124" s="204" t="s">
        <v>190</v>
      </c>
      <c r="AU124" s="204" t="s">
        <v>81</v>
      </c>
      <c r="AV124" s="203" t="s">
        <v>81</v>
      </c>
      <c r="AW124" s="203" t="s">
        <v>34</v>
      </c>
      <c r="AX124" s="203" t="s">
        <v>71</v>
      </c>
      <c r="AY124" s="204" t="s">
        <v>180</v>
      </c>
    </row>
    <row r="125" spans="2:65" s="203" customFormat="1">
      <c r="B125" s="202"/>
      <c r="D125" s="196" t="s">
        <v>190</v>
      </c>
      <c r="E125" s="204" t="s">
        <v>5</v>
      </c>
      <c r="F125" s="205" t="s">
        <v>2971</v>
      </c>
      <c r="H125" s="206">
        <v>0.36</v>
      </c>
      <c r="L125" s="202"/>
      <c r="M125" s="207"/>
      <c r="N125" s="208"/>
      <c r="O125" s="208"/>
      <c r="P125" s="208"/>
      <c r="Q125" s="208"/>
      <c r="R125" s="208"/>
      <c r="S125" s="208"/>
      <c r="T125" s="209"/>
      <c r="AT125" s="204" t="s">
        <v>190</v>
      </c>
      <c r="AU125" s="204" t="s">
        <v>81</v>
      </c>
      <c r="AV125" s="203" t="s">
        <v>81</v>
      </c>
      <c r="AW125" s="203" t="s">
        <v>34</v>
      </c>
      <c r="AX125" s="203" t="s">
        <v>71</v>
      </c>
      <c r="AY125" s="204" t="s">
        <v>180</v>
      </c>
    </row>
    <row r="126" spans="2:65" s="203" customFormat="1">
      <c r="B126" s="202"/>
      <c r="D126" s="196" t="s">
        <v>190</v>
      </c>
      <c r="E126" s="204" t="s">
        <v>5</v>
      </c>
      <c r="F126" s="205" t="s">
        <v>2972</v>
      </c>
      <c r="H126" s="206">
        <v>0.36</v>
      </c>
      <c r="L126" s="202"/>
      <c r="M126" s="207"/>
      <c r="N126" s="208"/>
      <c r="O126" s="208"/>
      <c r="P126" s="208"/>
      <c r="Q126" s="208"/>
      <c r="R126" s="208"/>
      <c r="S126" s="208"/>
      <c r="T126" s="209"/>
      <c r="AT126" s="204" t="s">
        <v>190</v>
      </c>
      <c r="AU126" s="204" t="s">
        <v>81</v>
      </c>
      <c r="AV126" s="203" t="s">
        <v>81</v>
      </c>
      <c r="AW126" s="203" t="s">
        <v>34</v>
      </c>
      <c r="AX126" s="203" t="s">
        <v>71</v>
      </c>
      <c r="AY126" s="204" t="s">
        <v>180</v>
      </c>
    </row>
    <row r="127" spans="2:65" s="203" customFormat="1">
      <c r="B127" s="202"/>
      <c r="D127" s="196" t="s">
        <v>190</v>
      </c>
      <c r="E127" s="204" t="s">
        <v>5</v>
      </c>
      <c r="F127" s="205" t="s">
        <v>2973</v>
      </c>
      <c r="H127" s="206">
        <v>0.45</v>
      </c>
      <c r="L127" s="202"/>
      <c r="M127" s="207"/>
      <c r="N127" s="208"/>
      <c r="O127" s="208"/>
      <c r="P127" s="208"/>
      <c r="Q127" s="208"/>
      <c r="R127" s="208"/>
      <c r="S127" s="208"/>
      <c r="T127" s="209"/>
      <c r="AT127" s="204" t="s">
        <v>190</v>
      </c>
      <c r="AU127" s="204" t="s">
        <v>81</v>
      </c>
      <c r="AV127" s="203" t="s">
        <v>81</v>
      </c>
      <c r="AW127" s="203" t="s">
        <v>34</v>
      </c>
      <c r="AX127" s="203" t="s">
        <v>71</v>
      </c>
      <c r="AY127" s="204" t="s">
        <v>180</v>
      </c>
    </row>
    <row r="128" spans="2:65" s="203" customFormat="1">
      <c r="B128" s="202"/>
      <c r="D128" s="196" t="s">
        <v>190</v>
      </c>
      <c r="E128" s="204" t="s">
        <v>5</v>
      </c>
      <c r="F128" s="205" t="s">
        <v>2974</v>
      </c>
      <c r="H128" s="206">
        <v>0.94499999999999995</v>
      </c>
      <c r="L128" s="202"/>
      <c r="M128" s="207"/>
      <c r="N128" s="208"/>
      <c r="O128" s="208"/>
      <c r="P128" s="208"/>
      <c r="Q128" s="208"/>
      <c r="R128" s="208"/>
      <c r="S128" s="208"/>
      <c r="T128" s="209"/>
      <c r="AT128" s="204" t="s">
        <v>190</v>
      </c>
      <c r="AU128" s="204" t="s">
        <v>81</v>
      </c>
      <c r="AV128" s="203" t="s">
        <v>81</v>
      </c>
      <c r="AW128" s="203" t="s">
        <v>34</v>
      </c>
      <c r="AX128" s="203" t="s">
        <v>71</v>
      </c>
      <c r="AY128" s="204" t="s">
        <v>180</v>
      </c>
    </row>
    <row r="129" spans="2:65" s="203" customFormat="1">
      <c r="B129" s="202"/>
      <c r="D129" s="196" t="s">
        <v>190</v>
      </c>
      <c r="E129" s="204" t="s">
        <v>5</v>
      </c>
      <c r="F129" s="205" t="s">
        <v>2975</v>
      </c>
      <c r="H129" s="206">
        <v>0.84</v>
      </c>
      <c r="L129" s="202"/>
      <c r="M129" s="207"/>
      <c r="N129" s="208"/>
      <c r="O129" s="208"/>
      <c r="P129" s="208"/>
      <c r="Q129" s="208"/>
      <c r="R129" s="208"/>
      <c r="S129" s="208"/>
      <c r="T129" s="209"/>
      <c r="AT129" s="204" t="s">
        <v>190</v>
      </c>
      <c r="AU129" s="204" t="s">
        <v>81</v>
      </c>
      <c r="AV129" s="203" t="s">
        <v>81</v>
      </c>
      <c r="AW129" s="203" t="s">
        <v>34</v>
      </c>
      <c r="AX129" s="203" t="s">
        <v>71</v>
      </c>
      <c r="AY129" s="204" t="s">
        <v>180</v>
      </c>
    </row>
    <row r="130" spans="2:65" s="211" customFormat="1">
      <c r="B130" s="210"/>
      <c r="D130" s="196" t="s">
        <v>190</v>
      </c>
      <c r="E130" s="212" t="s">
        <v>5</v>
      </c>
      <c r="F130" s="213" t="s">
        <v>198</v>
      </c>
      <c r="H130" s="214">
        <v>3.3149999999999999</v>
      </c>
      <c r="L130" s="210"/>
      <c r="M130" s="215"/>
      <c r="N130" s="216"/>
      <c r="O130" s="216"/>
      <c r="P130" s="216"/>
      <c r="Q130" s="216"/>
      <c r="R130" s="216"/>
      <c r="S130" s="216"/>
      <c r="T130" s="217"/>
      <c r="AT130" s="212" t="s">
        <v>190</v>
      </c>
      <c r="AU130" s="212" t="s">
        <v>81</v>
      </c>
      <c r="AV130" s="211" t="s">
        <v>188</v>
      </c>
      <c r="AW130" s="211" t="s">
        <v>34</v>
      </c>
      <c r="AX130" s="211" t="s">
        <v>78</v>
      </c>
      <c r="AY130" s="212" t="s">
        <v>180</v>
      </c>
    </row>
    <row r="131" spans="2:65" s="103" customFormat="1" ht="16.5" customHeight="1">
      <c r="B131" s="104"/>
      <c r="C131" s="226" t="s">
        <v>181</v>
      </c>
      <c r="D131" s="226" t="s">
        <v>296</v>
      </c>
      <c r="E131" s="227" t="s">
        <v>2976</v>
      </c>
      <c r="F131" s="228" t="s">
        <v>2977</v>
      </c>
      <c r="G131" s="229" t="s">
        <v>237</v>
      </c>
      <c r="H131" s="230">
        <v>6.63</v>
      </c>
      <c r="I131" s="7"/>
      <c r="J131" s="231">
        <f>ROUND(I131*H131,2)</f>
        <v>0</v>
      </c>
      <c r="K131" s="228" t="s">
        <v>187</v>
      </c>
      <c r="L131" s="232"/>
      <c r="M131" s="233" t="s">
        <v>5</v>
      </c>
      <c r="N131" s="234" t="s">
        <v>42</v>
      </c>
      <c r="O131" s="105"/>
      <c r="P131" s="191">
        <f>O131*H131</f>
        <v>0</v>
      </c>
      <c r="Q131" s="191">
        <v>1</v>
      </c>
      <c r="R131" s="191">
        <f>Q131*H131</f>
        <v>6.63</v>
      </c>
      <c r="S131" s="191">
        <v>0</v>
      </c>
      <c r="T131" s="192">
        <f>S131*H131</f>
        <v>0</v>
      </c>
      <c r="AR131" s="93" t="s">
        <v>234</v>
      </c>
      <c r="AT131" s="93" t="s">
        <v>296</v>
      </c>
      <c r="AU131" s="93" t="s">
        <v>81</v>
      </c>
      <c r="AY131" s="93" t="s">
        <v>180</v>
      </c>
      <c r="BE131" s="193">
        <f>IF(N131="základní",J131,0)</f>
        <v>0</v>
      </c>
      <c r="BF131" s="193">
        <f>IF(N131="snížená",J131,0)</f>
        <v>0</v>
      </c>
      <c r="BG131" s="193">
        <f>IF(N131="zákl. přenesená",J131,0)</f>
        <v>0</v>
      </c>
      <c r="BH131" s="193">
        <f>IF(N131="sníž. přenesená",J131,0)</f>
        <v>0</v>
      </c>
      <c r="BI131" s="193">
        <f>IF(N131="nulová",J131,0)</f>
        <v>0</v>
      </c>
      <c r="BJ131" s="93" t="s">
        <v>78</v>
      </c>
      <c r="BK131" s="193">
        <f>ROUND(I131*H131,2)</f>
        <v>0</v>
      </c>
      <c r="BL131" s="93" t="s">
        <v>188</v>
      </c>
      <c r="BM131" s="93" t="s">
        <v>2978</v>
      </c>
    </row>
    <row r="132" spans="2:65" s="203" customFormat="1">
      <c r="B132" s="202"/>
      <c r="D132" s="196" t="s">
        <v>190</v>
      </c>
      <c r="E132" s="204" t="s">
        <v>5</v>
      </c>
      <c r="F132" s="205" t="s">
        <v>2979</v>
      </c>
      <c r="H132" s="206">
        <v>6.63</v>
      </c>
      <c r="L132" s="202"/>
      <c r="M132" s="207"/>
      <c r="N132" s="208"/>
      <c r="O132" s="208"/>
      <c r="P132" s="208"/>
      <c r="Q132" s="208"/>
      <c r="R132" s="208"/>
      <c r="S132" s="208"/>
      <c r="T132" s="209"/>
      <c r="AT132" s="204" t="s">
        <v>190</v>
      </c>
      <c r="AU132" s="204" t="s">
        <v>81</v>
      </c>
      <c r="AV132" s="203" t="s">
        <v>81</v>
      </c>
      <c r="AW132" s="203" t="s">
        <v>34</v>
      </c>
      <c r="AX132" s="203" t="s">
        <v>78</v>
      </c>
      <c r="AY132" s="204" t="s">
        <v>180</v>
      </c>
    </row>
    <row r="133" spans="2:65" s="171" customFormat="1" ht="29.85" customHeight="1">
      <c r="B133" s="170"/>
      <c r="D133" s="172" t="s">
        <v>70</v>
      </c>
      <c r="E133" s="181" t="s">
        <v>188</v>
      </c>
      <c r="F133" s="181" t="s">
        <v>428</v>
      </c>
      <c r="J133" s="182">
        <f>BK133</f>
        <v>0</v>
      </c>
      <c r="L133" s="170"/>
      <c r="M133" s="175"/>
      <c r="N133" s="176"/>
      <c r="O133" s="176"/>
      <c r="P133" s="177">
        <f>SUM(P134:P141)</f>
        <v>0</v>
      </c>
      <c r="Q133" s="176"/>
      <c r="R133" s="177">
        <f>SUM(R134:R141)</f>
        <v>2.0893008499999999</v>
      </c>
      <c r="S133" s="176"/>
      <c r="T133" s="178">
        <f>SUM(T134:T141)</f>
        <v>0</v>
      </c>
      <c r="AR133" s="172" t="s">
        <v>78</v>
      </c>
      <c r="AT133" s="179" t="s">
        <v>70</v>
      </c>
      <c r="AU133" s="179" t="s">
        <v>78</v>
      </c>
      <c r="AY133" s="172" t="s">
        <v>180</v>
      </c>
      <c r="BK133" s="180">
        <f>SUM(BK134:BK141)</f>
        <v>0</v>
      </c>
    </row>
    <row r="134" spans="2:65" s="103" customFormat="1" ht="25.5" customHeight="1">
      <c r="B134" s="104"/>
      <c r="C134" s="183" t="s">
        <v>250</v>
      </c>
      <c r="D134" s="183" t="s">
        <v>183</v>
      </c>
      <c r="E134" s="184" t="s">
        <v>2980</v>
      </c>
      <c r="F134" s="185" t="s">
        <v>2981</v>
      </c>
      <c r="G134" s="186" t="s">
        <v>348</v>
      </c>
      <c r="H134" s="187">
        <v>1.105</v>
      </c>
      <c r="I134" s="6"/>
      <c r="J134" s="188">
        <f>ROUND(I134*H134,2)</f>
        <v>0</v>
      </c>
      <c r="K134" s="185" t="s">
        <v>187</v>
      </c>
      <c r="L134" s="104"/>
      <c r="M134" s="189" t="s">
        <v>5</v>
      </c>
      <c r="N134" s="190" t="s">
        <v>42</v>
      </c>
      <c r="O134" s="105"/>
      <c r="P134" s="191">
        <f>O134*H134</f>
        <v>0</v>
      </c>
      <c r="Q134" s="191">
        <v>1.8907700000000001</v>
      </c>
      <c r="R134" s="191">
        <f>Q134*H134</f>
        <v>2.0893008499999999</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2982</v>
      </c>
    </row>
    <row r="135" spans="2:65" s="203" customFormat="1">
      <c r="B135" s="202"/>
      <c r="D135" s="196" t="s">
        <v>190</v>
      </c>
      <c r="E135" s="204" t="s">
        <v>5</v>
      </c>
      <c r="F135" s="205" t="s">
        <v>2983</v>
      </c>
      <c r="H135" s="206">
        <v>0.12</v>
      </c>
      <c r="L135" s="202"/>
      <c r="M135" s="207"/>
      <c r="N135" s="208"/>
      <c r="O135" s="208"/>
      <c r="P135" s="208"/>
      <c r="Q135" s="208"/>
      <c r="R135" s="208"/>
      <c r="S135" s="208"/>
      <c r="T135" s="209"/>
      <c r="AT135" s="204" t="s">
        <v>190</v>
      </c>
      <c r="AU135" s="204" t="s">
        <v>81</v>
      </c>
      <c r="AV135" s="203" t="s">
        <v>81</v>
      </c>
      <c r="AW135" s="203" t="s">
        <v>34</v>
      </c>
      <c r="AX135" s="203" t="s">
        <v>71</v>
      </c>
      <c r="AY135" s="204" t="s">
        <v>180</v>
      </c>
    </row>
    <row r="136" spans="2:65" s="203" customFormat="1">
      <c r="B136" s="202"/>
      <c r="D136" s="196" t="s">
        <v>190</v>
      </c>
      <c r="E136" s="204" t="s">
        <v>5</v>
      </c>
      <c r="F136" s="205" t="s">
        <v>2983</v>
      </c>
      <c r="H136" s="206">
        <v>0.12</v>
      </c>
      <c r="L136" s="202"/>
      <c r="M136" s="207"/>
      <c r="N136" s="208"/>
      <c r="O136" s="208"/>
      <c r="P136" s="208"/>
      <c r="Q136" s="208"/>
      <c r="R136" s="208"/>
      <c r="S136" s="208"/>
      <c r="T136" s="209"/>
      <c r="AT136" s="204" t="s">
        <v>190</v>
      </c>
      <c r="AU136" s="204" t="s">
        <v>81</v>
      </c>
      <c r="AV136" s="203" t="s">
        <v>81</v>
      </c>
      <c r="AW136" s="203" t="s">
        <v>34</v>
      </c>
      <c r="AX136" s="203" t="s">
        <v>71</v>
      </c>
      <c r="AY136" s="204" t="s">
        <v>180</v>
      </c>
    </row>
    <row r="137" spans="2:65" s="203" customFormat="1">
      <c r="B137" s="202"/>
      <c r="D137" s="196" t="s">
        <v>190</v>
      </c>
      <c r="E137" s="204" t="s">
        <v>5</v>
      </c>
      <c r="F137" s="205" t="s">
        <v>2984</v>
      </c>
      <c r="H137" s="206">
        <v>0.12</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65" s="203" customFormat="1">
      <c r="B138" s="202"/>
      <c r="D138" s="196" t="s">
        <v>190</v>
      </c>
      <c r="E138" s="204" t="s">
        <v>5</v>
      </c>
      <c r="F138" s="205" t="s">
        <v>2985</v>
      </c>
      <c r="H138" s="206">
        <v>0.15</v>
      </c>
      <c r="L138" s="202"/>
      <c r="M138" s="207"/>
      <c r="N138" s="208"/>
      <c r="O138" s="208"/>
      <c r="P138" s="208"/>
      <c r="Q138" s="208"/>
      <c r="R138" s="208"/>
      <c r="S138" s="208"/>
      <c r="T138" s="209"/>
      <c r="AT138" s="204" t="s">
        <v>190</v>
      </c>
      <c r="AU138" s="204" t="s">
        <v>81</v>
      </c>
      <c r="AV138" s="203" t="s">
        <v>81</v>
      </c>
      <c r="AW138" s="203" t="s">
        <v>34</v>
      </c>
      <c r="AX138" s="203" t="s">
        <v>71</v>
      </c>
      <c r="AY138" s="204" t="s">
        <v>180</v>
      </c>
    </row>
    <row r="139" spans="2:65" s="203" customFormat="1">
      <c r="B139" s="202"/>
      <c r="D139" s="196" t="s">
        <v>190</v>
      </c>
      <c r="E139" s="204" t="s">
        <v>5</v>
      </c>
      <c r="F139" s="205" t="s">
        <v>2986</v>
      </c>
      <c r="H139" s="206">
        <v>0.315</v>
      </c>
      <c r="L139" s="202"/>
      <c r="M139" s="207"/>
      <c r="N139" s="208"/>
      <c r="O139" s="208"/>
      <c r="P139" s="208"/>
      <c r="Q139" s="208"/>
      <c r="R139" s="208"/>
      <c r="S139" s="208"/>
      <c r="T139" s="209"/>
      <c r="AT139" s="204" t="s">
        <v>190</v>
      </c>
      <c r="AU139" s="204" t="s">
        <v>81</v>
      </c>
      <c r="AV139" s="203" t="s">
        <v>81</v>
      </c>
      <c r="AW139" s="203" t="s">
        <v>34</v>
      </c>
      <c r="AX139" s="203" t="s">
        <v>71</v>
      </c>
      <c r="AY139" s="204" t="s">
        <v>180</v>
      </c>
    </row>
    <row r="140" spans="2:65" s="203" customFormat="1">
      <c r="B140" s="202"/>
      <c r="D140" s="196" t="s">
        <v>190</v>
      </c>
      <c r="E140" s="204" t="s">
        <v>5</v>
      </c>
      <c r="F140" s="205" t="s">
        <v>2987</v>
      </c>
      <c r="H140" s="206">
        <v>0.28000000000000003</v>
      </c>
      <c r="L140" s="202"/>
      <c r="M140" s="207"/>
      <c r="N140" s="208"/>
      <c r="O140" s="208"/>
      <c r="P140" s="208"/>
      <c r="Q140" s="208"/>
      <c r="R140" s="208"/>
      <c r="S140" s="208"/>
      <c r="T140" s="209"/>
      <c r="AT140" s="204" t="s">
        <v>190</v>
      </c>
      <c r="AU140" s="204" t="s">
        <v>81</v>
      </c>
      <c r="AV140" s="203" t="s">
        <v>81</v>
      </c>
      <c r="AW140" s="203" t="s">
        <v>34</v>
      </c>
      <c r="AX140" s="203" t="s">
        <v>71</v>
      </c>
      <c r="AY140" s="204" t="s">
        <v>180</v>
      </c>
    </row>
    <row r="141" spans="2:65" s="211" customFormat="1">
      <c r="B141" s="210"/>
      <c r="D141" s="196" t="s">
        <v>190</v>
      </c>
      <c r="E141" s="212" t="s">
        <v>5</v>
      </c>
      <c r="F141" s="213" t="s">
        <v>198</v>
      </c>
      <c r="H141" s="214">
        <v>1.105</v>
      </c>
      <c r="L141" s="210"/>
      <c r="M141" s="215"/>
      <c r="N141" s="216"/>
      <c r="O141" s="216"/>
      <c r="P141" s="216"/>
      <c r="Q141" s="216"/>
      <c r="R141" s="216"/>
      <c r="S141" s="216"/>
      <c r="T141" s="217"/>
      <c r="AT141" s="212" t="s">
        <v>190</v>
      </c>
      <c r="AU141" s="212" t="s">
        <v>81</v>
      </c>
      <c r="AV141" s="211" t="s">
        <v>188</v>
      </c>
      <c r="AW141" s="211" t="s">
        <v>34</v>
      </c>
      <c r="AX141" s="211" t="s">
        <v>78</v>
      </c>
      <c r="AY141" s="212" t="s">
        <v>180</v>
      </c>
    </row>
    <row r="142" spans="2:65" s="171" customFormat="1" ht="29.85" customHeight="1">
      <c r="B142" s="170"/>
      <c r="D142" s="172" t="s">
        <v>70</v>
      </c>
      <c r="E142" s="181" t="s">
        <v>730</v>
      </c>
      <c r="F142" s="181" t="s">
        <v>916</v>
      </c>
      <c r="J142" s="182">
        <f>BK142</f>
        <v>0</v>
      </c>
      <c r="L142" s="170"/>
      <c r="M142" s="175"/>
      <c r="N142" s="176"/>
      <c r="O142" s="176"/>
      <c r="P142" s="177">
        <f>SUM(P143:P149)</f>
        <v>0</v>
      </c>
      <c r="Q142" s="176"/>
      <c r="R142" s="177">
        <f>SUM(R143:R149)</f>
        <v>4.3772995999999997</v>
      </c>
      <c r="S142" s="176"/>
      <c r="T142" s="178">
        <f>SUM(T143:T149)</f>
        <v>0</v>
      </c>
      <c r="AR142" s="172" t="s">
        <v>78</v>
      </c>
      <c r="AT142" s="179" t="s">
        <v>70</v>
      </c>
      <c r="AU142" s="179" t="s">
        <v>78</v>
      </c>
      <c r="AY142" s="172" t="s">
        <v>180</v>
      </c>
      <c r="BK142" s="180">
        <f>SUM(BK143:BK149)</f>
        <v>0</v>
      </c>
    </row>
    <row r="143" spans="2:65" s="103" customFormat="1" ht="25.5" customHeight="1">
      <c r="B143" s="104"/>
      <c r="C143" s="183" t="s">
        <v>254</v>
      </c>
      <c r="D143" s="183" t="s">
        <v>183</v>
      </c>
      <c r="E143" s="184" t="s">
        <v>2988</v>
      </c>
      <c r="F143" s="185" t="s">
        <v>2989</v>
      </c>
      <c r="G143" s="186" t="s">
        <v>348</v>
      </c>
      <c r="H143" s="187">
        <v>1.94</v>
      </c>
      <c r="I143" s="6"/>
      <c r="J143" s="188">
        <f>ROUND(I143*H143,2)</f>
        <v>0</v>
      </c>
      <c r="K143" s="185" t="s">
        <v>187</v>
      </c>
      <c r="L143" s="104"/>
      <c r="M143" s="189" t="s">
        <v>5</v>
      </c>
      <c r="N143" s="190" t="s">
        <v>42</v>
      </c>
      <c r="O143" s="105"/>
      <c r="P143" s="191">
        <f>O143*H143</f>
        <v>0</v>
      </c>
      <c r="Q143" s="191">
        <v>2.2563399999999998</v>
      </c>
      <c r="R143" s="191">
        <f>Q143*H143</f>
        <v>4.3772995999999997</v>
      </c>
      <c r="S143" s="191">
        <v>0</v>
      </c>
      <c r="T143" s="192">
        <f>S143*H143</f>
        <v>0</v>
      </c>
      <c r="AR143" s="93" t="s">
        <v>188</v>
      </c>
      <c r="AT143" s="93" t="s">
        <v>183</v>
      </c>
      <c r="AU143" s="93" t="s">
        <v>81</v>
      </c>
      <c r="AY143" s="93" t="s">
        <v>180</v>
      </c>
      <c r="BE143" s="193">
        <f>IF(N143="základní",J143,0)</f>
        <v>0</v>
      </c>
      <c r="BF143" s="193">
        <f>IF(N143="snížená",J143,0)</f>
        <v>0</v>
      </c>
      <c r="BG143" s="193">
        <f>IF(N143="zákl. přenesená",J143,0)</f>
        <v>0</v>
      </c>
      <c r="BH143" s="193">
        <f>IF(N143="sníž. přenesená",J143,0)</f>
        <v>0</v>
      </c>
      <c r="BI143" s="193">
        <f>IF(N143="nulová",J143,0)</f>
        <v>0</v>
      </c>
      <c r="BJ143" s="93" t="s">
        <v>78</v>
      </c>
      <c r="BK143" s="193">
        <f>ROUND(I143*H143,2)</f>
        <v>0</v>
      </c>
      <c r="BL143" s="93" t="s">
        <v>188</v>
      </c>
      <c r="BM143" s="93" t="s">
        <v>2990</v>
      </c>
    </row>
    <row r="144" spans="2:65" s="203" customFormat="1">
      <c r="B144" s="202"/>
      <c r="D144" s="196" t="s">
        <v>190</v>
      </c>
      <c r="E144" s="204" t="s">
        <v>5</v>
      </c>
      <c r="F144" s="205" t="s">
        <v>2991</v>
      </c>
      <c r="H144" s="206">
        <v>1.02</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03" customFormat="1">
      <c r="B145" s="202"/>
      <c r="D145" s="196" t="s">
        <v>190</v>
      </c>
      <c r="E145" s="204" t="s">
        <v>5</v>
      </c>
      <c r="F145" s="205" t="s">
        <v>2992</v>
      </c>
      <c r="H145" s="206">
        <v>0.36</v>
      </c>
      <c r="L145" s="202"/>
      <c r="M145" s="207"/>
      <c r="N145" s="208"/>
      <c r="O145" s="208"/>
      <c r="P145" s="208"/>
      <c r="Q145" s="208"/>
      <c r="R145" s="208"/>
      <c r="S145" s="208"/>
      <c r="T145" s="209"/>
      <c r="AT145" s="204" t="s">
        <v>190</v>
      </c>
      <c r="AU145" s="204" t="s">
        <v>81</v>
      </c>
      <c r="AV145" s="203" t="s">
        <v>81</v>
      </c>
      <c r="AW145" s="203" t="s">
        <v>34</v>
      </c>
      <c r="AX145" s="203" t="s">
        <v>71</v>
      </c>
      <c r="AY145" s="204" t="s">
        <v>180</v>
      </c>
    </row>
    <row r="146" spans="2:65" s="203" customFormat="1">
      <c r="B146" s="202"/>
      <c r="D146" s="196" t="s">
        <v>190</v>
      </c>
      <c r="E146" s="204" t="s">
        <v>5</v>
      </c>
      <c r="F146" s="205" t="s">
        <v>2993</v>
      </c>
      <c r="H146" s="206">
        <v>0.56000000000000005</v>
      </c>
      <c r="L146" s="202"/>
      <c r="M146" s="207"/>
      <c r="N146" s="208"/>
      <c r="O146" s="208"/>
      <c r="P146" s="208"/>
      <c r="Q146" s="208"/>
      <c r="R146" s="208"/>
      <c r="S146" s="208"/>
      <c r="T146" s="209"/>
      <c r="AT146" s="204" t="s">
        <v>190</v>
      </c>
      <c r="AU146" s="204" t="s">
        <v>81</v>
      </c>
      <c r="AV146" s="203" t="s">
        <v>81</v>
      </c>
      <c r="AW146" s="203" t="s">
        <v>34</v>
      </c>
      <c r="AX146" s="203" t="s">
        <v>71</v>
      </c>
      <c r="AY146" s="204" t="s">
        <v>180</v>
      </c>
    </row>
    <row r="147" spans="2:65" s="211" customFormat="1">
      <c r="B147" s="210"/>
      <c r="D147" s="196" t="s">
        <v>190</v>
      </c>
      <c r="E147" s="212" t="s">
        <v>5</v>
      </c>
      <c r="F147" s="213" t="s">
        <v>198</v>
      </c>
      <c r="H147" s="214">
        <v>1.94</v>
      </c>
      <c r="L147" s="210"/>
      <c r="M147" s="215"/>
      <c r="N147" s="216"/>
      <c r="O147" s="216"/>
      <c r="P147" s="216"/>
      <c r="Q147" s="216"/>
      <c r="R147" s="216"/>
      <c r="S147" s="216"/>
      <c r="T147" s="217"/>
      <c r="AT147" s="212" t="s">
        <v>190</v>
      </c>
      <c r="AU147" s="212" t="s">
        <v>81</v>
      </c>
      <c r="AV147" s="211" t="s">
        <v>188</v>
      </c>
      <c r="AW147" s="211" t="s">
        <v>34</v>
      </c>
      <c r="AX147" s="211" t="s">
        <v>78</v>
      </c>
      <c r="AY147" s="212" t="s">
        <v>180</v>
      </c>
    </row>
    <row r="148" spans="2:65" s="103" customFormat="1" ht="25.5" customHeight="1">
      <c r="B148" s="104"/>
      <c r="C148" s="183" t="s">
        <v>259</v>
      </c>
      <c r="D148" s="183" t="s">
        <v>183</v>
      </c>
      <c r="E148" s="184" t="s">
        <v>474</v>
      </c>
      <c r="F148" s="185" t="s">
        <v>475</v>
      </c>
      <c r="G148" s="186" t="s">
        <v>186</v>
      </c>
      <c r="H148" s="187">
        <v>33</v>
      </c>
      <c r="I148" s="6"/>
      <c r="J148" s="188">
        <f>ROUND(I148*H148,2)</f>
        <v>0</v>
      </c>
      <c r="K148" s="185" t="s">
        <v>187</v>
      </c>
      <c r="L148" s="104"/>
      <c r="M148" s="189" t="s">
        <v>5</v>
      </c>
      <c r="N148" s="190" t="s">
        <v>42</v>
      </c>
      <c r="O148" s="105"/>
      <c r="P148" s="191">
        <f>O148*H148</f>
        <v>0</v>
      </c>
      <c r="Q148" s="191">
        <v>0</v>
      </c>
      <c r="R148" s="191">
        <f>Q148*H148</f>
        <v>0</v>
      </c>
      <c r="S148" s="191">
        <v>0</v>
      </c>
      <c r="T148" s="192">
        <f>S148*H148</f>
        <v>0</v>
      </c>
      <c r="AR148" s="93" t="s">
        <v>188</v>
      </c>
      <c r="AT148" s="93" t="s">
        <v>183</v>
      </c>
      <c r="AU148" s="93" t="s">
        <v>81</v>
      </c>
      <c r="AY148" s="93" t="s">
        <v>180</v>
      </c>
      <c r="BE148" s="193">
        <f>IF(N148="základní",J148,0)</f>
        <v>0</v>
      </c>
      <c r="BF148" s="193">
        <f>IF(N148="snížená",J148,0)</f>
        <v>0</v>
      </c>
      <c r="BG148" s="193">
        <f>IF(N148="zákl. přenesená",J148,0)</f>
        <v>0</v>
      </c>
      <c r="BH148" s="193">
        <f>IF(N148="sníž. přenesená",J148,0)</f>
        <v>0</v>
      </c>
      <c r="BI148" s="193">
        <f>IF(N148="nulová",J148,0)</f>
        <v>0</v>
      </c>
      <c r="BJ148" s="93" t="s">
        <v>78</v>
      </c>
      <c r="BK148" s="193">
        <f>ROUND(I148*H148,2)</f>
        <v>0</v>
      </c>
      <c r="BL148" s="93" t="s">
        <v>188</v>
      </c>
      <c r="BM148" s="93" t="s">
        <v>2994</v>
      </c>
    </row>
    <row r="149" spans="2:65" s="203" customFormat="1">
      <c r="B149" s="202"/>
      <c r="D149" s="196" t="s">
        <v>190</v>
      </c>
      <c r="E149" s="204" t="s">
        <v>5</v>
      </c>
      <c r="F149" s="205" t="s">
        <v>2995</v>
      </c>
      <c r="H149" s="206">
        <v>33</v>
      </c>
      <c r="L149" s="202"/>
      <c r="M149" s="207"/>
      <c r="N149" s="208"/>
      <c r="O149" s="208"/>
      <c r="P149" s="208"/>
      <c r="Q149" s="208"/>
      <c r="R149" s="208"/>
      <c r="S149" s="208"/>
      <c r="T149" s="209"/>
      <c r="AT149" s="204" t="s">
        <v>190</v>
      </c>
      <c r="AU149" s="204" t="s">
        <v>81</v>
      </c>
      <c r="AV149" s="203" t="s">
        <v>81</v>
      </c>
      <c r="AW149" s="203" t="s">
        <v>34</v>
      </c>
      <c r="AX149" s="203" t="s">
        <v>78</v>
      </c>
      <c r="AY149" s="204" t="s">
        <v>180</v>
      </c>
    </row>
    <row r="150" spans="2:65" s="171" customFormat="1" ht="29.85" customHeight="1">
      <c r="B150" s="170"/>
      <c r="D150" s="172" t="s">
        <v>70</v>
      </c>
      <c r="E150" s="181" t="s">
        <v>922</v>
      </c>
      <c r="F150" s="181" t="s">
        <v>1142</v>
      </c>
      <c r="J150" s="182">
        <f>BK150</f>
        <v>0</v>
      </c>
      <c r="L150" s="170"/>
      <c r="M150" s="175"/>
      <c r="N150" s="176"/>
      <c r="O150" s="176"/>
      <c r="P150" s="177">
        <f>SUM(P151:P167)</f>
        <v>0</v>
      </c>
      <c r="Q150" s="176"/>
      <c r="R150" s="177">
        <f>SUM(R151:R167)</f>
        <v>3.3000000000000005E-4</v>
      </c>
      <c r="S150" s="176"/>
      <c r="T150" s="178">
        <f>SUM(T151:T167)</f>
        <v>4.2679999999999998</v>
      </c>
      <c r="AR150" s="172" t="s">
        <v>78</v>
      </c>
      <c r="AT150" s="179" t="s">
        <v>70</v>
      </c>
      <c r="AU150" s="179" t="s">
        <v>78</v>
      </c>
      <c r="AY150" s="172" t="s">
        <v>180</v>
      </c>
      <c r="BK150" s="180">
        <f>SUM(BK151:BK167)</f>
        <v>0</v>
      </c>
    </row>
    <row r="151" spans="2:65" s="103" customFormat="1" ht="25.5" customHeight="1">
      <c r="B151" s="104"/>
      <c r="C151" s="183" t="s">
        <v>263</v>
      </c>
      <c r="D151" s="183" t="s">
        <v>183</v>
      </c>
      <c r="E151" s="184" t="s">
        <v>2996</v>
      </c>
      <c r="F151" s="185" t="s">
        <v>2997</v>
      </c>
      <c r="G151" s="186" t="s">
        <v>186</v>
      </c>
      <c r="H151" s="187">
        <v>33</v>
      </c>
      <c r="I151" s="6"/>
      <c r="J151" s="188">
        <f>ROUND(I151*H151,2)</f>
        <v>0</v>
      </c>
      <c r="K151" s="185" t="s">
        <v>187</v>
      </c>
      <c r="L151" s="104"/>
      <c r="M151" s="189" t="s">
        <v>5</v>
      </c>
      <c r="N151" s="190" t="s">
        <v>42</v>
      </c>
      <c r="O151" s="105"/>
      <c r="P151" s="191">
        <f>O151*H151</f>
        <v>0</v>
      </c>
      <c r="Q151" s="191">
        <v>1.0000000000000001E-5</v>
      </c>
      <c r="R151" s="191">
        <f>Q151*H151</f>
        <v>3.3000000000000005E-4</v>
      </c>
      <c r="S151" s="191">
        <v>0</v>
      </c>
      <c r="T151" s="192">
        <f>S151*H151</f>
        <v>0</v>
      </c>
      <c r="AR151" s="93" t="s">
        <v>188</v>
      </c>
      <c r="AT151" s="93" t="s">
        <v>183</v>
      </c>
      <c r="AU151" s="93" t="s">
        <v>81</v>
      </c>
      <c r="AY151" s="93" t="s">
        <v>180</v>
      </c>
      <c r="BE151" s="193">
        <f>IF(N151="základní",J151,0)</f>
        <v>0</v>
      </c>
      <c r="BF151" s="193">
        <f>IF(N151="snížená",J151,0)</f>
        <v>0</v>
      </c>
      <c r="BG151" s="193">
        <f>IF(N151="zákl. přenesená",J151,0)</f>
        <v>0</v>
      </c>
      <c r="BH151" s="193">
        <f>IF(N151="sníž. přenesená",J151,0)</f>
        <v>0</v>
      </c>
      <c r="BI151" s="193">
        <f>IF(N151="nulová",J151,0)</f>
        <v>0</v>
      </c>
      <c r="BJ151" s="93" t="s">
        <v>78</v>
      </c>
      <c r="BK151" s="193">
        <f>ROUND(I151*H151,2)</f>
        <v>0</v>
      </c>
      <c r="BL151" s="93" t="s">
        <v>188</v>
      </c>
      <c r="BM151" s="93" t="s">
        <v>2998</v>
      </c>
    </row>
    <row r="152" spans="2:65" s="203" customFormat="1">
      <c r="B152" s="202"/>
      <c r="D152" s="196" t="s">
        <v>190</v>
      </c>
      <c r="E152" s="204" t="s">
        <v>5</v>
      </c>
      <c r="F152" s="205" t="s">
        <v>2995</v>
      </c>
      <c r="H152" s="206">
        <v>33</v>
      </c>
      <c r="L152" s="202"/>
      <c r="M152" s="207"/>
      <c r="N152" s="208"/>
      <c r="O152" s="208"/>
      <c r="P152" s="208"/>
      <c r="Q152" s="208"/>
      <c r="R152" s="208"/>
      <c r="S152" s="208"/>
      <c r="T152" s="209"/>
      <c r="AT152" s="204" t="s">
        <v>190</v>
      </c>
      <c r="AU152" s="204" t="s">
        <v>81</v>
      </c>
      <c r="AV152" s="203" t="s">
        <v>81</v>
      </c>
      <c r="AW152" s="203" t="s">
        <v>34</v>
      </c>
      <c r="AX152" s="203" t="s">
        <v>78</v>
      </c>
      <c r="AY152" s="204" t="s">
        <v>180</v>
      </c>
    </row>
    <row r="153" spans="2:65" s="103" customFormat="1" ht="25.5" customHeight="1">
      <c r="B153" s="104"/>
      <c r="C153" s="183" t="s">
        <v>11</v>
      </c>
      <c r="D153" s="183" t="s">
        <v>183</v>
      </c>
      <c r="E153" s="184" t="s">
        <v>2999</v>
      </c>
      <c r="F153" s="185" t="s">
        <v>3000</v>
      </c>
      <c r="G153" s="186" t="s">
        <v>348</v>
      </c>
      <c r="H153" s="187">
        <v>1.94</v>
      </c>
      <c r="I153" s="6"/>
      <c r="J153" s="188">
        <f>ROUND(I153*H153,2)</f>
        <v>0</v>
      </c>
      <c r="K153" s="185" t="s">
        <v>187</v>
      </c>
      <c r="L153" s="104"/>
      <c r="M153" s="189" t="s">
        <v>5</v>
      </c>
      <c r="N153" s="190" t="s">
        <v>42</v>
      </c>
      <c r="O153" s="105"/>
      <c r="P153" s="191">
        <f>O153*H153</f>
        <v>0</v>
      </c>
      <c r="Q153" s="191">
        <v>0</v>
      </c>
      <c r="R153" s="191">
        <f>Q153*H153</f>
        <v>0</v>
      </c>
      <c r="S153" s="191">
        <v>2.2000000000000002</v>
      </c>
      <c r="T153" s="192">
        <f>S153*H153</f>
        <v>4.2679999999999998</v>
      </c>
      <c r="AR153" s="93" t="s">
        <v>188</v>
      </c>
      <c r="AT153" s="93" t="s">
        <v>183</v>
      </c>
      <c r="AU153" s="93" t="s">
        <v>81</v>
      </c>
      <c r="AY153" s="93" t="s">
        <v>180</v>
      </c>
      <c r="BE153" s="193">
        <f>IF(N153="základní",J153,0)</f>
        <v>0</v>
      </c>
      <c r="BF153" s="193">
        <f>IF(N153="snížená",J153,0)</f>
        <v>0</v>
      </c>
      <c r="BG153" s="193">
        <f>IF(N153="zákl. přenesená",J153,0)</f>
        <v>0</v>
      </c>
      <c r="BH153" s="193">
        <f>IF(N153="sníž. přenesená",J153,0)</f>
        <v>0</v>
      </c>
      <c r="BI153" s="193">
        <f>IF(N153="nulová",J153,0)</f>
        <v>0</v>
      </c>
      <c r="BJ153" s="93" t="s">
        <v>78</v>
      </c>
      <c r="BK153" s="193">
        <f>ROUND(I153*H153,2)</f>
        <v>0</v>
      </c>
      <c r="BL153" s="93" t="s">
        <v>188</v>
      </c>
      <c r="BM153" s="93" t="s">
        <v>3001</v>
      </c>
    </row>
    <row r="154" spans="2:65" s="203" customFormat="1">
      <c r="B154" s="202"/>
      <c r="D154" s="196" t="s">
        <v>190</v>
      </c>
      <c r="E154" s="204" t="s">
        <v>5</v>
      </c>
      <c r="F154" s="205" t="s">
        <v>2991</v>
      </c>
      <c r="H154" s="206">
        <v>1.02</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03" customFormat="1">
      <c r="B155" s="202"/>
      <c r="D155" s="196" t="s">
        <v>190</v>
      </c>
      <c r="E155" s="204" t="s">
        <v>5</v>
      </c>
      <c r="F155" s="205" t="s">
        <v>2992</v>
      </c>
      <c r="H155" s="206">
        <v>0.36</v>
      </c>
      <c r="L155" s="202"/>
      <c r="M155" s="207"/>
      <c r="N155" s="208"/>
      <c r="O155" s="208"/>
      <c r="P155" s="208"/>
      <c r="Q155" s="208"/>
      <c r="R155" s="208"/>
      <c r="S155" s="208"/>
      <c r="T155" s="209"/>
      <c r="AT155" s="204" t="s">
        <v>190</v>
      </c>
      <c r="AU155" s="204" t="s">
        <v>81</v>
      </c>
      <c r="AV155" s="203" t="s">
        <v>81</v>
      </c>
      <c r="AW155" s="203" t="s">
        <v>34</v>
      </c>
      <c r="AX155" s="203" t="s">
        <v>71</v>
      </c>
      <c r="AY155" s="204" t="s">
        <v>180</v>
      </c>
    </row>
    <row r="156" spans="2:65" s="203" customFormat="1">
      <c r="B156" s="202"/>
      <c r="D156" s="196" t="s">
        <v>190</v>
      </c>
      <c r="E156" s="204" t="s">
        <v>5</v>
      </c>
      <c r="F156" s="205" t="s">
        <v>2993</v>
      </c>
      <c r="H156" s="206">
        <v>0.56000000000000005</v>
      </c>
      <c r="L156" s="202"/>
      <c r="M156" s="207"/>
      <c r="N156" s="208"/>
      <c r="O156" s="208"/>
      <c r="P156" s="208"/>
      <c r="Q156" s="208"/>
      <c r="R156" s="208"/>
      <c r="S156" s="208"/>
      <c r="T156" s="209"/>
      <c r="AT156" s="204" t="s">
        <v>190</v>
      </c>
      <c r="AU156" s="204" t="s">
        <v>81</v>
      </c>
      <c r="AV156" s="203" t="s">
        <v>81</v>
      </c>
      <c r="AW156" s="203" t="s">
        <v>34</v>
      </c>
      <c r="AX156" s="203" t="s">
        <v>71</v>
      </c>
      <c r="AY156" s="204" t="s">
        <v>180</v>
      </c>
    </row>
    <row r="157" spans="2:65" s="211" customFormat="1">
      <c r="B157" s="210"/>
      <c r="D157" s="196" t="s">
        <v>190</v>
      </c>
      <c r="E157" s="212" t="s">
        <v>5</v>
      </c>
      <c r="F157" s="213" t="s">
        <v>198</v>
      </c>
      <c r="H157" s="214">
        <v>1.94</v>
      </c>
      <c r="L157" s="210"/>
      <c r="M157" s="215"/>
      <c r="N157" s="216"/>
      <c r="O157" s="216"/>
      <c r="P157" s="216"/>
      <c r="Q157" s="216"/>
      <c r="R157" s="216"/>
      <c r="S157" s="216"/>
      <c r="T157" s="217"/>
      <c r="AT157" s="212" t="s">
        <v>190</v>
      </c>
      <c r="AU157" s="212" t="s">
        <v>81</v>
      </c>
      <c r="AV157" s="211" t="s">
        <v>188</v>
      </c>
      <c r="AW157" s="211" t="s">
        <v>34</v>
      </c>
      <c r="AX157" s="211" t="s">
        <v>78</v>
      </c>
      <c r="AY157" s="212" t="s">
        <v>180</v>
      </c>
    </row>
    <row r="158" spans="2:65" s="103" customFormat="1" ht="38.25" customHeight="1">
      <c r="B158" s="104"/>
      <c r="C158" s="183" t="s">
        <v>271</v>
      </c>
      <c r="D158" s="183" t="s">
        <v>183</v>
      </c>
      <c r="E158" s="184" t="s">
        <v>1304</v>
      </c>
      <c r="F158" s="185" t="s">
        <v>1305</v>
      </c>
      <c r="G158" s="186" t="s">
        <v>237</v>
      </c>
      <c r="H158" s="187">
        <v>4.2679999999999998</v>
      </c>
      <c r="I158" s="6"/>
      <c r="J158" s="188">
        <f>ROUND(I158*H158,2)</f>
        <v>0</v>
      </c>
      <c r="K158" s="185" t="s">
        <v>187</v>
      </c>
      <c r="L158" s="104"/>
      <c r="M158" s="189" t="s">
        <v>5</v>
      </c>
      <c r="N158" s="190" t="s">
        <v>42</v>
      </c>
      <c r="O158" s="105"/>
      <c r="P158" s="191">
        <f>O158*H158</f>
        <v>0</v>
      </c>
      <c r="Q158" s="191">
        <v>0</v>
      </c>
      <c r="R158" s="191">
        <f>Q158*H158</f>
        <v>0</v>
      </c>
      <c r="S158" s="191">
        <v>0</v>
      </c>
      <c r="T158" s="192">
        <f>S158*H158</f>
        <v>0</v>
      </c>
      <c r="AR158" s="93" t="s">
        <v>188</v>
      </c>
      <c r="AT158" s="93" t="s">
        <v>183</v>
      </c>
      <c r="AU158" s="93" t="s">
        <v>81</v>
      </c>
      <c r="AY158" s="93" t="s">
        <v>180</v>
      </c>
      <c r="BE158" s="193">
        <f>IF(N158="základní",J158,0)</f>
        <v>0</v>
      </c>
      <c r="BF158" s="193">
        <f>IF(N158="snížená",J158,0)</f>
        <v>0</v>
      </c>
      <c r="BG158" s="193">
        <f>IF(N158="zákl. přenesená",J158,0)</f>
        <v>0</v>
      </c>
      <c r="BH158" s="193">
        <f>IF(N158="sníž. přenesená",J158,0)</f>
        <v>0</v>
      </c>
      <c r="BI158" s="193">
        <f>IF(N158="nulová",J158,0)</f>
        <v>0</v>
      </c>
      <c r="BJ158" s="93" t="s">
        <v>78</v>
      </c>
      <c r="BK158" s="193">
        <f>ROUND(I158*H158,2)</f>
        <v>0</v>
      </c>
      <c r="BL158" s="93" t="s">
        <v>188</v>
      </c>
      <c r="BM158" s="93" t="s">
        <v>3002</v>
      </c>
    </row>
    <row r="159" spans="2:65" s="203" customFormat="1">
      <c r="B159" s="202"/>
      <c r="D159" s="196" t="s">
        <v>190</v>
      </c>
      <c r="E159" s="204" t="s">
        <v>5</v>
      </c>
      <c r="F159" s="205" t="s">
        <v>3003</v>
      </c>
      <c r="H159" s="206">
        <v>4.2679999999999998</v>
      </c>
      <c r="L159" s="202"/>
      <c r="M159" s="207"/>
      <c r="N159" s="208"/>
      <c r="O159" s="208"/>
      <c r="P159" s="208"/>
      <c r="Q159" s="208"/>
      <c r="R159" s="208"/>
      <c r="S159" s="208"/>
      <c r="T159" s="209"/>
      <c r="AT159" s="204" t="s">
        <v>190</v>
      </c>
      <c r="AU159" s="204" t="s">
        <v>81</v>
      </c>
      <c r="AV159" s="203" t="s">
        <v>81</v>
      </c>
      <c r="AW159" s="203" t="s">
        <v>34</v>
      </c>
      <c r="AX159" s="203" t="s">
        <v>78</v>
      </c>
      <c r="AY159" s="204" t="s">
        <v>180</v>
      </c>
    </row>
    <row r="160" spans="2:65" s="103" customFormat="1" ht="38.25" customHeight="1">
      <c r="B160" s="104"/>
      <c r="C160" s="183" t="s">
        <v>276</v>
      </c>
      <c r="D160" s="183" t="s">
        <v>183</v>
      </c>
      <c r="E160" s="184" t="s">
        <v>3004</v>
      </c>
      <c r="F160" s="185" t="s">
        <v>3005</v>
      </c>
      <c r="G160" s="186" t="s">
        <v>237</v>
      </c>
      <c r="H160" s="187">
        <v>4.2679999999999998</v>
      </c>
      <c r="I160" s="6"/>
      <c r="J160" s="188">
        <f>ROUND(I160*H160,2)</f>
        <v>0</v>
      </c>
      <c r="K160" s="185" t="s">
        <v>187</v>
      </c>
      <c r="L160" s="104"/>
      <c r="M160" s="189" t="s">
        <v>5</v>
      </c>
      <c r="N160" s="190" t="s">
        <v>42</v>
      </c>
      <c r="O160" s="105"/>
      <c r="P160" s="191">
        <f>O160*H160</f>
        <v>0</v>
      </c>
      <c r="Q160" s="191">
        <v>0</v>
      </c>
      <c r="R160" s="191">
        <f>Q160*H160</f>
        <v>0</v>
      </c>
      <c r="S160" s="191">
        <v>0</v>
      </c>
      <c r="T160" s="192">
        <f>S160*H160</f>
        <v>0</v>
      </c>
      <c r="AR160" s="93" t="s">
        <v>188</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188</v>
      </c>
      <c r="BM160" s="93" t="s">
        <v>3006</v>
      </c>
    </row>
    <row r="161" spans="2:65" s="203" customFormat="1">
      <c r="B161" s="202"/>
      <c r="D161" s="196" t="s">
        <v>190</v>
      </c>
      <c r="E161" s="204" t="s">
        <v>5</v>
      </c>
      <c r="F161" s="205" t="s">
        <v>3003</v>
      </c>
      <c r="H161" s="206">
        <v>4.2679999999999998</v>
      </c>
      <c r="L161" s="202"/>
      <c r="M161" s="207"/>
      <c r="N161" s="208"/>
      <c r="O161" s="208"/>
      <c r="P161" s="208"/>
      <c r="Q161" s="208"/>
      <c r="R161" s="208"/>
      <c r="S161" s="208"/>
      <c r="T161" s="209"/>
      <c r="AT161" s="204" t="s">
        <v>190</v>
      </c>
      <c r="AU161" s="204" t="s">
        <v>81</v>
      </c>
      <c r="AV161" s="203" t="s">
        <v>81</v>
      </c>
      <c r="AW161" s="203" t="s">
        <v>34</v>
      </c>
      <c r="AX161" s="203" t="s">
        <v>78</v>
      </c>
      <c r="AY161" s="204" t="s">
        <v>180</v>
      </c>
    </row>
    <row r="162" spans="2:65" s="103" customFormat="1" ht="25.5" customHeight="1">
      <c r="B162" s="104"/>
      <c r="C162" s="183" t="s">
        <v>281</v>
      </c>
      <c r="D162" s="183" t="s">
        <v>183</v>
      </c>
      <c r="E162" s="184" t="s">
        <v>1308</v>
      </c>
      <c r="F162" s="185" t="s">
        <v>1309</v>
      </c>
      <c r="G162" s="186" t="s">
        <v>237</v>
      </c>
      <c r="H162" s="187">
        <v>4.2679999999999998</v>
      </c>
      <c r="I162" s="6"/>
      <c r="J162" s="188">
        <f>ROUND(I162*H162,2)</f>
        <v>0</v>
      </c>
      <c r="K162" s="185" t="s">
        <v>187</v>
      </c>
      <c r="L162" s="104"/>
      <c r="M162" s="189" t="s">
        <v>5</v>
      </c>
      <c r="N162" s="190" t="s">
        <v>42</v>
      </c>
      <c r="O162" s="105"/>
      <c r="P162" s="191">
        <f>O162*H162</f>
        <v>0</v>
      </c>
      <c r="Q162" s="191">
        <v>0</v>
      </c>
      <c r="R162" s="191">
        <f>Q162*H162</f>
        <v>0</v>
      </c>
      <c r="S162" s="191">
        <v>0</v>
      </c>
      <c r="T162" s="192">
        <f>S162*H162</f>
        <v>0</v>
      </c>
      <c r="AR162" s="93" t="s">
        <v>188</v>
      </c>
      <c r="AT162" s="93" t="s">
        <v>183</v>
      </c>
      <c r="AU162" s="93" t="s">
        <v>81</v>
      </c>
      <c r="AY162" s="93" t="s">
        <v>180</v>
      </c>
      <c r="BE162" s="193">
        <f>IF(N162="základní",J162,0)</f>
        <v>0</v>
      </c>
      <c r="BF162" s="193">
        <f>IF(N162="snížená",J162,0)</f>
        <v>0</v>
      </c>
      <c r="BG162" s="193">
        <f>IF(N162="zákl. přenesená",J162,0)</f>
        <v>0</v>
      </c>
      <c r="BH162" s="193">
        <f>IF(N162="sníž. přenesená",J162,0)</f>
        <v>0</v>
      </c>
      <c r="BI162" s="193">
        <f>IF(N162="nulová",J162,0)</f>
        <v>0</v>
      </c>
      <c r="BJ162" s="93" t="s">
        <v>78</v>
      </c>
      <c r="BK162" s="193">
        <f>ROUND(I162*H162,2)</f>
        <v>0</v>
      </c>
      <c r="BL162" s="93" t="s">
        <v>188</v>
      </c>
      <c r="BM162" s="93" t="s">
        <v>3007</v>
      </c>
    </row>
    <row r="163" spans="2:65" s="203" customFormat="1">
      <c r="B163" s="202"/>
      <c r="D163" s="196" t="s">
        <v>190</v>
      </c>
      <c r="E163" s="204" t="s">
        <v>5</v>
      </c>
      <c r="F163" s="205" t="s">
        <v>3003</v>
      </c>
      <c r="H163" s="206">
        <v>4.2679999999999998</v>
      </c>
      <c r="L163" s="202"/>
      <c r="M163" s="207"/>
      <c r="N163" s="208"/>
      <c r="O163" s="208"/>
      <c r="P163" s="208"/>
      <c r="Q163" s="208"/>
      <c r="R163" s="208"/>
      <c r="S163" s="208"/>
      <c r="T163" s="209"/>
      <c r="AT163" s="204" t="s">
        <v>190</v>
      </c>
      <c r="AU163" s="204" t="s">
        <v>81</v>
      </c>
      <c r="AV163" s="203" t="s">
        <v>81</v>
      </c>
      <c r="AW163" s="203" t="s">
        <v>34</v>
      </c>
      <c r="AX163" s="203" t="s">
        <v>78</v>
      </c>
      <c r="AY163" s="204" t="s">
        <v>180</v>
      </c>
    </row>
    <row r="164" spans="2:65" s="103" customFormat="1" ht="25.5" customHeight="1">
      <c r="B164" s="104"/>
      <c r="C164" s="183" t="s">
        <v>295</v>
      </c>
      <c r="D164" s="183" t="s">
        <v>183</v>
      </c>
      <c r="E164" s="184" t="s">
        <v>1312</v>
      </c>
      <c r="F164" s="185" t="s">
        <v>1313</v>
      </c>
      <c r="G164" s="186" t="s">
        <v>237</v>
      </c>
      <c r="H164" s="187">
        <v>59.752000000000002</v>
      </c>
      <c r="I164" s="6"/>
      <c r="J164" s="188">
        <f>ROUND(I164*H164,2)</f>
        <v>0</v>
      </c>
      <c r="K164" s="185" t="s">
        <v>187</v>
      </c>
      <c r="L164" s="104"/>
      <c r="M164" s="189" t="s">
        <v>5</v>
      </c>
      <c r="N164" s="190" t="s">
        <v>42</v>
      </c>
      <c r="O164" s="105"/>
      <c r="P164" s="191">
        <f>O164*H164</f>
        <v>0</v>
      </c>
      <c r="Q164" s="191">
        <v>0</v>
      </c>
      <c r="R164" s="191">
        <f>Q164*H164</f>
        <v>0</v>
      </c>
      <c r="S164" s="191">
        <v>0</v>
      </c>
      <c r="T164" s="192">
        <f>S164*H164</f>
        <v>0</v>
      </c>
      <c r="AR164" s="93" t="s">
        <v>188</v>
      </c>
      <c r="AT164" s="93" t="s">
        <v>183</v>
      </c>
      <c r="AU164" s="93" t="s">
        <v>81</v>
      </c>
      <c r="AY164" s="93" t="s">
        <v>180</v>
      </c>
      <c r="BE164" s="193">
        <f>IF(N164="základní",J164,0)</f>
        <v>0</v>
      </c>
      <c r="BF164" s="193">
        <f>IF(N164="snížená",J164,0)</f>
        <v>0</v>
      </c>
      <c r="BG164" s="193">
        <f>IF(N164="zákl. přenesená",J164,0)</f>
        <v>0</v>
      </c>
      <c r="BH164" s="193">
        <f>IF(N164="sníž. přenesená",J164,0)</f>
        <v>0</v>
      </c>
      <c r="BI164" s="193">
        <f>IF(N164="nulová",J164,0)</f>
        <v>0</v>
      </c>
      <c r="BJ164" s="93" t="s">
        <v>78</v>
      </c>
      <c r="BK164" s="193">
        <f>ROUND(I164*H164,2)</f>
        <v>0</v>
      </c>
      <c r="BL164" s="93" t="s">
        <v>188</v>
      </c>
      <c r="BM164" s="93" t="s">
        <v>3008</v>
      </c>
    </row>
    <row r="165" spans="2:65" s="203" customFormat="1">
      <c r="B165" s="202"/>
      <c r="D165" s="196" t="s">
        <v>190</v>
      </c>
      <c r="E165" s="204" t="s">
        <v>5</v>
      </c>
      <c r="F165" s="205" t="s">
        <v>3009</v>
      </c>
      <c r="H165" s="206">
        <v>59.752000000000002</v>
      </c>
      <c r="L165" s="202"/>
      <c r="M165" s="207"/>
      <c r="N165" s="208"/>
      <c r="O165" s="208"/>
      <c r="P165" s="208"/>
      <c r="Q165" s="208"/>
      <c r="R165" s="208"/>
      <c r="S165" s="208"/>
      <c r="T165" s="209"/>
      <c r="AT165" s="204" t="s">
        <v>190</v>
      </c>
      <c r="AU165" s="204" t="s">
        <v>81</v>
      </c>
      <c r="AV165" s="203" t="s">
        <v>81</v>
      </c>
      <c r="AW165" s="203" t="s">
        <v>34</v>
      </c>
      <c r="AX165" s="203" t="s">
        <v>78</v>
      </c>
      <c r="AY165" s="204" t="s">
        <v>180</v>
      </c>
    </row>
    <row r="166" spans="2:65" s="103" customFormat="1" ht="25.5" customHeight="1">
      <c r="B166" s="104"/>
      <c r="C166" s="183" t="s">
        <v>302</v>
      </c>
      <c r="D166" s="183" t="s">
        <v>183</v>
      </c>
      <c r="E166" s="184" t="s">
        <v>3010</v>
      </c>
      <c r="F166" s="185" t="s">
        <v>273</v>
      </c>
      <c r="G166" s="186" t="s">
        <v>237</v>
      </c>
      <c r="H166" s="187">
        <v>4.2679999999999998</v>
      </c>
      <c r="I166" s="6"/>
      <c r="J166" s="188">
        <f>ROUND(I166*H166,2)</f>
        <v>0</v>
      </c>
      <c r="K166" s="185" t="s">
        <v>187</v>
      </c>
      <c r="L166" s="104"/>
      <c r="M166" s="189" t="s">
        <v>5</v>
      </c>
      <c r="N166" s="190" t="s">
        <v>42</v>
      </c>
      <c r="O166" s="105"/>
      <c r="P166" s="191">
        <f>O166*H166</f>
        <v>0</v>
      </c>
      <c r="Q166" s="191">
        <v>0</v>
      </c>
      <c r="R166" s="191">
        <f>Q166*H166</f>
        <v>0</v>
      </c>
      <c r="S166" s="191">
        <v>0</v>
      </c>
      <c r="T166" s="192">
        <f>S166*H166</f>
        <v>0</v>
      </c>
      <c r="AR166" s="93" t="s">
        <v>188</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188</v>
      </c>
      <c r="BM166" s="93" t="s">
        <v>3011</v>
      </c>
    </row>
    <row r="167" spans="2:65" s="203" customFormat="1">
      <c r="B167" s="202"/>
      <c r="D167" s="196" t="s">
        <v>190</v>
      </c>
      <c r="E167" s="204" t="s">
        <v>5</v>
      </c>
      <c r="F167" s="205" t="s">
        <v>3003</v>
      </c>
      <c r="H167" s="206">
        <v>4.2679999999999998</v>
      </c>
      <c r="L167" s="202"/>
      <c r="M167" s="207"/>
      <c r="N167" s="208"/>
      <c r="O167" s="208"/>
      <c r="P167" s="208"/>
      <c r="Q167" s="208"/>
      <c r="R167" s="208"/>
      <c r="S167" s="208"/>
      <c r="T167" s="209"/>
      <c r="AT167" s="204" t="s">
        <v>190</v>
      </c>
      <c r="AU167" s="204" t="s">
        <v>81</v>
      </c>
      <c r="AV167" s="203" t="s">
        <v>81</v>
      </c>
      <c r="AW167" s="203" t="s">
        <v>34</v>
      </c>
      <c r="AX167" s="203" t="s">
        <v>78</v>
      </c>
      <c r="AY167" s="204" t="s">
        <v>180</v>
      </c>
    </row>
    <row r="168" spans="2:65" s="171" customFormat="1" ht="29.85" customHeight="1">
      <c r="B168" s="170"/>
      <c r="D168" s="172" t="s">
        <v>70</v>
      </c>
      <c r="E168" s="181" t="s">
        <v>1326</v>
      </c>
      <c r="F168" s="181" t="s">
        <v>1327</v>
      </c>
      <c r="J168" s="182">
        <f>BK168</f>
        <v>0</v>
      </c>
      <c r="L168" s="170"/>
      <c r="M168" s="175"/>
      <c r="N168" s="176"/>
      <c r="O168" s="176"/>
      <c r="P168" s="177">
        <f>P169</f>
        <v>0</v>
      </c>
      <c r="Q168" s="176"/>
      <c r="R168" s="177">
        <f>R169</f>
        <v>0</v>
      </c>
      <c r="S168" s="176"/>
      <c r="T168" s="178">
        <f>T169</f>
        <v>0</v>
      </c>
      <c r="AR168" s="172" t="s">
        <v>78</v>
      </c>
      <c r="AT168" s="179" t="s">
        <v>70</v>
      </c>
      <c r="AU168" s="179" t="s">
        <v>78</v>
      </c>
      <c r="AY168" s="172" t="s">
        <v>180</v>
      </c>
      <c r="BK168" s="180">
        <f>BK169</f>
        <v>0</v>
      </c>
    </row>
    <row r="169" spans="2:65" s="103" customFormat="1" ht="38.25" customHeight="1">
      <c r="B169" s="104"/>
      <c r="C169" s="183" t="s">
        <v>10</v>
      </c>
      <c r="D169" s="183" t="s">
        <v>183</v>
      </c>
      <c r="E169" s="184" t="s">
        <v>1329</v>
      </c>
      <c r="F169" s="185" t="s">
        <v>1330</v>
      </c>
      <c r="G169" s="186" t="s">
        <v>237</v>
      </c>
      <c r="H169" s="187">
        <v>13.097</v>
      </c>
      <c r="I169" s="6"/>
      <c r="J169" s="188">
        <f>ROUND(I169*H169,2)</f>
        <v>0</v>
      </c>
      <c r="K169" s="185" t="s">
        <v>187</v>
      </c>
      <c r="L169" s="104"/>
      <c r="M169" s="189" t="s">
        <v>5</v>
      </c>
      <c r="N169" s="190" t="s">
        <v>42</v>
      </c>
      <c r="O169" s="105"/>
      <c r="P169" s="191">
        <f>O169*H169</f>
        <v>0</v>
      </c>
      <c r="Q169" s="191">
        <v>0</v>
      </c>
      <c r="R169" s="191">
        <f>Q169*H169</f>
        <v>0</v>
      </c>
      <c r="S169" s="191">
        <v>0</v>
      </c>
      <c r="T169" s="192">
        <f>S169*H169</f>
        <v>0</v>
      </c>
      <c r="AR169" s="93" t="s">
        <v>188</v>
      </c>
      <c r="AT169" s="93" t="s">
        <v>183</v>
      </c>
      <c r="AU169" s="93" t="s">
        <v>81</v>
      </c>
      <c r="AY169" s="93" t="s">
        <v>180</v>
      </c>
      <c r="BE169" s="193">
        <f>IF(N169="základní",J169,0)</f>
        <v>0</v>
      </c>
      <c r="BF169" s="193">
        <f>IF(N169="snížená",J169,0)</f>
        <v>0</v>
      </c>
      <c r="BG169" s="193">
        <f>IF(N169="zákl. přenesená",J169,0)</f>
        <v>0</v>
      </c>
      <c r="BH169" s="193">
        <f>IF(N169="sníž. přenesená",J169,0)</f>
        <v>0</v>
      </c>
      <c r="BI169" s="193">
        <f>IF(N169="nulová",J169,0)</f>
        <v>0</v>
      </c>
      <c r="BJ169" s="93" t="s">
        <v>78</v>
      </c>
      <c r="BK169" s="193">
        <f>ROUND(I169*H169,2)</f>
        <v>0</v>
      </c>
      <c r="BL169" s="93" t="s">
        <v>188</v>
      </c>
      <c r="BM169" s="93" t="s">
        <v>3012</v>
      </c>
    </row>
    <row r="170" spans="2:65" s="171" customFormat="1" ht="37.35" customHeight="1">
      <c r="B170" s="170"/>
      <c r="D170" s="172" t="s">
        <v>70</v>
      </c>
      <c r="E170" s="173" t="s">
        <v>1332</v>
      </c>
      <c r="F170" s="173" t="s">
        <v>1333</v>
      </c>
      <c r="J170" s="174">
        <f>BK170</f>
        <v>0</v>
      </c>
      <c r="L170" s="170"/>
      <c r="M170" s="175"/>
      <c r="N170" s="176"/>
      <c r="O170" s="176"/>
      <c r="P170" s="177">
        <f>P171+P205+P253+P302</f>
        <v>0</v>
      </c>
      <c r="Q170" s="176"/>
      <c r="R170" s="177">
        <f>R171+R205+R253+R302</f>
        <v>1.3476299999999999</v>
      </c>
      <c r="S170" s="176"/>
      <c r="T170" s="178">
        <f>T171+T205+T253+T302</f>
        <v>2.82768</v>
      </c>
      <c r="AR170" s="172" t="s">
        <v>81</v>
      </c>
      <c r="AT170" s="179" t="s">
        <v>70</v>
      </c>
      <c r="AU170" s="179" t="s">
        <v>71</v>
      </c>
      <c r="AY170" s="172" t="s">
        <v>180</v>
      </c>
      <c r="BK170" s="180">
        <f>BK171+BK205+BK253+BK302</f>
        <v>0</v>
      </c>
    </row>
    <row r="171" spans="2:65" s="171" customFormat="1" ht="19.899999999999999" customHeight="1">
      <c r="B171" s="170"/>
      <c r="D171" s="172" t="s">
        <v>70</v>
      </c>
      <c r="E171" s="181" t="s">
        <v>3013</v>
      </c>
      <c r="F171" s="181" t="s">
        <v>3014</v>
      </c>
      <c r="J171" s="182">
        <f>BK171</f>
        <v>0</v>
      </c>
      <c r="L171" s="170"/>
      <c r="M171" s="175"/>
      <c r="N171" s="176"/>
      <c r="O171" s="176"/>
      <c r="P171" s="177">
        <f>SUM(P172:P204)</f>
        <v>0</v>
      </c>
      <c r="Q171" s="176"/>
      <c r="R171" s="177">
        <f>SUM(R172:R204)</f>
        <v>0.27874000000000004</v>
      </c>
      <c r="S171" s="176"/>
      <c r="T171" s="178">
        <f>SUM(T172:T204)</f>
        <v>1.3927499999999999</v>
      </c>
      <c r="AR171" s="172" t="s">
        <v>81</v>
      </c>
      <c r="AT171" s="179" t="s">
        <v>70</v>
      </c>
      <c r="AU171" s="179" t="s">
        <v>78</v>
      </c>
      <c r="AY171" s="172" t="s">
        <v>180</v>
      </c>
      <c r="BK171" s="180">
        <f>SUM(BK172:BK204)</f>
        <v>0</v>
      </c>
    </row>
    <row r="172" spans="2:65" s="103" customFormat="1" ht="16.5" customHeight="1">
      <c r="B172" s="104"/>
      <c r="C172" s="183" t="s">
        <v>312</v>
      </c>
      <c r="D172" s="183" t="s">
        <v>183</v>
      </c>
      <c r="E172" s="184" t="s">
        <v>3015</v>
      </c>
      <c r="F172" s="185" t="s">
        <v>3016</v>
      </c>
      <c r="G172" s="186" t="s">
        <v>186</v>
      </c>
      <c r="H172" s="187">
        <v>4</v>
      </c>
      <c r="I172" s="6"/>
      <c r="J172" s="188">
        <f t="shared" ref="J172:J199" si="0">ROUND(I172*H172,2)</f>
        <v>0</v>
      </c>
      <c r="K172" s="185" t="s">
        <v>187</v>
      </c>
      <c r="L172" s="104"/>
      <c r="M172" s="189" t="s">
        <v>5</v>
      </c>
      <c r="N172" s="190" t="s">
        <v>42</v>
      </c>
      <c r="O172" s="105"/>
      <c r="P172" s="191">
        <f t="shared" ref="P172:P199" si="1">O172*H172</f>
        <v>0</v>
      </c>
      <c r="Q172" s="191">
        <v>1.25E-3</v>
      </c>
      <c r="R172" s="191">
        <f t="shared" ref="R172:R199" si="2">Q172*H172</f>
        <v>5.0000000000000001E-3</v>
      </c>
      <c r="S172" s="191">
        <v>0</v>
      </c>
      <c r="T172" s="192">
        <f t="shared" ref="T172:T199" si="3">S172*H172</f>
        <v>0</v>
      </c>
      <c r="AR172" s="93" t="s">
        <v>271</v>
      </c>
      <c r="AT172" s="93" t="s">
        <v>183</v>
      </c>
      <c r="AU172" s="93" t="s">
        <v>81</v>
      </c>
      <c r="AY172" s="93" t="s">
        <v>180</v>
      </c>
      <c r="BE172" s="193">
        <f t="shared" ref="BE172:BE199" si="4">IF(N172="základní",J172,0)</f>
        <v>0</v>
      </c>
      <c r="BF172" s="193">
        <f t="shared" ref="BF172:BF199" si="5">IF(N172="snížená",J172,0)</f>
        <v>0</v>
      </c>
      <c r="BG172" s="193">
        <f t="shared" ref="BG172:BG199" si="6">IF(N172="zákl. přenesená",J172,0)</f>
        <v>0</v>
      </c>
      <c r="BH172" s="193">
        <f t="shared" ref="BH172:BH199" si="7">IF(N172="sníž. přenesená",J172,0)</f>
        <v>0</v>
      </c>
      <c r="BI172" s="193">
        <f t="shared" ref="BI172:BI199" si="8">IF(N172="nulová",J172,0)</f>
        <v>0</v>
      </c>
      <c r="BJ172" s="93" t="s">
        <v>78</v>
      </c>
      <c r="BK172" s="193">
        <f t="shared" ref="BK172:BK199" si="9">ROUND(I172*H172,2)</f>
        <v>0</v>
      </c>
      <c r="BL172" s="93" t="s">
        <v>271</v>
      </c>
      <c r="BM172" s="93" t="s">
        <v>3017</v>
      </c>
    </row>
    <row r="173" spans="2:65" s="103" customFormat="1" ht="16.5" customHeight="1">
      <c r="B173" s="104"/>
      <c r="C173" s="183" t="s">
        <v>317</v>
      </c>
      <c r="D173" s="183" t="s">
        <v>183</v>
      </c>
      <c r="E173" s="184" t="s">
        <v>3018</v>
      </c>
      <c r="F173" s="185" t="s">
        <v>3019</v>
      </c>
      <c r="G173" s="186" t="s">
        <v>186</v>
      </c>
      <c r="H173" s="187">
        <v>11</v>
      </c>
      <c r="I173" s="6"/>
      <c r="J173" s="188">
        <f t="shared" si="0"/>
        <v>0</v>
      </c>
      <c r="K173" s="185" t="s">
        <v>187</v>
      </c>
      <c r="L173" s="104"/>
      <c r="M173" s="189" t="s">
        <v>5</v>
      </c>
      <c r="N173" s="190" t="s">
        <v>42</v>
      </c>
      <c r="O173" s="105"/>
      <c r="P173" s="191">
        <f t="shared" si="1"/>
        <v>0</v>
      </c>
      <c r="Q173" s="191">
        <v>2.7699999999999999E-3</v>
      </c>
      <c r="R173" s="191">
        <f t="shared" si="2"/>
        <v>3.0469999999999997E-2</v>
      </c>
      <c r="S173" s="191">
        <v>0</v>
      </c>
      <c r="T173" s="192">
        <f t="shared" si="3"/>
        <v>0</v>
      </c>
      <c r="AR173" s="93" t="s">
        <v>271</v>
      </c>
      <c r="AT173" s="93" t="s">
        <v>183</v>
      </c>
      <c r="AU173" s="93" t="s">
        <v>81</v>
      </c>
      <c r="AY173" s="93" t="s">
        <v>180</v>
      </c>
      <c r="BE173" s="193">
        <f t="shared" si="4"/>
        <v>0</v>
      </c>
      <c r="BF173" s="193">
        <f t="shared" si="5"/>
        <v>0</v>
      </c>
      <c r="BG173" s="193">
        <f t="shared" si="6"/>
        <v>0</v>
      </c>
      <c r="BH173" s="193">
        <f t="shared" si="7"/>
        <v>0</v>
      </c>
      <c r="BI173" s="193">
        <f t="shared" si="8"/>
        <v>0</v>
      </c>
      <c r="BJ173" s="93" t="s">
        <v>78</v>
      </c>
      <c r="BK173" s="193">
        <f t="shared" si="9"/>
        <v>0</v>
      </c>
      <c r="BL173" s="93" t="s">
        <v>271</v>
      </c>
      <c r="BM173" s="93" t="s">
        <v>3020</v>
      </c>
    </row>
    <row r="174" spans="2:65" s="103" customFormat="1" ht="16.5" customHeight="1">
      <c r="B174" s="104"/>
      <c r="C174" s="183" t="s">
        <v>324</v>
      </c>
      <c r="D174" s="183" t="s">
        <v>183</v>
      </c>
      <c r="E174" s="184" t="s">
        <v>3021</v>
      </c>
      <c r="F174" s="185" t="s">
        <v>3022</v>
      </c>
      <c r="G174" s="186" t="s">
        <v>186</v>
      </c>
      <c r="H174" s="187">
        <v>7</v>
      </c>
      <c r="I174" s="6"/>
      <c r="J174" s="188">
        <f t="shared" si="0"/>
        <v>0</v>
      </c>
      <c r="K174" s="185" t="s">
        <v>187</v>
      </c>
      <c r="L174" s="104"/>
      <c r="M174" s="189" t="s">
        <v>5</v>
      </c>
      <c r="N174" s="190" t="s">
        <v>42</v>
      </c>
      <c r="O174" s="105"/>
      <c r="P174" s="191">
        <f t="shared" si="1"/>
        <v>0</v>
      </c>
      <c r="Q174" s="191">
        <v>5.9000000000000003E-4</v>
      </c>
      <c r="R174" s="191">
        <f t="shared" si="2"/>
        <v>4.13E-3</v>
      </c>
      <c r="S174" s="191">
        <v>0</v>
      </c>
      <c r="T174" s="192">
        <f t="shared" si="3"/>
        <v>0</v>
      </c>
      <c r="AR174" s="93" t="s">
        <v>271</v>
      </c>
      <c r="AT174" s="93" t="s">
        <v>183</v>
      </c>
      <c r="AU174" s="93" t="s">
        <v>81</v>
      </c>
      <c r="AY174" s="93" t="s">
        <v>180</v>
      </c>
      <c r="BE174" s="193">
        <f t="shared" si="4"/>
        <v>0</v>
      </c>
      <c r="BF174" s="193">
        <f t="shared" si="5"/>
        <v>0</v>
      </c>
      <c r="BG174" s="193">
        <f t="shared" si="6"/>
        <v>0</v>
      </c>
      <c r="BH174" s="193">
        <f t="shared" si="7"/>
        <v>0</v>
      </c>
      <c r="BI174" s="193">
        <f t="shared" si="8"/>
        <v>0</v>
      </c>
      <c r="BJ174" s="93" t="s">
        <v>78</v>
      </c>
      <c r="BK174" s="193">
        <f t="shared" si="9"/>
        <v>0</v>
      </c>
      <c r="BL174" s="93" t="s">
        <v>271</v>
      </c>
      <c r="BM174" s="93" t="s">
        <v>3023</v>
      </c>
    </row>
    <row r="175" spans="2:65" s="103" customFormat="1" ht="16.5" customHeight="1">
      <c r="B175" s="104"/>
      <c r="C175" s="183" t="s">
        <v>338</v>
      </c>
      <c r="D175" s="183" t="s">
        <v>183</v>
      </c>
      <c r="E175" s="184" t="s">
        <v>3024</v>
      </c>
      <c r="F175" s="185" t="s">
        <v>3025</v>
      </c>
      <c r="G175" s="186" t="s">
        <v>186</v>
      </c>
      <c r="H175" s="187">
        <v>16</v>
      </c>
      <c r="I175" s="6"/>
      <c r="J175" s="188">
        <f t="shared" si="0"/>
        <v>0</v>
      </c>
      <c r="K175" s="185" t="s">
        <v>187</v>
      </c>
      <c r="L175" s="104"/>
      <c r="M175" s="189" t="s">
        <v>5</v>
      </c>
      <c r="N175" s="190" t="s">
        <v>42</v>
      </c>
      <c r="O175" s="105"/>
      <c r="P175" s="191">
        <f t="shared" si="1"/>
        <v>0</v>
      </c>
      <c r="Q175" s="191">
        <v>1.2099999999999999E-3</v>
      </c>
      <c r="R175" s="191">
        <f t="shared" si="2"/>
        <v>1.9359999999999999E-2</v>
      </c>
      <c r="S175" s="191">
        <v>0</v>
      </c>
      <c r="T175" s="192">
        <f t="shared" si="3"/>
        <v>0</v>
      </c>
      <c r="AR175" s="93" t="s">
        <v>271</v>
      </c>
      <c r="AT175" s="93" t="s">
        <v>183</v>
      </c>
      <c r="AU175" s="93" t="s">
        <v>81</v>
      </c>
      <c r="AY175" s="93" t="s">
        <v>180</v>
      </c>
      <c r="BE175" s="193">
        <f t="shared" si="4"/>
        <v>0</v>
      </c>
      <c r="BF175" s="193">
        <f t="shared" si="5"/>
        <v>0</v>
      </c>
      <c r="BG175" s="193">
        <f t="shared" si="6"/>
        <v>0</v>
      </c>
      <c r="BH175" s="193">
        <f t="shared" si="7"/>
        <v>0</v>
      </c>
      <c r="BI175" s="193">
        <f t="shared" si="8"/>
        <v>0</v>
      </c>
      <c r="BJ175" s="93" t="s">
        <v>78</v>
      </c>
      <c r="BK175" s="193">
        <f t="shared" si="9"/>
        <v>0</v>
      </c>
      <c r="BL175" s="93" t="s">
        <v>271</v>
      </c>
      <c r="BM175" s="93" t="s">
        <v>3026</v>
      </c>
    </row>
    <row r="176" spans="2:65" s="103" customFormat="1" ht="16.5" customHeight="1">
      <c r="B176" s="104"/>
      <c r="C176" s="183" t="s">
        <v>345</v>
      </c>
      <c r="D176" s="183" t="s">
        <v>183</v>
      </c>
      <c r="E176" s="184" t="s">
        <v>3027</v>
      </c>
      <c r="F176" s="185" t="s">
        <v>3028</v>
      </c>
      <c r="G176" s="186" t="s">
        <v>186</v>
      </c>
      <c r="H176" s="187">
        <v>31</v>
      </c>
      <c r="I176" s="6"/>
      <c r="J176" s="188">
        <f t="shared" si="0"/>
        <v>0</v>
      </c>
      <c r="K176" s="185" t="s">
        <v>187</v>
      </c>
      <c r="L176" s="104"/>
      <c r="M176" s="189" t="s">
        <v>5</v>
      </c>
      <c r="N176" s="190" t="s">
        <v>42</v>
      </c>
      <c r="O176" s="105"/>
      <c r="P176" s="191">
        <f t="shared" si="1"/>
        <v>0</v>
      </c>
      <c r="Q176" s="191">
        <v>2.3600000000000001E-3</v>
      </c>
      <c r="R176" s="191">
        <f t="shared" si="2"/>
        <v>7.3160000000000003E-2</v>
      </c>
      <c r="S176" s="191">
        <v>0</v>
      </c>
      <c r="T176" s="192">
        <f t="shared" si="3"/>
        <v>0</v>
      </c>
      <c r="AR176" s="93" t="s">
        <v>271</v>
      </c>
      <c r="AT176" s="93" t="s">
        <v>183</v>
      </c>
      <c r="AU176" s="93" t="s">
        <v>81</v>
      </c>
      <c r="AY176" s="93" t="s">
        <v>180</v>
      </c>
      <c r="BE176" s="193">
        <f t="shared" si="4"/>
        <v>0</v>
      </c>
      <c r="BF176" s="193">
        <f t="shared" si="5"/>
        <v>0</v>
      </c>
      <c r="BG176" s="193">
        <f t="shared" si="6"/>
        <v>0</v>
      </c>
      <c r="BH176" s="193">
        <f t="shared" si="7"/>
        <v>0</v>
      </c>
      <c r="BI176" s="193">
        <f t="shared" si="8"/>
        <v>0</v>
      </c>
      <c r="BJ176" s="93" t="s">
        <v>78</v>
      </c>
      <c r="BK176" s="193">
        <f t="shared" si="9"/>
        <v>0</v>
      </c>
      <c r="BL176" s="93" t="s">
        <v>271</v>
      </c>
      <c r="BM176" s="93" t="s">
        <v>3029</v>
      </c>
    </row>
    <row r="177" spans="2:65" s="103" customFormat="1" ht="16.5" customHeight="1">
      <c r="B177" s="104"/>
      <c r="C177" s="183" t="s">
        <v>356</v>
      </c>
      <c r="D177" s="183" t="s">
        <v>183</v>
      </c>
      <c r="E177" s="184" t="s">
        <v>3030</v>
      </c>
      <c r="F177" s="185" t="s">
        <v>3031</v>
      </c>
      <c r="G177" s="186" t="s">
        <v>186</v>
      </c>
      <c r="H177" s="187">
        <v>4</v>
      </c>
      <c r="I177" s="6"/>
      <c r="J177" s="188">
        <f t="shared" si="0"/>
        <v>0</v>
      </c>
      <c r="K177" s="185" t="s">
        <v>5</v>
      </c>
      <c r="L177" s="104"/>
      <c r="M177" s="189" t="s">
        <v>5</v>
      </c>
      <c r="N177" s="190" t="s">
        <v>42</v>
      </c>
      <c r="O177" s="105"/>
      <c r="P177" s="191">
        <f t="shared" si="1"/>
        <v>0</v>
      </c>
      <c r="Q177" s="191">
        <v>2.9E-4</v>
      </c>
      <c r="R177" s="191">
        <f t="shared" si="2"/>
        <v>1.16E-3</v>
      </c>
      <c r="S177" s="191">
        <v>0</v>
      </c>
      <c r="T177" s="192">
        <f t="shared" si="3"/>
        <v>0</v>
      </c>
      <c r="AR177" s="93" t="s">
        <v>271</v>
      </c>
      <c r="AT177" s="93" t="s">
        <v>183</v>
      </c>
      <c r="AU177" s="93" t="s">
        <v>81</v>
      </c>
      <c r="AY177" s="93" t="s">
        <v>180</v>
      </c>
      <c r="BE177" s="193">
        <f t="shared" si="4"/>
        <v>0</v>
      </c>
      <c r="BF177" s="193">
        <f t="shared" si="5"/>
        <v>0</v>
      </c>
      <c r="BG177" s="193">
        <f t="shared" si="6"/>
        <v>0</v>
      </c>
      <c r="BH177" s="193">
        <f t="shared" si="7"/>
        <v>0</v>
      </c>
      <c r="BI177" s="193">
        <f t="shared" si="8"/>
        <v>0</v>
      </c>
      <c r="BJ177" s="93" t="s">
        <v>78</v>
      </c>
      <c r="BK177" s="193">
        <f t="shared" si="9"/>
        <v>0</v>
      </c>
      <c r="BL177" s="93" t="s">
        <v>271</v>
      </c>
      <c r="BM177" s="93" t="s">
        <v>3032</v>
      </c>
    </row>
    <row r="178" spans="2:65" s="103" customFormat="1" ht="16.5" customHeight="1">
      <c r="B178" s="104"/>
      <c r="C178" s="183" t="s">
        <v>362</v>
      </c>
      <c r="D178" s="183" t="s">
        <v>183</v>
      </c>
      <c r="E178" s="184" t="s">
        <v>3033</v>
      </c>
      <c r="F178" s="185" t="s">
        <v>3034</v>
      </c>
      <c r="G178" s="186" t="s">
        <v>186</v>
      </c>
      <c r="H178" s="187">
        <v>18</v>
      </c>
      <c r="I178" s="6"/>
      <c r="J178" s="188">
        <f t="shared" si="0"/>
        <v>0</v>
      </c>
      <c r="K178" s="185" t="s">
        <v>187</v>
      </c>
      <c r="L178" s="104"/>
      <c r="M178" s="189" t="s">
        <v>5</v>
      </c>
      <c r="N178" s="190" t="s">
        <v>42</v>
      </c>
      <c r="O178" s="105"/>
      <c r="P178" s="191">
        <f t="shared" si="1"/>
        <v>0</v>
      </c>
      <c r="Q178" s="191">
        <v>2.9E-4</v>
      </c>
      <c r="R178" s="191">
        <f t="shared" si="2"/>
        <v>5.2199999999999998E-3</v>
      </c>
      <c r="S178" s="191">
        <v>0</v>
      </c>
      <c r="T178" s="192">
        <f t="shared" si="3"/>
        <v>0</v>
      </c>
      <c r="AR178" s="93" t="s">
        <v>271</v>
      </c>
      <c r="AT178" s="93" t="s">
        <v>183</v>
      </c>
      <c r="AU178" s="93" t="s">
        <v>81</v>
      </c>
      <c r="AY178" s="93" t="s">
        <v>180</v>
      </c>
      <c r="BE178" s="193">
        <f t="shared" si="4"/>
        <v>0</v>
      </c>
      <c r="BF178" s="193">
        <f t="shared" si="5"/>
        <v>0</v>
      </c>
      <c r="BG178" s="193">
        <f t="shared" si="6"/>
        <v>0</v>
      </c>
      <c r="BH178" s="193">
        <f t="shared" si="7"/>
        <v>0</v>
      </c>
      <c r="BI178" s="193">
        <f t="shared" si="8"/>
        <v>0</v>
      </c>
      <c r="BJ178" s="93" t="s">
        <v>78</v>
      </c>
      <c r="BK178" s="193">
        <f t="shared" si="9"/>
        <v>0</v>
      </c>
      <c r="BL178" s="93" t="s">
        <v>271</v>
      </c>
      <c r="BM178" s="93" t="s">
        <v>3035</v>
      </c>
    </row>
    <row r="179" spans="2:65" s="103" customFormat="1" ht="16.5" customHeight="1">
      <c r="B179" s="104"/>
      <c r="C179" s="183" t="s">
        <v>368</v>
      </c>
      <c r="D179" s="183" t="s">
        <v>183</v>
      </c>
      <c r="E179" s="184" t="s">
        <v>3036</v>
      </c>
      <c r="F179" s="185" t="s">
        <v>3037</v>
      </c>
      <c r="G179" s="186" t="s">
        <v>186</v>
      </c>
      <c r="H179" s="187">
        <v>7</v>
      </c>
      <c r="I179" s="6"/>
      <c r="J179" s="188">
        <f t="shared" si="0"/>
        <v>0</v>
      </c>
      <c r="K179" s="185" t="s">
        <v>187</v>
      </c>
      <c r="L179" s="104"/>
      <c r="M179" s="189" t="s">
        <v>5</v>
      </c>
      <c r="N179" s="190" t="s">
        <v>42</v>
      </c>
      <c r="O179" s="105"/>
      <c r="P179" s="191">
        <f t="shared" si="1"/>
        <v>0</v>
      </c>
      <c r="Q179" s="191">
        <v>3.5E-4</v>
      </c>
      <c r="R179" s="191">
        <f t="shared" si="2"/>
        <v>2.4499999999999999E-3</v>
      </c>
      <c r="S179" s="191">
        <v>0</v>
      </c>
      <c r="T179" s="192">
        <f t="shared" si="3"/>
        <v>0</v>
      </c>
      <c r="AR179" s="93" t="s">
        <v>271</v>
      </c>
      <c r="AT179" s="93" t="s">
        <v>183</v>
      </c>
      <c r="AU179" s="93" t="s">
        <v>81</v>
      </c>
      <c r="AY179" s="93" t="s">
        <v>180</v>
      </c>
      <c r="BE179" s="193">
        <f t="shared" si="4"/>
        <v>0</v>
      </c>
      <c r="BF179" s="193">
        <f t="shared" si="5"/>
        <v>0</v>
      </c>
      <c r="BG179" s="193">
        <f t="shared" si="6"/>
        <v>0</v>
      </c>
      <c r="BH179" s="193">
        <f t="shared" si="7"/>
        <v>0</v>
      </c>
      <c r="BI179" s="193">
        <f t="shared" si="8"/>
        <v>0</v>
      </c>
      <c r="BJ179" s="93" t="s">
        <v>78</v>
      </c>
      <c r="BK179" s="193">
        <f t="shared" si="9"/>
        <v>0</v>
      </c>
      <c r="BL179" s="93" t="s">
        <v>271</v>
      </c>
      <c r="BM179" s="93" t="s">
        <v>3038</v>
      </c>
    </row>
    <row r="180" spans="2:65" s="103" customFormat="1" ht="16.5" customHeight="1">
      <c r="B180" s="104"/>
      <c r="C180" s="183" t="s">
        <v>376</v>
      </c>
      <c r="D180" s="183" t="s">
        <v>183</v>
      </c>
      <c r="E180" s="184" t="s">
        <v>3039</v>
      </c>
      <c r="F180" s="185" t="s">
        <v>3040</v>
      </c>
      <c r="G180" s="186" t="s">
        <v>186</v>
      </c>
      <c r="H180" s="187">
        <v>1</v>
      </c>
      <c r="I180" s="6"/>
      <c r="J180" s="188">
        <f t="shared" si="0"/>
        <v>0</v>
      </c>
      <c r="K180" s="185" t="s">
        <v>187</v>
      </c>
      <c r="L180" s="104"/>
      <c r="M180" s="189" t="s">
        <v>5</v>
      </c>
      <c r="N180" s="190" t="s">
        <v>42</v>
      </c>
      <c r="O180" s="105"/>
      <c r="P180" s="191">
        <f t="shared" si="1"/>
        <v>0</v>
      </c>
      <c r="Q180" s="191">
        <v>5.6999999999999998E-4</v>
      </c>
      <c r="R180" s="191">
        <f t="shared" si="2"/>
        <v>5.6999999999999998E-4</v>
      </c>
      <c r="S180" s="191">
        <v>0</v>
      </c>
      <c r="T180" s="192">
        <f t="shared" si="3"/>
        <v>0</v>
      </c>
      <c r="AR180" s="93" t="s">
        <v>271</v>
      </c>
      <c r="AT180" s="93" t="s">
        <v>183</v>
      </c>
      <c r="AU180" s="93" t="s">
        <v>81</v>
      </c>
      <c r="AY180" s="93" t="s">
        <v>180</v>
      </c>
      <c r="BE180" s="193">
        <f t="shared" si="4"/>
        <v>0</v>
      </c>
      <c r="BF180" s="193">
        <f t="shared" si="5"/>
        <v>0</v>
      </c>
      <c r="BG180" s="193">
        <f t="shared" si="6"/>
        <v>0</v>
      </c>
      <c r="BH180" s="193">
        <f t="shared" si="7"/>
        <v>0</v>
      </c>
      <c r="BI180" s="193">
        <f t="shared" si="8"/>
        <v>0</v>
      </c>
      <c r="BJ180" s="93" t="s">
        <v>78</v>
      </c>
      <c r="BK180" s="193">
        <f t="shared" si="9"/>
        <v>0</v>
      </c>
      <c r="BL180" s="93" t="s">
        <v>271</v>
      </c>
      <c r="BM180" s="93" t="s">
        <v>3041</v>
      </c>
    </row>
    <row r="181" spans="2:65" s="103" customFormat="1" ht="16.5" customHeight="1">
      <c r="B181" s="104"/>
      <c r="C181" s="183" t="s">
        <v>384</v>
      </c>
      <c r="D181" s="183" t="s">
        <v>183</v>
      </c>
      <c r="E181" s="184" t="s">
        <v>3042</v>
      </c>
      <c r="F181" s="185" t="s">
        <v>3043</v>
      </c>
      <c r="G181" s="186" t="s">
        <v>186</v>
      </c>
      <c r="H181" s="187">
        <v>11</v>
      </c>
      <c r="I181" s="6"/>
      <c r="J181" s="188">
        <f t="shared" si="0"/>
        <v>0</v>
      </c>
      <c r="K181" s="185" t="s">
        <v>187</v>
      </c>
      <c r="L181" s="104"/>
      <c r="M181" s="189" t="s">
        <v>5</v>
      </c>
      <c r="N181" s="190" t="s">
        <v>42</v>
      </c>
      <c r="O181" s="105"/>
      <c r="P181" s="191">
        <f t="shared" si="1"/>
        <v>0</v>
      </c>
      <c r="Q181" s="191">
        <v>1.14E-3</v>
      </c>
      <c r="R181" s="191">
        <f t="shared" si="2"/>
        <v>1.2539999999999999E-2</v>
      </c>
      <c r="S181" s="191">
        <v>0</v>
      </c>
      <c r="T181" s="192">
        <f t="shared" si="3"/>
        <v>0</v>
      </c>
      <c r="AR181" s="93" t="s">
        <v>271</v>
      </c>
      <c r="AT181" s="93" t="s">
        <v>183</v>
      </c>
      <c r="AU181" s="93" t="s">
        <v>81</v>
      </c>
      <c r="AY181" s="93" t="s">
        <v>180</v>
      </c>
      <c r="BE181" s="193">
        <f t="shared" si="4"/>
        <v>0</v>
      </c>
      <c r="BF181" s="193">
        <f t="shared" si="5"/>
        <v>0</v>
      </c>
      <c r="BG181" s="193">
        <f t="shared" si="6"/>
        <v>0</v>
      </c>
      <c r="BH181" s="193">
        <f t="shared" si="7"/>
        <v>0</v>
      </c>
      <c r="BI181" s="193">
        <f t="shared" si="8"/>
        <v>0</v>
      </c>
      <c r="BJ181" s="93" t="s">
        <v>78</v>
      </c>
      <c r="BK181" s="193">
        <f t="shared" si="9"/>
        <v>0</v>
      </c>
      <c r="BL181" s="93" t="s">
        <v>271</v>
      </c>
      <c r="BM181" s="93" t="s">
        <v>3044</v>
      </c>
    </row>
    <row r="182" spans="2:65" s="103" customFormat="1" ht="25.5" customHeight="1">
      <c r="B182" s="104"/>
      <c r="C182" s="183" t="s">
        <v>389</v>
      </c>
      <c r="D182" s="183" t="s">
        <v>183</v>
      </c>
      <c r="E182" s="184" t="s">
        <v>3045</v>
      </c>
      <c r="F182" s="185" t="s">
        <v>3046</v>
      </c>
      <c r="G182" s="186" t="s">
        <v>454</v>
      </c>
      <c r="H182" s="187">
        <v>8</v>
      </c>
      <c r="I182" s="6"/>
      <c r="J182" s="188">
        <f t="shared" si="0"/>
        <v>0</v>
      </c>
      <c r="K182" s="185" t="s">
        <v>187</v>
      </c>
      <c r="L182" s="104"/>
      <c r="M182" s="189" t="s">
        <v>5</v>
      </c>
      <c r="N182" s="190" t="s">
        <v>42</v>
      </c>
      <c r="O182" s="105"/>
      <c r="P182" s="191">
        <f t="shared" si="1"/>
        <v>0</v>
      </c>
      <c r="Q182" s="191">
        <v>0</v>
      </c>
      <c r="R182" s="191">
        <f t="shared" si="2"/>
        <v>0</v>
      </c>
      <c r="S182" s="191">
        <v>0</v>
      </c>
      <c r="T182" s="192">
        <f t="shared" si="3"/>
        <v>0</v>
      </c>
      <c r="AR182" s="93" t="s">
        <v>271</v>
      </c>
      <c r="AT182" s="93" t="s">
        <v>183</v>
      </c>
      <c r="AU182" s="93" t="s">
        <v>81</v>
      </c>
      <c r="AY182" s="93" t="s">
        <v>180</v>
      </c>
      <c r="BE182" s="193">
        <f t="shared" si="4"/>
        <v>0</v>
      </c>
      <c r="BF182" s="193">
        <f t="shared" si="5"/>
        <v>0</v>
      </c>
      <c r="BG182" s="193">
        <f t="shared" si="6"/>
        <v>0</v>
      </c>
      <c r="BH182" s="193">
        <f t="shared" si="7"/>
        <v>0</v>
      </c>
      <c r="BI182" s="193">
        <f t="shared" si="8"/>
        <v>0</v>
      </c>
      <c r="BJ182" s="93" t="s">
        <v>78</v>
      </c>
      <c r="BK182" s="193">
        <f t="shared" si="9"/>
        <v>0</v>
      </c>
      <c r="BL182" s="93" t="s">
        <v>271</v>
      </c>
      <c r="BM182" s="93" t="s">
        <v>3047</v>
      </c>
    </row>
    <row r="183" spans="2:65" s="103" customFormat="1" ht="25.5" customHeight="1">
      <c r="B183" s="104"/>
      <c r="C183" s="183" t="s">
        <v>395</v>
      </c>
      <c r="D183" s="183" t="s">
        <v>183</v>
      </c>
      <c r="E183" s="184" t="s">
        <v>3048</v>
      </c>
      <c r="F183" s="185" t="s">
        <v>3049</v>
      </c>
      <c r="G183" s="186" t="s">
        <v>454</v>
      </c>
      <c r="H183" s="187">
        <v>4</v>
      </c>
      <c r="I183" s="6"/>
      <c r="J183" s="188">
        <f t="shared" si="0"/>
        <v>0</v>
      </c>
      <c r="K183" s="185" t="s">
        <v>187</v>
      </c>
      <c r="L183" s="104"/>
      <c r="M183" s="189" t="s">
        <v>5</v>
      </c>
      <c r="N183" s="190" t="s">
        <v>42</v>
      </c>
      <c r="O183" s="105"/>
      <c r="P183" s="191">
        <f t="shared" si="1"/>
        <v>0</v>
      </c>
      <c r="Q183" s="191">
        <v>0</v>
      </c>
      <c r="R183" s="191">
        <f t="shared" si="2"/>
        <v>0</v>
      </c>
      <c r="S183" s="191">
        <v>0</v>
      </c>
      <c r="T183" s="192">
        <f t="shared" si="3"/>
        <v>0</v>
      </c>
      <c r="AR183" s="93" t="s">
        <v>271</v>
      </c>
      <c r="AT183" s="93" t="s">
        <v>183</v>
      </c>
      <c r="AU183" s="93" t="s">
        <v>81</v>
      </c>
      <c r="AY183" s="93" t="s">
        <v>180</v>
      </c>
      <c r="BE183" s="193">
        <f t="shared" si="4"/>
        <v>0</v>
      </c>
      <c r="BF183" s="193">
        <f t="shared" si="5"/>
        <v>0</v>
      </c>
      <c r="BG183" s="193">
        <f t="shared" si="6"/>
        <v>0</v>
      </c>
      <c r="BH183" s="193">
        <f t="shared" si="7"/>
        <v>0</v>
      </c>
      <c r="BI183" s="193">
        <f t="shared" si="8"/>
        <v>0</v>
      </c>
      <c r="BJ183" s="93" t="s">
        <v>78</v>
      </c>
      <c r="BK183" s="193">
        <f t="shared" si="9"/>
        <v>0</v>
      </c>
      <c r="BL183" s="93" t="s">
        <v>271</v>
      </c>
      <c r="BM183" s="93" t="s">
        <v>3050</v>
      </c>
    </row>
    <row r="184" spans="2:65" s="103" customFormat="1" ht="25.5" customHeight="1">
      <c r="B184" s="104"/>
      <c r="C184" s="183" t="s">
        <v>402</v>
      </c>
      <c r="D184" s="183" t="s">
        <v>183</v>
      </c>
      <c r="E184" s="184" t="s">
        <v>3051</v>
      </c>
      <c r="F184" s="185" t="s">
        <v>3052</v>
      </c>
      <c r="G184" s="186" t="s">
        <v>454</v>
      </c>
      <c r="H184" s="187">
        <v>8</v>
      </c>
      <c r="I184" s="6"/>
      <c r="J184" s="188">
        <f t="shared" si="0"/>
        <v>0</v>
      </c>
      <c r="K184" s="185" t="s">
        <v>187</v>
      </c>
      <c r="L184" s="104"/>
      <c r="M184" s="189" t="s">
        <v>5</v>
      </c>
      <c r="N184" s="190" t="s">
        <v>42</v>
      </c>
      <c r="O184" s="105"/>
      <c r="P184" s="191">
        <f t="shared" si="1"/>
        <v>0</v>
      </c>
      <c r="Q184" s="191">
        <v>0</v>
      </c>
      <c r="R184" s="191">
        <f t="shared" si="2"/>
        <v>0</v>
      </c>
      <c r="S184" s="191">
        <v>0</v>
      </c>
      <c r="T184" s="192">
        <f t="shared" si="3"/>
        <v>0</v>
      </c>
      <c r="AR184" s="93" t="s">
        <v>271</v>
      </c>
      <c r="AT184" s="93" t="s">
        <v>183</v>
      </c>
      <c r="AU184" s="93" t="s">
        <v>81</v>
      </c>
      <c r="AY184" s="93" t="s">
        <v>180</v>
      </c>
      <c r="BE184" s="193">
        <f t="shared" si="4"/>
        <v>0</v>
      </c>
      <c r="BF184" s="193">
        <f t="shared" si="5"/>
        <v>0</v>
      </c>
      <c r="BG184" s="193">
        <f t="shared" si="6"/>
        <v>0</v>
      </c>
      <c r="BH184" s="193">
        <f t="shared" si="7"/>
        <v>0</v>
      </c>
      <c r="BI184" s="193">
        <f t="shared" si="8"/>
        <v>0</v>
      </c>
      <c r="BJ184" s="93" t="s">
        <v>78</v>
      </c>
      <c r="BK184" s="193">
        <f t="shared" si="9"/>
        <v>0</v>
      </c>
      <c r="BL184" s="93" t="s">
        <v>271</v>
      </c>
      <c r="BM184" s="93" t="s">
        <v>3053</v>
      </c>
    </row>
    <row r="185" spans="2:65" s="103" customFormat="1" ht="16.5" customHeight="1">
      <c r="B185" s="104"/>
      <c r="C185" s="183" t="s">
        <v>413</v>
      </c>
      <c r="D185" s="183" t="s">
        <v>183</v>
      </c>
      <c r="E185" s="184" t="s">
        <v>3054</v>
      </c>
      <c r="F185" s="185" t="s">
        <v>3055</v>
      </c>
      <c r="G185" s="186" t="s">
        <v>454</v>
      </c>
      <c r="H185" s="187">
        <v>1</v>
      </c>
      <c r="I185" s="6"/>
      <c r="J185" s="188">
        <f t="shared" si="0"/>
        <v>0</v>
      </c>
      <c r="K185" s="185" t="s">
        <v>187</v>
      </c>
      <c r="L185" s="104"/>
      <c r="M185" s="189" t="s">
        <v>5</v>
      </c>
      <c r="N185" s="190" t="s">
        <v>42</v>
      </c>
      <c r="O185" s="105"/>
      <c r="P185" s="191">
        <f t="shared" si="1"/>
        <v>0</v>
      </c>
      <c r="Q185" s="191">
        <v>1.01E-3</v>
      </c>
      <c r="R185" s="191">
        <f t="shared" si="2"/>
        <v>1.01E-3</v>
      </c>
      <c r="S185" s="191">
        <v>0</v>
      </c>
      <c r="T185" s="192">
        <f t="shared" si="3"/>
        <v>0</v>
      </c>
      <c r="AR185" s="93" t="s">
        <v>271</v>
      </c>
      <c r="AT185" s="93" t="s">
        <v>183</v>
      </c>
      <c r="AU185" s="93" t="s">
        <v>81</v>
      </c>
      <c r="AY185" s="93" t="s">
        <v>180</v>
      </c>
      <c r="BE185" s="193">
        <f t="shared" si="4"/>
        <v>0</v>
      </c>
      <c r="BF185" s="193">
        <f t="shared" si="5"/>
        <v>0</v>
      </c>
      <c r="BG185" s="193">
        <f t="shared" si="6"/>
        <v>0</v>
      </c>
      <c r="BH185" s="193">
        <f t="shared" si="7"/>
        <v>0</v>
      </c>
      <c r="BI185" s="193">
        <f t="shared" si="8"/>
        <v>0</v>
      </c>
      <c r="BJ185" s="93" t="s">
        <v>78</v>
      </c>
      <c r="BK185" s="193">
        <f t="shared" si="9"/>
        <v>0</v>
      </c>
      <c r="BL185" s="93" t="s">
        <v>271</v>
      </c>
      <c r="BM185" s="93" t="s">
        <v>3056</v>
      </c>
    </row>
    <row r="186" spans="2:65" s="103" customFormat="1" ht="25.5" customHeight="1">
      <c r="B186" s="104"/>
      <c r="C186" s="183" t="s">
        <v>423</v>
      </c>
      <c r="D186" s="183" t="s">
        <v>183</v>
      </c>
      <c r="E186" s="184" t="s">
        <v>3057</v>
      </c>
      <c r="F186" s="185" t="s">
        <v>3058</v>
      </c>
      <c r="G186" s="186" t="s">
        <v>454</v>
      </c>
      <c r="H186" s="187">
        <v>2</v>
      </c>
      <c r="I186" s="6"/>
      <c r="J186" s="188">
        <f t="shared" si="0"/>
        <v>0</v>
      </c>
      <c r="K186" s="185" t="s">
        <v>187</v>
      </c>
      <c r="L186" s="104"/>
      <c r="M186" s="189" t="s">
        <v>5</v>
      </c>
      <c r="N186" s="190" t="s">
        <v>42</v>
      </c>
      <c r="O186" s="105"/>
      <c r="P186" s="191">
        <f t="shared" si="1"/>
        <v>0</v>
      </c>
      <c r="Q186" s="191">
        <v>2.1299999999999999E-3</v>
      </c>
      <c r="R186" s="191">
        <f t="shared" si="2"/>
        <v>4.2599999999999999E-3</v>
      </c>
      <c r="S186" s="191">
        <v>0</v>
      </c>
      <c r="T186" s="192">
        <f t="shared" si="3"/>
        <v>0</v>
      </c>
      <c r="AR186" s="93" t="s">
        <v>271</v>
      </c>
      <c r="AT186" s="93" t="s">
        <v>183</v>
      </c>
      <c r="AU186" s="93" t="s">
        <v>81</v>
      </c>
      <c r="AY186" s="93" t="s">
        <v>180</v>
      </c>
      <c r="BE186" s="193">
        <f t="shared" si="4"/>
        <v>0</v>
      </c>
      <c r="BF186" s="193">
        <f t="shared" si="5"/>
        <v>0</v>
      </c>
      <c r="BG186" s="193">
        <f t="shared" si="6"/>
        <v>0</v>
      </c>
      <c r="BH186" s="193">
        <f t="shared" si="7"/>
        <v>0</v>
      </c>
      <c r="BI186" s="193">
        <f t="shared" si="8"/>
        <v>0</v>
      </c>
      <c r="BJ186" s="93" t="s">
        <v>78</v>
      </c>
      <c r="BK186" s="193">
        <f t="shared" si="9"/>
        <v>0</v>
      </c>
      <c r="BL186" s="93" t="s">
        <v>271</v>
      </c>
      <c r="BM186" s="93" t="s">
        <v>3059</v>
      </c>
    </row>
    <row r="187" spans="2:65" s="103" customFormat="1" ht="16.5" customHeight="1">
      <c r="B187" s="104"/>
      <c r="C187" s="183" t="s">
        <v>429</v>
      </c>
      <c r="D187" s="183" t="s">
        <v>183</v>
      </c>
      <c r="E187" s="184" t="s">
        <v>3060</v>
      </c>
      <c r="F187" s="185" t="s">
        <v>3061</v>
      </c>
      <c r="G187" s="186" t="s">
        <v>454</v>
      </c>
      <c r="H187" s="187">
        <v>1</v>
      </c>
      <c r="I187" s="6"/>
      <c r="J187" s="188">
        <f t="shared" si="0"/>
        <v>0</v>
      </c>
      <c r="K187" s="185" t="s">
        <v>187</v>
      </c>
      <c r="L187" s="104"/>
      <c r="M187" s="189" t="s">
        <v>5</v>
      </c>
      <c r="N187" s="190" t="s">
        <v>42</v>
      </c>
      <c r="O187" s="105"/>
      <c r="P187" s="191">
        <f t="shared" si="1"/>
        <v>0</v>
      </c>
      <c r="Q187" s="191">
        <v>2.9E-4</v>
      </c>
      <c r="R187" s="191">
        <f t="shared" si="2"/>
        <v>2.9E-4</v>
      </c>
      <c r="S187" s="191">
        <v>0</v>
      </c>
      <c r="T187" s="192">
        <f t="shared" si="3"/>
        <v>0</v>
      </c>
      <c r="AR187" s="93" t="s">
        <v>271</v>
      </c>
      <c r="AT187" s="93" t="s">
        <v>183</v>
      </c>
      <c r="AU187" s="93" t="s">
        <v>81</v>
      </c>
      <c r="AY187" s="93" t="s">
        <v>180</v>
      </c>
      <c r="BE187" s="193">
        <f t="shared" si="4"/>
        <v>0</v>
      </c>
      <c r="BF187" s="193">
        <f t="shared" si="5"/>
        <v>0</v>
      </c>
      <c r="BG187" s="193">
        <f t="shared" si="6"/>
        <v>0</v>
      </c>
      <c r="BH187" s="193">
        <f t="shared" si="7"/>
        <v>0</v>
      </c>
      <c r="BI187" s="193">
        <f t="shared" si="8"/>
        <v>0</v>
      </c>
      <c r="BJ187" s="93" t="s">
        <v>78</v>
      </c>
      <c r="BK187" s="193">
        <f t="shared" si="9"/>
        <v>0</v>
      </c>
      <c r="BL187" s="93" t="s">
        <v>271</v>
      </c>
      <c r="BM187" s="93" t="s">
        <v>3062</v>
      </c>
    </row>
    <row r="188" spans="2:65" s="103" customFormat="1" ht="16.5" customHeight="1">
      <c r="B188" s="104"/>
      <c r="C188" s="183" t="s">
        <v>411</v>
      </c>
      <c r="D188" s="183" t="s">
        <v>183</v>
      </c>
      <c r="E188" s="184" t="s">
        <v>3063</v>
      </c>
      <c r="F188" s="185" t="s">
        <v>3064</v>
      </c>
      <c r="G188" s="186" t="s">
        <v>454</v>
      </c>
      <c r="H188" s="187">
        <v>1</v>
      </c>
      <c r="I188" s="6"/>
      <c r="J188" s="188">
        <f t="shared" si="0"/>
        <v>0</v>
      </c>
      <c r="K188" s="185" t="s">
        <v>5</v>
      </c>
      <c r="L188" s="104"/>
      <c r="M188" s="189" t="s">
        <v>5</v>
      </c>
      <c r="N188" s="190" t="s">
        <v>42</v>
      </c>
      <c r="O188" s="105"/>
      <c r="P188" s="191">
        <f t="shared" si="1"/>
        <v>0</v>
      </c>
      <c r="Q188" s="191">
        <v>2.9E-4</v>
      </c>
      <c r="R188" s="191">
        <f t="shared" si="2"/>
        <v>2.9E-4</v>
      </c>
      <c r="S188" s="191">
        <v>0</v>
      </c>
      <c r="T188" s="192">
        <f t="shared" si="3"/>
        <v>0</v>
      </c>
      <c r="AR188" s="93" t="s">
        <v>271</v>
      </c>
      <c r="AT188" s="93" t="s">
        <v>183</v>
      </c>
      <c r="AU188" s="93" t="s">
        <v>81</v>
      </c>
      <c r="AY188" s="93" t="s">
        <v>180</v>
      </c>
      <c r="BE188" s="193">
        <f t="shared" si="4"/>
        <v>0</v>
      </c>
      <c r="BF188" s="193">
        <f t="shared" si="5"/>
        <v>0</v>
      </c>
      <c r="BG188" s="193">
        <f t="shared" si="6"/>
        <v>0</v>
      </c>
      <c r="BH188" s="193">
        <f t="shared" si="7"/>
        <v>0</v>
      </c>
      <c r="BI188" s="193">
        <f t="shared" si="8"/>
        <v>0</v>
      </c>
      <c r="BJ188" s="93" t="s">
        <v>78</v>
      </c>
      <c r="BK188" s="193">
        <f t="shared" si="9"/>
        <v>0</v>
      </c>
      <c r="BL188" s="93" t="s">
        <v>271</v>
      </c>
      <c r="BM188" s="93" t="s">
        <v>3065</v>
      </c>
    </row>
    <row r="189" spans="2:65" s="103" customFormat="1" ht="16.5" customHeight="1">
      <c r="B189" s="104"/>
      <c r="C189" s="183" t="s">
        <v>440</v>
      </c>
      <c r="D189" s="183" t="s">
        <v>183</v>
      </c>
      <c r="E189" s="184" t="s">
        <v>3066</v>
      </c>
      <c r="F189" s="185" t="s">
        <v>3067</v>
      </c>
      <c r="G189" s="186" t="s">
        <v>454</v>
      </c>
      <c r="H189" s="187">
        <v>1</v>
      </c>
      <c r="I189" s="6"/>
      <c r="J189" s="188">
        <f t="shared" si="0"/>
        <v>0</v>
      </c>
      <c r="K189" s="185" t="s">
        <v>187</v>
      </c>
      <c r="L189" s="104"/>
      <c r="M189" s="189" t="s">
        <v>5</v>
      </c>
      <c r="N189" s="190" t="s">
        <v>42</v>
      </c>
      <c r="O189" s="105"/>
      <c r="P189" s="191">
        <f t="shared" si="1"/>
        <v>0</v>
      </c>
      <c r="Q189" s="191">
        <v>1.7000000000000001E-4</v>
      </c>
      <c r="R189" s="191">
        <f t="shared" si="2"/>
        <v>1.7000000000000001E-4</v>
      </c>
      <c r="S189" s="191">
        <v>0</v>
      </c>
      <c r="T189" s="192">
        <f t="shared" si="3"/>
        <v>0</v>
      </c>
      <c r="AR189" s="93" t="s">
        <v>271</v>
      </c>
      <c r="AT189" s="93" t="s">
        <v>183</v>
      </c>
      <c r="AU189" s="93" t="s">
        <v>81</v>
      </c>
      <c r="AY189" s="93" t="s">
        <v>180</v>
      </c>
      <c r="BE189" s="193">
        <f t="shared" si="4"/>
        <v>0</v>
      </c>
      <c r="BF189" s="193">
        <f t="shared" si="5"/>
        <v>0</v>
      </c>
      <c r="BG189" s="193">
        <f t="shared" si="6"/>
        <v>0</v>
      </c>
      <c r="BH189" s="193">
        <f t="shared" si="7"/>
        <v>0</v>
      </c>
      <c r="BI189" s="193">
        <f t="shared" si="8"/>
        <v>0</v>
      </c>
      <c r="BJ189" s="93" t="s">
        <v>78</v>
      </c>
      <c r="BK189" s="193">
        <f t="shared" si="9"/>
        <v>0</v>
      </c>
      <c r="BL189" s="93" t="s">
        <v>271</v>
      </c>
      <c r="BM189" s="93" t="s">
        <v>3068</v>
      </c>
    </row>
    <row r="190" spans="2:65" s="103" customFormat="1" ht="38.25" customHeight="1">
      <c r="B190" s="104"/>
      <c r="C190" s="183" t="s">
        <v>444</v>
      </c>
      <c r="D190" s="183" t="s">
        <v>183</v>
      </c>
      <c r="E190" s="184" t="s">
        <v>3069</v>
      </c>
      <c r="F190" s="185" t="s">
        <v>3070</v>
      </c>
      <c r="G190" s="186" t="s">
        <v>237</v>
      </c>
      <c r="H190" s="187">
        <v>0.215</v>
      </c>
      <c r="I190" s="6"/>
      <c r="J190" s="188">
        <f t="shared" si="0"/>
        <v>0</v>
      </c>
      <c r="K190" s="185" t="s">
        <v>187</v>
      </c>
      <c r="L190" s="104"/>
      <c r="M190" s="189" t="s">
        <v>5</v>
      </c>
      <c r="N190" s="190" t="s">
        <v>42</v>
      </c>
      <c r="O190" s="105"/>
      <c r="P190" s="191">
        <f t="shared" si="1"/>
        <v>0</v>
      </c>
      <c r="Q190" s="191">
        <v>0</v>
      </c>
      <c r="R190" s="191">
        <f t="shared" si="2"/>
        <v>0</v>
      </c>
      <c r="S190" s="191">
        <v>0</v>
      </c>
      <c r="T190" s="192">
        <f t="shared" si="3"/>
        <v>0</v>
      </c>
      <c r="AR190" s="93" t="s">
        <v>271</v>
      </c>
      <c r="AT190" s="93" t="s">
        <v>183</v>
      </c>
      <c r="AU190" s="93" t="s">
        <v>81</v>
      </c>
      <c r="AY190" s="93" t="s">
        <v>180</v>
      </c>
      <c r="BE190" s="193">
        <f t="shared" si="4"/>
        <v>0</v>
      </c>
      <c r="BF190" s="193">
        <f t="shared" si="5"/>
        <v>0</v>
      </c>
      <c r="BG190" s="193">
        <f t="shared" si="6"/>
        <v>0</v>
      </c>
      <c r="BH190" s="193">
        <f t="shared" si="7"/>
        <v>0</v>
      </c>
      <c r="BI190" s="193">
        <f t="shared" si="8"/>
        <v>0</v>
      </c>
      <c r="BJ190" s="93" t="s">
        <v>78</v>
      </c>
      <c r="BK190" s="193">
        <f t="shared" si="9"/>
        <v>0</v>
      </c>
      <c r="BL190" s="93" t="s">
        <v>271</v>
      </c>
      <c r="BM190" s="93" t="s">
        <v>3071</v>
      </c>
    </row>
    <row r="191" spans="2:65" s="103" customFormat="1" ht="38.25" customHeight="1">
      <c r="B191" s="104"/>
      <c r="C191" s="183" t="s">
        <v>451</v>
      </c>
      <c r="D191" s="183" t="s">
        <v>183</v>
      </c>
      <c r="E191" s="184" t="s">
        <v>3072</v>
      </c>
      <c r="F191" s="185" t="s">
        <v>3073</v>
      </c>
      <c r="G191" s="186" t="s">
        <v>237</v>
      </c>
      <c r="H191" s="187">
        <v>0.215</v>
      </c>
      <c r="I191" s="6"/>
      <c r="J191" s="188">
        <f t="shared" si="0"/>
        <v>0</v>
      </c>
      <c r="K191" s="185" t="s">
        <v>187</v>
      </c>
      <c r="L191" s="104"/>
      <c r="M191" s="189" t="s">
        <v>5</v>
      </c>
      <c r="N191" s="190" t="s">
        <v>42</v>
      </c>
      <c r="O191" s="105"/>
      <c r="P191" s="191">
        <f t="shared" si="1"/>
        <v>0</v>
      </c>
      <c r="Q191" s="191">
        <v>0</v>
      </c>
      <c r="R191" s="191">
        <f t="shared" si="2"/>
        <v>0</v>
      </c>
      <c r="S191" s="191">
        <v>0</v>
      </c>
      <c r="T191" s="192">
        <f t="shared" si="3"/>
        <v>0</v>
      </c>
      <c r="AR191" s="93" t="s">
        <v>271</v>
      </c>
      <c r="AT191" s="93" t="s">
        <v>183</v>
      </c>
      <c r="AU191" s="93" t="s">
        <v>81</v>
      </c>
      <c r="AY191" s="93" t="s">
        <v>180</v>
      </c>
      <c r="BE191" s="193">
        <f t="shared" si="4"/>
        <v>0</v>
      </c>
      <c r="BF191" s="193">
        <f t="shared" si="5"/>
        <v>0</v>
      </c>
      <c r="BG191" s="193">
        <f t="shared" si="6"/>
        <v>0</v>
      </c>
      <c r="BH191" s="193">
        <f t="shared" si="7"/>
        <v>0</v>
      </c>
      <c r="BI191" s="193">
        <f t="shared" si="8"/>
        <v>0</v>
      </c>
      <c r="BJ191" s="93" t="s">
        <v>78</v>
      </c>
      <c r="BK191" s="193">
        <f t="shared" si="9"/>
        <v>0</v>
      </c>
      <c r="BL191" s="93" t="s">
        <v>271</v>
      </c>
      <c r="BM191" s="93" t="s">
        <v>3074</v>
      </c>
    </row>
    <row r="192" spans="2:65" s="103" customFormat="1" ht="16.5" customHeight="1">
      <c r="B192" s="104"/>
      <c r="C192" s="183" t="s">
        <v>458</v>
      </c>
      <c r="D192" s="183" t="s">
        <v>183</v>
      </c>
      <c r="E192" s="184" t="s">
        <v>3075</v>
      </c>
      <c r="F192" s="185" t="s">
        <v>3076</v>
      </c>
      <c r="G192" s="186" t="s">
        <v>186</v>
      </c>
      <c r="H192" s="187">
        <v>30</v>
      </c>
      <c r="I192" s="6"/>
      <c r="J192" s="188">
        <f t="shared" si="0"/>
        <v>0</v>
      </c>
      <c r="K192" s="185" t="s">
        <v>187</v>
      </c>
      <c r="L192" s="104"/>
      <c r="M192" s="189" t="s">
        <v>5</v>
      </c>
      <c r="N192" s="190" t="s">
        <v>42</v>
      </c>
      <c r="O192" s="105"/>
      <c r="P192" s="191">
        <f t="shared" si="1"/>
        <v>0</v>
      </c>
      <c r="Q192" s="191">
        <v>0</v>
      </c>
      <c r="R192" s="191">
        <f t="shared" si="2"/>
        <v>0</v>
      </c>
      <c r="S192" s="191">
        <v>1.4919999999999999E-2</v>
      </c>
      <c r="T192" s="192">
        <f t="shared" si="3"/>
        <v>0.4476</v>
      </c>
      <c r="AR192" s="93" t="s">
        <v>271</v>
      </c>
      <c r="AT192" s="93" t="s">
        <v>183</v>
      </c>
      <c r="AU192" s="93" t="s">
        <v>81</v>
      </c>
      <c r="AY192" s="93" t="s">
        <v>180</v>
      </c>
      <c r="BE192" s="193">
        <f t="shared" si="4"/>
        <v>0</v>
      </c>
      <c r="BF192" s="193">
        <f t="shared" si="5"/>
        <v>0</v>
      </c>
      <c r="BG192" s="193">
        <f t="shared" si="6"/>
        <v>0</v>
      </c>
      <c r="BH192" s="193">
        <f t="shared" si="7"/>
        <v>0</v>
      </c>
      <c r="BI192" s="193">
        <f t="shared" si="8"/>
        <v>0</v>
      </c>
      <c r="BJ192" s="93" t="s">
        <v>78</v>
      </c>
      <c r="BK192" s="193">
        <f t="shared" si="9"/>
        <v>0</v>
      </c>
      <c r="BL192" s="93" t="s">
        <v>271</v>
      </c>
      <c r="BM192" s="93" t="s">
        <v>3077</v>
      </c>
    </row>
    <row r="193" spans="2:65" s="103" customFormat="1" ht="25.5" customHeight="1">
      <c r="B193" s="104"/>
      <c r="C193" s="183" t="s">
        <v>466</v>
      </c>
      <c r="D193" s="183" t="s">
        <v>183</v>
      </c>
      <c r="E193" s="184" t="s">
        <v>3078</v>
      </c>
      <c r="F193" s="185" t="s">
        <v>3079</v>
      </c>
      <c r="G193" s="186" t="s">
        <v>186</v>
      </c>
      <c r="H193" s="187">
        <v>25</v>
      </c>
      <c r="I193" s="6"/>
      <c r="J193" s="188">
        <f t="shared" si="0"/>
        <v>0</v>
      </c>
      <c r="K193" s="185" t="s">
        <v>187</v>
      </c>
      <c r="L193" s="104"/>
      <c r="M193" s="189" t="s">
        <v>5</v>
      </c>
      <c r="N193" s="190" t="s">
        <v>42</v>
      </c>
      <c r="O193" s="105"/>
      <c r="P193" s="191">
        <f t="shared" si="1"/>
        <v>0</v>
      </c>
      <c r="Q193" s="191">
        <v>0</v>
      </c>
      <c r="R193" s="191">
        <f t="shared" si="2"/>
        <v>0</v>
      </c>
      <c r="S193" s="191">
        <v>3.065E-2</v>
      </c>
      <c r="T193" s="192">
        <f t="shared" si="3"/>
        <v>0.76624999999999999</v>
      </c>
      <c r="AR193" s="93" t="s">
        <v>271</v>
      </c>
      <c r="AT193" s="93" t="s">
        <v>183</v>
      </c>
      <c r="AU193" s="93" t="s">
        <v>81</v>
      </c>
      <c r="AY193" s="93" t="s">
        <v>180</v>
      </c>
      <c r="BE193" s="193">
        <f t="shared" si="4"/>
        <v>0</v>
      </c>
      <c r="BF193" s="193">
        <f t="shared" si="5"/>
        <v>0</v>
      </c>
      <c r="BG193" s="193">
        <f t="shared" si="6"/>
        <v>0</v>
      </c>
      <c r="BH193" s="193">
        <f t="shared" si="7"/>
        <v>0</v>
      </c>
      <c r="BI193" s="193">
        <f t="shared" si="8"/>
        <v>0</v>
      </c>
      <c r="BJ193" s="93" t="s">
        <v>78</v>
      </c>
      <c r="BK193" s="193">
        <f t="shared" si="9"/>
        <v>0</v>
      </c>
      <c r="BL193" s="93" t="s">
        <v>271</v>
      </c>
      <c r="BM193" s="93" t="s">
        <v>3080</v>
      </c>
    </row>
    <row r="194" spans="2:65" s="103" customFormat="1" ht="25.5" customHeight="1">
      <c r="B194" s="104"/>
      <c r="C194" s="183" t="s">
        <v>473</v>
      </c>
      <c r="D194" s="183" t="s">
        <v>183</v>
      </c>
      <c r="E194" s="184" t="s">
        <v>3081</v>
      </c>
      <c r="F194" s="185" t="s">
        <v>3082</v>
      </c>
      <c r="G194" s="186" t="s">
        <v>186</v>
      </c>
      <c r="H194" s="187">
        <v>50</v>
      </c>
      <c r="I194" s="6"/>
      <c r="J194" s="188">
        <f t="shared" si="0"/>
        <v>0</v>
      </c>
      <c r="K194" s="185" t="s">
        <v>187</v>
      </c>
      <c r="L194" s="104"/>
      <c r="M194" s="189" t="s">
        <v>5</v>
      </c>
      <c r="N194" s="190" t="s">
        <v>42</v>
      </c>
      <c r="O194" s="105"/>
      <c r="P194" s="191">
        <f t="shared" si="1"/>
        <v>0</v>
      </c>
      <c r="Q194" s="191">
        <v>0</v>
      </c>
      <c r="R194" s="191">
        <f t="shared" si="2"/>
        <v>0</v>
      </c>
      <c r="S194" s="191">
        <v>2.0999999999999999E-3</v>
      </c>
      <c r="T194" s="192">
        <f t="shared" si="3"/>
        <v>0.105</v>
      </c>
      <c r="AR194" s="93" t="s">
        <v>271</v>
      </c>
      <c r="AT194" s="93" t="s">
        <v>183</v>
      </c>
      <c r="AU194" s="93" t="s">
        <v>81</v>
      </c>
      <c r="AY194" s="93" t="s">
        <v>180</v>
      </c>
      <c r="BE194" s="193">
        <f t="shared" si="4"/>
        <v>0</v>
      </c>
      <c r="BF194" s="193">
        <f t="shared" si="5"/>
        <v>0</v>
      </c>
      <c r="BG194" s="193">
        <f t="shared" si="6"/>
        <v>0</v>
      </c>
      <c r="BH194" s="193">
        <f t="shared" si="7"/>
        <v>0</v>
      </c>
      <c r="BI194" s="193">
        <f t="shared" si="8"/>
        <v>0</v>
      </c>
      <c r="BJ194" s="93" t="s">
        <v>78</v>
      </c>
      <c r="BK194" s="193">
        <f t="shared" si="9"/>
        <v>0</v>
      </c>
      <c r="BL194" s="93" t="s">
        <v>271</v>
      </c>
      <c r="BM194" s="93" t="s">
        <v>3083</v>
      </c>
    </row>
    <row r="195" spans="2:65" s="103" customFormat="1" ht="16.5" customHeight="1">
      <c r="B195" s="104"/>
      <c r="C195" s="183" t="s">
        <v>481</v>
      </c>
      <c r="D195" s="183" t="s">
        <v>183</v>
      </c>
      <c r="E195" s="184" t="s">
        <v>3084</v>
      </c>
      <c r="F195" s="185" t="s">
        <v>3085</v>
      </c>
      <c r="G195" s="186" t="s">
        <v>454</v>
      </c>
      <c r="H195" s="187">
        <v>13</v>
      </c>
      <c r="I195" s="6"/>
      <c r="J195" s="188">
        <f t="shared" si="0"/>
        <v>0</v>
      </c>
      <c r="K195" s="185" t="s">
        <v>187</v>
      </c>
      <c r="L195" s="104"/>
      <c r="M195" s="189" t="s">
        <v>5</v>
      </c>
      <c r="N195" s="190" t="s">
        <v>42</v>
      </c>
      <c r="O195" s="105"/>
      <c r="P195" s="191">
        <f t="shared" si="1"/>
        <v>0</v>
      </c>
      <c r="Q195" s="191">
        <v>0</v>
      </c>
      <c r="R195" s="191">
        <f t="shared" si="2"/>
        <v>0</v>
      </c>
      <c r="S195" s="191">
        <v>3.0999999999999999E-3</v>
      </c>
      <c r="T195" s="192">
        <f t="shared" si="3"/>
        <v>4.0299999999999996E-2</v>
      </c>
      <c r="AR195" s="93" t="s">
        <v>271</v>
      </c>
      <c r="AT195" s="93" t="s">
        <v>183</v>
      </c>
      <c r="AU195" s="93" t="s">
        <v>81</v>
      </c>
      <c r="AY195" s="93" t="s">
        <v>180</v>
      </c>
      <c r="BE195" s="193">
        <f t="shared" si="4"/>
        <v>0</v>
      </c>
      <c r="BF195" s="193">
        <f t="shared" si="5"/>
        <v>0</v>
      </c>
      <c r="BG195" s="193">
        <f t="shared" si="6"/>
        <v>0</v>
      </c>
      <c r="BH195" s="193">
        <f t="shared" si="7"/>
        <v>0</v>
      </c>
      <c r="BI195" s="193">
        <f t="shared" si="8"/>
        <v>0</v>
      </c>
      <c r="BJ195" s="93" t="s">
        <v>78</v>
      </c>
      <c r="BK195" s="193">
        <f t="shared" si="9"/>
        <v>0</v>
      </c>
      <c r="BL195" s="93" t="s">
        <v>271</v>
      </c>
      <c r="BM195" s="93" t="s">
        <v>3086</v>
      </c>
    </row>
    <row r="196" spans="2:65" s="103" customFormat="1" ht="16.5" customHeight="1">
      <c r="B196" s="104"/>
      <c r="C196" s="183" t="s">
        <v>489</v>
      </c>
      <c r="D196" s="183" t="s">
        <v>183</v>
      </c>
      <c r="E196" s="184" t="s">
        <v>3087</v>
      </c>
      <c r="F196" s="185" t="s">
        <v>3088</v>
      </c>
      <c r="G196" s="186" t="s">
        <v>454</v>
      </c>
      <c r="H196" s="187">
        <v>8</v>
      </c>
      <c r="I196" s="6"/>
      <c r="J196" s="188">
        <f t="shared" si="0"/>
        <v>0</v>
      </c>
      <c r="K196" s="185" t="s">
        <v>187</v>
      </c>
      <c r="L196" s="104"/>
      <c r="M196" s="189" t="s">
        <v>5</v>
      </c>
      <c r="N196" s="190" t="s">
        <v>42</v>
      </c>
      <c r="O196" s="105"/>
      <c r="P196" s="191">
        <f t="shared" si="1"/>
        <v>0</v>
      </c>
      <c r="Q196" s="191">
        <v>0</v>
      </c>
      <c r="R196" s="191">
        <f t="shared" si="2"/>
        <v>0</v>
      </c>
      <c r="S196" s="191">
        <v>4.1999999999999997E-3</v>
      </c>
      <c r="T196" s="192">
        <f t="shared" si="3"/>
        <v>3.3599999999999998E-2</v>
      </c>
      <c r="AR196" s="93" t="s">
        <v>271</v>
      </c>
      <c r="AT196" s="93" t="s">
        <v>183</v>
      </c>
      <c r="AU196" s="93" t="s">
        <v>81</v>
      </c>
      <c r="AY196" s="93" t="s">
        <v>180</v>
      </c>
      <c r="BE196" s="193">
        <f t="shared" si="4"/>
        <v>0</v>
      </c>
      <c r="BF196" s="193">
        <f t="shared" si="5"/>
        <v>0</v>
      </c>
      <c r="BG196" s="193">
        <f t="shared" si="6"/>
        <v>0</v>
      </c>
      <c r="BH196" s="193">
        <f t="shared" si="7"/>
        <v>0</v>
      </c>
      <c r="BI196" s="193">
        <f t="shared" si="8"/>
        <v>0</v>
      </c>
      <c r="BJ196" s="93" t="s">
        <v>78</v>
      </c>
      <c r="BK196" s="193">
        <f t="shared" si="9"/>
        <v>0</v>
      </c>
      <c r="BL196" s="93" t="s">
        <v>271</v>
      </c>
      <c r="BM196" s="93" t="s">
        <v>3089</v>
      </c>
    </row>
    <row r="197" spans="2:65" s="103" customFormat="1" ht="25.5" customHeight="1">
      <c r="B197" s="104"/>
      <c r="C197" s="183" t="s">
        <v>500</v>
      </c>
      <c r="D197" s="183" t="s">
        <v>183</v>
      </c>
      <c r="E197" s="184" t="s">
        <v>3090</v>
      </c>
      <c r="F197" s="185" t="s">
        <v>3091</v>
      </c>
      <c r="G197" s="186" t="s">
        <v>237</v>
      </c>
      <c r="H197" s="187">
        <v>1.393</v>
      </c>
      <c r="I197" s="6"/>
      <c r="J197" s="188">
        <f t="shared" si="0"/>
        <v>0</v>
      </c>
      <c r="K197" s="185" t="s">
        <v>187</v>
      </c>
      <c r="L197" s="104"/>
      <c r="M197" s="189" t="s">
        <v>5</v>
      </c>
      <c r="N197" s="190" t="s">
        <v>42</v>
      </c>
      <c r="O197" s="105"/>
      <c r="P197" s="191">
        <f t="shared" si="1"/>
        <v>0</v>
      </c>
      <c r="Q197" s="191">
        <v>0</v>
      </c>
      <c r="R197" s="191">
        <f t="shared" si="2"/>
        <v>0</v>
      </c>
      <c r="S197" s="191">
        <v>0</v>
      </c>
      <c r="T197" s="192">
        <f t="shared" si="3"/>
        <v>0</v>
      </c>
      <c r="AR197" s="93" t="s">
        <v>271</v>
      </c>
      <c r="AT197" s="93" t="s">
        <v>183</v>
      </c>
      <c r="AU197" s="93" t="s">
        <v>81</v>
      </c>
      <c r="AY197" s="93" t="s">
        <v>180</v>
      </c>
      <c r="BE197" s="193">
        <f t="shared" si="4"/>
        <v>0</v>
      </c>
      <c r="BF197" s="193">
        <f t="shared" si="5"/>
        <v>0</v>
      </c>
      <c r="BG197" s="193">
        <f t="shared" si="6"/>
        <v>0</v>
      </c>
      <c r="BH197" s="193">
        <f t="shared" si="7"/>
        <v>0</v>
      </c>
      <c r="BI197" s="193">
        <f t="shared" si="8"/>
        <v>0</v>
      </c>
      <c r="BJ197" s="93" t="s">
        <v>78</v>
      </c>
      <c r="BK197" s="193">
        <f t="shared" si="9"/>
        <v>0</v>
      </c>
      <c r="BL197" s="93" t="s">
        <v>271</v>
      </c>
      <c r="BM197" s="93" t="s">
        <v>3092</v>
      </c>
    </row>
    <row r="198" spans="2:65" s="103" customFormat="1" ht="25.5" customHeight="1">
      <c r="B198" s="104"/>
      <c r="C198" s="183" t="s">
        <v>504</v>
      </c>
      <c r="D198" s="183" t="s">
        <v>183</v>
      </c>
      <c r="E198" s="184" t="s">
        <v>1308</v>
      </c>
      <c r="F198" s="185" t="s">
        <v>1309</v>
      </c>
      <c r="G198" s="186" t="s">
        <v>237</v>
      </c>
      <c r="H198" s="187">
        <v>1.393</v>
      </c>
      <c r="I198" s="6"/>
      <c r="J198" s="188">
        <f t="shared" si="0"/>
        <v>0</v>
      </c>
      <c r="K198" s="185" t="s">
        <v>187</v>
      </c>
      <c r="L198" s="104"/>
      <c r="M198" s="189" t="s">
        <v>5</v>
      </c>
      <c r="N198" s="190" t="s">
        <v>42</v>
      </c>
      <c r="O198" s="105"/>
      <c r="P198" s="191">
        <f t="shared" si="1"/>
        <v>0</v>
      </c>
      <c r="Q198" s="191">
        <v>0</v>
      </c>
      <c r="R198" s="191">
        <f t="shared" si="2"/>
        <v>0</v>
      </c>
      <c r="S198" s="191">
        <v>0</v>
      </c>
      <c r="T198" s="192">
        <f t="shared" si="3"/>
        <v>0</v>
      </c>
      <c r="AR198" s="93" t="s">
        <v>271</v>
      </c>
      <c r="AT198" s="93" t="s">
        <v>183</v>
      </c>
      <c r="AU198" s="93" t="s">
        <v>81</v>
      </c>
      <c r="AY198" s="93" t="s">
        <v>180</v>
      </c>
      <c r="BE198" s="193">
        <f t="shared" si="4"/>
        <v>0</v>
      </c>
      <c r="BF198" s="193">
        <f t="shared" si="5"/>
        <v>0</v>
      </c>
      <c r="BG198" s="193">
        <f t="shared" si="6"/>
        <v>0</v>
      </c>
      <c r="BH198" s="193">
        <f t="shared" si="7"/>
        <v>0</v>
      </c>
      <c r="BI198" s="193">
        <f t="shared" si="8"/>
        <v>0</v>
      </c>
      <c r="BJ198" s="93" t="s">
        <v>78</v>
      </c>
      <c r="BK198" s="193">
        <f t="shared" si="9"/>
        <v>0</v>
      </c>
      <c r="BL198" s="93" t="s">
        <v>271</v>
      </c>
      <c r="BM198" s="93" t="s">
        <v>3093</v>
      </c>
    </row>
    <row r="199" spans="2:65" s="103" customFormat="1" ht="25.5" customHeight="1">
      <c r="B199" s="104"/>
      <c r="C199" s="183" t="s">
        <v>510</v>
      </c>
      <c r="D199" s="183" t="s">
        <v>183</v>
      </c>
      <c r="E199" s="184" t="s">
        <v>1312</v>
      </c>
      <c r="F199" s="185" t="s">
        <v>1313</v>
      </c>
      <c r="G199" s="186" t="s">
        <v>237</v>
      </c>
      <c r="H199" s="187">
        <v>19.501999999999999</v>
      </c>
      <c r="I199" s="6"/>
      <c r="J199" s="188">
        <f t="shared" si="0"/>
        <v>0</v>
      </c>
      <c r="K199" s="185" t="s">
        <v>187</v>
      </c>
      <c r="L199" s="104"/>
      <c r="M199" s="189" t="s">
        <v>5</v>
      </c>
      <c r="N199" s="190" t="s">
        <v>42</v>
      </c>
      <c r="O199" s="105"/>
      <c r="P199" s="191">
        <f t="shared" si="1"/>
        <v>0</v>
      </c>
      <c r="Q199" s="191">
        <v>0</v>
      </c>
      <c r="R199" s="191">
        <f t="shared" si="2"/>
        <v>0</v>
      </c>
      <c r="S199" s="191">
        <v>0</v>
      </c>
      <c r="T199" s="192">
        <f t="shared" si="3"/>
        <v>0</v>
      </c>
      <c r="AR199" s="93" t="s">
        <v>271</v>
      </c>
      <c r="AT199" s="93" t="s">
        <v>183</v>
      </c>
      <c r="AU199" s="93" t="s">
        <v>81</v>
      </c>
      <c r="AY199" s="93" t="s">
        <v>180</v>
      </c>
      <c r="BE199" s="193">
        <f t="shared" si="4"/>
        <v>0</v>
      </c>
      <c r="BF199" s="193">
        <f t="shared" si="5"/>
        <v>0</v>
      </c>
      <c r="BG199" s="193">
        <f t="shared" si="6"/>
        <v>0</v>
      </c>
      <c r="BH199" s="193">
        <f t="shared" si="7"/>
        <v>0</v>
      </c>
      <c r="BI199" s="193">
        <f t="shared" si="8"/>
        <v>0</v>
      </c>
      <c r="BJ199" s="93" t="s">
        <v>78</v>
      </c>
      <c r="BK199" s="193">
        <f t="shared" si="9"/>
        <v>0</v>
      </c>
      <c r="BL199" s="93" t="s">
        <v>271</v>
      </c>
      <c r="BM199" s="93" t="s">
        <v>3094</v>
      </c>
    </row>
    <row r="200" spans="2:65" s="203" customFormat="1">
      <c r="B200" s="202"/>
      <c r="D200" s="196" t="s">
        <v>190</v>
      </c>
      <c r="E200" s="204" t="s">
        <v>5</v>
      </c>
      <c r="F200" s="205" t="s">
        <v>3095</v>
      </c>
      <c r="H200" s="206">
        <v>19.501999999999999</v>
      </c>
      <c r="L200" s="202"/>
      <c r="M200" s="207"/>
      <c r="N200" s="208"/>
      <c r="O200" s="208"/>
      <c r="P200" s="208"/>
      <c r="Q200" s="208"/>
      <c r="R200" s="208"/>
      <c r="S200" s="208"/>
      <c r="T200" s="209"/>
      <c r="AT200" s="204" t="s">
        <v>190</v>
      </c>
      <c r="AU200" s="204" t="s">
        <v>81</v>
      </c>
      <c r="AV200" s="203" t="s">
        <v>81</v>
      </c>
      <c r="AW200" s="203" t="s">
        <v>34</v>
      </c>
      <c r="AX200" s="203" t="s">
        <v>78</v>
      </c>
      <c r="AY200" s="204" t="s">
        <v>180</v>
      </c>
    </row>
    <row r="201" spans="2:65" s="103" customFormat="1" ht="38.25" customHeight="1">
      <c r="B201" s="104"/>
      <c r="C201" s="183" t="s">
        <v>565</v>
      </c>
      <c r="D201" s="183" t="s">
        <v>183</v>
      </c>
      <c r="E201" s="184" t="s">
        <v>1317</v>
      </c>
      <c r="F201" s="185" t="s">
        <v>3096</v>
      </c>
      <c r="G201" s="186" t="s">
        <v>237</v>
      </c>
      <c r="H201" s="187">
        <v>1.393</v>
      </c>
      <c r="I201" s="6"/>
      <c r="J201" s="188">
        <f>ROUND(I201*H201,2)</f>
        <v>0</v>
      </c>
      <c r="K201" s="185" t="s">
        <v>187</v>
      </c>
      <c r="L201" s="104"/>
      <c r="M201" s="189" t="s">
        <v>5</v>
      </c>
      <c r="N201" s="190" t="s">
        <v>42</v>
      </c>
      <c r="O201" s="105"/>
      <c r="P201" s="191">
        <f>O201*H201</f>
        <v>0</v>
      </c>
      <c r="Q201" s="191">
        <v>0</v>
      </c>
      <c r="R201" s="191">
        <f>Q201*H201</f>
        <v>0</v>
      </c>
      <c r="S201" s="191">
        <v>0</v>
      </c>
      <c r="T201" s="192">
        <f>S201*H201</f>
        <v>0</v>
      </c>
      <c r="AR201" s="93" t="s">
        <v>271</v>
      </c>
      <c r="AT201" s="93" t="s">
        <v>183</v>
      </c>
      <c r="AU201" s="93" t="s">
        <v>81</v>
      </c>
      <c r="AY201" s="93" t="s">
        <v>180</v>
      </c>
      <c r="BE201" s="193">
        <f>IF(N201="základní",J201,0)</f>
        <v>0</v>
      </c>
      <c r="BF201" s="193">
        <f>IF(N201="snížená",J201,0)</f>
        <v>0</v>
      </c>
      <c r="BG201" s="193">
        <f>IF(N201="zákl. přenesená",J201,0)</f>
        <v>0</v>
      </c>
      <c r="BH201" s="193">
        <f>IF(N201="sníž. přenesená",J201,0)</f>
        <v>0</v>
      </c>
      <c r="BI201" s="193">
        <f>IF(N201="nulová",J201,0)</f>
        <v>0</v>
      </c>
      <c r="BJ201" s="93" t="s">
        <v>78</v>
      </c>
      <c r="BK201" s="193">
        <f>ROUND(I201*H201,2)</f>
        <v>0</v>
      </c>
      <c r="BL201" s="93" t="s">
        <v>271</v>
      </c>
      <c r="BM201" s="93" t="s">
        <v>3097</v>
      </c>
    </row>
    <row r="202" spans="2:65" s="103" customFormat="1" ht="25.5" customHeight="1">
      <c r="B202" s="104"/>
      <c r="C202" s="183" t="s">
        <v>569</v>
      </c>
      <c r="D202" s="183" t="s">
        <v>183</v>
      </c>
      <c r="E202" s="184" t="s">
        <v>3098</v>
      </c>
      <c r="F202" s="185" t="s">
        <v>3099</v>
      </c>
      <c r="G202" s="186" t="s">
        <v>454</v>
      </c>
      <c r="H202" s="187">
        <v>2</v>
      </c>
      <c r="I202" s="6"/>
      <c r="J202" s="188">
        <f>ROUND(I202*H202,2)</f>
        <v>0</v>
      </c>
      <c r="K202" s="185" t="s">
        <v>187</v>
      </c>
      <c r="L202" s="104"/>
      <c r="M202" s="189" t="s">
        <v>5</v>
      </c>
      <c r="N202" s="190" t="s">
        <v>42</v>
      </c>
      <c r="O202" s="105"/>
      <c r="P202" s="191">
        <f>O202*H202</f>
        <v>0</v>
      </c>
      <c r="Q202" s="191">
        <v>1.1270000000000001E-2</v>
      </c>
      <c r="R202" s="191">
        <f>Q202*H202</f>
        <v>2.2540000000000001E-2</v>
      </c>
      <c r="S202" s="191">
        <v>0</v>
      </c>
      <c r="T202" s="192">
        <f>S202*H202</f>
        <v>0</v>
      </c>
      <c r="AR202" s="93" t="s">
        <v>271</v>
      </c>
      <c r="AT202" s="93" t="s">
        <v>183</v>
      </c>
      <c r="AU202" s="93" t="s">
        <v>81</v>
      </c>
      <c r="AY202" s="93" t="s">
        <v>180</v>
      </c>
      <c r="BE202" s="193">
        <f>IF(N202="základní",J202,0)</f>
        <v>0</v>
      </c>
      <c r="BF202" s="193">
        <f>IF(N202="snížená",J202,0)</f>
        <v>0</v>
      </c>
      <c r="BG202" s="193">
        <f>IF(N202="zákl. přenesená",J202,0)</f>
        <v>0</v>
      </c>
      <c r="BH202" s="193">
        <f>IF(N202="sníž. přenesená",J202,0)</f>
        <v>0</v>
      </c>
      <c r="BI202" s="193">
        <f>IF(N202="nulová",J202,0)</f>
        <v>0</v>
      </c>
      <c r="BJ202" s="93" t="s">
        <v>78</v>
      </c>
      <c r="BK202" s="193">
        <f>ROUND(I202*H202,2)</f>
        <v>0</v>
      </c>
      <c r="BL202" s="93" t="s">
        <v>271</v>
      </c>
      <c r="BM202" s="93" t="s">
        <v>3100</v>
      </c>
    </row>
    <row r="203" spans="2:65" s="103" customFormat="1" ht="25.5" customHeight="1">
      <c r="B203" s="104"/>
      <c r="C203" s="183" t="s">
        <v>577</v>
      </c>
      <c r="D203" s="183" t="s">
        <v>183</v>
      </c>
      <c r="E203" s="184" t="s">
        <v>3101</v>
      </c>
      <c r="F203" s="185" t="s">
        <v>3102</v>
      </c>
      <c r="G203" s="186" t="s">
        <v>454</v>
      </c>
      <c r="H203" s="187">
        <v>4</v>
      </c>
      <c r="I203" s="6"/>
      <c r="J203" s="188">
        <f>ROUND(I203*H203,2)</f>
        <v>0</v>
      </c>
      <c r="K203" s="185" t="s">
        <v>187</v>
      </c>
      <c r="L203" s="104"/>
      <c r="M203" s="189" t="s">
        <v>5</v>
      </c>
      <c r="N203" s="190" t="s">
        <v>42</v>
      </c>
      <c r="O203" s="105"/>
      <c r="P203" s="191">
        <f>O203*H203</f>
        <v>0</v>
      </c>
      <c r="Q203" s="191">
        <v>2.4029999999999999E-2</v>
      </c>
      <c r="R203" s="191">
        <f>Q203*H203</f>
        <v>9.6119999999999997E-2</v>
      </c>
      <c r="S203" s="191">
        <v>0</v>
      </c>
      <c r="T203" s="192">
        <f>S203*H203</f>
        <v>0</v>
      </c>
      <c r="AR203" s="93" t="s">
        <v>271</v>
      </c>
      <c r="AT203" s="93" t="s">
        <v>183</v>
      </c>
      <c r="AU203" s="93" t="s">
        <v>81</v>
      </c>
      <c r="AY203" s="93" t="s">
        <v>180</v>
      </c>
      <c r="BE203" s="193">
        <f>IF(N203="základní",J203,0)</f>
        <v>0</v>
      </c>
      <c r="BF203" s="193">
        <f>IF(N203="snížená",J203,0)</f>
        <v>0</v>
      </c>
      <c r="BG203" s="193">
        <f>IF(N203="zákl. přenesená",J203,0)</f>
        <v>0</v>
      </c>
      <c r="BH203" s="193">
        <f>IF(N203="sníž. přenesená",J203,0)</f>
        <v>0</v>
      </c>
      <c r="BI203" s="193">
        <f>IF(N203="nulová",J203,0)</f>
        <v>0</v>
      </c>
      <c r="BJ203" s="93" t="s">
        <v>78</v>
      </c>
      <c r="BK203" s="193">
        <f>ROUND(I203*H203,2)</f>
        <v>0</v>
      </c>
      <c r="BL203" s="93" t="s">
        <v>271</v>
      </c>
      <c r="BM203" s="93" t="s">
        <v>3103</v>
      </c>
    </row>
    <row r="204" spans="2:65" s="103" customFormat="1" ht="16.5" customHeight="1">
      <c r="B204" s="104"/>
      <c r="C204" s="183" t="s">
        <v>584</v>
      </c>
      <c r="D204" s="183" t="s">
        <v>183</v>
      </c>
      <c r="E204" s="184" t="s">
        <v>3104</v>
      </c>
      <c r="F204" s="185" t="s">
        <v>3105</v>
      </c>
      <c r="G204" s="186" t="s">
        <v>186</v>
      </c>
      <c r="H204" s="187">
        <v>20</v>
      </c>
      <c r="I204" s="6"/>
      <c r="J204" s="188">
        <f>ROUND(I204*H204,2)</f>
        <v>0</v>
      </c>
      <c r="K204" s="185" t="s">
        <v>187</v>
      </c>
      <c r="L204" s="104"/>
      <c r="M204" s="189" t="s">
        <v>5</v>
      </c>
      <c r="N204" s="190" t="s">
        <v>42</v>
      </c>
      <c r="O204" s="105"/>
      <c r="P204" s="191">
        <f>O204*H204</f>
        <v>0</v>
      </c>
      <c r="Q204" s="191">
        <v>0</v>
      </c>
      <c r="R204" s="191">
        <f>Q204*H204</f>
        <v>0</v>
      </c>
      <c r="S204" s="191">
        <v>0</v>
      </c>
      <c r="T204" s="192">
        <f>S204*H204</f>
        <v>0</v>
      </c>
      <c r="AR204" s="93" t="s">
        <v>271</v>
      </c>
      <c r="AT204" s="93" t="s">
        <v>183</v>
      </c>
      <c r="AU204" s="93" t="s">
        <v>81</v>
      </c>
      <c r="AY204" s="93" t="s">
        <v>180</v>
      </c>
      <c r="BE204" s="193">
        <f>IF(N204="základní",J204,0)</f>
        <v>0</v>
      </c>
      <c r="BF204" s="193">
        <f>IF(N204="snížená",J204,0)</f>
        <v>0</v>
      </c>
      <c r="BG204" s="193">
        <f>IF(N204="zákl. přenesená",J204,0)</f>
        <v>0</v>
      </c>
      <c r="BH204" s="193">
        <f>IF(N204="sníž. přenesená",J204,0)</f>
        <v>0</v>
      </c>
      <c r="BI204" s="193">
        <f>IF(N204="nulová",J204,0)</f>
        <v>0</v>
      </c>
      <c r="BJ204" s="93" t="s">
        <v>78</v>
      </c>
      <c r="BK204" s="193">
        <f>ROUND(I204*H204,2)</f>
        <v>0</v>
      </c>
      <c r="BL204" s="93" t="s">
        <v>271</v>
      </c>
      <c r="BM204" s="93" t="s">
        <v>3106</v>
      </c>
    </row>
    <row r="205" spans="2:65" s="171" customFormat="1" ht="29.85" customHeight="1">
      <c r="B205" s="170"/>
      <c r="D205" s="172" t="s">
        <v>70</v>
      </c>
      <c r="E205" s="181" t="s">
        <v>3107</v>
      </c>
      <c r="F205" s="181" t="s">
        <v>3108</v>
      </c>
      <c r="J205" s="182">
        <f>BK205</f>
        <v>0</v>
      </c>
      <c r="L205" s="170"/>
      <c r="M205" s="175"/>
      <c r="N205" s="176"/>
      <c r="O205" s="176"/>
      <c r="P205" s="177">
        <f>SUM(P206:P252)</f>
        <v>0</v>
      </c>
      <c r="Q205" s="176"/>
      <c r="R205" s="177">
        <f>SUM(R206:R252)</f>
        <v>0.55842999999999987</v>
      </c>
      <c r="S205" s="176"/>
      <c r="T205" s="178">
        <f>SUM(T206:T252)</f>
        <v>0.52959999999999996</v>
      </c>
      <c r="AR205" s="172" t="s">
        <v>81</v>
      </c>
      <c r="AT205" s="179" t="s">
        <v>70</v>
      </c>
      <c r="AU205" s="179" t="s">
        <v>78</v>
      </c>
      <c r="AY205" s="172" t="s">
        <v>180</v>
      </c>
      <c r="BK205" s="180">
        <f>SUM(BK206:BK252)</f>
        <v>0</v>
      </c>
    </row>
    <row r="206" spans="2:65" s="103" customFormat="1" ht="25.5" customHeight="1">
      <c r="B206" s="104"/>
      <c r="C206" s="183" t="s">
        <v>586</v>
      </c>
      <c r="D206" s="183" t="s">
        <v>183</v>
      </c>
      <c r="E206" s="184" t="s">
        <v>3109</v>
      </c>
      <c r="F206" s="185" t="s">
        <v>3110</v>
      </c>
      <c r="G206" s="186" t="s">
        <v>186</v>
      </c>
      <c r="H206" s="187">
        <v>1</v>
      </c>
      <c r="I206" s="6"/>
      <c r="J206" s="188">
        <f t="shared" ref="J206:J249" si="10">ROUND(I206*H206,2)</f>
        <v>0</v>
      </c>
      <c r="K206" s="185" t="s">
        <v>187</v>
      </c>
      <c r="L206" s="104"/>
      <c r="M206" s="189" t="s">
        <v>5</v>
      </c>
      <c r="N206" s="190" t="s">
        <v>42</v>
      </c>
      <c r="O206" s="105"/>
      <c r="P206" s="191">
        <f t="shared" ref="P206:P249" si="11">O206*H206</f>
        <v>0</v>
      </c>
      <c r="Q206" s="191">
        <v>3.0899999999999999E-3</v>
      </c>
      <c r="R206" s="191">
        <f t="shared" ref="R206:R249" si="12">Q206*H206</f>
        <v>3.0899999999999999E-3</v>
      </c>
      <c r="S206" s="191">
        <v>0</v>
      </c>
      <c r="T206" s="192">
        <f t="shared" ref="T206:T249" si="13">S206*H206</f>
        <v>0</v>
      </c>
      <c r="AR206" s="93" t="s">
        <v>271</v>
      </c>
      <c r="AT206" s="93" t="s">
        <v>183</v>
      </c>
      <c r="AU206" s="93" t="s">
        <v>81</v>
      </c>
      <c r="AY206" s="93" t="s">
        <v>180</v>
      </c>
      <c r="BE206" s="193">
        <f t="shared" ref="BE206:BE249" si="14">IF(N206="základní",J206,0)</f>
        <v>0</v>
      </c>
      <c r="BF206" s="193">
        <f t="shared" ref="BF206:BF249" si="15">IF(N206="snížená",J206,0)</f>
        <v>0</v>
      </c>
      <c r="BG206" s="193">
        <f t="shared" ref="BG206:BG249" si="16">IF(N206="zákl. přenesená",J206,0)</f>
        <v>0</v>
      </c>
      <c r="BH206" s="193">
        <f t="shared" ref="BH206:BH249" si="17">IF(N206="sníž. přenesená",J206,0)</f>
        <v>0</v>
      </c>
      <c r="BI206" s="193">
        <f t="shared" ref="BI206:BI249" si="18">IF(N206="nulová",J206,0)</f>
        <v>0</v>
      </c>
      <c r="BJ206" s="93" t="s">
        <v>78</v>
      </c>
      <c r="BK206" s="193">
        <f t="shared" ref="BK206:BK249" si="19">ROUND(I206*H206,2)</f>
        <v>0</v>
      </c>
      <c r="BL206" s="93" t="s">
        <v>271</v>
      </c>
      <c r="BM206" s="93" t="s">
        <v>3111</v>
      </c>
    </row>
    <row r="207" spans="2:65" s="103" customFormat="1" ht="25.5" customHeight="1">
      <c r="B207" s="104"/>
      <c r="C207" s="183" t="s">
        <v>618</v>
      </c>
      <c r="D207" s="183" t="s">
        <v>183</v>
      </c>
      <c r="E207" s="184" t="s">
        <v>3112</v>
      </c>
      <c r="F207" s="185" t="s">
        <v>3113</v>
      </c>
      <c r="G207" s="186" t="s">
        <v>186</v>
      </c>
      <c r="H207" s="187">
        <v>21</v>
      </c>
      <c r="I207" s="6"/>
      <c r="J207" s="188">
        <f t="shared" si="10"/>
        <v>0</v>
      </c>
      <c r="K207" s="185" t="s">
        <v>187</v>
      </c>
      <c r="L207" s="104"/>
      <c r="M207" s="189" t="s">
        <v>5</v>
      </c>
      <c r="N207" s="190" t="s">
        <v>42</v>
      </c>
      <c r="O207" s="105"/>
      <c r="P207" s="191">
        <f t="shared" si="11"/>
        <v>0</v>
      </c>
      <c r="Q207" s="191">
        <v>4.5100000000000001E-3</v>
      </c>
      <c r="R207" s="191">
        <f t="shared" si="12"/>
        <v>9.4710000000000003E-2</v>
      </c>
      <c r="S207" s="191">
        <v>0</v>
      </c>
      <c r="T207" s="192">
        <f t="shared" si="13"/>
        <v>0</v>
      </c>
      <c r="AR207" s="93" t="s">
        <v>271</v>
      </c>
      <c r="AT207" s="93" t="s">
        <v>183</v>
      </c>
      <c r="AU207" s="93" t="s">
        <v>81</v>
      </c>
      <c r="AY207" s="93" t="s">
        <v>180</v>
      </c>
      <c r="BE207" s="193">
        <f t="shared" si="14"/>
        <v>0</v>
      </c>
      <c r="BF207" s="193">
        <f t="shared" si="15"/>
        <v>0</v>
      </c>
      <c r="BG207" s="193">
        <f t="shared" si="16"/>
        <v>0</v>
      </c>
      <c r="BH207" s="193">
        <f t="shared" si="17"/>
        <v>0</v>
      </c>
      <c r="BI207" s="193">
        <f t="shared" si="18"/>
        <v>0</v>
      </c>
      <c r="BJ207" s="93" t="s">
        <v>78</v>
      </c>
      <c r="BK207" s="193">
        <f t="shared" si="19"/>
        <v>0</v>
      </c>
      <c r="BL207" s="93" t="s">
        <v>271</v>
      </c>
      <c r="BM207" s="93" t="s">
        <v>3114</v>
      </c>
    </row>
    <row r="208" spans="2:65" s="103" customFormat="1" ht="25.5" customHeight="1">
      <c r="B208" s="104"/>
      <c r="C208" s="183" t="s">
        <v>636</v>
      </c>
      <c r="D208" s="183" t="s">
        <v>183</v>
      </c>
      <c r="E208" s="184" t="s">
        <v>3115</v>
      </c>
      <c r="F208" s="185" t="s">
        <v>3116</v>
      </c>
      <c r="G208" s="186" t="s">
        <v>186</v>
      </c>
      <c r="H208" s="187">
        <v>60</v>
      </c>
      <c r="I208" s="6"/>
      <c r="J208" s="188">
        <f t="shared" si="10"/>
        <v>0</v>
      </c>
      <c r="K208" s="185" t="s">
        <v>187</v>
      </c>
      <c r="L208" s="104"/>
      <c r="M208" s="189" t="s">
        <v>5</v>
      </c>
      <c r="N208" s="190" t="s">
        <v>42</v>
      </c>
      <c r="O208" s="105"/>
      <c r="P208" s="191">
        <f t="shared" si="11"/>
        <v>0</v>
      </c>
      <c r="Q208" s="191">
        <v>6.6E-4</v>
      </c>
      <c r="R208" s="191">
        <f t="shared" si="12"/>
        <v>3.9599999999999996E-2</v>
      </c>
      <c r="S208" s="191">
        <v>0</v>
      </c>
      <c r="T208" s="192">
        <f t="shared" si="13"/>
        <v>0</v>
      </c>
      <c r="AR208" s="93" t="s">
        <v>271</v>
      </c>
      <c r="AT208" s="93" t="s">
        <v>183</v>
      </c>
      <c r="AU208" s="93" t="s">
        <v>81</v>
      </c>
      <c r="AY208" s="93" t="s">
        <v>180</v>
      </c>
      <c r="BE208" s="193">
        <f t="shared" si="14"/>
        <v>0</v>
      </c>
      <c r="BF208" s="193">
        <f t="shared" si="15"/>
        <v>0</v>
      </c>
      <c r="BG208" s="193">
        <f t="shared" si="16"/>
        <v>0</v>
      </c>
      <c r="BH208" s="193">
        <f t="shared" si="17"/>
        <v>0</v>
      </c>
      <c r="BI208" s="193">
        <f t="shared" si="18"/>
        <v>0</v>
      </c>
      <c r="BJ208" s="93" t="s">
        <v>78</v>
      </c>
      <c r="BK208" s="193">
        <f t="shared" si="19"/>
        <v>0</v>
      </c>
      <c r="BL208" s="93" t="s">
        <v>271</v>
      </c>
      <c r="BM208" s="93" t="s">
        <v>3117</v>
      </c>
    </row>
    <row r="209" spans="2:65" s="103" customFormat="1" ht="25.5" customHeight="1">
      <c r="B209" s="104"/>
      <c r="C209" s="183" t="s">
        <v>639</v>
      </c>
      <c r="D209" s="183" t="s">
        <v>183</v>
      </c>
      <c r="E209" s="184" t="s">
        <v>3118</v>
      </c>
      <c r="F209" s="185" t="s">
        <v>3119</v>
      </c>
      <c r="G209" s="186" t="s">
        <v>186</v>
      </c>
      <c r="H209" s="187">
        <v>55</v>
      </c>
      <c r="I209" s="6"/>
      <c r="J209" s="188">
        <f t="shared" si="10"/>
        <v>0</v>
      </c>
      <c r="K209" s="185" t="s">
        <v>187</v>
      </c>
      <c r="L209" s="104"/>
      <c r="M209" s="189" t="s">
        <v>5</v>
      </c>
      <c r="N209" s="190" t="s">
        <v>42</v>
      </c>
      <c r="O209" s="105"/>
      <c r="P209" s="191">
        <f t="shared" si="11"/>
        <v>0</v>
      </c>
      <c r="Q209" s="191">
        <v>9.1E-4</v>
      </c>
      <c r="R209" s="191">
        <f t="shared" si="12"/>
        <v>5.0049999999999997E-2</v>
      </c>
      <c r="S209" s="191">
        <v>0</v>
      </c>
      <c r="T209" s="192">
        <f t="shared" si="13"/>
        <v>0</v>
      </c>
      <c r="AR209" s="93" t="s">
        <v>271</v>
      </c>
      <c r="AT209" s="93" t="s">
        <v>183</v>
      </c>
      <c r="AU209" s="93" t="s">
        <v>81</v>
      </c>
      <c r="AY209" s="93" t="s">
        <v>180</v>
      </c>
      <c r="BE209" s="193">
        <f t="shared" si="14"/>
        <v>0</v>
      </c>
      <c r="BF209" s="193">
        <f t="shared" si="15"/>
        <v>0</v>
      </c>
      <c r="BG209" s="193">
        <f t="shared" si="16"/>
        <v>0</v>
      </c>
      <c r="BH209" s="193">
        <f t="shared" si="17"/>
        <v>0</v>
      </c>
      <c r="BI209" s="193">
        <f t="shared" si="18"/>
        <v>0</v>
      </c>
      <c r="BJ209" s="93" t="s">
        <v>78</v>
      </c>
      <c r="BK209" s="193">
        <f t="shared" si="19"/>
        <v>0</v>
      </c>
      <c r="BL209" s="93" t="s">
        <v>271</v>
      </c>
      <c r="BM209" s="93" t="s">
        <v>3120</v>
      </c>
    </row>
    <row r="210" spans="2:65" s="103" customFormat="1" ht="25.5" customHeight="1">
      <c r="B210" s="104"/>
      <c r="C210" s="183" t="s">
        <v>649</v>
      </c>
      <c r="D210" s="183" t="s">
        <v>183</v>
      </c>
      <c r="E210" s="184" t="s">
        <v>3121</v>
      </c>
      <c r="F210" s="185" t="s">
        <v>3122</v>
      </c>
      <c r="G210" s="186" t="s">
        <v>186</v>
      </c>
      <c r="H210" s="187">
        <v>15</v>
      </c>
      <c r="I210" s="6"/>
      <c r="J210" s="188">
        <f t="shared" si="10"/>
        <v>0</v>
      </c>
      <c r="K210" s="185" t="s">
        <v>187</v>
      </c>
      <c r="L210" s="104"/>
      <c r="M210" s="189" t="s">
        <v>5</v>
      </c>
      <c r="N210" s="190" t="s">
        <v>42</v>
      </c>
      <c r="O210" s="105"/>
      <c r="P210" s="191">
        <f t="shared" si="11"/>
        <v>0</v>
      </c>
      <c r="Q210" s="191">
        <v>1.1900000000000001E-3</v>
      </c>
      <c r="R210" s="191">
        <f t="shared" si="12"/>
        <v>1.7850000000000001E-2</v>
      </c>
      <c r="S210" s="191">
        <v>0</v>
      </c>
      <c r="T210" s="192">
        <f t="shared" si="13"/>
        <v>0</v>
      </c>
      <c r="AR210" s="93" t="s">
        <v>271</v>
      </c>
      <c r="AT210" s="93" t="s">
        <v>183</v>
      </c>
      <c r="AU210" s="93" t="s">
        <v>81</v>
      </c>
      <c r="AY210" s="93" t="s">
        <v>180</v>
      </c>
      <c r="BE210" s="193">
        <f t="shared" si="14"/>
        <v>0</v>
      </c>
      <c r="BF210" s="193">
        <f t="shared" si="15"/>
        <v>0</v>
      </c>
      <c r="BG210" s="193">
        <f t="shared" si="16"/>
        <v>0</v>
      </c>
      <c r="BH210" s="193">
        <f t="shared" si="17"/>
        <v>0</v>
      </c>
      <c r="BI210" s="193">
        <f t="shared" si="18"/>
        <v>0</v>
      </c>
      <c r="BJ210" s="93" t="s">
        <v>78</v>
      </c>
      <c r="BK210" s="193">
        <f t="shared" si="19"/>
        <v>0</v>
      </c>
      <c r="BL210" s="93" t="s">
        <v>271</v>
      </c>
      <c r="BM210" s="93" t="s">
        <v>3123</v>
      </c>
    </row>
    <row r="211" spans="2:65" s="103" customFormat="1" ht="25.5" customHeight="1">
      <c r="B211" s="104"/>
      <c r="C211" s="183" t="s">
        <v>659</v>
      </c>
      <c r="D211" s="183" t="s">
        <v>183</v>
      </c>
      <c r="E211" s="184" t="s">
        <v>3124</v>
      </c>
      <c r="F211" s="185" t="s">
        <v>3125</v>
      </c>
      <c r="G211" s="186" t="s">
        <v>186</v>
      </c>
      <c r="H211" s="187">
        <v>60</v>
      </c>
      <c r="I211" s="6"/>
      <c r="J211" s="188">
        <f t="shared" si="10"/>
        <v>0</v>
      </c>
      <c r="K211" s="185" t="s">
        <v>187</v>
      </c>
      <c r="L211" s="104"/>
      <c r="M211" s="189" t="s">
        <v>5</v>
      </c>
      <c r="N211" s="190" t="s">
        <v>42</v>
      </c>
      <c r="O211" s="105"/>
      <c r="P211" s="191">
        <f t="shared" si="11"/>
        <v>0</v>
      </c>
      <c r="Q211" s="191">
        <v>2.5200000000000001E-3</v>
      </c>
      <c r="R211" s="191">
        <f t="shared" si="12"/>
        <v>0.1512</v>
      </c>
      <c r="S211" s="191">
        <v>0</v>
      </c>
      <c r="T211" s="192">
        <f t="shared" si="13"/>
        <v>0</v>
      </c>
      <c r="AR211" s="93" t="s">
        <v>271</v>
      </c>
      <c r="AT211" s="93" t="s">
        <v>183</v>
      </c>
      <c r="AU211" s="93" t="s">
        <v>81</v>
      </c>
      <c r="AY211" s="93" t="s">
        <v>180</v>
      </c>
      <c r="BE211" s="193">
        <f t="shared" si="14"/>
        <v>0</v>
      </c>
      <c r="BF211" s="193">
        <f t="shared" si="15"/>
        <v>0</v>
      </c>
      <c r="BG211" s="193">
        <f t="shared" si="16"/>
        <v>0</v>
      </c>
      <c r="BH211" s="193">
        <f t="shared" si="17"/>
        <v>0</v>
      </c>
      <c r="BI211" s="193">
        <f t="shared" si="18"/>
        <v>0</v>
      </c>
      <c r="BJ211" s="93" t="s">
        <v>78</v>
      </c>
      <c r="BK211" s="193">
        <f t="shared" si="19"/>
        <v>0</v>
      </c>
      <c r="BL211" s="93" t="s">
        <v>271</v>
      </c>
      <c r="BM211" s="93" t="s">
        <v>3126</v>
      </c>
    </row>
    <row r="212" spans="2:65" s="103" customFormat="1" ht="25.5" customHeight="1">
      <c r="B212" s="104"/>
      <c r="C212" s="183" t="s">
        <v>703</v>
      </c>
      <c r="D212" s="183" t="s">
        <v>183</v>
      </c>
      <c r="E212" s="184" t="s">
        <v>3127</v>
      </c>
      <c r="F212" s="185" t="s">
        <v>3128</v>
      </c>
      <c r="G212" s="186" t="s">
        <v>186</v>
      </c>
      <c r="H212" s="187">
        <v>18</v>
      </c>
      <c r="I212" s="6"/>
      <c r="J212" s="188">
        <f t="shared" si="10"/>
        <v>0</v>
      </c>
      <c r="K212" s="185" t="s">
        <v>187</v>
      </c>
      <c r="L212" s="104"/>
      <c r="M212" s="189" t="s">
        <v>5</v>
      </c>
      <c r="N212" s="190" t="s">
        <v>42</v>
      </c>
      <c r="O212" s="105"/>
      <c r="P212" s="191">
        <f t="shared" si="11"/>
        <v>0</v>
      </c>
      <c r="Q212" s="191">
        <v>3.5000000000000001E-3</v>
      </c>
      <c r="R212" s="191">
        <f t="shared" si="12"/>
        <v>6.3E-2</v>
      </c>
      <c r="S212" s="191">
        <v>0</v>
      </c>
      <c r="T212" s="192">
        <f t="shared" si="13"/>
        <v>0</v>
      </c>
      <c r="AR212" s="93" t="s">
        <v>271</v>
      </c>
      <c r="AT212" s="93" t="s">
        <v>183</v>
      </c>
      <c r="AU212" s="93" t="s">
        <v>81</v>
      </c>
      <c r="AY212" s="93" t="s">
        <v>180</v>
      </c>
      <c r="BE212" s="193">
        <f t="shared" si="14"/>
        <v>0</v>
      </c>
      <c r="BF212" s="193">
        <f t="shared" si="15"/>
        <v>0</v>
      </c>
      <c r="BG212" s="193">
        <f t="shared" si="16"/>
        <v>0</v>
      </c>
      <c r="BH212" s="193">
        <f t="shared" si="17"/>
        <v>0</v>
      </c>
      <c r="BI212" s="193">
        <f t="shared" si="18"/>
        <v>0</v>
      </c>
      <c r="BJ212" s="93" t="s">
        <v>78</v>
      </c>
      <c r="BK212" s="193">
        <f t="shared" si="19"/>
        <v>0</v>
      </c>
      <c r="BL212" s="93" t="s">
        <v>271</v>
      </c>
      <c r="BM212" s="93" t="s">
        <v>3129</v>
      </c>
    </row>
    <row r="213" spans="2:65" s="103" customFormat="1" ht="25.5" customHeight="1">
      <c r="B213" s="104"/>
      <c r="C213" s="183" t="s">
        <v>479</v>
      </c>
      <c r="D213" s="183" t="s">
        <v>183</v>
      </c>
      <c r="E213" s="184" t="s">
        <v>3130</v>
      </c>
      <c r="F213" s="185" t="s">
        <v>3131</v>
      </c>
      <c r="G213" s="186" t="s">
        <v>454</v>
      </c>
      <c r="H213" s="187">
        <v>3</v>
      </c>
      <c r="I213" s="6"/>
      <c r="J213" s="188">
        <f t="shared" si="10"/>
        <v>0</v>
      </c>
      <c r="K213" s="185" t="s">
        <v>187</v>
      </c>
      <c r="L213" s="104"/>
      <c r="M213" s="189" t="s">
        <v>5</v>
      </c>
      <c r="N213" s="190" t="s">
        <v>42</v>
      </c>
      <c r="O213" s="105"/>
      <c r="P213" s="191">
        <f t="shared" si="11"/>
        <v>0</v>
      </c>
      <c r="Q213" s="191">
        <v>8.0999999999999996E-4</v>
      </c>
      <c r="R213" s="191">
        <f t="shared" si="12"/>
        <v>2.4299999999999999E-3</v>
      </c>
      <c r="S213" s="191">
        <v>0</v>
      </c>
      <c r="T213" s="192">
        <f t="shared" si="13"/>
        <v>0</v>
      </c>
      <c r="AR213" s="93" t="s">
        <v>271</v>
      </c>
      <c r="AT213" s="93" t="s">
        <v>183</v>
      </c>
      <c r="AU213" s="93" t="s">
        <v>81</v>
      </c>
      <c r="AY213" s="93" t="s">
        <v>180</v>
      </c>
      <c r="BE213" s="193">
        <f t="shared" si="14"/>
        <v>0</v>
      </c>
      <c r="BF213" s="193">
        <f t="shared" si="15"/>
        <v>0</v>
      </c>
      <c r="BG213" s="193">
        <f t="shared" si="16"/>
        <v>0</v>
      </c>
      <c r="BH213" s="193">
        <f t="shared" si="17"/>
        <v>0</v>
      </c>
      <c r="BI213" s="193">
        <f t="shared" si="18"/>
        <v>0</v>
      </c>
      <c r="BJ213" s="93" t="s">
        <v>78</v>
      </c>
      <c r="BK213" s="193">
        <f t="shared" si="19"/>
        <v>0</v>
      </c>
      <c r="BL213" s="93" t="s">
        <v>271</v>
      </c>
      <c r="BM213" s="93" t="s">
        <v>3132</v>
      </c>
    </row>
    <row r="214" spans="2:65" s="103" customFormat="1" ht="25.5" customHeight="1">
      <c r="B214" s="104"/>
      <c r="C214" s="183" t="s">
        <v>647</v>
      </c>
      <c r="D214" s="183" t="s">
        <v>183</v>
      </c>
      <c r="E214" s="184" t="s">
        <v>3133</v>
      </c>
      <c r="F214" s="185" t="s">
        <v>3134</v>
      </c>
      <c r="G214" s="186" t="s">
        <v>454</v>
      </c>
      <c r="H214" s="187">
        <v>3</v>
      </c>
      <c r="I214" s="6"/>
      <c r="J214" s="188">
        <f t="shared" si="10"/>
        <v>0</v>
      </c>
      <c r="K214" s="185" t="s">
        <v>187</v>
      </c>
      <c r="L214" s="104"/>
      <c r="M214" s="189" t="s">
        <v>5</v>
      </c>
      <c r="N214" s="190" t="s">
        <v>42</v>
      </c>
      <c r="O214" s="105"/>
      <c r="P214" s="191">
        <f t="shared" si="11"/>
        <v>0</v>
      </c>
      <c r="Q214" s="191">
        <v>1.08E-3</v>
      </c>
      <c r="R214" s="191">
        <f t="shared" si="12"/>
        <v>3.2399999999999998E-3</v>
      </c>
      <c r="S214" s="191">
        <v>0</v>
      </c>
      <c r="T214" s="192">
        <f t="shared" si="13"/>
        <v>0</v>
      </c>
      <c r="AR214" s="93" t="s">
        <v>271</v>
      </c>
      <c r="AT214" s="93" t="s">
        <v>183</v>
      </c>
      <c r="AU214" s="93" t="s">
        <v>81</v>
      </c>
      <c r="AY214" s="93" t="s">
        <v>180</v>
      </c>
      <c r="BE214" s="193">
        <f t="shared" si="14"/>
        <v>0</v>
      </c>
      <c r="BF214" s="193">
        <f t="shared" si="15"/>
        <v>0</v>
      </c>
      <c r="BG214" s="193">
        <f t="shared" si="16"/>
        <v>0</v>
      </c>
      <c r="BH214" s="193">
        <f t="shared" si="17"/>
        <v>0</v>
      </c>
      <c r="BI214" s="193">
        <f t="shared" si="18"/>
        <v>0</v>
      </c>
      <c r="BJ214" s="93" t="s">
        <v>78</v>
      </c>
      <c r="BK214" s="193">
        <f t="shared" si="19"/>
        <v>0</v>
      </c>
      <c r="BL214" s="93" t="s">
        <v>271</v>
      </c>
      <c r="BM214" s="93" t="s">
        <v>3135</v>
      </c>
    </row>
    <row r="215" spans="2:65" s="103" customFormat="1" ht="25.5" customHeight="1">
      <c r="B215" s="104"/>
      <c r="C215" s="183" t="s">
        <v>730</v>
      </c>
      <c r="D215" s="183" t="s">
        <v>183</v>
      </c>
      <c r="E215" s="184" t="s">
        <v>3136</v>
      </c>
      <c r="F215" s="185" t="s">
        <v>3137</v>
      </c>
      <c r="G215" s="186" t="s">
        <v>454</v>
      </c>
      <c r="H215" s="187">
        <v>1</v>
      </c>
      <c r="I215" s="6"/>
      <c r="J215" s="188">
        <f t="shared" si="10"/>
        <v>0</v>
      </c>
      <c r="K215" s="185" t="s">
        <v>187</v>
      </c>
      <c r="L215" s="104"/>
      <c r="M215" s="189" t="s">
        <v>5</v>
      </c>
      <c r="N215" s="190" t="s">
        <v>42</v>
      </c>
      <c r="O215" s="105"/>
      <c r="P215" s="191">
        <f t="shared" si="11"/>
        <v>0</v>
      </c>
      <c r="Q215" s="191">
        <v>1.4499999999999999E-3</v>
      </c>
      <c r="R215" s="191">
        <f t="shared" si="12"/>
        <v>1.4499999999999999E-3</v>
      </c>
      <c r="S215" s="191">
        <v>0</v>
      </c>
      <c r="T215" s="192">
        <f t="shared" si="13"/>
        <v>0</v>
      </c>
      <c r="AR215" s="93" t="s">
        <v>271</v>
      </c>
      <c r="AT215" s="93" t="s">
        <v>183</v>
      </c>
      <c r="AU215" s="93" t="s">
        <v>81</v>
      </c>
      <c r="AY215" s="93" t="s">
        <v>180</v>
      </c>
      <c r="BE215" s="193">
        <f t="shared" si="14"/>
        <v>0</v>
      </c>
      <c r="BF215" s="193">
        <f t="shared" si="15"/>
        <v>0</v>
      </c>
      <c r="BG215" s="193">
        <f t="shared" si="16"/>
        <v>0</v>
      </c>
      <c r="BH215" s="193">
        <f t="shared" si="17"/>
        <v>0</v>
      </c>
      <c r="BI215" s="193">
        <f t="shared" si="18"/>
        <v>0</v>
      </c>
      <c r="BJ215" s="93" t="s">
        <v>78</v>
      </c>
      <c r="BK215" s="193">
        <f t="shared" si="19"/>
        <v>0</v>
      </c>
      <c r="BL215" s="93" t="s">
        <v>271</v>
      </c>
      <c r="BM215" s="93" t="s">
        <v>3138</v>
      </c>
    </row>
    <row r="216" spans="2:65" s="103" customFormat="1" ht="25.5" customHeight="1">
      <c r="B216" s="104"/>
      <c r="C216" s="183" t="s">
        <v>735</v>
      </c>
      <c r="D216" s="183" t="s">
        <v>183</v>
      </c>
      <c r="E216" s="184" t="s">
        <v>3139</v>
      </c>
      <c r="F216" s="185" t="s">
        <v>3140</v>
      </c>
      <c r="G216" s="186" t="s">
        <v>454</v>
      </c>
      <c r="H216" s="187">
        <v>3</v>
      </c>
      <c r="I216" s="6"/>
      <c r="J216" s="188">
        <f t="shared" si="10"/>
        <v>0</v>
      </c>
      <c r="K216" s="185" t="s">
        <v>187</v>
      </c>
      <c r="L216" s="104"/>
      <c r="M216" s="189" t="s">
        <v>5</v>
      </c>
      <c r="N216" s="190" t="s">
        <v>42</v>
      </c>
      <c r="O216" s="105"/>
      <c r="P216" s="191">
        <f t="shared" si="11"/>
        <v>0</v>
      </c>
      <c r="Q216" s="191">
        <v>2.1800000000000001E-3</v>
      </c>
      <c r="R216" s="191">
        <f t="shared" si="12"/>
        <v>6.5400000000000007E-3</v>
      </c>
      <c r="S216" s="191">
        <v>0</v>
      </c>
      <c r="T216" s="192">
        <f t="shared" si="13"/>
        <v>0</v>
      </c>
      <c r="AR216" s="93" t="s">
        <v>271</v>
      </c>
      <c r="AT216" s="93" t="s">
        <v>183</v>
      </c>
      <c r="AU216" s="93" t="s">
        <v>81</v>
      </c>
      <c r="AY216" s="93" t="s">
        <v>180</v>
      </c>
      <c r="BE216" s="193">
        <f t="shared" si="14"/>
        <v>0</v>
      </c>
      <c r="BF216" s="193">
        <f t="shared" si="15"/>
        <v>0</v>
      </c>
      <c r="BG216" s="193">
        <f t="shared" si="16"/>
        <v>0</v>
      </c>
      <c r="BH216" s="193">
        <f t="shared" si="17"/>
        <v>0</v>
      </c>
      <c r="BI216" s="193">
        <f t="shared" si="18"/>
        <v>0</v>
      </c>
      <c r="BJ216" s="93" t="s">
        <v>78</v>
      </c>
      <c r="BK216" s="193">
        <f t="shared" si="19"/>
        <v>0</v>
      </c>
      <c r="BL216" s="93" t="s">
        <v>271</v>
      </c>
      <c r="BM216" s="93" t="s">
        <v>3141</v>
      </c>
    </row>
    <row r="217" spans="2:65" s="103" customFormat="1" ht="38.25" customHeight="1">
      <c r="B217" s="104"/>
      <c r="C217" s="183" t="s">
        <v>744</v>
      </c>
      <c r="D217" s="183" t="s">
        <v>183</v>
      </c>
      <c r="E217" s="184" t="s">
        <v>3142</v>
      </c>
      <c r="F217" s="185" t="s">
        <v>3143</v>
      </c>
      <c r="G217" s="186" t="s">
        <v>186</v>
      </c>
      <c r="H217" s="187">
        <v>60</v>
      </c>
      <c r="I217" s="6"/>
      <c r="J217" s="188">
        <f t="shared" si="10"/>
        <v>0</v>
      </c>
      <c r="K217" s="185" t="s">
        <v>187</v>
      </c>
      <c r="L217" s="104"/>
      <c r="M217" s="189" t="s">
        <v>5</v>
      </c>
      <c r="N217" s="190" t="s">
        <v>42</v>
      </c>
      <c r="O217" s="105"/>
      <c r="P217" s="191">
        <f t="shared" si="11"/>
        <v>0</v>
      </c>
      <c r="Q217" s="191">
        <v>1.2E-4</v>
      </c>
      <c r="R217" s="191">
        <f t="shared" si="12"/>
        <v>7.1999999999999998E-3</v>
      </c>
      <c r="S217" s="191">
        <v>0</v>
      </c>
      <c r="T217" s="192">
        <f t="shared" si="13"/>
        <v>0</v>
      </c>
      <c r="AR217" s="93" t="s">
        <v>271</v>
      </c>
      <c r="AT217" s="93" t="s">
        <v>183</v>
      </c>
      <c r="AU217" s="93" t="s">
        <v>81</v>
      </c>
      <c r="AY217" s="93" t="s">
        <v>180</v>
      </c>
      <c r="BE217" s="193">
        <f t="shared" si="14"/>
        <v>0</v>
      </c>
      <c r="BF217" s="193">
        <f t="shared" si="15"/>
        <v>0</v>
      </c>
      <c r="BG217" s="193">
        <f t="shared" si="16"/>
        <v>0</v>
      </c>
      <c r="BH217" s="193">
        <f t="shared" si="17"/>
        <v>0</v>
      </c>
      <c r="BI217" s="193">
        <f t="shared" si="18"/>
        <v>0</v>
      </c>
      <c r="BJ217" s="93" t="s">
        <v>78</v>
      </c>
      <c r="BK217" s="193">
        <f t="shared" si="19"/>
        <v>0</v>
      </c>
      <c r="BL217" s="93" t="s">
        <v>271</v>
      </c>
      <c r="BM217" s="93" t="s">
        <v>3144</v>
      </c>
    </row>
    <row r="218" spans="2:65" s="103" customFormat="1" ht="38.25" customHeight="1">
      <c r="B218" s="104"/>
      <c r="C218" s="183" t="s">
        <v>750</v>
      </c>
      <c r="D218" s="183" t="s">
        <v>183</v>
      </c>
      <c r="E218" s="184" t="s">
        <v>3145</v>
      </c>
      <c r="F218" s="185" t="s">
        <v>3146</v>
      </c>
      <c r="G218" s="186" t="s">
        <v>186</v>
      </c>
      <c r="H218" s="187">
        <v>130</v>
      </c>
      <c r="I218" s="6"/>
      <c r="J218" s="188">
        <f t="shared" si="10"/>
        <v>0</v>
      </c>
      <c r="K218" s="185" t="s">
        <v>187</v>
      </c>
      <c r="L218" s="104"/>
      <c r="M218" s="189" t="s">
        <v>5</v>
      </c>
      <c r="N218" s="190" t="s">
        <v>42</v>
      </c>
      <c r="O218" s="105"/>
      <c r="P218" s="191">
        <f t="shared" si="11"/>
        <v>0</v>
      </c>
      <c r="Q218" s="191">
        <v>1.6000000000000001E-4</v>
      </c>
      <c r="R218" s="191">
        <f t="shared" si="12"/>
        <v>2.0800000000000003E-2</v>
      </c>
      <c r="S218" s="191">
        <v>0</v>
      </c>
      <c r="T218" s="192">
        <f t="shared" si="13"/>
        <v>0</v>
      </c>
      <c r="AR218" s="93" t="s">
        <v>271</v>
      </c>
      <c r="AT218" s="93" t="s">
        <v>183</v>
      </c>
      <c r="AU218" s="93" t="s">
        <v>81</v>
      </c>
      <c r="AY218" s="93" t="s">
        <v>180</v>
      </c>
      <c r="BE218" s="193">
        <f t="shared" si="14"/>
        <v>0</v>
      </c>
      <c r="BF218" s="193">
        <f t="shared" si="15"/>
        <v>0</v>
      </c>
      <c r="BG218" s="193">
        <f t="shared" si="16"/>
        <v>0</v>
      </c>
      <c r="BH218" s="193">
        <f t="shared" si="17"/>
        <v>0</v>
      </c>
      <c r="BI218" s="193">
        <f t="shared" si="18"/>
        <v>0</v>
      </c>
      <c r="BJ218" s="93" t="s">
        <v>78</v>
      </c>
      <c r="BK218" s="193">
        <f t="shared" si="19"/>
        <v>0</v>
      </c>
      <c r="BL218" s="93" t="s">
        <v>271</v>
      </c>
      <c r="BM218" s="93" t="s">
        <v>3147</v>
      </c>
    </row>
    <row r="219" spans="2:65" s="103" customFormat="1" ht="38.25" customHeight="1">
      <c r="B219" s="104"/>
      <c r="C219" s="183" t="s">
        <v>755</v>
      </c>
      <c r="D219" s="183" t="s">
        <v>183</v>
      </c>
      <c r="E219" s="184" t="s">
        <v>3148</v>
      </c>
      <c r="F219" s="185" t="s">
        <v>3149</v>
      </c>
      <c r="G219" s="186" t="s">
        <v>186</v>
      </c>
      <c r="H219" s="187">
        <v>18</v>
      </c>
      <c r="I219" s="6"/>
      <c r="J219" s="188">
        <f t="shared" si="10"/>
        <v>0</v>
      </c>
      <c r="K219" s="185" t="s">
        <v>187</v>
      </c>
      <c r="L219" s="104"/>
      <c r="M219" s="189" t="s">
        <v>5</v>
      </c>
      <c r="N219" s="190" t="s">
        <v>42</v>
      </c>
      <c r="O219" s="105"/>
      <c r="P219" s="191">
        <f t="shared" si="11"/>
        <v>0</v>
      </c>
      <c r="Q219" s="191">
        <v>1.9000000000000001E-4</v>
      </c>
      <c r="R219" s="191">
        <f t="shared" si="12"/>
        <v>3.4200000000000003E-3</v>
      </c>
      <c r="S219" s="191">
        <v>0</v>
      </c>
      <c r="T219" s="192">
        <f t="shared" si="13"/>
        <v>0</v>
      </c>
      <c r="AR219" s="93" t="s">
        <v>271</v>
      </c>
      <c r="AT219" s="93" t="s">
        <v>183</v>
      </c>
      <c r="AU219" s="93" t="s">
        <v>81</v>
      </c>
      <c r="AY219" s="93" t="s">
        <v>180</v>
      </c>
      <c r="BE219" s="193">
        <f t="shared" si="14"/>
        <v>0</v>
      </c>
      <c r="BF219" s="193">
        <f t="shared" si="15"/>
        <v>0</v>
      </c>
      <c r="BG219" s="193">
        <f t="shared" si="16"/>
        <v>0</v>
      </c>
      <c r="BH219" s="193">
        <f t="shared" si="17"/>
        <v>0</v>
      </c>
      <c r="BI219" s="193">
        <f t="shared" si="18"/>
        <v>0</v>
      </c>
      <c r="BJ219" s="93" t="s">
        <v>78</v>
      </c>
      <c r="BK219" s="193">
        <f t="shared" si="19"/>
        <v>0</v>
      </c>
      <c r="BL219" s="93" t="s">
        <v>271</v>
      </c>
      <c r="BM219" s="93" t="s">
        <v>3150</v>
      </c>
    </row>
    <row r="220" spans="2:65" s="103" customFormat="1" ht="16.5" customHeight="1">
      <c r="B220" s="104"/>
      <c r="C220" s="183" t="s">
        <v>764</v>
      </c>
      <c r="D220" s="183" t="s">
        <v>183</v>
      </c>
      <c r="E220" s="184" t="s">
        <v>3151</v>
      </c>
      <c r="F220" s="185" t="s">
        <v>3152</v>
      </c>
      <c r="G220" s="186" t="s">
        <v>3153</v>
      </c>
      <c r="H220" s="187">
        <v>2</v>
      </c>
      <c r="I220" s="6"/>
      <c r="J220" s="188">
        <f t="shared" si="10"/>
        <v>0</v>
      </c>
      <c r="K220" s="185" t="s">
        <v>187</v>
      </c>
      <c r="L220" s="104"/>
      <c r="M220" s="189" t="s">
        <v>5</v>
      </c>
      <c r="N220" s="190" t="s">
        <v>42</v>
      </c>
      <c r="O220" s="105"/>
      <c r="P220" s="191">
        <f t="shared" si="11"/>
        <v>0</v>
      </c>
      <c r="Q220" s="191">
        <v>1.1E-4</v>
      </c>
      <c r="R220" s="191">
        <f t="shared" si="12"/>
        <v>2.2000000000000001E-4</v>
      </c>
      <c r="S220" s="191">
        <v>0</v>
      </c>
      <c r="T220" s="192">
        <f t="shared" si="13"/>
        <v>0</v>
      </c>
      <c r="AR220" s="93" t="s">
        <v>271</v>
      </c>
      <c r="AT220" s="93" t="s">
        <v>183</v>
      </c>
      <c r="AU220" s="93" t="s">
        <v>81</v>
      </c>
      <c r="AY220" s="93" t="s">
        <v>180</v>
      </c>
      <c r="BE220" s="193">
        <f t="shared" si="14"/>
        <v>0</v>
      </c>
      <c r="BF220" s="193">
        <f t="shared" si="15"/>
        <v>0</v>
      </c>
      <c r="BG220" s="193">
        <f t="shared" si="16"/>
        <v>0</v>
      </c>
      <c r="BH220" s="193">
        <f t="shared" si="17"/>
        <v>0</v>
      </c>
      <c r="BI220" s="193">
        <f t="shared" si="18"/>
        <v>0</v>
      </c>
      <c r="BJ220" s="93" t="s">
        <v>78</v>
      </c>
      <c r="BK220" s="193">
        <f t="shared" si="19"/>
        <v>0</v>
      </c>
      <c r="BL220" s="93" t="s">
        <v>271</v>
      </c>
      <c r="BM220" s="93" t="s">
        <v>3154</v>
      </c>
    </row>
    <row r="221" spans="2:65" s="103" customFormat="1" ht="16.5" customHeight="1">
      <c r="B221" s="104"/>
      <c r="C221" s="183" t="s">
        <v>770</v>
      </c>
      <c r="D221" s="183" t="s">
        <v>183</v>
      </c>
      <c r="E221" s="184" t="s">
        <v>3155</v>
      </c>
      <c r="F221" s="185" t="s">
        <v>3156</v>
      </c>
      <c r="G221" s="186" t="s">
        <v>454</v>
      </c>
      <c r="H221" s="187">
        <v>9</v>
      </c>
      <c r="I221" s="6"/>
      <c r="J221" s="188">
        <f t="shared" si="10"/>
        <v>0</v>
      </c>
      <c r="K221" s="185" t="s">
        <v>187</v>
      </c>
      <c r="L221" s="104"/>
      <c r="M221" s="189" t="s">
        <v>5</v>
      </c>
      <c r="N221" s="190" t="s">
        <v>42</v>
      </c>
      <c r="O221" s="105"/>
      <c r="P221" s="191">
        <f t="shared" si="11"/>
        <v>0</v>
      </c>
      <c r="Q221" s="191">
        <v>1.7000000000000001E-4</v>
      </c>
      <c r="R221" s="191">
        <f t="shared" si="12"/>
        <v>1.5300000000000001E-3</v>
      </c>
      <c r="S221" s="191">
        <v>0</v>
      </c>
      <c r="T221" s="192">
        <f t="shared" si="13"/>
        <v>0</v>
      </c>
      <c r="AR221" s="93" t="s">
        <v>271</v>
      </c>
      <c r="AT221" s="93" t="s">
        <v>183</v>
      </c>
      <c r="AU221" s="93" t="s">
        <v>81</v>
      </c>
      <c r="AY221" s="93" t="s">
        <v>180</v>
      </c>
      <c r="BE221" s="193">
        <f t="shared" si="14"/>
        <v>0</v>
      </c>
      <c r="BF221" s="193">
        <f t="shared" si="15"/>
        <v>0</v>
      </c>
      <c r="BG221" s="193">
        <f t="shared" si="16"/>
        <v>0</v>
      </c>
      <c r="BH221" s="193">
        <f t="shared" si="17"/>
        <v>0</v>
      </c>
      <c r="BI221" s="193">
        <f t="shared" si="18"/>
        <v>0</v>
      </c>
      <c r="BJ221" s="93" t="s">
        <v>78</v>
      </c>
      <c r="BK221" s="193">
        <f t="shared" si="19"/>
        <v>0</v>
      </c>
      <c r="BL221" s="93" t="s">
        <v>271</v>
      </c>
      <c r="BM221" s="93" t="s">
        <v>3157</v>
      </c>
    </row>
    <row r="222" spans="2:65" s="103" customFormat="1" ht="25.5" customHeight="1">
      <c r="B222" s="104"/>
      <c r="C222" s="183" t="s">
        <v>773</v>
      </c>
      <c r="D222" s="183" t="s">
        <v>183</v>
      </c>
      <c r="E222" s="184" t="s">
        <v>3158</v>
      </c>
      <c r="F222" s="185" t="s">
        <v>3159</v>
      </c>
      <c r="G222" s="186" t="s">
        <v>3153</v>
      </c>
      <c r="H222" s="187">
        <v>11</v>
      </c>
      <c r="I222" s="6"/>
      <c r="J222" s="188">
        <f t="shared" si="10"/>
        <v>0</v>
      </c>
      <c r="K222" s="185" t="s">
        <v>187</v>
      </c>
      <c r="L222" s="104"/>
      <c r="M222" s="189" t="s">
        <v>5</v>
      </c>
      <c r="N222" s="190" t="s">
        <v>42</v>
      </c>
      <c r="O222" s="105"/>
      <c r="P222" s="191">
        <f t="shared" si="11"/>
        <v>0</v>
      </c>
      <c r="Q222" s="191">
        <v>2.1000000000000001E-4</v>
      </c>
      <c r="R222" s="191">
        <f t="shared" si="12"/>
        <v>2.31E-3</v>
      </c>
      <c r="S222" s="191">
        <v>0</v>
      </c>
      <c r="T222" s="192">
        <f t="shared" si="13"/>
        <v>0</v>
      </c>
      <c r="AR222" s="93" t="s">
        <v>271</v>
      </c>
      <c r="AT222" s="93" t="s">
        <v>183</v>
      </c>
      <c r="AU222" s="93" t="s">
        <v>81</v>
      </c>
      <c r="AY222" s="93" t="s">
        <v>180</v>
      </c>
      <c r="BE222" s="193">
        <f t="shared" si="14"/>
        <v>0</v>
      </c>
      <c r="BF222" s="193">
        <f t="shared" si="15"/>
        <v>0</v>
      </c>
      <c r="BG222" s="193">
        <f t="shared" si="16"/>
        <v>0</v>
      </c>
      <c r="BH222" s="193">
        <f t="shared" si="17"/>
        <v>0</v>
      </c>
      <c r="BI222" s="193">
        <f t="shared" si="18"/>
        <v>0</v>
      </c>
      <c r="BJ222" s="93" t="s">
        <v>78</v>
      </c>
      <c r="BK222" s="193">
        <f t="shared" si="19"/>
        <v>0</v>
      </c>
      <c r="BL222" s="93" t="s">
        <v>271</v>
      </c>
      <c r="BM222" s="93" t="s">
        <v>3160</v>
      </c>
    </row>
    <row r="223" spans="2:65" s="103" customFormat="1" ht="25.5" customHeight="1">
      <c r="B223" s="104"/>
      <c r="C223" s="183" t="s">
        <v>777</v>
      </c>
      <c r="D223" s="183" t="s">
        <v>183</v>
      </c>
      <c r="E223" s="184" t="s">
        <v>3161</v>
      </c>
      <c r="F223" s="185" t="s">
        <v>3162</v>
      </c>
      <c r="G223" s="186" t="s">
        <v>454</v>
      </c>
      <c r="H223" s="187">
        <v>31</v>
      </c>
      <c r="I223" s="6"/>
      <c r="J223" s="188">
        <f t="shared" si="10"/>
        <v>0</v>
      </c>
      <c r="K223" s="185" t="s">
        <v>187</v>
      </c>
      <c r="L223" s="104"/>
      <c r="M223" s="189" t="s">
        <v>5</v>
      </c>
      <c r="N223" s="190" t="s">
        <v>42</v>
      </c>
      <c r="O223" s="105"/>
      <c r="P223" s="191">
        <f t="shared" si="11"/>
        <v>0</v>
      </c>
      <c r="Q223" s="191">
        <v>6.0000000000000002E-5</v>
      </c>
      <c r="R223" s="191">
        <f t="shared" si="12"/>
        <v>1.8600000000000001E-3</v>
      </c>
      <c r="S223" s="191">
        <v>0</v>
      </c>
      <c r="T223" s="192">
        <f t="shared" si="13"/>
        <v>0</v>
      </c>
      <c r="AR223" s="93" t="s">
        <v>271</v>
      </c>
      <c r="AT223" s="93" t="s">
        <v>183</v>
      </c>
      <c r="AU223" s="93" t="s">
        <v>81</v>
      </c>
      <c r="AY223" s="93" t="s">
        <v>180</v>
      </c>
      <c r="BE223" s="193">
        <f t="shared" si="14"/>
        <v>0</v>
      </c>
      <c r="BF223" s="193">
        <f t="shared" si="15"/>
        <v>0</v>
      </c>
      <c r="BG223" s="193">
        <f t="shared" si="16"/>
        <v>0</v>
      </c>
      <c r="BH223" s="193">
        <f t="shared" si="17"/>
        <v>0</v>
      </c>
      <c r="BI223" s="193">
        <f t="shared" si="18"/>
        <v>0</v>
      </c>
      <c r="BJ223" s="93" t="s">
        <v>78</v>
      </c>
      <c r="BK223" s="193">
        <f t="shared" si="19"/>
        <v>0</v>
      </c>
      <c r="BL223" s="93" t="s">
        <v>271</v>
      </c>
      <c r="BM223" s="93" t="s">
        <v>3163</v>
      </c>
    </row>
    <row r="224" spans="2:65" s="103" customFormat="1" ht="25.5" customHeight="1">
      <c r="B224" s="104"/>
      <c r="C224" s="183" t="s">
        <v>781</v>
      </c>
      <c r="D224" s="183" t="s">
        <v>183</v>
      </c>
      <c r="E224" s="184" t="s">
        <v>3164</v>
      </c>
      <c r="F224" s="185" t="s">
        <v>3165</v>
      </c>
      <c r="G224" s="186" t="s">
        <v>454</v>
      </c>
      <c r="H224" s="187">
        <v>2</v>
      </c>
      <c r="I224" s="6"/>
      <c r="J224" s="188">
        <f t="shared" si="10"/>
        <v>0</v>
      </c>
      <c r="K224" s="185" t="s">
        <v>187</v>
      </c>
      <c r="L224" s="104"/>
      <c r="M224" s="189" t="s">
        <v>5</v>
      </c>
      <c r="N224" s="190" t="s">
        <v>42</v>
      </c>
      <c r="O224" s="105"/>
      <c r="P224" s="191">
        <f t="shared" si="11"/>
        <v>0</v>
      </c>
      <c r="Q224" s="191">
        <v>1E-4</v>
      </c>
      <c r="R224" s="191">
        <f t="shared" si="12"/>
        <v>2.0000000000000001E-4</v>
      </c>
      <c r="S224" s="191">
        <v>0</v>
      </c>
      <c r="T224" s="192">
        <f t="shared" si="13"/>
        <v>0</v>
      </c>
      <c r="AR224" s="93" t="s">
        <v>271</v>
      </c>
      <c r="AT224" s="93" t="s">
        <v>183</v>
      </c>
      <c r="AU224" s="93" t="s">
        <v>81</v>
      </c>
      <c r="AY224" s="93" t="s">
        <v>180</v>
      </c>
      <c r="BE224" s="193">
        <f t="shared" si="14"/>
        <v>0</v>
      </c>
      <c r="BF224" s="193">
        <f t="shared" si="15"/>
        <v>0</v>
      </c>
      <c r="BG224" s="193">
        <f t="shared" si="16"/>
        <v>0</v>
      </c>
      <c r="BH224" s="193">
        <f t="shared" si="17"/>
        <v>0</v>
      </c>
      <c r="BI224" s="193">
        <f t="shared" si="18"/>
        <v>0</v>
      </c>
      <c r="BJ224" s="93" t="s">
        <v>78</v>
      </c>
      <c r="BK224" s="193">
        <f t="shared" si="19"/>
        <v>0</v>
      </c>
      <c r="BL224" s="93" t="s">
        <v>271</v>
      </c>
      <c r="BM224" s="93" t="s">
        <v>3166</v>
      </c>
    </row>
    <row r="225" spans="2:65" s="103" customFormat="1" ht="25.5" customHeight="1">
      <c r="B225" s="104"/>
      <c r="C225" s="183" t="s">
        <v>790</v>
      </c>
      <c r="D225" s="183" t="s">
        <v>183</v>
      </c>
      <c r="E225" s="184" t="s">
        <v>3167</v>
      </c>
      <c r="F225" s="185" t="s">
        <v>3168</v>
      </c>
      <c r="G225" s="186" t="s">
        <v>454</v>
      </c>
      <c r="H225" s="187">
        <v>4</v>
      </c>
      <c r="I225" s="6"/>
      <c r="J225" s="188">
        <f t="shared" si="10"/>
        <v>0</v>
      </c>
      <c r="K225" s="185" t="s">
        <v>187</v>
      </c>
      <c r="L225" s="104"/>
      <c r="M225" s="189" t="s">
        <v>5</v>
      </c>
      <c r="N225" s="190" t="s">
        <v>42</v>
      </c>
      <c r="O225" s="105"/>
      <c r="P225" s="191">
        <f t="shared" si="11"/>
        <v>0</v>
      </c>
      <c r="Q225" s="191">
        <v>2.9999999999999997E-4</v>
      </c>
      <c r="R225" s="191">
        <f t="shared" si="12"/>
        <v>1.1999999999999999E-3</v>
      </c>
      <c r="S225" s="191">
        <v>0</v>
      </c>
      <c r="T225" s="192">
        <f t="shared" si="13"/>
        <v>0</v>
      </c>
      <c r="AR225" s="93" t="s">
        <v>271</v>
      </c>
      <c r="AT225" s="93" t="s">
        <v>183</v>
      </c>
      <c r="AU225" s="93" t="s">
        <v>81</v>
      </c>
      <c r="AY225" s="93" t="s">
        <v>180</v>
      </c>
      <c r="BE225" s="193">
        <f t="shared" si="14"/>
        <v>0</v>
      </c>
      <c r="BF225" s="193">
        <f t="shared" si="15"/>
        <v>0</v>
      </c>
      <c r="BG225" s="193">
        <f t="shared" si="16"/>
        <v>0</v>
      </c>
      <c r="BH225" s="193">
        <f t="shared" si="17"/>
        <v>0</v>
      </c>
      <c r="BI225" s="193">
        <f t="shared" si="18"/>
        <v>0</v>
      </c>
      <c r="BJ225" s="93" t="s">
        <v>78</v>
      </c>
      <c r="BK225" s="193">
        <f t="shared" si="19"/>
        <v>0</v>
      </c>
      <c r="BL225" s="93" t="s">
        <v>271</v>
      </c>
      <c r="BM225" s="93" t="s">
        <v>3169</v>
      </c>
    </row>
    <row r="226" spans="2:65" s="103" customFormat="1" ht="25.5" customHeight="1">
      <c r="B226" s="104"/>
      <c r="C226" s="183" t="s">
        <v>795</v>
      </c>
      <c r="D226" s="183" t="s">
        <v>183</v>
      </c>
      <c r="E226" s="184" t="s">
        <v>3170</v>
      </c>
      <c r="F226" s="185" t="s">
        <v>3171</v>
      </c>
      <c r="G226" s="186" t="s">
        <v>454</v>
      </c>
      <c r="H226" s="187">
        <v>2</v>
      </c>
      <c r="I226" s="6"/>
      <c r="J226" s="188">
        <f t="shared" si="10"/>
        <v>0</v>
      </c>
      <c r="K226" s="185" t="s">
        <v>187</v>
      </c>
      <c r="L226" s="104"/>
      <c r="M226" s="189" t="s">
        <v>5</v>
      </c>
      <c r="N226" s="190" t="s">
        <v>42</v>
      </c>
      <c r="O226" s="105"/>
      <c r="P226" s="191">
        <f t="shared" si="11"/>
        <v>0</v>
      </c>
      <c r="Q226" s="191">
        <v>3.6000000000000002E-4</v>
      </c>
      <c r="R226" s="191">
        <f t="shared" si="12"/>
        <v>7.2000000000000005E-4</v>
      </c>
      <c r="S226" s="191">
        <v>0</v>
      </c>
      <c r="T226" s="192">
        <f t="shared" si="13"/>
        <v>0</v>
      </c>
      <c r="AR226" s="93" t="s">
        <v>271</v>
      </c>
      <c r="AT226" s="93" t="s">
        <v>183</v>
      </c>
      <c r="AU226" s="93" t="s">
        <v>81</v>
      </c>
      <c r="AY226" s="93" t="s">
        <v>180</v>
      </c>
      <c r="BE226" s="193">
        <f t="shared" si="14"/>
        <v>0</v>
      </c>
      <c r="BF226" s="193">
        <f t="shared" si="15"/>
        <v>0</v>
      </c>
      <c r="BG226" s="193">
        <f t="shared" si="16"/>
        <v>0</v>
      </c>
      <c r="BH226" s="193">
        <f t="shared" si="17"/>
        <v>0</v>
      </c>
      <c r="BI226" s="193">
        <f t="shared" si="18"/>
        <v>0</v>
      </c>
      <c r="BJ226" s="93" t="s">
        <v>78</v>
      </c>
      <c r="BK226" s="193">
        <f t="shared" si="19"/>
        <v>0</v>
      </c>
      <c r="BL226" s="93" t="s">
        <v>271</v>
      </c>
      <c r="BM226" s="93" t="s">
        <v>3172</v>
      </c>
    </row>
    <row r="227" spans="2:65" s="103" customFormat="1" ht="25.5" customHeight="1">
      <c r="B227" s="104"/>
      <c r="C227" s="183" t="s">
        <v>800</v>
      </c>
      <c r="D227" s="183" t="s">
        <v>183</v>
      </c>
      <c r="E227" s="184" t="s">
        <v>3173</v>
      </c>
      <c r="F227" s="185" t="s">
        <v>3174</v>
      </c>
      <c r="G227" s="186" t="s">
        <v>454</v>
      </c>
      <c r="H227" s="187">
        <v>2</v>
      </c>
      <c r="I227" s="6"/>
      <c r="J227" s="188">
        <f t="shared" si="10"/>
        <v>0</v>
      </c>
      <c r="K227" s="185" t="s">
        <v>187</v>
      </c>
      <c r="L227" s="104"/>
      <c r="M227" s="189" t="s">
        <v>5</v>
      </c>
      <c r="N227" s="190" t="s">
        <v>42</v>
      </c>
      <c r="O227" s="105"/>
      <c r="P227" s="191">
        <f t="shared" si="11"/>
        <v>0</v>
      </c>
      <c r="Q227" s="191">
        <v>3.4000000000000002E-4</v>
      </c>
      <c r="R227" s="191">
        <f t="shared" si="12"/>
        <v>6.8000000000000005E-4</v>
      </c>
      <c r="S227" s="191">
        <v>0</v>
      </c>
      <c r="T227" s="192">
        <f t="shared" si="13"/>
        <v>0</v>
      </c>
      <c r="AR227" s="93" t="s">
        <v>271</v>
      </c>
      <c r="AT227" s="93" t="s">
        <v>183</v>
      </c>
      <c r="AU227" s="93" t="s">
        <v>81</v>
      </c>
      <c r="AY227" s="93" t="s">
        <v>180</v>
      </c>
      <c r="BE227" s="193">
        <f t="shared" si="14"/>
        <v>0</v>
      </c>
      <c r="BF227" s="193">
        <f t="shared" si="15"/>
        <v>0</v>
      </c>
      <c r="BG227" s="193">
        <f t="shared" si="16"/>
        <v>0</v>
      </c>
      <c r="BH227" s="193">
        <f t="shared" si="17"/>
        <v>0</v>
      </c>
      <c r="BI227" s="193">
        <f t="shared" si="18"/>
        <v>0</v>
      </c>
      <c r="BJ227" s="93" t="s">
        <v>78</v>
      </c>
      <c r="BK227" s="193">
        <f t="shared" si="19"/>
        <v>0</v>
      </c>
      <c r="BL227" s="93" t="s">
        <v>271</v>
      </c>
      <c r="BM227" s="93" t="s">
        <v>3175</v>
      </c>
    </row>
    <row r="228" spans="2:65" s="103" customFormat="1" ht="25.5" customHeight="1">
      <c r="B228" s="104"/>
      <c r="C228" s="183" t="s">
        <v>806</v>
      </c>
      <c r="D228" s="183" t="s">
        <v>183</v>
      </c>
      <c r="E228" s="184" t="s">
        <v>3176</v>
      </c>
      <c r="F228" s="185" t="s">
        <v>3177</v>
      </c>
      <c r="G228" s="186" t="s">
        <v>454</v>
      </c>
      <c r="H228" s="187">
        <v>3</v>
      </c>
      <c r="I228" s="6"/>
      <c r="J228" s="188">
        <f t="shared" si="10"/>
        <v>0</v>
      </c>
      <c r="K228" s="185" t="s">
        <v>187</v>
      </c>
      <c r="L228" s="104"/>
      <c r="M228" s="189" t="s">
        <v>5</v>
      </c>
      <c r="N228" s="190" t="s">
        <v>42</v>
      </c>
      <c r="O228" s="105"/>
      <c r="P228" s="191">
        <f t="shared" si="11"/>
        <v>0</v>
      </c>
      <c r="Q228" s="191">
        <v>6.9999999999999999E-4</v>
      </c>
      <c r="R228" s="191">
        <f t="shared" si="12"/>
        <v>2.0999999999999999E-3</v>
      </c>
      <c r="S228" s="191">
        <v>0</v>
      </c>
      <c r="T228" s="192">
        <f t="shared" si="13"/>
        <v>0</v>
      </c>
      <c r="AR228" s="93" t="s">
        <v>271</v>
      </c>
      <c r="AT228" s="93" t="s">
        <v>183</v>
      </c>
      <c r="AU228" s="93" t="s">
        <v>81</v>
      </c>
      <c r="AY228" s="93" t="s">
        <v>180</v>
      </c>
      <c r="BE228" s="193">
        <f t="shared" si="14"/>
        <v>0</v>
      </c>
      <c r="BF228" s="193">
        <f t="shared" si="15"/>
        <v>0</v>
      </c>
      <c r="BG228" s="193">
        <f t="shared" si="16"/>
        <v>0</v>
      </c>
      <c r="BH228" s="193">
        <f t="shared" si="17"/>
        <v>0</v>
      </c>
      <c r="BI228" s="193">
        <f t="shared" si="18"/>
        <v>0</v>
      </c>
      <c r="BJ228" s="93" t="s">
        <v>78</v>
      </c>
      <c r="BK228" s="193">
        <f t="shared" si="19"/>
        <v>0</v>
      </c>
      <c r="BL228" s="93" t="s">
        <v>271</v>
      </c>
      <c r="BM228" s="93" t="s">
        <v>3178</v>
      </c>
    </row>
    <row r="229" spans="2:65" s="103" customFormat="1" ht="25.5" customHeight="1">
      <c r="B229" s="104"/>
      <c r="C229" s="183" t="s">
        <v>812</v>
      </c>
      <c r="D229" s="183" t="s">
        <v>183</v>
      </c>
      <c r="E229" s="184" t="s">
        <v>3179</v>
      </c>
      <c r="F229" s="185" t="s">
        <v>3180</v>
      </c>
      <c r="G229" s="186" t="s">
        <v>454</v>
      </c>
      <c r="H229" s="187">
        <v>1</v>
      </c>
      <c r="I229" s="6"/>
      <c r="J229" s="188">
        <f t="shared" si="10"/>
        <v>0</v>
      </c>
      <c r="K229" s="185" t="s">
        <v>187</v>
      </c>
      <c r="L229" s="104"/>
      <c r="M229" s="189" t="s">
        <v>5</v>
      </c>
      <c r="N229" s="190" t="s">
        <v>42</v>
      </c>
      <c r="O229" s="105"/>
      <c r="P229" s="191">
        <f t="shared" si="11"/>
        <v>0</v>
      </c>
      <c r="Q229" s="191">
        <v>1.07E-3</v>
      </c>
      <c r="R229" s="191">
        <f t="shared" si="12"/>
        <v>1.07E-3</v>
      </c>
      <c r="S229" s="191">
        <v>0</v>
      </c>
      <c r="T229" s="192">
        <f t="shared" si="13"/>
        <v>0</v>
      </c>
      <c r="AR229" s="93" t="s">
        <v>271</v>
      </c>
      <c r="AT229" s="93" t="s">
        <v>183</v>
      </c>
      <c r="AU229" s="93" t="s">
        <v>81</v>
      </c>
      <c r="AY229" s="93" t="s">
        <v>180</v>
      </c>
      <c r="BE229" s="193">
        <f t="shared" si="14"/>
        <v>0</v>
      </c>
      <c r="BF229" s="193">
        <f t="shared" si="15"/>
        <v>0</v>
      </c>
      <c r="BG229" s="193">
        <f t="shared" si="16"/>
        <v>0</v>
      </c>
      <c r="BH229" s="193">
        <f t="shared" si="17"/>
        <v>0</v>
      </c>
      <c r="BI229" s="193">
        <f t="shared" si="18"/>
        <v>0</v>
      </c>
      <c r="BJ229" s="93" t="s">
        <v>78</v>
      </c>
      <c r="BK229" s="193">
        <f t="shared" si="19"/>
        <v>0</v>
      </c>
      <c r="BL229" s="93" t="s">
        <v>271</v>
      </c>
      <c r="BM229" s="93" t="s">
        <v>3181</v>
      </c>
    </row>
    <row r="230" spans="2:65" s="103" customFormat="1" ht="25.5" customHeight="1">
      <c r="B230" s="104"/>
      <c r="C230" s="183" t="s">
        <v>817</v>
      </c>
      <c r="D230" s="183" t="s">
        <v>183</v>
      </c>
      <c r="E230" s="184" t="s">
        <v>3182</v>
      </c>
      <c r="F230" s="185" t="s">
        <v>3183</v>
      </c>
      <c r="G230" s="186" t="s">
        <v>454</v>
      </c>
      <c r="H230" s="187">
        <v>2</v>
      </c>
      <c r="I230" s="6"/>
      <c r="J230" s="188">
        <f t="shared" si="10"/>
        <v>0</v>
      </c>
      <c r="K230" s="185" t="s">
        <v>187</v>
      </c>
      <c r="L230" s="104"/>
      <c r="M230" s="189" t="s">
        <v>5</v>
      </c>
      <c r="N230" s="190" t="s">
        <v>42</v>
      </c>
      <c r="O230" s="105"/>
      <c r="P230" s="191">
        <f t="shared" si="11"/>
        <v>0</v>
      </c>
      <c r="Q230" s="191">
        <v>2.0000000000000002E-5</v>
      </c>
      <c r="R230" s="191">
        <f t="shared" si="12"/>
        <v>4.0000000000000003E-5</v>
      </c>
      <c r="S230" s="191">
        <v>0</v>
      </c>
      <c r="T230" s="192">
        <f t="shared" si="13"/>
        <v>0</v>
      </c>
      <c r="AR230" s="93" t="s">
        <v>271</v>
      </c>
      <c r="AT230" s="93" t="s">
        <v>183</v>
      </c>
      <c r="AU230" s="93" t="s">
        <v>81</v>
      </c>
      <c r="AY230" s="93" t="s">
        <v>180</v>
      </c>
      <c r="BE230" s="193">
        <f t="shared" si="14"/>
        <v>0</v>
      </c>
      <c r="BF230" s="193">
        <f t="shared" si="15"/>
        <v>0</v>
      </c>
      <c r="BG230" s="193">
        <f t="shared" si="16"/>
        <v>0</v>
      </c>
      <c r="BH230" s="193">
        <f t="shared" si="17"/>
        <v>0</v>
      </c>
      <c r="BI230" s="193">
        <f t="shared" si="18"/>
        <v>0</v>
      </c>
      <c r="BJ230" s="93" t="s">
        <v>78</v>
      </c>
      <c r="BK230" s="193">
        <f t="shared" si="19"/>
        <v>0</v>
      </c>
      <c r="BL230" s="93" t="s">
        <v>271</v>
      </c>
      <c r="BM230" s="93" t="s">
        <v>3184</v>
      </c>
    </row>
    <row r="231" spans="2:65" s="103" customFormat="1" ht="16.5" customHeight="1">
      <c r="B231" s="104"/>
      <c r="C231" s="226" t="s">
        <v>825</v>
      </c>
      <c r="D231" s="226" t="s">
        <v>296</v>
      </c>
      <c r="E231" s="227" t="s">
        <v>3185</v>
      </c>
      <c r="F231" s="228" t="s">
        <v>3186</v>
      </c>
      <c r="G231" s="229" t="s">
        <v>454</v>
      </c>
      <c r="H231" s="230">
        <v>1</v>
      </c>
      <c r="I231" s="7"/>
      <c r="J231" s="231">
        <f t="shared" si="10"/>
        <v>0</v>
      </c>
      <c r="K231" s="228" t="s">
        <v>187</v>
      </c>
      <c r="L231" s="232"/>
      <c r="M231" s="233" t="s">
        <v>5</v>
      </c>
      <c r="N231" s="234" t="s">
        <v>42</v>
      </c>
      <c r="O231" s="105"/>
      <c r="P231" s="191">
        <f t="shared" si="11"/>
        <v>0</v>
      </c>
      <c r="Q231" s="191">
        <v>1.4999999999999999E-4</v>
      </c>
      <c r="R231" s="191">
        <f t="shared" si="12"/>
        <v>1.4999999999999999E-4</v>
      </c>
      <c r="S231" s="191">
        <v>0</v>
      </c>
      <c r="T231" s="192">
        <f t="shared" si="13"/>
        <v>0</v>
      </c>
      <c r="AR231" s="93" t="s">
        <v>389</v>
      </c>
      <c r="AT231" s="93" t="s">
        <v>296</v>
      </c>
      <c r="AU231" s="93" t="s">
        <v>81</v>
      </c>
      <c r="AY231" s="93" t="s">
        <v>180</v>
      </c>
      <c r="BE231" s="193">
        <f t="shared" si="14"/>
        <v>0</v>
      </c>
      <c r="BF231" s="193">
        <f t="shared" si="15"/>
        <v>0</v>
      </c>
      <c r="BG231" s="193">
        <f t="shared" si="16"/>
        <v>0</v>
      </c>
      <c r="BH231" s="193">
        <f t="shared" si="17"/>
        <v>0</v>
      </c>
      <c r="BI231" s="193">
        <f t="shared" si="18"/>
        <v>0</v>
      </c>
      <c r="BJ231" s="93" t="s">
        <v>78</v>
      </c>
      <c r="BK231" s="193">
        <f t="shared" si="19"/>
        <v>0</v>
      </c>
      <c r="BL231" s="93" t="s">
        <v>271</v>
      </c>
      <c r="BM231" s="93" t="s">
        <v>3187</v>
      </c>
    </row>
    <row r="232" spans="2:65" s="103" customFormat="1" ht="16.5" customHeight="1">
      <c r="B232" s="104"/>
      <c r="C232" s="226" t="s">
        <v>829</v>
      </c>
      <c r="D232" s="226" t="s">
        <v>296</v>
      </c>
      <c r="E232" s="227" t="s">
        <v>3188</v>
      </c>
      <c r="F232" s="228" t="s">
        <v>3189</v>
      </c>
      <c r="G232" s="229" t="s">
        <v>454</v>
      </c>
      <c r="H232" s="230">
        <v>1</v>
      </c>
      <c r="I232" s="7"/>
      <c r="J232" s="231">
        <f t="shared" si="10"/>
        <v>0</v>
      </c>
      <c r="K232" s="228" t="s">
        <v>5</v>
      </c>
      <c r="L232" s="232"/>
      <c r="M232" s="233" t="s">
        <v>5</v>
      </c>
      <c r="N232" s="234" t="s">
        <v>42</v>
      </c>
      <c r="O232" s="105"/>
      <c r="P232" s="191">
        <f t="shared" si="11"/>
        <v>0</v>
      </c>
      <c r="Q232" s="191">
        <v>4.0000000000000002E-4</v>
      </c>
      <c r="R232" s="191">
        <f t="shared" si="12"/>
        <v>4.0000000000000002E-4</v>
      </c>
      <c r="S232" s="191">
        <v>0</v>
      </c>
      <c r="T232" s="192">
        <f t="shared" si="13"/>
        <v>0</v>
      </c>
      <c r="AR232" s="93" t="s">
        <v>389</v>
      </c>
      <c r="AT232" s="93" t="s">
        <v>296</v>
      </c>
      <c r="AU232" s="93" t="s">
        <v>81</v>
      </c>
      <c r="AY232" s="93" t="s">
        <v>180</v>
      </c>
      <c r="BE232" s="193">
        <f t="shared" si="14"/>
        <v>0</v>
      </c>
      <c r="BF232" s="193">
        <f t="shared" si="15"/>
        <v>0</v>
      </c>
      <c r="BG232" s="193">
        <f t="shared" si="16"/>
        <v>0</v>
      </c>
      <c r="BH232" s="193">
        <f t="shared" si="17"/>
        <v>0</v>
      </c>
      <c r="BI232" s="193">
        <f t="shared" si="18"/>
        <v>0</v>
      </c>
      <c r="BJ232" s="93" t="s">
        <v>78</v>
      </c>
      <c r="BK232" s="193">
        <f t="shared" si="19"/>
        <v>0</v>
      </c>
      <c r="BL232" s="93" t="s">
        <v>271</v>
      </c>
      <c r="BM232" s="93" t="s">
        <v>3190</v>
      </c>
    </row>
    <row r="233" spans="2:65" s="103" customFormat="1" ht="25.5" customHeight="1">
      <c r="B233" s="104"/>
      <c r="C233" s="183" t="s">
        <v>834</v>
      </c>
      <c r="D233" s="183" t="s">
        <v>183</v>
      </c>
      <c r="E233" s="184" t="s">
        <v>3191</v>
      </c>
      <c r="F233" s="185" t="s">
        <v>3192</v>
      </c>
      <c r="G233" s="186" t="s">
        <v>454</v>
      </c>
      <c r="H233" s="187">
        <v>2</v>
      </c>
      <c r="I233" s="6"/>
      <c r="J233" s="188">
        <f t="shared" si="10"/>
        <v>0</v>
      </c>
      <c r="K233" s="185" t="s">
        <v>187</v>
      </c>
      <c r="L233" s="104"/>
      <c r="M233" s="189" t="s">
        <v>5</v>
      </c>
      <c r="N233" s="190" t="s">
        <v>42</v>
      </c>
      <c r="O233" s="105"/>
      <c r="P233" s="191">
        <f t="shared" si="11"/>
        <v>0</v>
      </c>
      <c r="Q233" s="191">
        <v>2.0000000000000002E-5</v>
      </c>
      <c r="R233" s="191">
        <f t="shared" si="12"/>
        <v>4.0000000000000003E-5</v>
      </c>
      <c r="S233" s="191">
        <v>0</v>
      </c>
      <c r="T233" s="192">
        <f t="shared" si="13"/>
        <v>0</v>
      </c>
      <c r="AR233" s="93" t="s">
        <v>271</v>
      </c>
      <c r="AT233" s="93" t="s">
        <v>183</v>
      </c>
      <c r="AU233" s="93" t="s">
        <v>81</v>
      </c>
      <c r="AY233" s="93" t="s">
        <v>180</v>
      </c>
      <c r="BE233" s="193">
        <f t="shared" si="14"/>
        <v>0</v>
      </c>
      <c r="BF233" s="193">
        <f t="shared" si="15"/>
        <v>0</v>
      </c>
      <c r="BG233" s="193">
        <f t="shared" si="16"/>
        <v>0</v>
      </c>
      <c r="BH233" s="193">
        <f t="shared" si="17"/>
        <v>0</v>
      </c>
      <c r="BI233" s="193">
        <f t="shared" si="18"/>
        <v>0</v>
      </c>
      <c r="BJ233" s="93" t="s">
        <v>78</v>
      </c>
      <c r="BK233" s="193">
        <f t="shared" si="19"/>
        <v>0</v>
      </c>
      <c r="BL233" s="93" t="s">
        <v>271</v>
      </c>
      <c r="BM233" s="93" t="s">
        <v>3193</v>
      </c>
    </row>
    <row r="234" spans="2:65" s="103" customFormat="1" ht="16.5" customHeight="1">
      <c r="B234" s="104"/>
      <c r="C234" s="226" t="s">
        <v>844</v>
      </c>
      <c r="D234" s="226" t="s">
        <v>296</v>
      </c>
      <c r="E234" s="227" t="s">
        <v>3194</v>
      </c>
      <c r="F234" s="228" t="s">
        <v>3195</v>
      </c>
      <c r="G234" s="229" t="s">
        <v>454</v>
      </c>
      <c r="H234" s="230">
        <v>2</v>
      </c>
      <c r="I234" s="7"/>
      <c r="J234" s="231">
        <f t="shared" si="10"/>
        <v>0</v>
      </c>
      <c r="K234" s="228" t="s">
        <v>187</v>
      </c>
      <c r="L234" s="232"/>
      <c r="M234" s="233" t="s">
        <v>5</v>
      </c>
      <c r="N234" s="234" t="s">
        <v>42</v>
      </c>
      <c r="O234" s="105"/>
      <c r="P234" s="191">
        <f t="shared" si="11"/>
        <v>0</v>
      </c>
      <c r="Q234" s="191">
        <v>3.4000000000000002E-4</v>
      </c>
      <c r="R234" s="191">
        <f t="shared" si="12"/>
        <v>6.8000000000000005E-4</v>
      </c>
      <c r="S234" s="191">
        <v>0</v>
      </c>
      <c r="T234" s="192">
        <f t="shared" si="13"/>
        <v>0</v>
      </c>
      <c r="AR234" s="93" t="s">
        <v>389</v>
      </c>
      <c r="AT234" s="93" t="s">
        <v>296</v>
      </c>
      <c r="AU234" s="93" t="s">
        <v>81</v>
      </c>
      <c r="AY234" s="93" t="s">
        <v>180</v>
      </c>
      <c r="BE234" s="193">
        <f t="shared" si="14"/>
        <v>0</v>
      </c>
      <c r="BF234" s="193">
        <f t="shared" si="15"/>
        <v>0</v>
      </c>
      <c r="BG234" s="193">
        <f t="shared" si="16"/>
        <v>0</v>
      </c>
      <c r="BH234" s="193">
        <f t="shared" si="17"/>
        <v>0</v>
      </c>
      <c r="BI234" s="193">
        <f t="shared" si="18"/>
        <v>0</v>
      </c>
      <c r="BJ234" s="93" t="s">
        <v>78</v>
      </c>
      <c r="BK234" s="193">
        <f t="shared" si="19"/>
        <v>0</v>
      </c>
      <c r="BL234" s="93" t="s">
        <v>271</v>
      </c>
      <c r="BM234" s="93" t="s">
        <v>3196</v>
      </c>
    </row>
    <row r="235" spans="2:65" s="103" customFormat="1" ht="25.5" customHeight="1">
      <c r="B235" s="104"/>
      <c r="C235" s="183" t="s">
        <v>861</v>
      </c>
      <c r="D235" s="183" t="s">
        <v>183</v>
      </c>
      <c r="E235" s="184" t="s">
        <v>3197</v>
      </c>
      <c r="F235" s="185" t="s">
        <v>3198</v>
      </c>
      <c r="G235" s="186" t="s">
        <v>3153</v>
      </c>
      <c r="H235" s="187">
        <v>1</v>
      </c>
      <c r="I235" s="6"/>
      <c r="J235" s="188">
        <f t="shared" si="10"/>
        <v>0</v>
      </c>
      <c r="K235" s="185" t="s">
        <v>187</v>
      </c>
      <c r="L235" s="104"/>
      <c r="M235" s="189" t="s">
        <v>5</v>
      </c>
      <c r="N235" s="190" t="s">
        <v>42</v>
      </c>
      <c r="O235" s="105"/>
      <c r="P235" s="191">
        <f t="shared" si="11"/>
        <v>0</v>
      </c>
      <c r="Q235" s="191">
        <v>3.014E-2</v>
      </c>
      <c r="R235" s="191">
        <f t="shared" si="12"/>
        <v>3.014E-2</v>
      </c>
      <c r="S235" s="191">
        <v>0</v>
      </c>
      <c r="T235" s="192">
        <f t="shared" si="13"/>
        <v>0</v>
      </c>
      <c r="AR235" s="93" t="s">
        <v>271</v>
      </c>
      <c r="AT235" s="93" t="s">
        <v>183</v>
      </c>
      <c r="AU235" s="93" t="s">
        <v>81</v>
      </c>
      <c r="AY235" s="93" t="s">
        <v>180</v>
      </c>
      <c r="BE235" s="193">
        <f t="shared" si="14"/>
        <v>0</v>
      </c>
      <c r="BF235" s="193">
        <f t="shared" si="15"/>
        <v>0</v>
      </c>
      <c r="BG235" s="193">
        <f t="shared" si="16"/>
        <v>0</v>
      </c>
      <c r="BH235" s="193">
        <f t="shared" si="17"/>
        <v>0</v>
      </c>
      <c r="BI235" s="193">
        <f t="shared" si="18"/>
        <v>0</v>
      </c>
      <c r="BJ235" s="93" t="s">
        <v>78</v>
      </c>
      <c r="BK235" s="193">
        <f t="shared" si="19"/>
        <v>0</v>
      </c>
      <c r="BL235" s="93" t="s">
        <v>271</v>
      </c>
      <c r="BM235" s="93" t="s">
        <v>3199</v>
      </c>
    </row>
    <row r="236" spans="2:65" s="103" customFormat="1" ht="25.5" customHeight="1">
      <c r="B236" s="104"/>
      <c r="C236" s="183" t="s">
        <v>867</v>
      </c>
      <c r="D236" s="183" t="s">
        <v>183</v>
      </c>
      <c r="E236" s="184" t="s">
        <v>3200</v>
      </c>
      <c r="F236" s="185" t="s">
        <v>3201</v>
      </c>
      <c r="G236" s="186" t="s">
        <v>186</v>
      </c>
      <c r="H236" s="187">
        <v>239</v>
      </c>
      <c r="I236" s="6"/>
      <c r="J236" s="188">
        <f t="shared" si="10"/>
        <v>0</v>
      </c>
      <c r="K236" s="185" t="s">
        <v>187</v>
      </c>
      <c r="L236" s="104"/>
      <c r="M236" s="189" t="s">
        <v>5</v>
      </c>
      <c r="N236" s="190" t="s">
        <v>42</v>
      </c>
      <c r="O236" s="105"/>
      <c r="P236" s="191">
        <f t="shared" si="11"/>
        <v>0</v>
      </c>
      <c r="Q236" s="191">
        <v>1.9000000000000001E-4</v>
      </c>
      <c r="R236" s="191">
        <f t="shared" si="12"/>
        <v>4.5410000000000006E-2</v>
      </c>
      <c r="S236" s="191">
        <v>0</v>
      </c>
      <c r="T236" s="192">
        <f t="shared" si="13"/>
        <v>0</v>
      </c>
      <c r="AR236" s="93" t="s">
        <v>271</v>
      </c>
      <c r="AT236" s="93" t="s">
        <v>183</v>
      </c>
      <c r="AU236" s="93" t="s">
        <v>81</v>
      </c>
      <c r="AY236" s="93" t="s">
        <v>180</v>
      </c>
      <c r="BE236" s="193">
        <f t="shared" si="14"/>
        <v>0</v>
      </c>
      <c r="BF236" s="193">
        <f t="shared" si="15"/>
        <v>0</v>
      </c>
      <c r="BG236" s="193">
        <f t="shared" si="16"/>
        <v>0</v>
      </c>
      <c r="BH236" s="193">
        <f t="shared" si="17"/>
        <v>0</v>
      </c>
      <c r="BI236" s="193">
        <f t="shared" si="18"/>
        <v>0</v>
      </c>
      <c r="BJ236" s="93" t="s">
        <v>78</v>
      </c>
      <c r="BK236" s="193">
        <f t="shared" si="19"/>
        <v>0</v>
      </c>
      <c r="BL236" s="93" t="s">
        <v>271</v>
      </c>
      <c r="BM236" s="93" t="s">
        <v>3202</v>
      </c>
    </row>
    <row r="237" spans="2:65" s="103" customFormat="1" ht="25.5" customHeight="1">
      <c r="B237" s="104"/>
      <c r="C237" s="183" t="s">
        <v>872</v>
      </c>
      <c r="D237" s="183" t="s">
        <v>183</v>
      </c>
      <c r="E237" s="184" t="s">
        <v>3203</v>
      </c>
      <c r="F237" s="185" t="s">
        <v>3204</v>
      </c>
      <c r="G237" s="186" t="s">
        <v>186</v>
      </c>
      <c r="H237" s="187">
        <v>239</v>
      </c>
      <c r="I237" s="6"/>
      <c r="J237" s="188">
        <f t="shared" si="10"/>
        <v>0</v>
      </c>
      <c r="K237" s="185" t="s">
        <v>187</v>
      </c>
      <c r="L237" s="104"/>
      <c r="M237" s="189" t="s">
        <v>5</v>
      </c>
      <c r="N237" s="190" t="s">
        <v>42</v>
      </c>
      <c r="O237" s="105"/>
      <c r="P237" s="191">
        <f t="shared" si="11"/>
        <v>0</v>
      </c>
      <c r="Q237" s="191">
        <v>1.0000000000000001E-5</v>
      </c>
      <c r="R237" s="191">
        <f t="shared" si="12"/>
        <v>2.3900000000000002E-3</v>
      </c>
      <c r="S237" s="191">
        <v>0</v>
      </c>
      <c r="T237" s="192">
        <f t="shared" si="13"/>
        <v>0</v>
      </c>
      <c r="AR237" s="93" t="s">
        <v>271</v>
      </c>
      <c r="AT237" s="93" t="s">
        <v>183</v>
      </c>
      <c r="AU237" s="93" t="s">
        <v>81</v>
      </c>
      <c r="AY237" s="93" t="s">
        <v>180</v>
      </c>
      <c r="BE237" s="193">
        <f t="shared" si="14"/>
        <v>0</v>
      </c>
      <c r="BF237" s="193">
        <f t="shared" si="15"/>
        <v>0</v>
      </c>
      <c r="BG237" s="193">
        <f t="shared" si="16"/>
        <v>0</v>
      </c>
      <c r="BH237" s="193">
        <f t="shared" si="17"/>
        <v>0</v>
      </c>
      <c r="BI237" s="193">
        <f t="shared" si="18"/>
        <v>0</v>
      </c>
      <c r="BJ237" s="93" t="s">
        <v>78</v>
      </c>
      <c r="BK237" s="193">
        <f t="shared" si="19"/>
        <v>0</v>
      </c>
      <c r="BL237" s="93" t="s">
        <v>271</v>
      </c>
      <c r="BM237" s="93" t="s">
        <v>3205</v>
      </c>
    </row>
    <row r="238" spans="2:65" s="103" customFormat="1" ht="38.25" customHeight="1">
      <c r="B238" s="104"/>
      <c r="C238" s="183" t="s">
        <v>876</v>
      </c>
      <c r="D238" s="183" t="s">
        <v>183</v>
      </c>
      <c r="E238" s="184" t="s">
        <v>3206</v>
      </c>
      <c r="F238" s="185" t="s">
        <v>3207</v>
      </c>
      <c r="G238" s="186" t="s">
        <v>237</v>
      </c>
      <c r="H238" s="187">
        <v>0.55800000000000005</v>
      </c>
      <c r="I238" s="6"/>
      <c r="J238" s="188">
        <f t="shared" si="10"/>
        <v>0</v>
      </c>
      <c r="K238" s="185" t="s">
        <v>187</v>
      </c>
      <c r="L238" s="104"/>
      <c r="M238" s="189" t="s">
        <v>5</v>
      </c>
      <c r="N238" s="190" t="s">
        <v>42</v>
      </c>
      <c r="O238" s="105"/>
      <c r="P238" s="191">
        <f t="shared" si="11"/>
        <v>0</v>
      </c>
      <c r="Q238" s="191">
        <v>0</v>
      </c>
      <c r="R238" s="191">
        <f t="shared" si="12"/>
        <v>0</v>
      </c>
      <c r="S238" s="191">
        <v>0</v>
      </c>
      <c r="T238" s="192">
        <f t="shared" si="13"/>
        <v>0</v>
      </c>
      <c r="AR238" s="93" t="s">
        <v>271</v>
      </c>
      <c r="AT238" s="93" t="s">
        <v>183</v>
      </c>
      <c r="AU238" s="93" t="s">
        <v>81</v>
      </c>
      <c r="AY238" s="93" t="s">
        <v>180</v>
      </c>
      <c r="BE238" s="193">
        <f t="shared" si="14"/>
        <v>0</v>
      </c>
      <c r="BF238" s="193">
        <f t="shared" si="15"/>
        <v>0</v>
      </c>
      <c r="BG238" s="193">
        <f t="shared" si="16"/>
        <v>0</v>
      </c>
      <c r="BH238" s="193">
        <f t="shared" si="17"/>
        <v>0</v>
      </c>
      <c r="BI238" s="193">
        <f t="shared" si="18"/>
        <v>0</v>
      </c>
      <c r="BJ238" s="93" t="s">
        <v>78</v>
      </c>
      <c r="BK238" s="193">
        <f t="shared" si="19"/>
        <v>0</v>
      </c>
      <c r="BL238" s="93" t="s">
        <v>271</v>
      </c>
      <c r="BM238" s="93" t="s">
        <v>3208</v>
      </c>
    </row>
    <row r="239" spans="2:65" s="103" customFormat="1" ht="38.25" customHeight="1">
      <c r="B239" s="104"/>
      <c r="C239" s="183" t="s">
        <v>881</v>
      </c>
      <c r="D239" s="183" t="s">
        <v>183</v>
      </c>
      <c r="E239" s="184" t="s">
        <v>3209</v>
      </c>
      <c r="F239" s="185" t="s">
        <v>3210</v>
      </c>
      <c r="G239" s="186" t="s">
        <v>237</v>
      </c>
      <c r="H239" s="187">
        <v>0.55800000000000005</v>
      </c>
      <c r="I239" s="6"/>
      <c r="J239" s="188">
        <f t="shared" si="10"/>
        <v>0</v>
      </c>
      <c r="K239" s="185" t="s">
        <v>187</v>
      </c>
      <c r="L239" s="104"/>
      <c r="M239" s="189" t="s">
        <v>5</v>
      </c>
      <c r="N239" s="190" t="s">
        <v>42</v>
      </c>
      <c r="O239" s="105"/>
      <c r="P239" s="191">
        <f t="shared" si="11"/>
        <v>0</v>
      </c>
      <c r="Q239" s="191">
        <v>0</v>
      </c>
      <c r="R239" s="191">
        <f t="shared" si="12"/>
        <v>0</v>
      </c>
      <c r="S239" s="191">
        <v>0</v>
      </c>
      <c r="T239" s="192">
        <f t="shared" si="13"/>
        <v>0</v>
      </c>
      <c r="AR239" s="93" t="s">
        <v>271</v>
      </c>
      <c r="AT239" s="93" t="s">
        <v>183</v>
      </c>
      <c r="AU239" s="93" t="s">
        <v>81</v>
      </c>
      <c r="AY239" s="93" t="s">
        <v>180</v>
      </c>
      <c r="BE239" s="193">
        <f t="shared" si="14"/>
        <v>0</v>
      </c>
      <c r="BF239" s="193">
        <f t="shared" si="15"/>
        <v>0</v>
      </c>
      <c r="BG239" s="193">
        <f t="shared" si="16"/>
        <v>0</v>
      </c>
      <c r="BH239" s="193">
        <f t="shared" si="17"/>
        <v>0</v>
      </c>
      <c r="BI239" s="193">
        <f t="shared" si="18"/>
        <v>0</v>
      </c>
      <c r="BJ239" s="93" t="s">
        <v>78</v>
      </c>
      <c r="BK239" s="193">
        <f t="shared" si="19"/>
        <v>0</v>
      </c>
      <c r="BL239" s="93" t="s">
        <v>271</v>
      </c>
      <c r="BM239" s="93" t="s">
        <v>3211</v>
      </c>
    </row>
    <row r="240" spans="2:65" s="103" customFormat="1" ht="16.5" customHeight="1">
      <c r="B240" s="104"/>
      <c r="C240" s="183" t="s">
        <v>886</v>
      </c>
      <c r="D240" s="183" t="s">
        <v>183</v>
      </c>
      <c r="E240" s="184" t="s">
        <v>3212</v>
      </c>
      <c r="F240" s="185" t="s">
        <v>3213</v>
      </c>
      <c r="G240" s="186" t="s">
        <v>186</v>
      </c>
      <c r="H240" s="187">
        <v>50</v>
      </c>
      <c r="I240" s="6"/>
      <c r="J240" s="188">
        <f t="shared" si="10"/>
        <v>0</v>
      </c>
      <c r="K240" s="185" t="s">
        <v>187</v>
      </c>
      <c r="L240" s="104"/>
      <c r="M240" s="189" t="s">
        <v>5</v>
      </c>
      <c r="N240" s="190" t="s">
        <v>42</v>
      </c>
      <c r="O240" s="105"/>
      <c r="P240" s="191">
        <f t="shared" si="11"/>
        <v>0</v>
      </c>
      <c r="Q240" s="191">
        <v>0</v>
      </c>
      <c r="R240" s="191">
        <f t="shared" si="12"/>
        <v>0</v>
      </c>
      <c r="S240" s="191">
        <v>2.1299999999999999E-3</v>
      </c>
      <c r="T240" s="192">
        <f t="shared" si="13"/>
        <v>0.1065</v>
      </c>
      <c r="AR240" s="93" t="s">
        <v>271</v>
      </c>
      <c r="AT240" s="93" t="s">
        <v>183</v>
      </c>
      <c r="AU240" s="93" t="s">
        <v>81</v>
      </c>
      <c r="AY240" s="93" t="s">
        <v>180</v>
      </c>
      <c r="BE240" s="193">
        <f t="shared" si="14"/>
        <v>0</v>
      </c>
      <c r="BF240" s="193">
        <f t="shared" si="15"/>
        <v>0</v>
      </c>
      <c r="BG240" s="193">
        <f t="shared" si="16"/>
        <v>0</v>
      </c>
      <c r="BH240" s="193">
        <f t="shared" si="17"/>
        <v>0</v>
      </c>
      <c r="BI240" s="193">
        <f t="shared" si="18"/>
        <v>0</v>
      </c>
      <c r="BJ240" s="93" t="s">
        <v>78</v>
      </c>
      <c r="BK240" s="193">
        <f t="shared" si="19"/>
        <v>0</v>
      </c>
      <c r="BL240" s="93" t="s">
        <v>271</v>
      </c>
      <c r="BM240" s="93" t="s">
        <v>3214</v>
      </c>
    </row>
    <row r="241" spans="2:65" s="103" customFormat="1" ht="25.5" customHeight="1">
      <c r="B241" s="104"/>
      <c r="C241" s="183" t="s">
        <v>889</v>
      </c>
      <c r="D241" s="183" t="s">
        <v>183</v>
      </c>
      <c r="E241" s="184" t="s">
        <v>3215</v>
      </c>
      <c r="F241" s="185" t="s">
        <v>3216</v>
      </c>
      <c r="G241" s="186" t="s">
        <v>186</v>
      </c>
      <c r="H241" s="187">
        <v>30</v>
      </c>
      <c r="I241" s="6"/>
      <c r="J241" s="188">
        <f t="shared" si="10"/>
        <v>0</v>
      </c>
      <c r="K241" s="185" t="s">
        <v>187</v>
      </c>
      <c r="L241" s="104"/>
      <c r="M241" s="189" t="s">
        <v>5</v>
      </c>
      <c r="N241" s="190" t="s">
        <v>42</v>
      </c>
      <c r="O241" s="105"/>
      <c r="P241" s="191">
        <f t="shared" si="11"/>
        <v>0</v>
      </c>
      <c r="Q241" s="191">
        <v>0</v>
      </c>
      <c r="R241" s="191">
        <f t="shared" si="12"/>
        <v>0</v>
      </c>
      <c r="S241" s="191">
        <v>4.9699999999999996E-3</v>
      </c>
      <c r="T241" s="192">
        <f t="shared" si="13"/>
        <v>0.14909999999999998</v>
      </c>
      <c r="AR241" s="93" t="s">
        <v>271</v>
      </c>
      <c r="AT241" s="93" t="s">
        <v>183</v>
      </c>
      <c r="AU241" s="93" t="s">
        <v>81</v>
      </c>
      <c r="AY241" s="93" t="s">
        <v>180</v>
      </c>
      <c r="BE241" s="193">
        <f t="shared" si="14"/>
        <v>0</v>
      </c>
      <c r="BF241" s="193">
        <f t="shared" si="15"/>
        <v>0</v>
      </c>
      <c r="BG241" s="193">
        <f t="shared" si="16"/>
        <v>0</v>
      </c>
      <c r="BH241" s="193">
        <f t="shared" si="17"/>
        <v>0</v>
      </c>
      <c r="BI241" s="193">
        <f t="shared" si="18"/>
        <v>0</v>
      </c>
      <c r="BJ241" s="93" t="s">
        <v>78</v>
      </c>
      <c r="BK241" s="193">
        <f t="shared" si="19"/>
        <v>0</v>
      </c>
      <c r="BL241" s="93" t="s">
        <v>271</v>
      </c>
      <c r="BM241" s="93" t="s">
        <v>3217</v>
      </c>
    </row>
    <row r="242" spans="2:65" s="103" customFormat="1" ht="25.5" customHeight="1">
      <c r="B242" s="104"/>
      <c r="C242" s="183" t="s">
        <v>891</v>
      </c>
      <c r="D242" s="183" t="s">
        <v>183</v>
      </c>
      <c r="E242" s="184" t="s">
        <v>3218</v>
      </c>
      <c r="F242" s="185" t="s">
        <v>3219</v>
      </c>
      <c r="G242" s="186" t="s">
        <v>186</v>
      </c>
      <c r="H242" s="187">
        <v>30</v>
      </c>
      <c r="I242" s="6"/>
      <c r="J242" s="188">
        <f t="shared" si="10"/>
        <v>0</v>
      </c>
      <c r="K242" s="185" t="s">
        <v>187</v>
      </c>
      <c r="L242" s="104"/>
      <c r="M242" s="189" t="s">
        <v>5</v>
      </c>
      <c r="N242" s="190" t="s">
        <v>42</v>
      </c>
      <c r="O242" s="105"/>
      <c r="P242" s="191">
        <f t="shared" si="11"/>
        <v>0</v>
      </c>
      <c r="Q242" s="191">
        <v>0</v>
      </c>
      <c r="R242" s="191">
        <f t="shared" si="12"/>
        <v>0</v>
      </c>
      <c r="S242" s="191">
        <v>6.7000000000000002E-3</v>
      </c>
      <c r="T242" s="192">
        <f t="shared" si="13"/>
        <v>0.20100000000000001</v>
      </c>
      <c r="AR242" s="93" t="s">
        <v>271</v>
      </c>
      <c r="AT242" s="93" t="s">
        <v>183</v>
      </c>
      <c r="AU242" s="93" t="s">
        <v>81</v>
      </c>
      <c r="AY242" s="93" t="s">
        <v>180</v>
      </c>
      <c r="BE242" s="193">
        <f t="shared" si="14"/>
        <v>0</v>
      </c>
      <c r="BF242" s="193">
        <f t="shared" si="15"/>
        <v>0</v>
      </c>
      <c r="BG242" s="193">
        <f t="shared" si="16"/>
        <v>0</v>
      </c>
      <c r="BH242" s="193">
        <f t="shared" si="17"/>
        <v>0</v>
      </c>
      <c r="BI242" s="193">
        <f t="shared" si="18"/>
        <v>0</v>
      </c>
      <c r="BJ242" s="93" t="s">
        <v>78</v>
      </c>
      <c r="BK242" s="193">
        <f t="shared" si="19"/>
        <v>0</v>
      </c>
      <c r="BL242" s="93" t="s">
        <v>271</v>
      </c>
      <c r="BM242" s="93" t="s">
        <v>3220</v>
      </c>
    </row>
    <row r="243" spans="2:65" s="103" customFormat="1" ht="16.5" customHeight="1">
      <c r="B243" s="104"/>
      <c r="C243" s="183" t="s">
        <v>895</v>
      </c>
      <c r="D243" s="183" t="s">
        <v>183</v>
      </c>
      <c r="E243" s="184" t="s">
        <v>3221</v>
      </c>
      <c r="F243" s="185" t="s">
        <v>3222</v>
      </c>
      <c r="G243" s="186" t="s">
        <v>186</v>
      </c>
      <c r="H243" s="187">
        <v>30</v>
      </c>
      <c r="I243" s="6"/>
      <c r="J243" s="188">
        <f t="shared" si="10"/>
        <v>0</v>
      </c>
      <c r="K243" s="185" t="s">
        <v>187</v>
      </c>
      <c r="L243" s="104"/>
      <c r="M243" s="189" t="s">
        <v>5</v>
      </c>
      <c r="N243" s="190" t="s">
        <v>42</v>
      </c>
      <c r="O243" s="105"/>
      <c r="P243" s="191">
        <f t="shared" si="11"/>
        <v>0</v>
      </c>
      <c r="Q243" s="191">
        <v>0</v>
      </c>
      <c r="R243" s="191">
        <f t="shared" si="12"/>
        <v>0</v>
      </c>
      <c r="S243" s="191">
        <v>2.7999999999999998E-4</v>
      </c>
      <c r="T243" s="192">
        <f t="shared" si="13"/>
        <v>8.3999999999999995E-3</v>
      </c>
      <c r="AR243" s="93" t="s">
        <v>271</v>
      </c>
      <c r="AT243" s="93" t="s">
        <v>183</v>
      </c>
      <c r="AU243" s="93" t="s">
        <v>81</v>
      </c>
      <c r="AY243" s="93" t="s">
        <v>180</v>
      </c>
      <c r="BE243" s="193">
        <f t="shared" si="14"/>
        <v>0</v>
      </c>
      <c r="BF243" s="193">
        <f t="shared" si="15"/>
        <v>0</v>
      </c>
      <c r="BG243" s="193">
        <f t="shared" si="16"/>
        <v>0</v>
      </c>
      <c r="BH243" s="193">
        <f t="shared" si="17"/>
        <v>0</v>
      </c>
      <c r="BI243" s="193">
        <f t="shared" si="18"/>
        <v>0</v>
      </c>
      <c r="BJ243" s="93" t="s">
        <v>78</v>
      </c>
      <c r="BK243" s="193">
        <f t="shared" si="19"/>
        <v>0</v>
      </c>
      <c r="BL243" s="93" t="s">
        <v>271</v>
      </c>
      <c r="BM243" s="93" t="s">
        <v>3223</v>
      </c>
    </row>
    <row r="244" spans="2:65" s="103" customFormat="1" ht="16.5" customHeight="1">
      <c r="B244" s="104"/>
      <c r="C244" s="183" t="s">
        <v>900</v>
      </c>
      <c r="D244" s="183" t="s">
        <v>183</v>
      </c>
      <c r="E244" s="184" t="s">
        <v>3224</v>
      </c>
      <c r="F244" s="185" t="s">
        <v>3225</v>
      </c>
      <c r="G244" s="186" t="s">
        <v>186</v>
      </c>
      <c r="H244" s="187">
        <v>110</v>
      </c>
      <c r="I244" s="6"/>
      <c r="J244" s="188">
        <f t="shared" si="10"/>
        <v>0</v>
      </c>
      <c r="K244" s="185" t="s">
        <v>187</v>
      </c>
      <c r="L244" s="104"/>
      <c r="M244" s="189" t="s">
        <v>5</v>
      </c>
      <c r="N244" s="190" t="s">
        <v>42</v>
      </c>
      <c r="O244" s="105"/>
      <c r="P244" s="191">
        <f t="shared" si="11"/>
        <v>0</v>
      </c>
      <c r="Q244" s="191">
        <v>0</v>
      </c>
      <c r="R244" s="191">
        <f t="shared" si="12"/>
        <v>0</v>
      </c>
      <c r="S244" s="191">
        <v>2.3000000000000001E-4</v>
      </c>
      <c r="T244" s="192">
        <f t="shared" si="13"/>
        <v>2.53E-2</v>
      </c>
      <c r="AR244" s="93" t="s">
        <v>271</v>
      </c>
      <c r="AT244" s="93" t="s">
        <v>183</v>
      </c>
      <c r="AU244" s="93" t="s">
        <v>81</v>
      </c>
      <c r="AY244" s="93" t="s">
        <v>180</v>
      </c>
      <c r="BE244" s="193">
        <f t="shared" si="14"/>
        <v>0</v>
      </c>
      <c r="BF244" s="193">
        <f t="shared" si="15"/>
        <v>0</v>
      </c>
      <c r="BG244" s="193">
        <f t="shared" si="16"/>
        <v>0</v>
      </c>
      <c r="BH244" s="193">
        <f t="shared" si="17"/>
        <v>0</v>
      </c>
      <c r="BI244" s="193">
        <f t="shared" si="18"/>
        <v>0</v>
      </c>
      <c r="BJ244" s="93" t="s">
        <v>78</v>
      </c>
      <c r="BK244" s="193">
        <f t="shared" si="19"/>
        <v>0</v>
      </c>
      <c r="BL244" s="93" t="s">
        <v>271</v>
      </c>
      <c r="BM244" s="93" t="s">
        <v>3226</v>
      </c>
    </row>
    <row r="245" spans="2:65" s="103" customFormat="1" ht="16.5" customHeight="1">
      <c r="B245" s="104"/>
      <c r="C245" s="183" t="s">
        <v>904</v>
      </c>
      <c r="D245" s="183" t="s">
        <v>183</v>
      </c>
      <c r="E245" s="184" t="s">
        <v>3227</v>
      </c>
      <c r="F245" s="185" t="s">
        <v>3228</v>
      </c>
      <c r="G245" s="186" t="s">
        <v>454</v>
      </c>
      <c r="H245" s="187">
        <v>42</v>
      </c>
      <c r="I245" s="6"/>
      <c r="J245" s="188">
        <f t="shared" si="10"/>
        <v>0</v>
      </c>
      <c r="K245" s="185" t="s">
        <v>187</v>
      </c>
      <c r="L245" s="104"/>
      <c r="M245" s="189" t="s">
        <v>5</v>
      </c>
      <c r="N245" s="190" t="s">
        <v>42</v>
      </c>
      <c r="O245" s="105"/>
      <c r="P245" s="191">
        <f t="shared" si="11"/>
        <v>0</v>
      </c>
      <c r="Q245" s="191">
        <v>0</v>
      </c>
      <c r="R245" s="191">
        <f t="shared" si="12"/>
        <v>0</v>
      </c>
      <c r="S245" s="191">
        <v>6.8999999999999997E-4</v>
      </c>
      <c r="T245" s="192">
        <f t="shared" si="13"/>
        <v>2.8979999999999999E-2</v>
      </c>
      <c r="AR245" s="93" t="s">
        <v>271</v>
      </c>
      <c r="AT245" s="93" t="s">
        <v>183</v>
      </c>
      <c r="AU245" s="93" t="s">
        <v>81</v>
      </c>
      <c r="AY245" s="93" t="s">
        <v>180</v>
      </c>
      <c r="BE245" s="193">
        <f t="shared" si="14"/>
        <v>0</v>
      </c>
      <c r="BF245" s="193">
        <f t="shared" si="15"/>
        <v>0</v>
      </c>
      <c r="BG245" s="193">
        <f t="shared" si="16"/>
        <v>0</v>
      </c>
      <c r="BH245" s="193">
        <f t="shared" si="17"/>
        <v>0</v>
      </c>
      <c r="BI245" s="193">
        <f t="shared" si="18"/>
        <v>0</v>
      </c>
      <c r="BJ245" s="93" t="s">
        <v>78</v>
      </c>
      <c r="BK245" s="193">
        <f t="shared" si="19"/>
        <v>0</v>
      </c>
      <c r="BL245" s="93" t="s">
        <v>271</v>
      </c>
      <c r="BM245" s="93" t="s">
        <v>3229</v>
      </c>
    </row>
    <row r="246" spans="2:65" s="103" customFormat="1" ht="16.5" customHeight="1">
      <c r="B246" s="104"/>
      <c r="C246" s="183" t="s">
        <v>910</v>
      </c>
      <c r="D246" s="183" t="s">
        <v>183</v>
      </c>
      <c r="E246" s="184" t="s">
        <v>3230</v>
      </c>
      <c r="F246" s="185" t="s">
        <v>3231</v>
      </c>
      <c r="G246" s="186" t="s">
        <v>454</v>
      </c>
      <c r="H246" s="187">
        <v>2</v>
      </c>
      <c r="I246" s="6"/>
      <c r="J246" s="188">
        <f t="shared" si="10"/>
        <v>0</v>
      </c>
      <c r="K246" s="185" t="s">
        <v>187</v>
      </c>
      <c r="L246" s="104"/>
      <c r="M246" s="189" t="s">
        <v>5</v>
      </c>
      <c r="N246" s="190" t="s">
        <v>42</v>
      </c>
      <c r="O246" s="105"/>
      <c r="P246" s="191">
        <f t="shared" si="11"/>
        <v>0</v>
      </c>
      <c r="Q246" s="191">
        <v>0</v>
      </c>
      <c r="R246" s="191">
        <f t="shared" si="12"/>
        <v>0</v>
      </c>
      <c r="S246" s="191">
        <v>5.1599999999999997E-3</v>
      </c>
      <c r="T246" s="192">
        <f t="shared" si="13"/>
        <v>1.0319999999999999E-2</v>
      </c>
      <c r="AR246" s="93" t="s">
        <v>271</v>
      </c>
      <c r="AT246" s="93" t="s">
        <v>183</v>
      </c>
      <c r="AU246" s="93" t="s">
        <v>81</v>
      </c>
      <c r="AY246" s="93" t="s">
        <v>180</v>
      </c>
      <c r="BE246" s="193">
        <f t="shared" si="14"/>
        <v>0</v>
      </c>
      <c r="BF246" s="193">
        <f t="shared" si="15"/>
        <v>0</v>
      </c>
      <c r="BG246" s="193">
        <f t="shared" si="16"/>
        <v>0</v>
      </c>
      <c r="BH246" s="193">
        <f t="shared" si="17"/>
        <v>0</v>
      </c>
      <c r="BI246" s="193">
        <f t="shared" si="18"/>
        <v>0</v>
      </c>
      <c r="BJ246" s="93" t="s">
        <v>78</v>
      </c>
      <c r="BK246" s="193">
        <f t="shared" si="19"/>
        <v>0</v>
      </c>
      <c r="BL246" s="93" t="s">
        <v>271</v>
      </c>
      <c r="BM246" s="93" t="s">
        <v>3232</v>
      </c>
    </row>
    <row r="247" spans="2:65" s="103" customFormat="1" ht="25.5" customHeight="1">
      <c r="B247" s="104"/>
      <c r="C247" s="183" t="s">
        <v>917</v>
      </c>
      <c r="D247" s="183" t="s">
        <v>183</v>
      </c>
      <c r="E247" s="184" t="s">
        <v>3233</v>
      </c>
      <c r="F247" s="185" t="s">
        <v>3234</v>
      </c>
      <c r="G247" s="186" t="s">
        <v>237</v>
      </c>
      <c r="H247" s="187">
        <v>0.53</v>
      </c>
      <c r="I247" s="6"/>
      <c r="J247" s="188">
        <f t="shared" si="10"/>
        <v>0</v>
      </c>
      <c r="K247" s="185" t="s">
        <v>187</v>
      </c>
      <c r="L247" s="104"/>
      <c r="M247" s="189" t="s">
        <v>5</v>
      </c>
      <c r="N247" s="190" t="s">
        <v>42</v>
      </c>
      <c r="O247" s="105"/>
      <c r="P247" s="191">
        <f t="shared" si="11"/>
        <v>0</v>
      </c>
      <c r="Q247" s="191">
        <v>0</v>
      </c>
      <c r="R247" s="191">
        <f t="shared" si="12"/>
        <v>0</v>
      </c>
      <c r="S247" s="191">
        <v>0</v>
      </c>
      <c r="T247" s="192">
        <f t="shared" si="13"/>
        <v>0</v>
      </c>
      <c r="AR247" s="93" t="s">
        <v>271</v>
      </c>
      <c r="AT247" s="93" t="s">
        <v>183</v>
      </c>
      <c r="AU247" s="93" t="s">
        <v>81</v>
      </c>
      <c r="AY247" s="93" t="s">
        <v>180</v>
      </c>
      <c r="BE247" s="193">
        <f t="shared" si="14"/>
        <v>0</v>
      </c>
      <c r="BF247" s="193">
        <f t="shared" si="15"/>
        <v>0</v>
      </c>
      <c r="BG247" s="193">
        <f t="shared" si="16"/>
        <v>0</v>
      </c>
      <c r="BH247" s="193">
        <f t="shared" si="17"/>
        <v>0</v>
      </c>
      <c r="BI247" s="193">
        <f t="shared" si="18"/>
        <v>0</v>
      </c>
      <c r="BJ247" s="93" t="s">
        <v>78</v>
      </c>
      <c r="BK247" s="193">
        <f t="shared" si="19"/>
        <v>0</v>
      </c>
      <c r="BL247" s="93" t="s">
        <v>271</v>
      </c>
      <c r="BM247" s="93" t="s">
        <v>3235</v>
      </c>
    </row>
    <row r="248" spans="2:65" s="103" customFormat="1" ht="25.5" customHeight="1">
      <c r="B248" s="104"/>
      <c r="C248" s="183" t="s">
        <v>922</v>
      </c>
      <c r="D248" s="183" t="s">
        <v>183</v>
      </c>
      <c r="E248" s="184" t="s">
        <v>1308</v>
      </c>
      <c r="F248" s="185" t="s">
        <v>1309</v>
      </c>
      <c r="G248" s="186" t="s">
        <v>237</v>
      </c>
      <c r="H248" s="187">
        <v>0.53</v>
      </c>
      <c r="I248" s="6"/>
      <c r="J248" s="188">
        <f t="shared" si="10"/>
        <v>0</v>
      </c>
      <c r="K248" s="185" t="s">
        <v>187</v>
      </c>
      <c r="L248" s="104"/>
      <c r="M248" s="189" t="s">
        <v>5</v>
      </c>
      <c r="N248" s="190" t="s">
        <v>42</v>
      </c>
      <c r="O248" s="105"/>
      <c r="P248" s="191">
        <f t="shared" si="11"/>
        <v>0</v>
      </c>
      <c r="Q248" s="191">
        <v>0</v>
      </c>
      <c r="R248" s="191">
        <f t="shared" si="12"/>
        <v>0</v>
      </c>
      <c r="S248" s="191">
        <v>0</v>
      </c>
      <c r="T248" s="192">
        <f t="shared" si="13"/>
        <v>0</v>
      </c>
      <c r="AR248" s="93" t="s">
        <v>271</v>
      </c>
      <c r="AT248" s="93" t="s">
        <v>183</v>
      </c>
      <c r="AU248" s="93" t="s">
        <v>81</v>
      </c>
      <c r="AY248" s="93" t="s">
        <v>180</v>
      </c>
      <c r="BE248" s="193">
        <f t="shared" si="14"/>
        <v>0</v>
      </c>
      <c r="BF248" s="193">
        <f t="shared" si="15"/>
        <v>0</v>
      </c>
      <c r="BG248" s="193">
        <f t="shared" si="16"/>
        <v>0</v>
      </c>
      <c r="BH248" s="193">
        <f t="shared" si="17"/>
        <v>0</v>
      </c>
      <c r="BI248" s="193">
        <f t="shared" si="18"/>
        <v>0</v>
      </c>
      <c r="BJ248" s="93" t="s">
        <v>78</v>
      </c>
      <c r="BK248" s="193">
        <f t="shared" si="19"/>
        <v>0</v>
      </c>
      <c r="BL248" s="93" t="s">
        <v>271</v>
      </c>
      <c r="BM248" s="93" t="s">
        <v>3236</v>
      </c>
    </row>
    <row r="249" spans="2:65" s="103" customFormat="1" ht="25.5" customHeight="1">
      <c r="B249" s="104"/>
      <c r="C249" s="183" t="s">
        <v>931</v>
      </c>
      <c r="D249" s="183" t="s">
        <v>183</v>
      </c>
      <c r="E249" s="184" t="s">
        <v>1312</v>
      </c>
      <c r="F249" s="185" t="s">
        <v>1313</v>
      </c>
      <c r="G249" s="186" t="s">
        <v>237</v>
      </c>
      <c r="H249" s="187">
        <v>7.42</v>
      </c>
      <c r="I249" s="6"/>
      <c r="J249" s="188">
        <f t="shared" si="10"/>
        <v>0</v>
      </c>
      <c r="K249" s="185" t="s">
        <v>187</v>
      </c>
      <c r="L249" s="104"/>
      <c r="M249" s="189" t="s">
        <v>5</v>
      </c>
      <c r="N249" s="190" t="s">
        <v>42</v>
      </c>
      <c r="O249" s="105"/>
      <c r="P249" s="191">
        <f t="shared" si="11"/>
        <v>0</v>
      </c>
      <c r="Q249" s="191">
        <v>0</v>
      </c>
      <c r="R249" s="191">
        <f t="shared" si="12"/>
        <v>0</v>
      </c>
      <c r="S249" s="191">
        <v>0</v>
      </c>
      <c r="T249" s="192">
        <f t="shared" si="13"/>
        <v>0</v>
      </c>
      <c r="AR249" s="93" t="s">
        <v>271</v>
      </c>
      <c r="AT249" s="93" t="s">
        <v>183</v>
      </c>
      <c r="AU249" s="93" t="s">
        <v>81</v>
      </c>
      <c r="AY249" s="93" t="s">
        <v>180</v>
      </c>
      <c r="BE249" s="193">
        <f t="shared" si="14"/>
        <v>0</v>
      </c>
      <c r="BF249" s="193">
        <f t="shared" si="15"/>
        <v>0</v>
      </c>
      <c r="BG249" s="193">
        <f t="shared" si="16"/>
        <v>0</v>
      </c>
      <c r="BH249" s="193">
        <f t="shared" si="17"/>
        <v>0</v>
      </c>
      <c r="BI249" s="193">
        <f t="shared" si="18"/>
        <v>0</v>
      </c>
      <c r="BJ249" s="93" t="s">
        <v>78</v>
      </c>
      <c r="BK249" s="193">
        <f t="shared" si="19"/>
        <v>0</v>
      </c>
      <c r="BL249" s="93" t="s">
        <v>271</v>
      </c>
      <c r="BM249" s="93" t="s">
        <v>3237</v>
      </c>
    </row>
    <row r="250" spans="2:65" s="203" customFormat="1">
      <c r="B250" s="202"/>
      <c r="D250" s="196" t="s">
        <v>190</v>
      </c>
      <c r="E250" s="204" t="s">
        <v>5</v>
      </c>
      <c r="F250" s="205" t="s">
        <v>3238</v>
      </c>
      <c r="H250" s="206">
        <v>7.42</v>
      </c>
      <c r="L250" s="202"/>
      <c r="M250" s="207"/>
      <c r="N250" s="208"/>
      <c r="O250" s="208"/>
      <c r="P250" s="208"/>
      <c r="Q250" s="208"/>
      <c r="R250" s="208"/>
      <c r="S250" s="208"/>
      <c r="T250" s="209"/>
      <c r="AT250" s="204" t="s">
        <v>190</v>
      </c>
      <c r="AU250" s="204" t="s">
        <v>81</v>
      </c>
      <c r="AV250" s="203" t="s">
        <v>81</v>
      </c>
      <c r="AW250" s="203" t="s">
        <v>34</v>
      </c>
      <c r="AX250" s="203" t="s">
        <v>78</v>
      </c>
      <c r="AY250" s="204" t="s">
        <v>180</v>
      </c>
    </row>
    <row r="251" spans="2:65" s="103" customFormat="1" ht="38.25" customHeight="1">
      <c r="B251" s="104"/>
      <c r="C251" s="183" t="s">
        <v>937</v>
      </c>
      <c r="D251" s="183" t="s">
        <v>183</v>
      </c>
      <c r="E251" s="184" t="s">
        <v>1317</v>
      </c>
      <c r="F251" s="185" t="s">
        <v>3096</v>
      </c>
      <c r="G251" s="186" t="s">
        <v>237</v>
      </c>
      <c r="H251" s="187">
        <v>0.53</v>
      </c>
      <c r="I251" s="6"/>
      <c r="J251" s="188">
        <f>ROUND(I251*H251,2)</f>
        <v>0</v>
      </c>
      <c r="K251" s="185" t="s">
        <v>187</v>
      </c>
      <c r="L251" s="104"/>
      <c r="M251" s="189" t="s">
        <v>5</v>
      </c>
      <c r="N251" s="190" t="s">
        <v>42</v>
      </c>
      <c r="O251" s="105"/>
      <c r="P251" s="191">
        <f>O251*H251</f>
        <v>0</v>
      </c>
      <c r="Q251" s="191">
        <v>0</v>
      </c>
      <c r="R251" s="191">
        <f>Q251*H251</f>
        <v>0</v>
      </c>
      <c r="S251" s="191">
        <v>0</v>
      </c>
      <c r="T251" s="192">
        <f>S251*H251</f>
        <v>0</v>
      </c>
      <c r="AR251" s="93" t="s">
        <v>271</v>
      </c>
      <c r="AT251" s="93" t="s">
        <v>183</v>
      </c>
      <c r="AU251" s="93" t="s">
        <v>81</v>
      </c>
      <c r="AY251" s="93" t="s">
        <v>180</v>
      </c>
      <c r="BE251" s="193">
        <f>IF(N251="základní",J251,0)</f>
        <v>0</v>
      </c>
      <c r="BF251" s="193">
        <f>IF(N251="snížená",J251,0)</f>
        <v>0</v>
      </c>
      <c r="BG251" s="193">
        <f>IF(N251="zákl. přenesená",J251,0)</f>
        <v>0</v>
      </c>
      <c r="BH251" s="193">
        <f>IF(N251="sníž. přenesená",J251,0)</f>
        <v>0</v>
      </c>
      <c r="BI251" s="193">
        <f>IF(N251="nulová",J251,0)</f>
        <v>0</v>
      </c>
      <c r="BJ251" s="93" t="s">
        <v>78</v>
      </c>
      <c r="BK251" s="193">
        <f>ROUND(I251*H251,2)</f>
        <v>0</v>
      </c>
      <c r="BL251" s="93" t="s">
        <v>271</v>
      </c>
      <c r="BM251" s="93" t="s">
        <v>3239</v>
      </c>
    </row>
    <row r="252" spans="2:65" s="103" customFormat="1" ht="25.5" customHeight="1">
      <c r="B252" s="104"/>
      <c r="C252" s="183" t="s">
        <v>943</v>
      </c>
      <c r="D252" s="183" t="s">
        <v>183</v>
      </c>
      <c r="E252" s="184" t="s">
        <v>3240</v>
      </c>
      <c r="F252" s="185" t="s">
        <v>3241</v>
      </c>
      <c r="G252" s="186" t="s">
        <v>454</v>
      </c>
      <c r="H252" s="187">
        <v>1</v>
      </c>
      <c r="I252" s="6"/>
      <c r="J252" s="188">
        <f>ROUND(I252*H252,2)</f>
        <v>0</v>
      </c>
      <c r="K252" s="185" t="s">
        <v>187</v>
      </c>
      <c r="L252" s="104"/>
      <c r="M252" s="189" t="s">
        <v>5</v>
      </c>
      <c r="N252" s="190" t="s">
        <v>42</v>
      </c>
      <c r="O252" s="105"/>
      <c r="P252" s="191">
        <f>O252*H252</f>
        <v>0</v>
      </c>
      <c r="Q252" s="191">
        <v>2.7100000000000002E-3</v>
      </c>
      <c r="R252" s="191">
        <f>Q252*H252</f>
        <v>2.7100000000000002E-3</v>
      </c>
      <c r="S252" s="191">
        <v>0</v>
      </c>
      <c r="T252" s="192">
        <f>S252*H252</f>
        <v>0</v>
      </c>
      <c r="AR252" s="93" t="s">
        <v>271</v>
      </c>
      <c r="AT252" s="93" t="s">
        <v>183</v>
      </c>
      <c r="AU252" s="93" t="s">
        <v>81</v>
      </c>
      <c r="AY252" s="93" t="s">
        <v>180</v>
      </c>
      <c r="BE252" s="193">
        <f>IF(N252="základní",J252,0)</f>
        <v>0</v>
      </c>
      <c r="BF252" s="193">
        <f>IF(N252="snížená",J252,0)</f>
        <v>0</v>
      </c>
      <c r="BG252" s="193">
        <f>IF(N252="zákl. přenesená",J252,0)</f>
        <v>0</v>
      </c>
      <c r="BH252" s="193">
        <f>IF(N252="sníž. přenesená",J252,0)</f>
        <v>0</v>
      </c>
      <c r="BI252" s="193">
        <f>IF(N252="nulová",J252,0)</f>
        <v>0</v>
      </c>
      <c r="BJ252" s="93" t="s">
        <v>78</v>
      </c>
      <c r="BK252" s="193">
        <f>ROUND(I252*H252,2)</f>
        <v>0</v>
      </c>
      <c r="BL252" s="93" t="s">
        <v>271</v>
      </c>
      <c r="BM252" s="93" t="s">
        <v>3242</v>
      </c>
    </row>
    <row r="253" spans="2:65" s="171" customFormat="1" ht="29.85" customHeight="1">
      <c r="B253" s="170"/>
      <c r="D253" s="172" t="s">
        <v>70</v>
      </c>
      <c r="E253" s="181" t="s">
        <v>3243</v>
      </c>
      <c r="F253" s="181" t="s">
        <v>3244</v>
      </c>
      <c r="J253" s="182">
        <f>BK253</f>
        <v>0</v>
      </c>
      <c r="L253" s="170"/>
      <c r="M253" s="175"/>
      <c r="N253" s="176"/>
      <c r="O253" s="176"/>
      <c r="P253" s="177">
        <f>SUM(P254:P301)</f>
        <v>0</v>
      </c>
      <c r="Q253" s="176"/>
      <c r="R253" s="177">
        <f>SUM(R254:R301)</f>
        <v>0.50666999999999995</v>
      </c>
      <c r="S253" s="176"/>
      <c r="T253" s="178">
        <f>SUM(T254:T301)</f>
        <v>0.90532999999999997</v>
      </c>
      <c r="AR253" s="172" t="s">
        <v>81</v>
      </c>
      <c r="AT253" s="179" t="s">
        <v>70</v>
      </c>
      <c r="AU253" s="179" t="s">
        <v>78</v>
      </c>
      <c r="AY253" s="172" t="s">
        <v>180</v>
      </c>
      <c r="BK253" s="180">
        <f>SUM(BK254:BK301)</f>
        <v>0</v>
      </c>
    </row>
    <row r="254" spans="2:65" s="103" customFormat="1" ht="25.5" customHeight="1">
      <c r="B254" s="104"/>
      <c r="C254" s="183" t="s">
        <v>954</v>
      </c>
      <c r="D254" s="183" t="s">
        <v>183</v>
      </c>
      <c r="E254" s="184" t="s">
        <v>3245</v>
      </c>
      <c r="F254" s="185" t="s">
        <v>3246</v>
      </c>
      <c r="G254" s="186" t="s">
        <v>3153</v>
      </c>
      <c r="H254" s="187">
        <v>2</v>
      </c>
      <c r="I254" s="6"/>
      <c r="J254" s="188">
        <f t="shared" ref="J254:J271" si="20">ROUND(I254*H254,2)</f>
        <v>0</v>
      </c>
      <c r="K254" s="185" t="s">
        <v>187</v>
      </c>
      <c r="L254" s="104"/>
      <c r="M254" s="189" t="s">
        <v>5</v>
      </c>
      <c r="N254" s="190" t="s">
        <v>42</v>
      </c>
      <c r="O254" s="105"/>
      <c r="P254" s="191">
        <f t="shared" ref="P254:P271" si="21">O254*H254</f>
        <v>0</v>
      </c>
      <c r="Q254" s="191">
        <v>3.82E-3</v>
      </c>
      <c r="R254" s="191">
        <f t="shared" ref="R254:R271" si="22">Q254*H254</f>
        <v>7.6400000000000001E-3</v>
      </c>
      <c r="S254" s="191">
        <v>0</v>
      </c>
      <c r="T254" s="192">
        <f t="shared" ref="T254:T271" si="23">S254*H254</f>
        <v>0</v>
      </c>
      <c r="AR254" s="93" t="s">
        <v>271</v>
      </c>
      <c r="AT254" s="93" t="s">
        <v>183</v>
      </c>
      <c r="AU254" s="93" t="s">
        <v>81</v>
      </c>
      <c r="AY254" s="93" t="s">
        <v>180</v>
      </c>
      <c r="BE254" s="193">
        <f t="shared" ref="BE254:BE271" si="24">IF(N254="základní",J254,0)</f>
        <v>0</v>
      </c>
      <c r="BF254" s="193">
        <f t="shared" ref="BF254:BF271" si="25">IF(N254="snížená",J254,0)</f>
        <v>0</v>
      </c>
      <c r="BG254" s="193">
        <f t="shared" ref="BG254:BG271" si="26">IF(N254="zákl. přenesená",J254,0)</f>
        <v>0</v>
      </c>
      <c r="BH254" s="193">
        <f t="shared" ref="BH254:BH271" si="27">IF(N254="sníž. přenesená",J254,0)</f>
        <v>0</v>
      </c>
      <c r="BI254" s="193">
        <f t="shared" ref="BI254:BI271" si="28">IF(N254="nulová",J254,0)</f>
        <v>0</v>
      </c>
      <c r="BJ254" s="93" t="s">
        <v>78</v>
      </c>
      <c r="BK254" s="193">
        <f t="shared" ref="BK254:BK271" si="29">ROUND(I254*H254,2)</f>
        <v>0</v>
      </c>
      <c r="BL254" s="93" t="s">
        <v>271</v>
      </c>
      <c r="BM254" s="93" t="s">
        <v>3247</v>
      </c>
    </row>
    <row r="255" spans="2:65" s="103" customFormat="1" ht="16.5" customHeight="1">
      <c r="B255" s="104"/>
      <c r="C255" s="183" t="s">
        <v>961</v>
      </c>
      <c r="D255" s="183" t="s">
        <v>183</v>
      </c>
      <c r="E255" s="184" t="s">
        <v>3248</v>
      </c>
      <c r="F255" s="185" t="s">
        <v>3249</v>
      </c>
      <c r="G255" s="186" t="s">
        <v>3153</v>
      </c>
      <c r="H255" s="187">
        <v>4</v>
      </c>
      <c r="I255" s="6"/>
      <c r="J255" s="188">
        <f t="shared" si="20"/>
        <v>0</v>
      </c>
      <c r="K255" s="185" t="s">
        <v>187</v>
      </c>
      <c r="L255" s="104"/>
      <c r="M255" s="189" t="s">
        <v>5</v>
      </c>
      <c r="N255" s="190" t="s">
        <v>42</v>
      </c>
      <c r="O255" s="105"/>
      <c r="P255" s="191">
        <f t="shared" si="21"/>
        <v>0</v>
      </c>
      <c r="Q255" s="191">
        <v>2.3199999999999998E-2</v>
      </c>
      <c r="R255" s="191">
        <f t="shared" si="22"/>
        <v>9.2799999999999994E-2</v>
      </c>
      <c r="S255" s="191">
        <v>0</v>
      </c>
      <c r="T255" s="192">
        <f t="shared" si="23"/>
        <v>0</v>
      </c>
      <c r="AR255" s="93" t="s">
        <v>271</v>
      </c>
      <c r="AT255" s="93" t="s">
        <v>183</v>
      </c>
      <c r="AU255" s="93" t="s">
        <v>81</v>
      </c>
      <c r="AY255" s="93" t="s">
        <v>180</v>
      </c>
      <c r="BE255" s="193">
        <f t="shared" si="24"/>
        <v>0</v>
      </c>
      <c r="BF255" s="193">
        <f t="shared" si="25"/>
        <v>0</v>
      </c>
      <c r="BG255" s="193">
        <f t="shared" si="26"/>
        <v>0</v>
      </c>
      <c r="BH255" s="193">
        <f t="shared" si="27"/>
        <v>0</v>
      </c>
      <c r="BI255" s="193">
        <f t="shared" si="28"/>
        <v>0</v>
      </c>
      <c r="BJ255" s="93" t="s">
        <v>78</v>
      </c>
      <c r="BK255" s="193">
        <f t="shared" si="29"/>
        <v>0</v>
      </c>
      <c r="BL255" s="93" t="s">
        <v>271</v>
      </c>
      <c r="BM255" s="93" t="s">
        <v>3250</v>
      </c>
    </row>
    <row r="256" spans="2:65" s="103" customFormat="1" ht="25.5" customHeight="1">
      <c r="B256" s="104"/>
      <c r="C256" s="183" t="s">
        <v>968</v>
      </c>
      <c r="D256" s="183" t="s">
        <v>183</v>
      </c>
      <c r="E256" s="184" t="s">
        <v>3251</v>
      </c>
      <c r="F256" s="185" t="s">
        <v>3252</v>
      </c>
      <c r="G256" s="186" t="s">
        <v>3153</v>
      </c>
      <c r="H256" s="187">
        <v>2</v>
      </c>
      <c r="I256" s="6"/>
      <c r="J256" s="188">
        <f t="shared" si="20"/>
        <v>0</v>
      </c>
      <c r="K256" s="185" t="s">
        <v>187</v>
      </c>
      <c r="L256" s="104"/>
      <c r="M256" s="189" t="s">
        <v>5</v>
      </c>
      <c r="N256" s="190" t="s">
        <v>42</v>
      </c>
      <c r="O256" s="105"/>
      <c r="P256" s="191">
        <f t="shared" si="21"/>
        <v>0</v>
      </c>
      <c r="Q256" s="191">
        <v>2.4119999999999999E-2</v>
      </c>
      <c r="R256" s="191">
        <f t="shared" si="22"/>
        <v>4.8239999999999998E-2</v>
      </c>
      <c r="S256" s="191">
        <v>0</v>
      </c>
      <c r="T256" s="192">
        <f t="shared" si="23"/>
        <v>0</v>
      </c>
      <c r="AR256" s="93" t="s">
        <v>271</v>
      </c>
      <c r="AT256" s="93" t="s">
        <v>183</v>
      </c>
      <c r="AU256" s="93" t="s">
        <v>81</v>
      </c>
      <c r="AY256" s="93" t="s">
        <v>180</v>
      </c>
      <c r="BE256" s="193">
        <f t="shared" si="24"/>
        <v>0</v>
      </c>
      <c r="BF256" s="193">
        <f t="shared" si="25"/>
        <v>0</v>
      </c>
      <c r="BG256" s="193">
        <f t="shared" si="26"/>
        <v>0</v>
      </c>
      <c r="BH256" s="193">
        <f t="shared" si="27"/>
        <v>0</v>
      </c>
      <c r="BI256" s="193">
        <f t="shared" si="28"/>
        <v>0</v>
      </c>
      <c r="BJ256" s="93" t="s">
        <v>78</v>
      </c>
      <c r="BK256" s="193">
        <f t="shared" si="29"/>
        <v>0</v>
      </c>
      <c r="BL256" s="93" t="s">
        <v>271</v>
      </c>
      <c r="BM256" s="93" t="s">
        <v>3253</v>
      </c>
    </row>
    <row r="257" spans="2:65" s="103" customFormat="1" ht="16.5" customHeight="1">
      <c r="B257" s="104"/>
      <c r="C257" s="183" t="s">
        <v>973</v>
      </c>
      <c r="D257" s="183" t="s">
        <v>183</v>
      </c>
      <c r="E257" s="184" t="s">
        <v>3254</v>
      </c>
      <c r="F257" s="185" t="s">
        <v>3255</v>
      </c>
      <c r="G257" s="186" t="s">
        <v>3153</v>
      </c>
      <c r="H257" s="187">
        <v>1</v>
      </c>
      <c r="I257" s="6"/>
      <c r="J257" s="188">
        <f t="shared" si="20"/>
        <v>0</v>
      </c>
      <c r="K257" s="185" t="s">
        <v>187</v>
      </c>
      <c r="L257" s="104"/>
      <c r="M257" s="189" t="s">
        <v>5</v>
      </c>
      <c r="N257" s="190" t="s">
        <v>42</v>
      </c>
      <c r="O257" s="105"/>
      <c r="P257" s="191">
        <f t="shared" si="21"/>
        <v>0</v>
      </c>
      <c r="Q257" s="191">
        <v>1.908E-2</v>
      </c>
      <c r="R257" s="191">
        <f t="shared" si="22"/>
        <v>1.908E-2</v>
      </c>
      <c r="S257" s="191">
        <v>0</v>
      </c>
      <c r="T257" s="192">
        <f t="shared" si="23"/>
        <v>0</v>
      </c>
      <c r="AR257" s="93" t="s">
        <v>271</v>
      </c>
      <c r="AT257" s="93" t="s">
        <v>183</v>
      </c>
      <c r="AU257" s="93" t="s">
        <v>81</v>
      </c>
      <c r="AY257" s="93" t="s">
        <v>180</v>
      </c>
      <c r="BE257" s="193">
        <f t="shared" si="24"/>
        <v>0</v>
      </c>
      <c r="BF257" s="193">
        <f t="shared" si="25"/>
        <v>0</v>
      </c>
      <c r="BG257" s="193">
        <f t="shared" si="26"/>
        <v>0</v>
      </c>
      <c r="BH257" s="193">
        <f t="shared" si="27"/>
        <v>0</v>
      </c>
      <c r="BI257" s="193">
        <f t="shared" si="28"/>
        <v>0</v>
      </c>
      <c r="BJ257" s="93" t="s">
        <v>78</v>
      </c>
      <c r="BK257" s="193">
        <f t="shared" si="29"/>
        <v>0</v>
      </c>
      <c r="BL257" s="93" t="s">
        <v>271</v>
      </c>
      <c r="BM257" s="93" t="s">
        <v>3256</v>
      </c>
    </row>
    <row r="258" spans="2:65" s="103" customFormat="1" ht="25.5" customHeight="1">
      <c r="B258" s="104"/>
      <c r="C258" s="183" t="s">
        <v>980</v>
      </c>
      <c r="D258" s="183" t="s">
        <v>183</v>
      </c>
      <c r="E258" s="184" t="s">
        <v>3257</v>
      </c>
      <c r="F258" s="185" t="s">
        <v>3258</v>
      </c>
      <c r="G258" s="186" t="s">
        <v>3153</v>
      </c>
      <c r="H258" s="187">
        <v>5</v>
      </c>
      <c r="I258" s="6"/>
      <c r="J258" s="188">
        <f t="shared" si="20"/>
        <v>0</v>
      </c>
      <c r="K258" s="185" t="s">
        <v>187</v>
      </c>
      <c r="L258" s="104"/>
      <c r="M258" s="189" t="s">
        <v>5</v>
      </c>
      <c r="N258" s="190" t="s">
        <v>42</v>
      </c>
      <c r="O258" s="105"/>
      <c r="P258" s="191">
        <f t="shared" si="21"/>
        <v>0</v>
      </c>
      <c r="Q258" s="191">
        <v>1.525E-2</v>
      </c>
      <c r="R258" s="191">
        <f t="shared" si="22"/>
        <v>7.6249999999999998E-2</v>
      </c>
      <c r="S258" s="191">
        <v>0</v>
      </c>
      <c r="T258" s="192">
        <f t="shared" si="23"/>
        <v>0</v>
      </c>
      <c r="AR258" s="93" t="s">
        <v>271</v>
      </c>
      <c r="AT258" s="93" t="s">
        <v>183</v>
      </c>
      <c r="AU258" s="93" t="s">
        <v>81</v>
      </c>
      <c r="AY258" s="93" t="s">
        <v>180</v>
      </c>
      <c r="BE258" s="193">
        <f t="shared" si="24"/>
        <v>0</v>
      </c>
      <c r="BF258" s="193">
        <f t="shared" si="25"/>
        <v>0</v>
      </c>
      <c r="BG258" s="193">
        <f t="shared" si="26"/>
        <v>0</v>
      </c>
      <c r="BH258" s="193">
        <f t="shared" si="27"/>
        <v>0</v>
      </c>
      <c r="BI258" s="193">
        <f t="shared" si="28"/>
        <v>0</v>
      </c>
      <c r="BJ258" s="93" t="s">
        <v>78</v>
      </c>
      <c r="BK258" s="193">
        <f t="shared" si="29"/>
        <v>0</v>
      </c>
      <c r="BL258" s="93" t="s">
        <v>271</v>
      </c>
      <c r="BM258" s="93" t="s">
        <v>3259</v>
      </c>
    </row>
    <row r="259" spans="2:65" s="103" customFormat="1" ht="25.5" customHeight="1">
      <c r="B259" s="104"/>
      <c r="C259" s="183" t="s">
        <v>985</v>
      </c>
      <c r="D259" s="183" t="s">
        <v>183</v>
      </c>
      <c r="E259" s="184" t="s">
        <v>3260</v>
      </c>
      <c r="F259" s="185" t="s">
        <v>3261</v>
      </c>
      <c r="G259" s="186" t="s">
        <v>3153</v>
      </c>
      <c r="H259" s="187">
        <v>3</v>
      </c>
      <c r="I259" s="6"/>
      <c r="J259" s="188">
        <f t="shared" si="20"/>
        <v>0</v>
      </c>
      <c r="K259" s="185" t="s">
        <v>187</v>
      </c>
      <c r="L259" s="104"/>
      <c r="M259" s="189" t="s">
        <v>5</v>
      </c>
      <c r="N259" s="190" t="s">
        <v>42</v>
      </c>
      <c r="O259" s="105"/>
      <c r="P259" s="191">
        <f t="shared" si="21"/>
        <v>0</v>
      </c>
      <c r="Q259" s="191">
        <v>1.528E-2</v>
      </c>
      <c r="R259" s="191">
        <f t="shared" si="22"/>
        <v>4.5839999999999999E-2</v>
      </c>
      <c r="S259" s="191">
        <v>0</v>
      </c>
      <c r="T259" s="192">
        <f t="shared" si="23"/>
        <v>0</v>
      </c>
      <c r="AR259" s="93" t="s">
        <v>271</v>
      </c>
      <c r="AT259" s="93" t="s">
        <v>183</v>
      </c>
      <c r="AU259" s="93" t="s">
        <v>81</v>
      </c>
      <c r="AY259" s="93" t="s">
        <v>180</v>
      </c>
      <c r="BE259" s="193">
        <f t="shared" si="24"/>
        <v>0</v>
      </c>
      <c r="BF259" s="193">
        <f t="shared" si="25"/>
        <v>0</v>
      </c>
      <c r="BG259" s="193">
        <f t="shared" si="26"/>
        <v>0</v>
      </c>
      <c r="BH259" s="193">
        <f t="shared" si="27"/>
        <v>0</v>
      </c>
      <c r="BI259" s="193">
        <f t="shared" si="28"/>
        <v>0</v>
      </c>
      <c r="BJ259" s="93" t="s">
        <v>78</v>
      </c>
      <c r="BK259" s="193">
        <f t="shared" si="29"/>
        <v>0</v>
      </c>
      <c r="BL259" s="93" t="s">
        <v>271</v>
      </c>
      <c r="BM259" s="93" t="s">
        <v>3262</v>
      </c>
    </row>
    <row r="260" spans="2:65" s="103" customFormat="1" ht="16.5" customHeight="1">
      <c r="B260" s="104"/>
      <c r="C260" s="183" t="s">
        <v>991</v>
      </c>
      <c r="D260" s="183" t="s">
        <v>183</v>
      </c>
      <c r="E260" s="184" t="s">
        <v>414</v>
      </c>
      <c r="F260" s="185" t="s">
        <v>3263</v>
      </c>
      <c r="G260" s="186" t="s">
        <v>454</v>
      </c>
      <c r="H260" s="187">
        <v>2</v>
      </c>
      <c r="I260" s="6"/>
      <c r="J260" s="188">
        <f t="shared" si="20"/>
        <v>0</v>
      </c>
      <c r="K260" s="185" t="s">
        <v>5</v>
      </c>
      <c r="L260" s="104"/>
      <c r="M260" s="189" t="s">
        <v>5</v>
      </c>
      <c r="N260" s="190" t="s">
        <v>42</v>
      </c>
      <c r="O260" s="105"/>
      <c r="P260" s="191">
        <f t="shared" si="21"/>
        <v>0</v>
      </c>
      <c r="Q260" s="191">
        <v>0</v>
      </c>
      <c r="R260" s="191">
        <f t="shared" si="22"/>
        <v>0</v>
      </c>
      <c r="S260" s="191">
        <v>0</v>
      </c>
      <c r="T260" s="192">
        <f t="shared" si="23"/>
        <v>0</v>
      </c>
      <c r="AR260" s="93" t="s">
        <v>271</v>
      </c>
      <c r="AT260" s="93" t="s">
        <v>183</v>
      </c>
      <c r="AU260" s="93" t="s">
        <v>81</v>
      </c>
      <c r="AY260" s="93" t="s">
        <v>180</v>
      </c>
      <c r="BE260" s="193">
        <f t="shared" si="24"/>
        <v>0</v>
      </c>
      <c r="BF260" s="193">
        <f t="shared" si="25"/>
        <v>0</v>
      </c>
      <c r="BG260" s="193">
        <f t="shared" si="26"/>
        <v>0</v>
      </c>
      <c r="BH260" s="193">
        <f t="shared" si="27"/>
        <v>0</v>
      </c>
      <c r="BI260" s="193">
        <f t="shared" si="28"/>
        <v>0</v>
      </c>
      <c r="BJ260" s="93" t="s">
        <v>78</v>
      </c>
      <c r="BK260" s="193">
        <f t="shared" si="29"/>
        <v>0</v>
      </c>
      <c r="BL260" s="93" t="s">
        <v>271</v>
      </c>
      <c r="BM260" s="93" t="s">
        <v>3264</v>
      </c>
    </row>
    <row r="261" spans="2:65" s="103" customFormat="1" ht="16.5" customHeight="1">
      <c r="B261" s="104"/>
      <c r="C261" s="183" t="s">
        <v>999</v>
      </c>
      <c r="D261" s="183" t="s">
        <v>183</v>
      </c>
      <c r="E261" s="184" t="s">
        <v>424</v>
      </c>
      <c r="F261" s="185" t="s">
        <v>3265</v>
      </c>
      <c r="G261" s="186" t="s">
        <v>454</v>
      </c>
      <c r="H261" s="187">
        <v>1</v>
      </c>
      <c r="I261" s="6"/>
      <c r="J261" s="188">
        <f t="shared" si="20"/>
        <v>0</v>
      </c>
      <c r="K261" s="185" t="s">
        <v>5</v>
      </c>
      <c r="L261" s="104"/>
      <c r="M261" s="189" t="s">
        <v>5</v>
      </c>
      <c r="N261" s="190" t="s">
        <v>42</v>
      </c>
      <c r="O261" s="105"/>
      <c r="P261" s="191">
        <f t="shared" si="21"/>
        <v>0</v>
      </c>
      <c r="Q261" s="191">
        <v>0</v>
      </c>
      <c r="R261" s="191">
        <f t="shared" si="22"/>
        <v>0</v>
      </c>
      <c r="S261" s="191">
        <v>0</v>
      </c>
      <c r="T261" s="192">
        <f t="shared" si="23"/>
        <v>0</v>
      </c>
      <c r="AR261" s="93" t="s">
        <v>271</v>
      </c>
      <c r="AT261" s="93" t="s">
        <v>183</v>
      </c>
      <c r="AU261" s="93" t="s">
        <v>81</v>
      </c>
      <c r="AY261" s="93" t="s">
        <v>180</v>
      </c>
      <c r="BE261" s="193">
        <f t="shared" si="24"/>
        <v>0</v>
      </c>
      <c r="BF261" s="193">
        <f t="shared" si="25"/>
        <v>0</v>
      </c>
      <c r="BG261" s="193">
        <f t="shared" si="26"/>
        <v>0</v>
      </c>
      <c r="BH261" s="193">
        <f t="shared" si="27"/>
        <v>0</v>
      </c>
      <c r="BI261" s="193">
        <f t="shared" si="28"/>
        <v>0</v>
      </c>
      <c r="BJ261" s="93" t="s">
        <v>78</v>
      </c>
      <c r="BK261" s="193">
        <f t="shared" si="29"/>
        <v>0</v>
      </c>
      <c r="BL261" s="93" t="s">
        <v>271</v>
      </c>
      <c r="BM261" s="93" t="s">
        <v>3266</v>
      </c>
    </row>
    <row r="262" spans="2:65" s="103" customFormat="1" ht="25.5" customHeight="1">
      <c r="B262" s="104"/>
      <c r="C262" s="183" t="s">
        <v>1006</v>
      </c>
      <c r="D262" s="183" t="s">
        <v>183</v>
      </c>
      <c r="E262" s="184" t="s">
        <v>3267</v>
      </c>
      <c r="F262" s="185" t="s">
        <v>3268</v>
      </c>
      <c r="G262" s="186" t="s">
        <v>3153</v>
      </c>
      <c r="H262" s="187">
        <v>9</v>
      </c>
      <c r="I262" s="6"/>
      <c r="J262" s="188">
        <f t="shared" si="20"/>
        <v>0</v>
      </c>
      <c r="K262" s="185" t="s">
        <v>187</v>
      </c>
      <c r="L262" s="104"/>
      <c r="M262" s="189" t="s">
        <v>5</v>
      </c>
      <c r="N262" s="190" t="s">
        <v>42</v>
      </c>
      <c r="O262" s="105"/>
      <c r="P262" s="191">
        <f t="shared" si="21"/>
        <v>0</v>
      </c>
      <c r="Q262" s="191">
        <v>5.1999999999999995E-4</v>
      </c>
      <c r="R262" s="191">
        <f t="shared" si="22"/>
        <v>4.6799999999999993E-3</v>
      </c>
      <c r="S262" s="191">
        <v>0</v>
      </c>
      <c r="T262" s="192">
        <f t="shared" si="23"/>
        <v>0</v>
      </c>
      <c r="AR262" s="93" t="s">
        <v>271</v>
      </c>
      <c r="AT262" s="93" t="s">
        <v>183</v>
      </c>
      <c r="AU262" s="93" t="s">
        <v>81</v>
      </c>
      <c r="AY262" s="93" t="s">
        <v>180</v>
      </c>
      <c r="BE262" s="193">
        <f t="shared" si="24"/>
        <v>0</v>
      </c>
      <c r="BF262" s="193">
        <f t="shared" si="25"/>
        <v>0</v>
      </c>
      <c r="BG262" s="193">
        <f t="shared" si="26"/>
        <v>0</v>
      </c>
      <c r="BH262" s="193">
        <f t="shared" si="27"/>
        <v>0</v>
      </c>
      <c r="BI262" s="193">
        <f t="shared" si="28"/>
        <v>0</v>
      </c>
      <c r="BJ262" s="93" t="s">
        <v>78</v>
      </c>
      <c r="BK262" s="193">
        <f t="shared" si="29"/>
        <v>0</v>
      </c>
      <c r="BL262" s="93" t="s">
        <v>271</v>
      </c>
      <c r="BM262" s="93" t="s">
        <v>3269</v>
      </c>
    </row>
    <row r="263" spans="2:65" s="103" customFormat="1" ht="25.5" customHeight="1">
      <c r="B263" s="104"/>
      <c r="C263" s="183" t="s">
        <v>1013</v>
      </c>
      <c r="D263" s="183" t="s">
        <v>183</v>
      </c>
      <c r="E263" s="184" t="s">
        <v>3270</v>
      </c>
      <c r="F263" s="185" t="s">
        <v>3271</v>
      </c>
      <c r="G263" s="186" t="s">
        <v>3153</v>
      </c>
      <c r="H263" s="187">
        <v>6</v>
      </c>
      <c r="I263" s="6"/>
      <c r="J263" s="188">
        <f t="shared" si="20"/>
        <v>0</v>
      </c>
      <c r="K263" s="185" t="s">
        <v>187</v>
      </c>
      <c r="L263" s="104"/>
      <c r="M263" s="189" t="s">
        <v>5</v>
      </c>
      <c r="N263" s="190" t="s">
        <v>42</v>
      </c>
      <c r="O263" s="105"/>
      <c r="P263" s="191">
        <f t="shared" si="21"/>
        <v>0</v>
      </c>
      <c r="Q263" s="191">
        <v>5.1999999999999995E-4</v>
      </c>
      <c r="R263" s="191">
        <f t="shared" si="22"/>
        <v>3.1199999999999995E-3</v>
      </c>
      <c r="S263" s="191">
        <v>0</v>
      </c>
      <c r="T263" s="192">
        <f t="shared" si="23"/>
        <v>0</v>
      </c>
      <c r="AR263" s="93" t="s">
        <v>271</v>
      </c>
      <c r="AT263" s="93" t="s">
        <v>183</v>
      </c>
      <c r="AU263" s="93" t="s">
        <v>81</v>
      </c>
      <c r="AY263" s="93" t="s">
        <v>180</v>
      </c>
      <c r="BE263" s="193">
        <f t="shared" si="24"/>
        <v>0</v>
      </c>
      <c r="BF263" s="193">
        <f t="shared" si="25"/>
        <v>0</v>
      </c>
      <c r="BG263" s="193">
        <f t="shared" si="26"/>
        <v>0</v>
      </c>
      <c r="BH263" s="193">
        <f t="shared" si="27"/>
        <v>0</v>
      </c>
      <c r="BI263" s="193">
        <f t="shared" si="28"/>
        <v>0</v>
      </c>
      <c r="BJ263" s="93" t="s">
        <v>78</v>
      </c>
      <c r="BK263" s="193">
        <f t="shared" si="29"/>
        <v>0</v>
      </c>
      <c r="BL263" s="93" t="s">
        <v>271</v>
      </c>
      <c r="BM263" s="93" t="s">
        <v>3272</v>
      </c>
    </row>
    <row r="264" spans="2:65" s="103" customFormat="1" ht="16.5" customHeight="1">
      <c r="B264" s="104"/>
      <c r="C264" s="183" t="s">
        <v>1020</v>
      </c>
      <c r="D264" s="183" t="s">
        <v>183</v>
      </c>
      <c r="E264" s="184" t="s">
        <v>3273</v>
      </c>
      <c r="F264" s="185" t="s">
        <v>3274</v>
      </c>
      <c r="G264" s="186" t="s">
        <v>3153</v>
      </c>
      <c r="H264" s="187">
        <v>4</v>
      </c>
      <c r="I264" s="6"/>
      <c r="J264" s="188">
        <f t="shared" si="20"/>
        <v>0</v>
      </c>
      <c r="K264" s="185" t="s">
        <v>187</v>
      </c>
      <c r="L264" s="104"/>
      <c r="M264" s="189" t="s">
        <v>5</v>
      </c>
      <c r="N264" s="190" t="s">
        <v>42</v>
      </c>
      <c r="O264" s="105"/>
      <c r="P264" s="191">
        <f t="shared" si="21"/>
        <v>0</v>
      </c>
      <c r="Q264" s="191">
        <v>5.1999999999999995E-4</v>
      </c>
      <c r="R264" s="191">
        <f t="shared" si="22"/>
        <v>2.0799999999999998E-3</v>
      </c>
      <c r="S264" s="191">
        <v>0</v>
      </c>
      <c r="T264" s="192">
        <f t="shared" si="23"/>
        <v>0</v>
      </c>
      <c r="AR264" s="93" t="s">
        <v>271</v>
      </c>
      <c r="AT264" s="93" t="s">
        <v>183</v>
      </c>
      <c r="AU264" s="93" t="s">
        <v>81</v>
      </c>
      <c r="AY264" s="93" t="s">
        <v>180</v>
      </c>
      <c r="BE264" s="193">
        <f t="shared" si="24"/>
        <v>0</v>
      </c>
      <c r="BF264" s="193">
        <f t="shared" si="25"/>
        <v>0</v>
      </c>
      <c r="BG264" s="193">
        <f t="shared" si="26"/>
        <v>0</v>
      </c>
      <c r="BH264" s="193">
        <f t="shared" si="27"/>
        <v>0</v>
      </c>
      <c r="BI264" s="193">
        <f t="shared" si="28"/>
        <v>0</v>
      </c>
      <c r="BJ264" s="93" t="s">
        <v>78</v>
      </c>
      <c r="BK264" s="193">
        <f t="shared" si="29"/>
        <v>0</v>
      </c>
      <c r="BL264" s="93" t="s">
        <v>271</v>
      </c>
      <c r="BM264" s="93" t="s">
        <v>3275</v>
      </c>
    </row>
    <row r="265" spans="2:65" s="103" customFormat="1" ht="16.5" customHeight="1">
      <c r="B265" s="104"/>
      <c r="C265" s="183" t="s">
        <v>1028</v>
      </c>
      <c r="D265" s="183" t="s">
        <v>183</v>
      </c>
      <c r="E265" s="184" t="s">
        <v>3276</v>
      </c>
      <c r="F265" s="185" t="s">
        <v>3277</v>
      </c>
      <c r="G265" s="186" t="s">
        <v>3153</v>
      </c>
      <c r="H265" s="187">
        <v>1</v>
      </c>
      <c r="I265" s="6"/>
      <c r="J265" s="188">
        <f t="shared" si="20"/>
        <v>0</v>
      </c>
      <c r="K265" s="185" t="s">
        <v>187</v>
      </c>
      <c r="L265" s="104"/>
      <c r="M265" s="189" t="s">
        <v>5</v>
      </c>
      <c r="N265" s="190" t="s">
        <v>42</v>
      </c>
      <c r="O265" s="105"/>
      <c r="P265" s="191">
        <f t="shared" si="21"/>
        <v>0</v>
      </c>
      <c r="Q265" s="191">
        <v>3.0000000000000001E-3</v>
      </c>
      <c r="R265" s="191">
        <f t="shared" si="22"/>
        <v>3.0000000000000001E-3</v>
      </c>
      <c r="S265" s="191">
        <v>0</v>
      </c>
      <c r="T265" s="192">
        <f t="shared" si="23"/>
        <v>0</v>
      </c>
      <c r="AR265" s="93" t="s">
        <v>271</v>
      </c>
      <c r="AT265" s="93" t="s">
        <v>183</v>
      </c>
      <c r="AU265" s="93" t="s">
        <v>81</v>
      </c>
      <c r="AY265" s="93" t="s">
        <v>180</v>
      </c>
      <c r="BE265" s="193">
        <f t="shared" si="24"/>
        <v>0</v>
      </c>
      <c r="BF265" s="193">
        <f t="shared" si="25"/>
        <v>0</v>
      </c>
      <c r="BG265" s="193">
        <f t="shared" si="26"/>
        <v>0</v>
      </c>
      <c r="BH265" s="193">
        <f t="shared" si="27"/>
        <v>0</v>
      </c>
      <c r="BI265" s="193">
        <f t="shared" si="28"/>
        <v>0</v>
      </c>
      <c r="BJ265" s="93" t="s">
        <v>78</v>
      </c>
      <c r="BK265" s="193">
        <f t="shared" si="29"/>
        <v>0</v>
      </c>
      <c r="BL265" s="93" t="s">
        <v>271</v>
      </c>
      <c r="BM265" s="93" t="s">
        <v>3278</v>
      </c>
    </row>
    <row r="266" spans="2:65" s="103" customFormat="1" ht="25.5" customHeight="1">
      <c r="B266" s="104"/>
      <c r="C266" s="183" t="s">
        <v>1034</v>
      </c>
      <c r="D266" s="183" t="s">
        <v>183</v>
      </c>
      <c r="E266" s="184" t="s">
        <v>3279</v>
      </c>
      <c r="F266" s="185" t="s">
        <v>3280</v>
      </c>
      <c r="G266" s="186" t="s">
        <v>3153</v>
      </c>
      <c r="H266" s="187">
        <v>1</v>
      </c>
      <c r="I266" s="6"/>
      <c r="J266" s="188">
        <f t="shared" si="20"/>
        <v>0</v>
      </c>
      <c r="K266" s="185" t="s">
        <v>187</v>
      </c>
      <c r="L266" s="104"/>
      <c r="M266" s="189" t="s">
        <v>5</v>
      </c>
      <c r="N266" s="190" t="s">
        <v>42</v>
      </c>
      <c r="O266" s="105"/>
      <c r="P266" s="191">
        <f t="shared" si="21"/>
        <v>0</v>
      </c>
      <c r="Q266" s="191">
        <v>1.1000000000000001E-3</v>
      </c>
      <c r="R266" s="191">
        <f t="shared" si="22"/>
        <v>1.1000000000000001E-3</v>
      </c>
      <c r="S266" s="191">
        <v>0</v>
      </c>
      <c r="T266" s="192">
        <f t="shared" si="23"/>
        <v>0</v>
      </c>
      <c r="AR266" s="93" t="s">
        <v>271</v>
      </c>
      <c r="AT266" s="93" t="s">
        <v>183</v>
      </c>
      <c r="AU266" s="93" t="s">
        <v>81</v>
      </c>
      <c r="AY266" s="93" t="s">
        <v>180</v>
      </c>
      <c r="BE266" s="193">
        <f t="shared" si="24"/>
        <v>0</v>
      </c>
      <c r="BF266" s="193">
        <f t="shared" si="25"/>
        <v>0</v>
      </c>
      <c r="BG266" s="193">
        <f t="shared" si="26"/>
        <v>0</v>
      </c>
      <c r="BH266" s="193">
        <f t="shared" si="27"/>
        <v>0</v>
      </c>
      <c r="BI266" s="193">
        <f t="shared" si="28"/>
        <v>0</v>
      </c>
      <c r="BJ266" s="93" t="s">
        <v>78</v>
      </c>
      <c r="BK266" s="193">
        <f t="shared" si="29"/>
        <v>0</v>
      </c>
      <c r="BL266" s="93" t="s">
        <v>271</v>
      </c>
      <c r="BM266" s="93" t="s">
        <v>3281</v>
      </c>
    </row>
    <row r="267" spans="2:65" s="103" customFormat="1" ht="16.5" customHeight="1">
      <c r="B267" s="104"/>
      <c r="C267" s="183" t="s">
        <v>1038</v>
      </c>
      <c r="D267" s="183" t="s">
        <v>183</v>
      </c>
      <c r="E267" s="184" t="s">
        <v>3282</v>
      </c>
      <c r="F267" s="185" t="s">
        <v>3283</v>
      </c>
      <c r="G267" s="186" t="s">
        <v>3153</v>
      </c>
      <c r="H267" s="187">
        <v>2</v>
      </c>
      <c r="I267" s="6"/>
      <c r="J267" s="188">
        <f t="shared" si="20"/>
        <v>0</v>
      </c>
      <c r="K267" s="185" t="s">
        <v>187</v>
      </c>
      <c r="L267" s="104"/>
      <c r="M267" s="189" t="s">
        <v>5</v>
      </c>
      <c r="N267" s="190" t="s">
        <v>42</v>
      </c>
      <c r="O267" s="105"/>
      <c r="P267" s="191">
        <f t="shared" si="21"/>
        <v>0</v>
      </c>
      <c r="Q267" s="191">
        <v>1.2999999999999999E-3</v>
      </c>
      <c r="R267" s="191">
        <f t="shared" si="22"/>
        <v>2.5999999999999999E-3</v>
      </c>
      <c r="S267" s="191">
        <v>0</v>
      </c>
      <c r="T267" s="192">
        <f t="shared" si="23"/>
        <v>0</v>
      </c>
      <c r="AR267" s="93" t="s">
        <v>271</v>
      </c>
      <c r="AT267" s="93" t="s">
        <v>183</v>
      </c>
      <c r="AU267" s="93" t="s">
        <v>81</v>
      </c>
      <c r="AY267" s="93" t="s">
        <v>180</v>
      </c>
      <c r="BE267" s="193">
        <f t="shared" si="24"/>
        <v>0</v>
      </c>
      <c r="BF267" s="193">
        <f t="shared" si="25"/>
        <v>0</v>
      </c>
      <c r="BG267" s="193">
        <f t="shared" si="26"/>
        <v>0</v>
      </c>
      <c r="BH267" s="193">
        <f t="shared" si="27"/>
        <v>0</v>
      </c>
      <c r="BI267" s="193">
        <f t="shared" si="28"/>
        <v>0</v>
      </c>
      <c r="BJ267" s="93" t="s">
        <v>78</v>
      </c>
      <c r="BK267" s="193">
        <f t="shared" si="29"/>
        <v>0</v>
      </c>
      <c r="BL267" s="93" t="s">
        <v>271</v>
      </c>
      <c r="BM267" s="93" t="s">
        <v>3284</v>
      </c>
    </row>
    <row r="268" spans="2:65" s="103" customFormat="1" ht="25.5" customHeight="1">
      <c r="B268" s="104"/>
      <c r="C268" s="183" t="s">
        <v>1044</v>
      </c>
      <c r="D268" s="183" t="s">
        <v>183</v>
      </c>
      <c r="E268" s="184" t="s">
        <v>3285</v>
      </c>
      <c r="F268" s="185" t="s">
        <v>3286</v>
      </c>
      <c r="G268" s="186" t="s">
        <v>3153</v>
      </c>
      <c r="H268" s="187">
        <v>2</v>
      </c>
      <c r="I268" s="6"/>
      <c r="J268" s="188">
        <f t="shared" si="20"/>
        <v>0</v>
      </c>
      <c r="K268" s="185" t="s">
        <v>187</v>
      </c>
      <c r="L268" s="104"/>
      <c r="M268" s="189" t="s">
        <v>5</v>
      </c>
      <c r="N268" s="190" t="s">
        <v>42</v>
      </c>
      <c r="O268" s="105"/>
      <c r="P268" s="191">
        <f t="shared" si="21"/>
        <v>0</v>
      </c>
      <c r="Q268" s="191">
        <v>8.4999999999999995E-4</v>
      </c>
      <c r="R268" s="191">
        <f t="shared" si="22"/>
        <v>1.6999999999999999E-3</v>
      </c>
      <c r="S268" s="191">
        <v>0</v>
      </c>
      <c r="T268" s="192">
        <f t="shared" si="23"/>
        <v>0</v>
      </c>
      <c r="AR268" s="93" t="s">
        <v>271</v>
      </c>
      <c r="AT268" s="93" t="s">
        <v>183</v>
      </c>
      <c r="AU268" s="93" t="s">
        <v>81</v>
      </c>
      <c r="AY268" s="93" t="s">
        <v>180</v>
      </c>
      <c r="BE268" s="193">
        <f t="shared" si="24"/>
        <v>0</v>
      </c>
      <c r="BF268" s="193">
        <f t="shared" si="25"/>
        <v>0</v>
      </c>
      <c r="BG268" s="193">
        <f t="shared" si="26"/>
        <v>0</v>
      </c>
      <c r="BH268" s="193">
        <f t="shared" si="27"/>
        <v>0</v>
      </c>
      <c r="BI268" s="193">
        <f t="shared" si="28"/>
        <v>0</v>
      </c>
      <c r="BJ268" s="93" t="s">
        <v>78</v>
      </c>
      <c r="BK268" s="193">
        <f t="shared" si="29"/>
        <v>0</v>
      </c>
      <c r="BL268" s="93" t="s">
        <v>271</v>
      </c>
      <c r="BM268" s="93" t="s">
        <v>3287</v>
      </c>
    </row>
    <row r="269" spans="2:65" s="103" customFormat="1" ht="16.5" customHeight="1">
      <c r="B269" s="104"/>
      <c r="C269" s="183" t="s">
        <v>1053</v>
      </c>
      <c r="D269" s="183" t="s">
        <v>183</v>
      </c>
      <c r="E269" s="184" t="s">
        <v>911</v>
      </c>
      <c r="F269" s="185" t="s">
        <v>3288</v>
      </c>
      <c r="G269" s="186" t="s">
        <v>454</v>
      </c>
      <c r="H269" s="187">
        <v>6</v>
      </c>
      <c r="I269" s="6"/>
      <c r="J269" s="188">
        <f t="shared" si="20"/>
        <v>0</v>
      </c>
      <c r="K269" s="185" t="s">
        <v>5</v>
      </c>
      <c r="L269" s="104"/>
      <c r="M269" s="189" t="s">
        <v>5</v>
      </c>
      <c r="N269" s="190" t="s">
        <v>42</v>
      </c>
      <c r="O269" s="105"/>
      <c r="P269" s="191">
        <f t="shared" si="21"/>
        <v>0</v>
      </c>
      <c r="Q269" s="191">
        <v>0</v>
      </c>
      <c r="R269" s="191">
        <f t="shared" si="22"/>
        <v>0</v>
      </c>
      <c r="S269" s="191">
        <v>0</v>
      </c>
      <c r="T269" s="192">
        <f t="shared" si="23"/>
        <v>0</v>
      </c>
      <c r="AR269" s="93" t="s">
        <v>271</v>
      </c>
      <c r="AT269" s="93" t="s">
        <v>183</v>
      </c>
      <c r="AU269" s="93" t="s">
        <v>81</v>
      </c>
      <c r="AY269" s="93" t="s">
        <v>180</v>
      </c>
      <c r="BE269" s="193">
        <f t="shared" si="24"/>
        <v>0</v>
      </c>
      <c r="BF269" s="193">
        <f t="shared" si="25"/>
        <v>0</v>
      </c>
      <c r="BG269" s="193">
        <f t="shared" si="26"/>
        <v>0</v>
      </c>
      <c r="BH269" s="193">
        <f t="shared" si="27"/>
        <v>0</v>
      </c>
      <c r="BI269" s="193">
        <f t="shared" si="28"/>
        <v>0</v>
      </c>
      <c r="BJ269" s="93" t="s">
        <v>78</v>
      </c>
      <c r="BK269" s="193">
        <f t="shared" si="29"/>
        <v>0</v>
      </c>
      <c r="BL269" s="93" t="s">
        <v>271</v>
      </c>
      <c r="BM269" s="93" t="s">
        <v>3289</v>
      </c>
    </row>
    <row r="270" spans="2:65" s="103" customFormat="1" ht="38.25" customHeight="1">
      <c r="B270" s="104"/>
      <c r="C270" s="183" t="s">
        <v>1057</v>
      </c>
      <c r="D270" s="183" t="s">
        <v>183</v>
      </c>
      <c r="E270" s="184" t="s">
        <v>3290</v>
      </c>
      <c r="F270" s="185" t="s">
        <v>3291</v>
      </c>
      <c r="G270" s="186" t="s">
        <v>454</v>
      </c>
      <c r="H270" s="187">
        <v>3</v>
      </c>
      <c r="I270" s="6"/>
      <c r="J270" s="188">
        <f t="shared" si="20"/>
        <v>0</v>
      </c>
      <c r="K270" s="185" t="s">
        <v>187</v>
      </c>
      <c r="L270" s="104"/>
      <c r="M270" s="189" t="s">
        <v>5</v>
      </c>
      <c r="N270" s="190" t="s">
        <v>42</v>
      </c>
      <c r="O270" s="105"/>
      <c r="P270" s="191">
        <f t="shared" si="21"/>
        <v>0</v>
      </c>
      <c r="Q270" s="191">
        <v>1.6379999999999999E-2</v>
      </c>
      <c r="R270" s="191">
        <f t="shared" si="22"/>
        <v>4.9139999999999996E-2</v>
      </c>
      <c r="S270" s="191">
        <v>0</v>
      </c>
      <c r="T270" s="192">
        <f t="shared" si="23"/>
        <v>0</v>
      </c>
      <c r="AR270" s="93" t="s">
        <v>271</v>
      </c>
      <c r="AT270" s="93" t="s">
        <v>183</v>
      </c>
      <c r="AU270" s="93" t="s">
        <v>81</v>
      </c>
      <c r="AY270" s="93" t="s">
        <v>180</v>
      </c>
      <c r="BE270" s="193">
        <f t="shared" si="24"/>
        <v>0</v>
      </c>
      <c r="BF270" s="193">
        <f t="shared" si="25"/>
        <v>0</v>
      </c>
      <c r="BG270" s="193">
        <f t="shared" si="26"/>
        <v>0</v>
      </c>
      <c r="BH270" s="193">
        <f t="shared" si="27"/>
        <v>0</v>
      </c>
      <c r="BI270" s="193">
        <f t="shared" si="28"/>
        <v>0</v>
      </c>
      <c r="BJ270" s="93" t="s">
        <v>78</v>
      </c>
      <c r="BK270" s="193">
        <f t="shared" si="29"/>
        <v>0</v>
      </c>
      <c r="BL270" s="93" t="s">
        <v>271</v>
      </c>
      <c r="BM270" s="93" t="s">
        <v>3292</v>
      </c>
    </row>
    <row r="271" spans="2:65" s="103" customFormat="1" ht="16.5" customHeight="1">
      <c r="B271" s="104"/>
      <c r="C271" s="226" t="s">
        <v>1062</v>
      </c>
      <c r="D271" s="226" t="s">
        <v>296</v>
      </c>
      <c r="E271" s="227" t="s">
        <v>3293</v>
      </c>
      <c r="F271" s="228" t="s">
        <v>4443</v>
      </c>
      <c r="G271" s="229" t="s">
        <v>454</v>
      </c>
      <c r="H271" s="230">
        <v>3</v>
      </c>
      <c r="I271" s="7"/>
      <c r="J271" s="231">
        <f t="shared" si="20"/>
        <v>0</v>
      </c>
      <c r="K271" s="228" t="s">
        <v>5</v>
      </c>
      <c r="L271" s="232"/>
      <c r="M271" s="233" t="s">
        <v>5</v>
      </c>
      <c r="N271" s="234" t="s">
        <v>42</v>
      </c>
      <c r="O271" s="105"/>
      <c r="P271" s="191">
        <f t="shared" si="21"/>
        <v>0</v>
      </c>
      <c r="Q271" s="191">
        <v>5.0000000000000001E-3</v>
      </c>
      <c r="R271" s="191">
        <f t="shared" si="22"/>
        <v>1.4999999999999999E-2</v>
      </c>
      <c r="S271" s="191">
        <v>0</v>
      </c>
      <c r="T271" s="192">
        <f t="shared" si="23"/>
        <v>0</v>
      </c>
      <c r="AR271" s="93" t="s">
        <v>389</v>
      </c>
      <c r="AT271" s="93" t="s">
        <v>296</v>
      </c>
      <c r="AU271" s="93" t="s">
        <v>81</v>
      </c>
      <c r="AY271" s="93" t="s">
        <v>180</v>
      </c>
      <c r="BE271" s="193">
        <f t="shared" si="24"/>
        <v>0</v>
      </c>
      <c r="BF271" s="193">
        <f t="shared" si="25"/>
        <v>0</v>
      </c>
      <c r="BG271" s="193">
        <f t="shared" si="26"/>
        <v>0</v>
      </c>
      <c r="BH271" s="193">
        <f t="shared" si="27"/>
        <v>0</v>
      </c>
      <c r="BI271" s="193">
        <f t="shared" si="28"/>
        <v>0</v>
      </c>
      <c r="BJ271" s="93" t="s">
        <v>78</v>
      </c>
      <c r="BK271" s="193">
        <f t="shared" si="29"/>
        <v>0</v>
      </c>
      <c r="BL271" s="93" t="s">
        <v>271</v>
      </c>
      <c r="BM271" s="93" t="s">
        <v>3294</v>
      </c>
    </row>
    <row r="272" spans="2:65" s="203" customFormat="1">
      <c r="B272" s="202"/>
      <c r="D272" s="196" t="s">
        <v>190</v>
      </c>
      <c r="E272" s="204" t="s">
        <v>5</v>
      </c>
      <c r="F272" s="205" t="s">
        <v>205</v>
      </c>
      <c r="H272" s="206">
        <v>3</v>
      </c>
      <c r="L272" s="202"/>
      <c r="M272" s="207"/>
      <c r="N272" s="208"/>
      <c r="O272" s="208"/>
      <c r="P272" s="208"/>
      <c r="Q272" s="208"/>
      <c r="R272" s="208"/>
      <c r="S272" s="208"/>
      <c r="T272" s="209"/>
      <c r="AT272" s="204" t="s">
        <v>190</v>
      </c>
      <c r="AU272" s="204" t="s">
        <v>81</v>
      </c>
      <c r="AV272" s="203" t="s">
        <v>81</v>
      </c>
      <c r="AW272" s="203" t="s">
        <v>34</v>
      </c>
      <c r="AX272" s="203" t="s">
        <v>78</v>
      </c>
      <c r="AY272" s="204" t="s">
        <v>180</v>
      </c>
    </row>
    <row r="273" spans="2:65" s="103" customFormat="1" ht="25.5" customHeight="1">
      <c r="B273" s="104"/>
      <c r="C273" s="183" t="s">
        <v>1070</v>
      </c>
      <c r="D273" s="183" t="s">
        <v>183</v>
      </c>
      <c r="E273" s="184" t="s">
        <v>3295</v>
      </c>
      <c r="F273" s="185" t="s">
        <v>3296</v>
      </c>
      <c r="G273" s="186" t="s">
        <v>3153</v>
      </c>
      <c r="H273" s="187">
        <v>2</v>
      </c>
      <c r="I273" s="6"/>
      <c r="J273" s="188">
        <f t="shared" ref="J273:J299" si="30">ROUND(I273*H273,2)</f>
        <v>0</v>
      </c>
      <c r="K273" s="185" t="s">
        <v>187</v>
      </c>
      <c r="L273" s="104"/>
      <c r="M273" s="189" t="s">
        <v>5</v>
      </c>
      <c r="N273" s="190" t="s">
        <v>42</v>
      </c>
      <c r="O273" s="105"/>
      <c r="P273" s="191">
        <f t="shared" ref="P273:P299" si="31">O273*H273</f>
        <v>0</v>
      </c>
      <c r="Q273" s="191">
        <v>7.5300000000000002E-3</v>
      </c>
      <c r="R273" s="191">
        <f t="shared" ref="R273:R299" si="32">Q273*H273</f>
        <v>1.506E-2</v>
      </c>
      <c r="S273" s="191">
        <v>0</v>
      </c>
      <c r="T273" s="192">
        <f t="shared" ref="T273:T299" si="33">S273*H273</f>
        <v>0</v>
      </c>
      <c r="AR273" s="93" t="s">
        <v>271</v>
      </c>
      <c r="AT273" s="93" t="s">
        <v>183</v>
      </c>
      <c r="AU273" s="93" t="s">
        <v>81</v>
      </c>
      <c r="AY273" s="93" t="s">
        <v>180</v>
      </c>
      <c r="BE273" s="193">
        <f t="shared" ref="BE273:BE299" si="34">IF(N273="základní",J273,0)</f>
        <v>0</v>
      </c>
      <c r="BF273" s="193">
        <f t="shared" ref="BF273:BF299" si="35">IF(N273="snížená",J273,0)</f>
        <v>0</v>
      </c>
      <c r="BG273" s="193">
        <f t="shared" ref="BG273:BG299" si="36">IF(N273="zákl. přenesená",J273,0)</f>
        <v>0</v>
      </c>
      <c r="BH273" s="193">
        <f t="shared" ref="BH273:BH299" si="37">IF(N273="sníž. přenesená",J273,0)</f>
        <v>0</v>
      </c>
      <c r="BI273" s="193">
        <f t="shared" ref="BI273:BI299" si="38">IF(N273="nulová",J273,0)</f>
        <v>0</v>
      </c>
      <c r="BJ273" s="93" t="s">
        <v>78</v>
      </c>
      <c r="BK273" s="193">
        <f t="shared" ref="BK273:BK299" si="39">ROUND(I273*H273,2)</f>
        <v>0</v>
      </c>
      <c r="BL273" s="93" t="s">
        <v>271</v>
      </c>
      <c r="BM273" s="93" t="s">
        <v>3297</v>
      </c>
    </row>
    <row r="274" spans="2:65" s="103" customFormat="1" ht="25.5" customHeight="1">
      <c r="B274" s="104"/>
      <c r="C274" s="183" t="s">
        <v>1078</v>
      </c>
      <c r="D274" s="183" t="s">
        <v>183</v>
      </c>
      <c r="E274" s="184" t="s">
        <v>3298</v>
      </c>
      <c r="F274" s="185" t="s">
        <v>3299</v>
      </c>
      <c r="G274" s="186" t="s">
        <v>3153</v>
      </c>
      <c r="H274" s="187">
        <v>2</v>
      </c>
      <c r="I274" s="6"/>
      <c r="J274" s="188">
        <f t="shared" si="30"/>
        <v>0</v>
      </c>
      <c r="K274" s="185" t="s">
        <v>187</v>
      </c>
      <c r="L274" s="104"/>
      <c r="M274" s="189" t="s">
        <v>5</v>
      </c>
      <c r="N274" s="190" t="s">
        <v>42</v>
      </c>
      <c r="O274" s="105"/>
      <c r="P274" s="191">
        <f t="shared" si="31"/>
        <v>0</v>
      </c>
      <c r="Q274" s="191">
        <v>1.47E-2</v>
      </c>
      <c r="R274" s="191">
        <f t="shared" si="32"/>
        <v>2.9399999999999999E-2</v>
      </c>
      <c r="S274" s="191">
        <v>0</v>
      </c>
      <c r="T274" s="192">
        <f t="shared" si="33"/>
        <v>0</v>
      </c>
      <c r="AR274" s="93" t="s">
        <v>271</v>
      </c>
      <c r="AT274" s="93" t="s">
        <v>183</v>
      </c>
      <c r="AU274" s="93" t="s">
        <v>81</v>
      </c>
      <c r="AY274" s="93" t="s">
        <v>180</v>
      </c>
      <c r="BE274" s="193">
        <f t="shared" si="34"/>
        <v>0</v>
      </c>
      <c r="BF274" s="193">
        <f t="shared" si="35"/>
        <v>0</v>
      </c>
      <c r="BG274" s="193">
        <f t="shared" si="36"/>
        <v>0</v>
      </c>
      <c r="BH274" s="193">
        <f t="shared" si="37"/>
        <v>0</v>
      </c>
      <c r="BI274" s="193">
        <f t="shared" si="38"/>
        <v>0</v>
      </c>
      <c r="BJ274" s="93" t="s">
        <v>78</v>
      </c>
      <c r="BK274" s="193">
        <f t="shared" si="39"/>
        <v>0</v>
      </c>
      <c r="BL274" s="93" t="s">
        <v>271</v>
      </c>
      <c r="BM274" s="93" t="s">
        <v>3300</v>
      </c>
    </row>
    <row r="275" spans="2:65" s="103" customFormat="1" ht="25.5" customHeight="1">
      <c r="B275" s="104"/>
      <c r="C275" s="183" t="s">
        <v>1084</v>
      </c>
      <c r="D275" s="183" t="s">
        <v>183</v>
      </c>
      <c r="E275" s="184" t="s">
        <v>3301</v>
      </c>
      <c r="F275" s="185" t="s">
        <v>3302</v>
      </c>
      <c r="G275" s="186" t="s">
        <v>3153</v>
      </c>
      <c r="H275" s="187">
        <v>2</v>
      </c>
      <c r="I275" s="6"/>
      <c r="J275" s="188">
        <f t="shared" si="30"/>
        <v>0</v>
      </c>
      <c r="K275" s="185" t="s">
        <v>187</v>
      </c>
      <c r="L275" s="104"/>
      <c r="M275" s="189" t="s">
        <v>5</v>
      </c>
      <c r="N275" s="190" t="s">
        <v>42</v>
      </c>
      <c r="O275" s="105"/>
      <c r="P275" s="191">
        <f t="shared" si="31"/>
        <v>0</v>
      </c>
      <c r="Q275" s="191">
        <v>1.9599999999999999E-3</v>
      </c>
      <c r="R275" s="191">
        <f t="shared" si="32"/>
        <v>3.9199999999999999E-3</v>
      </c>
      <c r="S275" s="191">
        <v>0</v>
      </c>
      <c r="T275" s="192">
        <f t="shared" si="33"/>
        <v>0</v>
      </c>
      <c r="AR275" s="93" t="s">
        <v>271</v>
      </c>
      <c r="AT275" s="93" t="s">
        <v>183</v>
      </c>
      <c r="AU275" s="93" t="s">
        <v>81</v>
      </c>
      <c r="AY275" s="93" t="s">
        <v>180</v>
      </c>
      <c r="BE275" s="193">
        <f t="shared" si="34"/>
        <v>0</v>
      </c>
      <c r="BF275" s="193">
        <f t="shared" si="35"/>
        <v>0</v>
      </c>
      <c r="BG275" s="193">
        <f t="shared" si="36"/>
        <v>0</v>
      </c>
      <c r="BH275" s="193">
        <f t="shared" si="37"/>
        <v>0</v>
      </c>
      <c r="BI275" s="193">
        <f t="shared" si="38"/>
        <v>0</v>
      </c>
      <c r="BJ275" s="93" t="s">
        <v>78</v>
      </c>
      <c r="BK275" s="193">
        <f t="shared" si="39"/>
        <v>0</v>
      </c>
      <c r="BL275" s="93" t="s">
        <v>271</v>
      </c>
      <c r="BM275" s="93" t="s">
        <v>3303</v>
      </c>
    </row>
    <row r="276" spans="2:65" s="103" customFormat="1" ht="25.5" customHeight="1">
      <c r="B276" s="104"/>
      <c r="C276" s="183" t="s">
        <v>1088</v>
      </c>
      <c r="D276" s="183" t="s">
        <v>183</v>
      </c>
      <c r="E276" s="184" t="s">
        <v>3304</v>
      </c>
      <c r="F276" s="185" t="s">
        <v>3305</v>
      </c>
      <c r="G276" s="186" t="s">
        <v>3153</v>
      </c>
      <c r="H276" s="187">
        <v>2</v>
      </c>
      <c r="I276" s="6"/>
      <c r="J276" s="188">
        <f t="shared" si="30"/>
        <v>0</v>
      </c>
      <c r="K276" s="185" t="s">
        <v>187</v>
      </c>
      <c r="L276" s="104"/>
      <c r="M276" s="189" t="s">
        <v>5</v>
      </c>
      <c r="N276" s="190" t="s">
        <v>42</v>
      </c>
      <c r="O276" s="105"/>
      <c r="P276" s="191">
        <f t="shared" si="31"/>
        <v>0</v>
      </c>
      <c r="Q276" s="191">
        <v>1.8E-3</v>
      </c>
      <c r="R276" s="191">
        <f t="shared" si="32"/>
        <v>3.5999999999999999E-3</v>
      </c>
      <c r="S276" s="191">
        <v>0</v>
      </c>
      <c r="T276" s="192">
        <f t="shared" si="33"/>
        <v>0</v>
      </c>
      <c r="AR276" s="93" t="s">
        <v>271</v>
      </c>
      <c r="AT276" s="93" t="s">
        <v>183</v>
      </c>
      <c r="AU276" s="93" t="s">
        <v>81</v>
      </c>
      <c r="AY276" s="93" t="s">
        <v>180</v>
      </c>
      <c r="BE276" s="193">
        <f t="shared" si="34"/>
        <v>0</v>
      </c>
      <c r="BF276" s="193">
        <f t="shared" si="35"/>
        <v>0</v>
      </c>
      <c r="BG276" s="193">
        <f t="shared" si="36"/>
        <v>0</v>
      </c>
      <c r="BH276" s="193">
        <f t="shared" si="37"/>
        <v>0</v>
      </c>
      <c r="BI276" s="193">
        <f t="shared" si="38"/>
        <v>0</v>
      </c>
      <c r="BJ276" s="93" t="s">
        <v>78</v>
      </c>
      <c r="BK276" s="193">
        <f t="shared" si="39"/>
        <v>0</v>
      </c>
      <c r="BL276" s="93" t="s">
        <v>271</v>
      </c>
      <c r="BM276" s="93" t="s">
        <v>3306</v>
      </c>
    </row>
    <row r="277" spans="2:65" s="103" customFormat="1" ht="16.5" customHeight="1">
      <c r="B277" s="104"/>
      <c r="C277" s="183" t="s">
        <v>1095</v>
      </c>
      <c r="D277" s="183" t="s">
        <v>183</v>
      </c>
      <c r="E277" s="184" t="s">
        <v>3307</v>
      </c>
      <c r="F277" s="185" t="s">
        <v>3308</v>
      </c>
      <c r="G277" s="186" t="s">
        <v>3153</v>
      </c>
      <c r="H277" s="187">
        <v>8</v>
      </c>
      <c r="I277" s="6"/>
      <c r="J277" s="188">
        <f t="shared" si="30"/>
        <v>0</v>
      </c>
      <c r="K277" s="185" t="s">
        <v>187</v>
      </c>
      <c r="L277" s="104"/>
      <c r="M277" s="189" t="s">
        <v>5</v>
      </c>
      <c r="N277" s="190" t="s">
        <v>42</v>
      </c>
      <c r="O277" s="105"/>
      <c r="P277" s="191">
        <f t="shared" si="31"/>
        <v>0</v>
      </c>
      <c r="Q277" s="191">
        <v>1.8E-3</v>
      </c>
      <c r="R277" s="191">
        <f t="shared" si="32"/>
        <v>1.44E-2</v>
      </c>
      <c r="S277" s="191">
        <v>0</v>
      </c>
      <c r="T277" s="192">
        <f t="shared" si="33"/>
        <v>0</v>
      </c>
      <c r="AR277" s="93" t="s">
        <v>271</v>
      </c>
      <c r="AT277" s="93" t="s">
        <v>183</v>
      </c>
      <c r="AU277" s="93" t="s">
        <v>81</v>
      </c>
      <c r="AY277" s="93" t="s">
        <v>180</v>
      </c>
      <c r="BE277" s="193">
        <f t="shared" si="34"/>
        <v>0</v>
      </c>
      <c r="BF277" s="193">
        <f t="shared" si="35"/>
        <v>0</v>
      </c>
      <c r="BG277" s="193">
        <f t="shared" si="36"/>
        <v>0</v>
      </c>
      <c r="BH277" s="193">
        <f t="shared" si="37"/>
        <v>0</v>
      </c>
      <c r="BI277" s="193">
        <f t="shared" si="38"/>
        <v>0</v>
      </c>
      <c r="BJ277" s="93" t="s">
        <v>78</v>
      </c>
      <c r="BK277" s="193">
        <f t="shared" si="39"/>
        <v>0</v>
      </c>
      <c r="BL277" s="93" t="s">
        <v>271</v>
      </c>
      <c r="BM277" s="93" t="s">
        <v>3309</v>
      </c>
    </row>
    <row r="278" spans="2:65" s="103" customFormat="1" ht="16.5" customHeight="1">
      <c r="B278" s="104"/>
      <c r="C278" s="183" t="s">
        <v>1101</v>
      </c>
      <c r="D278" s="183" t="s">
        <v>183</v>
      </c>
      <c r="E278" s="184" t="s">
        <v>3310</v>
      </c>
      <c r="F278" s="185" t="s">
        <v>3311</v>
      </c>
      <c r="G278" s="186" t="s">
        <v>3153</v>
      </c>
      <c r="H278" s="187">
        <v>1</v>
      </c>
      <c r="I278" s="6"/>
      <c r="J278" s="188">
        <f t="shared" si="30"/>
        <v>0</v>
      </c>
      <c r="K278" s="185" t="s">
        <v>187</v>
      </c>
      <c r="L278" s="104"/>
      <c r="M278" s="189" t="s">
        <v>5</v>
      </c>
      <c r="N278" s="190" t="s">
        <v>42</v>
      </c>
      <c r="O278" s="105"/>
      <c r="P278" s="191">
        <f t="shared" si="31"/>
        <v>0</v>
      </c>
      <c r="Q278" s="191">
        <v>1.8400000000000001E-3</v>
      </c>
      <c r="R278" s="191">
        <f t="shared" si="32"/>
        <v>1.8400000000000001E-3</v>
      </c>
      <c r="S278" s="191">
        <v>0</v>
      </c>
      <c r="T278" s="192">
        <f t="shared" si="33"/>
        <v>0</v>
      </c>
      <c r="AR278" s="93" t="s">
        <v>271</v>
      </c>
      <c r="AT278" s="93" t="s">
        <v>183</v>
      </c>
      <c r="AU278" s="93" t="s">
        <v>81</v>
      </c>
      <c r="AY278" s="93" t="s">
        <v>180</v>
      </c>
      <c r="BE278" s="193">
        <f t="shared" si="34"/>
        <v>0</v>
      </c>
      <c r="BF278" s="193">
        <f t="shared" si="35"/>
        <v>0</v>
      </c>
      <c r="BG278" s="193">
        <f t="shared" si="36"/>
        <v>0</v>
      </c>
      <c r="BH278" s="193">
        <f t="shared" si="37"/>
        <v>0</v>
      </c>
      <c r="BI278" s="193">
        <f t="shared" si="38"/>
        <v>0</v>
      </c>
      <c r="BJ278" s="93" t="s">
        <v>78</v>
      </c>
      <c r="BK278" s="193">
        <f t="shared" si="39"/>
        <v>0</v>
      </c>
      <c r="BL278" s="93" t="s">
        <v>271</v>
      </c>
      <c r="BM278" s="93" t="s">
        <v>3312</v>
      </c>
    </row>
    <row r="279" spans="2:65" s="103" customFormat="1" ht="16.5" customHeight="1">
      <c r="B279" s="104"/>
      <c r="C279" s="183" t="s">
        <v>1107</v>
      </c>
      <c r="D279" s="183" t="s">
        <v>183</v>
      </c>
      <c r="E279" s="184" t="s">
        <v>3313</v>
      </c>
      <c r="F279" s="185" t="s">
        <v>3314</v>
      </c>
      <c r="G279" s="186" t="s">
        <v>454</v>
      </c>
      <c r="H279" s="187">
        <v>1</v>
      </c>
      <c r="I279" s="6"/>
      <c r="J279" s="188">
        <f t="shared" si="30"/>
        <v>0</v>
      </c>
      <c r="K279" s="185" t="s">
        <v>187</v>
      </c>
      <c r="L279" s="104"/>
      <c r="M279" s="189" t="s">
        <v>5</v>
      </c>
      <c r="N279" s="190" t="s">
        <v>42</v>
      </c>
      <c r="O279" s="105"/>
      <c r="P279" s="191">
        <f t="shared" si="31"/>
        <v>0</v>
      </c>
      <c r="Q279" s="191">
        <v>6.0000000000000002E-5</v>
      </c>
      <c r="R279" s="191">
        <f t="shared" si="32"/>
        <v>6.0000000000000002E-5</v>
      </c>
      <c r="S279" s="191">
        <v>0</v>
      </c>
      <c r="T279" s="192">
        <f t="shared" si="33"/>
        <v>0</v>
      </c>
      <c r="AR279" s="93" t="s">
        <v>271</v>
      </c>
      <c r="AT279" s="93" t="s">
        <v>183</v>
      </c>
      <c r="AU279" s="93" t="s">
        <v>81</v>
      </c>
      <c r="AY279" s="93" t="s">
        <v>180</v>
      </c>
      <c r="BE279" s="193">
        <f t="shared" si="34"/>
        <v>0</v>
      </c>
      <c r="BF279" s="193">
        <f t="shared" si="35"/>
        <v>0</v>
      </c>
      <c r="BG279" s="193">
        <f t="shared" si="36"/>
        <v>0</v>
      </c>
      <c r="BH279" s="193">
        <f t="shared" si="37"/>
        <v>0</v>
      </c>
      <c r="BI279" s="193">
        <f t="shared" si="38"/>
        <v>0</v>
      </c>
      <c r="BJ279" s="93" t="s">
        <v>78</v>
      </c>
      <c r="BK279" s="193">
        <f t="shared" si="39"/>
        <v>0</v>
      </c>
      <c r="BL279" s="93" t="s">
        <v>271</v>
      </c>
      <c r="BM279" s="93" t="s">
        <v>3315</v>
      </c>
    </row>
    <row r="280" spans="2:65" s="103" customFormat="1" ht="16.5" customHeight="1">
      <c r="B280" s="104"/>
      <c r="C280" s="226" t="s">
        <v>1111</v>
      </c>
      <c r="D280" s="226" t="s">
        <v>296</v>
      </c>
      <c r="E280" s="227" t="s">
        <v>3316</v>
      </c>
      <c r="F280" s="228" t="s">
        <v>3317</v>
      </c>
      <c r="G280" s="229" t="s">
        <v>454</v>
      </c>
      <c r="H280" s="230">
        <v>1</v>
      </c>
      <c r="I280" s="7"/>
      <c r="J280" s="231">
        <f t="shared" si="30"/>
        <v>0</v>
      </c>
      <c r="K280" s="228" t="s">
        <v>187</v>
      </c>
      <c r="L280" s="232"/>
      <c r="M280" s="233" t="s">
        <v>5</v>
      </c>
      <c r="N280" s="234" t="s">
        <v>42</v>
      </c>
      <c r="O280" s="105"/>
      <c r="P280" s="191">
        <f t="shared" si="31"/>
        <v>0</v>
      </c>
      <c r="Q280" s="191">
        <v>3.8000000000000002E-4</v>
      </c>
      <c r="R280" s="191">
        <f t="shared" si="32"/>
        <v>3.8000000000000002E-4</v>
      </c>
      <c r="S280" s="191">
        <v>0</v>
      </c>
      <c r="T280" s="192">
        <f t="shared" si="33"/>
        <v>0</v>
      </c>
      <c r="AR280" s="93" t="s">
        <v>389</v>
      </c>
      <c r="AT280" s="93" t="s">
        <v>296</v>
      </c>
      <c r="AU280" s="93" t="s">
        <v>81</v>
      </c>
      <c r="AY280" s="93" t="s">
        <v>180</v>
      </c>
      <c r="BE280" s="193">
        <f t="shared" si="34"/>
        <v>0</v>
      </c>
      <c r="BF280" s="193">
        <f t="shared" si="35"/>
        <v>0</v>
      </c>
      <c r="BG280" s="193">
        <f t="shared" si="36"/>
        <v>0</v>
      </c>
      <c r="BH280" s="193">
        <f t="shared" si="37"/>
        <v>0</v>
      </c>
      <c r="BI280" s="193">
        <f t="shared" si="38"/>
        <v>0</v>
      </c>
      <c r="BJ280" s="93" t="s">
        <v>78</v>
      </c>
      <c r="BK280" s="193">
        <f t="shared" si="39"/>
        <v>0</v>
      </c>
      <c r="BL280" s="93" t="s">
        <v>271</v>
      </c>
      <c r="BM280" s="93" t="s">
        <v>3318</v>
      </c>
    </row>
    <row r="281" spans="2:65" s="103" customFormat="1" ht="25.5" customHeight="1">
      <c r="B281" s="104"/>
      <c r="C281" s="183" t="s">
        <v>1115</v>
      </c>
      <c r="D281" s="183" t="s">
        <v>183</v>
      </c>
      <c r="E281" s="184" t="s">
        <v>3319</v>
      </c>
      <c r="F281" s="185" t="s">
        <v>3320</v>
      </c>
      <c r="G281" s="186" t="s">
        <v>454</v>
      </c>
      <c r="H281" s="187">
        <v>2</v>
      </c>
      <c r="I281" s="6"/>
      <c r="J281" s="188">
        <f t="shared" si="30"/>
        <v>0</v>
      </c>
      <c r="K281" s="185" t="s">
        <v>5</v>
      </c>
      <c r="L281" s="104"/>
      <c r="M281" s="189" t="s">
        <v>5</v>
      </c>
      <c r="N281" s="190" t="s">
        <v>42</v>
      </c>
      <c r="O281" s="105"/>
      <c r="P281" s="191">
        <f t="shared" si="31"/>
        <v>0</v>
      </c>
      <c r="Q281" s="191">
        <v>3.6999999999999999E-4</v>
      </c>
      <c r="R281" s="191">
        <f t="shared" si="32"/>
        <v>7.3999999999999999E-4</v>
      </c>
      <c r="S281" s="191">
        <v>0</v>
      </c>
      <c r="T281" s="192">
        <f t="shared" si="33"/>
        <v>0</v>
      </c>
      <c r="AR281" s="93" t="s">
        <v>271</v>
      </c>
      <c r="AT281" s="93" t="s">
        <v>183</v>
      </c>
      <c r="AU281" s="93" t="s">
        <v>81</v>
      </c>
      <c r="AY281" s="93" t="s">
        <v>180</v>
      </c>
      <c r="BE281" s="193">
        <f t="shared" si="34"/>
        <v>0</v>
      </c>
      <c r="BF281" s="193">
        <f t="shared" si="35"/>
        <v>0</v>
      </c>
      <c r="BG281" s="193">
        <f t="shared" si="36"/>
        <v>0</v>
      </c>
      <c r="BH281" s="193">
        <f t="shared" si="37"/>
        <v>0</v>
      </c>
      <c r="BI281" s="193">
        <f t="shared" si="38"/>
        <v>0</v>
      </c>
      <c r="BJ281" s="93" t="s">
        <v>78</v>
      </c>
      <c r="BK281" s="193">
        <f t="shared" si="39"/>
        <v>0</v>
      </c>
      <c r="BL281" s="93" t="s">
        <v>271</v>
      </c>
      <c r="BM281" s="93" t="s">
        <v>3321</v>
      </c>
    </row>
    <row r="282" spans="2:65" s="103" customFormat="1" ht="16.5" customHeight="1">
      <c r="B282" s="104"/>
      <c r="C282" s="226" t="s">
        <v>1119</v>
      </c>
      <c r="D282" s="226" t="s">
        <v>296</v>
      </c>
      <c r="E282" s="227" t="s">
        <v>3322</v>
      </c>
      <c r="F282" s="228" t="s">
        <v>3323</v>
      </c>
      <c r="G282" s="229" t="s">
        <v>454</v>
      </c>
      <c r="H282" s="230">
        <v>2</v>
      </c>
      <c r="I282" s="7"/>
      <c r="J282" s="231">
        <f t="shared" si="30"/>
        <v>0</v>
      </c>
      <c r="K282" s="228" t="s">
        <v>187</v>
      </c>
      <c r="L282" s="232"/>
      <c r="M282" s="233" t="s">
        <v>5</v>
      </c>
      <c r="N282" s="234" t="s">
        <v>42</v>
      </c>
      <c r="O282" s="105"/>
      <c r="P282" s="191">
        <f t="shared" si="31"/>
        <v>0</v>
      </c>
      <c r="Q282" s="191">
        <v>3.8000000000000002E-4</v>
      </c>
      <c r="R282" s="191">
        <f t="shared" si="32"/>
        <v>7.6000000000000004E-4</v>
      </c>
      <c r="S282" s="191">
        <v>0</v>
      </c>
      <c r="T282" s="192">
        <f t="shared" si="33"/>
        <v>0</v>
      </c>
      <c r="AR282" s="93" t="s">
        <v>389</v>
      </c>
      <c r="AT282" s="93" t="s">
        <v>296</v>
      </c>
      <c r="AU282" s="93" t="s">
        <v>81</v>
      </c>
      <c r="AY282" s="93" t="s">
        <v>180</v>
      </c>
      <c r="BE282" s="193">
        <f t="shared" si="34"/>
        <v>0</v>
      </c>
      <c r="BF282" s="193">
        <f t="shared" si="35"/>
        <v>0</v>
      </c>
      <c r="BG282" s="193">
        <f t="shared" si="36"/>
        <v>0</v>
      </c>
      <c r="BH282" s="193">
        <f t="shared" si="37"/>
        <v>0</v>
      </c>
      <c r="BI282" s="193">
        <f t="shared" si="38"/>
        <v>0</v>
      </c>
      <c r="BJ282" s="93" t="s">
        <v>78</v>
      </c>
      <c r="BK282" s="193">
        <f t="shared" si="39"/>
        <v>0</v>
      </c>
      <c r="BL282" s="93" t="s">
        <v>271</v>
      </c>
      <c r="BM282" s="93" t="s">
        <v>3324</v>
      </c>
    </row>
    <row r="283" spans="2:65" s="103" customFormat="1" ht="25.5" customHeight="1">
      <c r="B283" s="104"/>
      <c r="C283" s="183" t="s">
        <v>1124</v>
      </c>
      <c r="D283" s="183" t="s">
        <v>183</v>
      </c>
      <c r="E283" s="184" t="s">
        <v>3325</v>
      </c>
      <c r="F283" s="185" t="s">
        <v>3326</v>
      </c>
      <c r="G283" s="186" t="s">
        <v>454</v>
      </c>
      <c r="H283" s="187">
        <v>5</v>
      </c>
      <c r="I283" s="6"/>
      <c r="J283" s="188">
        <f t="shared" si="30"/>
        <v>0</v>
      </c>
      <c r="K283" s="185" t="s">
        <v>187</v>
      </c>
      <c r="L283" s="104"/>
      <c r="M283" s="189" t="s">
        <v>5</v>
      </c>
      <c r="N283" s="190" t="s">
        <v>42</v>
      </c>
      <c r="O283" s="105"/>
      <c r="P283" s="191">
        <f t="shared" si="31"/>
        <v>0</v>
      </c>
      <c r="Q283" s="191">
        <v>1.3999999999999999E-4</v>
      </c>
      <c r="R283" s="191">
        <f t="shared" si="32"/>
        <v>6.9999999999999988E-4</v>
      </c>
      <c r="S283" s="191">
        <v>0</v>
      </c>
      <c r="T283" s="192">
        <f t="shared" si="33"/>
        <v>0</v>
      </c>
      <c r="AR283" s="93" t="s">
        <v>271</v>
      </c>
      <c r="AT283" s="93" t="s">
        <v>183</v>
      </c>
      <c r="AU283" s="93" t="s">
        <v>81</v>
      </c>
      <c r="AY283" s="93" t="s">
        <v>180</v>
      </c>
      <c r="BE283" s="193">
        <f t="shared" si="34"/>
        <v>0</v>
      </c>
      <c r="BF283" s="193">
        <f t="shared" si="35"/>
        <v>0</v>
      </c>
      <c r="BG283" s="193">
        <f t="shared" si="36"/>
        <v>0</v>
      </c>
      <c r="BH283" s="193">
        <f t="shared" si="37"/>
        <v>0</v>
      </c>
      <c r="BI283" s="193">
        <f t="shared" si="38"/>
        <v>0</v>
      </c>
      <c r="BJ283" s="93" t="s">
        <v>78</v>
      </c>
      <c r="BK283" s="193">
        <f t="shared" si="39"/>
        <v>0</v>
      </c>
      <c r="BL283" s="93" t="s">
        <v>271</v>
      </c>
      <c r="BM283" s="93" t="s">
        <v>3327</v>
      </c>
    </row>
    <row r="284" spans="2:65" s="103" customFormat="1" ht="16.5" customHeight="1">
      <c r="B284" s="104"/>
      <c r="C284" s="226" t="s">
        <v>1128</v>
      </c>
      <c r="D284" s="226" t="s">
        <v>296</v>
      </c>
      <c r="E284" s="227" t="s">
        <v>3328</v>
      </c>
      <c r="F284" s="228" t="s">
        <v>3329</v>
      </c>
      <c r="G284" s="229" t="s">
        <v>454</v>
      </c>
      <c r="H284" s="230">
        <v>5</v>
      </c>
      <c r="I284" s="7"/>
      <c r="J284" s="231">
        <f t="shared" si="30"/>
        <v>0</v>
      </c>
      <c r="K284" s="228" t="s">
        <v>187</v>
      </c>
      <c r="L284" s="232"/>
      <c r="M284" s="233" t="s">
        <v>5</v>
      </c>
      <c r="N284" s="234" t="s">
        <v>42</v>
      </c>
      <c r="O284" s="105"/>
      <c r="P284" s="191">
        <f t="shared" si="31"/>
        <v>0</v>
      </c>
      <c r="Q284" s="191">
        <v>1.9000000000000001E-4</v>
      </c>
      <c r="R284" s="191">
        <f t="shared" si="32"/>
        <v>9.5000000000000011E-4</v>
      </c>
      <c r="S284" s="191">
        <v>0</v>
      </c>
      <c r="T284" s="192">
        <f t="shared" si="33"/>
        <v>0</v>
      </c>
      <c r="AR284" s="93" t="s">
        <v>389</v>
      </c>
      <c r="AT284" s="93" t="s">
        <v>296</v>
      </c>
      <c r="AU284" s="93" t="s">
        <v>81</v>
      </c>
      <c r="AY284" s="93" t="s">
        <v>180</v>
      </c>
      <c r="BE284" s="193">
        <f t="shared" si="34"/>
        <v>0</v>
      </c>
      <c r="BF284" s="193">
        <f t="shared" si="35"/>
        <v>0</v>
      </c>
      <c r="BG284" s="193">
        <f t="shared" si="36"/>
        <v>0</v>
      </c>
      <c r="BH284" s="193">
        <f t="shared" si="37"/>
        <v>0</v>
      </c>
      <c r="BI284" s="193">
        <f t="shared" si="38"/>
        <v>0</v>
      </c>
      <c r="BJ284" s="93" t="s">
        <v>78</v>
      </c>
      <c r="BK284" s="193">
        <f t="shared" si="39"/>
        <v>0</v>
      </c>
      <c r="BL284" s="93" t="s">
        <v>271</v>
      </c>
      <c r="BM284" s="93" t="s">
        <v>3330</v>
      </c>
    </row>
    <row r="285" spans="2:65" s="103" customFormat="1" ht="38.25" customHeight="1">
      <c r="B285" s="104"/>
      <c r="C285" s="183" t="s">
        <v>1134</v>
      </c>
      <c r="D285" s="183" t="s">
        <v>183</v>
      </c>
      <c r="E285" s="184" t="s">
        <v>3331</v>
      </c>
      <c r="F285" s="185" t="s">
        <v>3332</v>
      </c>
      <c r="G285" s="186" t="s">
        <v>3153</v>
      </c>
      <c r="H285" s="187">
        <v>1</v>
      </c>
      <c r="I285" s="6"/>
      <c r="J285" s="188">
        <f t="shared" si="30"/>
        <v>0</v>
      </c>
      <c r="K285" s="185" t="s">
        <v>187</v>
      </c>
      <c r="L285" s="104"/>
      <c r="M285" s="189" t="s">
        <v>5</v>
      </c>
      <c r="N285" s="190" t="s">
        <v>42</v>
      </c>
      <c r="O285" s="105"/>
      <c r="P285" s="191">
        <f t="shared" si="31"/>
        <v>0</v>
      </c>
      <c r="Q285" s="191">
        <v>5.425E-2</v>
      </c>
      <c r="R285" s="191">
        <f t="shared" si="32"/>
        <v>5.425E-2</v>
      </c>
      <c r="S285" s="191">
        <v>0</v>
      </c>
      <c r="T285" s="192">
        <f t="shared" si="33"/>
        <v>0</v>
      </c>
      <c r="AR285" s="93" t="s">
        <v>271</v>
      </c>
      <c r="AT285" s="93" t="s">
        <v>183</v>
      </c>
      <c r="AU285" s="93" t="s">
        <v>81</v>
      </c>
      <c r="AY285" s="93" t="s">
        <v>180</v>
      </c>
      <c r="BE285" s="193">
        <f t="shared" si="34"/>
        <v>0</v>
      </c>
      <c r="BF285" s="193">
        <f t="shared" si="35"/>
        <v>0</v>
      </c>
      <c r="BG285" s="193">
        <f t="shared" si="36"/>
        <v>0</v>
      </c>
      <c r="BH285" s="193">
        <f t="shared" si="37"/>
        <v>0</v>
      </c>
      <c r="BI285" s="193">
        <f t="shared" si="38"/>
        <v>0</v>
      </c>
      <c r="BJ285" s="93" t="s">
        <v>78</v>
      </c>
      <c r="BK285" s="193">
        <f t="shared" si="39"/>
        <v>0</v>
      </c>
      <c r="BL285" s="93" t="s">
        <v>271</v>
      </c>
      <c r="BM285" s="93" t="s">
        <v>3333</v>
      </c>
    </row>
    <row r="286" spans="2:65" s="103" customFormat="1" ht="16.5" customHeight="1">
      <c r="B286" s="104"/>
      <c r="C286" s="183" t="s">
        <v>1138</v>
      </c>
      <c r="D286" s="183" t="s">
        <v>183</v>
      </c>
      <c r="E286" s="184" t="s">
        <v>3334</v>
      </c>
      <c r="F286" s="185" t="s">
        <v>3335</v>
      </c>
      <c r="G286" s="186" t="s">
        <v>3153</v>
      </c>
      <c r="H286" s="187">
        <v>26</v>
      </c>
      <c r="I286" s="6"/>
      <c r="J286" s="188">
        <f t="shared" si="30"/>
        <v>0</v>
      </c>
      <c r="K286" s="185" t="s">
        <v>187</v>
      </c>
      <c r="L286" s="104"/>
      <c r="M286" s="189" t="s">
        <v>5</v>
      </c>
      <c r="N286" s="190" t="s">
        <v>42</v>
      </c>
      <c r="O286" s="105"/>
      <c r="P286" s="191">
        <f t="shared" si="31"/>
        <v>0</v>
      </c>
      <c r="Q286" s="191">
        <v>2.9999999999999997E-4</v>
      </c>
      <c r="R286" s="191">
        <f t="shared" si="32"/>
        <v>7.7999999999999996E-3</v>
      </c>
      <c r="S286" s="191">
        <v>0</v>
      </c>
      <c r="T286" s="192">
        <f t="shared" si="33"/>
        <v>0</v>
      </c>
      <c r="AR286" s="93" t="s">
        <v>271</v>
      </c>
      <c r="AT286" s="93" t="s">
        <v>183</v>
      </c>
      <c r="AU286" s="93" t="s">
        <v>81</v>
      </c>
      <c r="AY286" s="93" t="s">
        <v>180</v>
      </c>
      <c r="BE286" s="193">
        <f t="shared" si="34"/>
        <v>0</v>
      </c>
      <c r="BF286" s="193">
        <f t="shared" si="35"/>
        <v>0</v>
      </c>
      <c r="BG286" s="193">
        <f t="shared" si="36"/>
        <v>0</v>
      </c>
      <c r="BH286" s="193">
        <f t="shared" si="37"/>
        <v>0</v>
      </c>
      <c r="BI286" s="193">
        <f t="shared" si="38"/>
        <v>0</v>
      </c>
      <c r="BJ286" s="93" t="s">
        <v>78</v>
      </c>
      <c r="BK286" s="193">
        <f t="shared" si="39"/>
        <v>0</v>
      </c>
      <c r="BL286" s="93" t="s">
        <v>271</v>
      </c>
      <c r="BM286" s="93" t="s">
        <v>3336</v>
      </c>
    </row>
    <row r="287" spans="2:65" s="103" customFormat="1" ht="16.5" customHeight="1">
      <c r="B287" s="104"/>
      <c r="C287" s="183" t="s">
        <v>1143</v>
      </c>
      <c r="D287" s="183" t="s">
        <v>183</v>
      </c>
      <c r="E287" s="184" t="s">
        <v>3337</v>
      </c>
      <c r="F287" s="185" t="s">
        <v>3338</v>
      </c>
      <c r="G287" s="186" t="s">
        <v>454</v>
      </c>
      <c r="H287" s="187">
        <v>6</v>
      </c>
      <c r="I287" s="6"/>
      <c r="J287" s="188">
        <f t="shared" si="30"/>
        <v>0</v>
      </c>
      <c r="K287" s="185" t="s">
        <v>187</v>
      </c>
      <c r="L287" s="104"/>
      <c r="M287" s="189" t="s">
        <v>5</v>
      </c>
      <c r="N287" s="190" t="s">
        <v>42</v>
      </c>
      <c r="O287" s="105"/>
      <c r="P287" s="191">
        <f t="shared" si="31"/>
        <v>0</v>
      </c>
      <c r="Q287" s="191">
        <v>9.0000000000000006E-5</v>
      </c>
      <c r="R287" s="191">
        <f t="shared" si="32"/>
        <v>5.4000000000000001E-4</v>
      </c>
      <c r="S287" s="191">
        <v>0</v>
      </c>
      <c r="T287" s="192">
        <f t="shared" si="33"/>
        <v>0</v>
      </c>
      <c r="AR287" s="93" t="s">
        <v>271</v>
      </c>
      <c r="AT287" s="93" t="s">
        <v>183</v>
      </c>
      <c r="AU287" s="93" t="s">
        <v>81</v>
      </c>
      <c r="AY287" s="93" t="s">
        <v>180</v>
      </c>
      <c r="BE287" s="193">
        <f t="shared" si="34"/>
        <v>0</v>
      </c>
      <c r="BF287" s="193">
        <f t="shared" si="35"/>
        <v>0</v>
      </c>
      <c r="BG287" s="193">
        <f t="shared" si="36"/>
        <v>0</v>
      </c>
      <c r="BH287" s="193">
        <f t="shared" si="37"/>
        <v>0</v>
      </c>
      <c r="BI287" s="193">
        <f t="shared" si="38"/>
        <v>0</v>
      </c>
      <c r="BJ287" s="93" t="s">
        <v>78</v>
      </c>
      <c r="BK287" s="193">
        <f t="shared" si="39"/>
        <v>0</v>
      </c>
      <c r="BL287" s="93" t="s">
        <v>271</v>
      </c>
      <c r="BM287" s="93" t="s">
        <v>3339</v>
      </c>
    </row>
    <row r="288" spans="2:65" s="103" customFormat="1" ht="38.25" customHeight="1">
      <c r="B288" s="104"/>
      <c r="C288" s="183" t="s">
        <v>1156</v>
      </c>
      <c r="D288" s="183" t="s">
        <v>183</v>
      </c>
      <c r="E288" s="184" t="s">
        <v>3340</v>
      </c>
      <c r="F288" s="185" t="s">
        <v>3341</v>
      </c>
      <c r="G288" s="186" t="s">
        <v>237</v>
      </c>
      <c r="H288" s="187">
        <v>0.50700000000000001</v>
      </c>
      <c r="I288" s="6"/>
      <c r="J288" s="188">
        <f t="shared" si="30"/>
        <v>0</v>
      </c>
      <c r="K288" s="185" t="s">
        <v>187</v>
      </c>
      <c r="L288" s="104"/>
      <c r="M288" s="189" t="s">
        <v>5</v>
      </c>
      <c r="N288" s="190" t="s">
        <v>42</v>
      </c>
      <c r="O288" s="105"/>
      <c r="P288" s="191">
        <f t="shared" si="31"/>
        <v>0</v>
      </c>
      <c r="Q288" s="191">
        <v>0</v>
      </c>
      <c r="R288" s="191">
        <f t="shared" si="32"/>
        <v>0</v>
      </c>
      <c r="S288" s="191">
        <v>0</v>
      </c>
      <c r="T288" s="192">
        <f t="shared" si="33"/>
        <v>0</v>
      </c>
      <c r="AR288" s="93" t="s">
        <v>271</v>
      </c>
      <c r="AT288" s="93" t="s">
        <v>183</v>
      </c>
      <c r="AU288" s="93" t="s">
        <v>81</v>
      </c>
      <c r="AY288" s="93" t="s">
        <v>180</v>
      </c>
      <c r="BE288" s="193">
        <f t="shared" si="34"/>
        <v>0</v>
      </c>
      <c r="BF288" s="193">
        <f t="shared" si="35"/>
        <v>0</v>
      </c>
      <c r="BG288" s="193">
        <f t="shared" si="36"/>
        <v>0</v>
      </c>
      <c r="BH288" s="193">
        <f t="shared" si="37"/>
        <v>0</v>
      </c>
      <c r="BI288" s="193">
        <f t="shared" si="38"/>
        <v>0</v>
      </c>
      <c r="BJ288" s="93" t="s">
        <v>78</v>
      </c>
      <c r="BK288" s="193">
        <f t="shared" si="39"/>
        <v>0</v>
      </c>
      <c r="BL288" s="93" t="s">
        <v>271</v>
      </c>
      <c r="BM288" s="93" t="s">
        <v>3342</v>
      </c>
    </row>
    <row r="289" spans="2:65" s="103" customFormat="1" ht="38.25" customHeight="1">
      <c r="B289" s="104"/>
      <c r="C289" s="183" t="s">
        <v>1171</v>
      </c>
      <c r="D289" s="183" t="s">
        <v>183</v>
      </c>
      <c r="E289" s="184" t="s">
        <v>3343</v>
      </c>
      <c r="F289" s="185" t="s">
        <v>3344</v>
      </c>
      <c r="G289" s="186" t="s">
        <v>237</v>
      </c>
      <c r="H289" s="187">
        <v>0.50700000000000001</v>
      </c>
      <c r="I289" s="6"/>
      <c r="J289" s="188">
        <f t="shared" si="30"/>
        <v>0</v>
      </c>
      <c r="K289" s="185" t="s">
        <v>187</v>
      </c>
      <c r="L289" s="104"/>
      <c r="M289" s="189" t="s">
        <v>5</v>
      </c>
      <c r="N289" s="190" t="s">
        <v>42</v>
      </c>
      <c r="O289" s="105"/>
      <c r="P289" s="191">
        <f t="shared" si="31"/>
        <v>0</v>
      </c>
      <c r="Q289" s="191">
        <v>0</v>
      </c>
      <c r="R289" s="191">
        <f t="shared" si="32"/>
        <v>0</v>
      </c>
      <c r="S289" s="191">
        <v>0</v>
      </c>
      <c r="T289" s="192">
        <f t="shared" si="33"/>
        <v>0</v>
      </c>
      <c r="AR289" s="93" t="s">
        <v>271</v>
      </c>
      <c r="AT289" s="93" t="s">
        <v>183</v>
      </c>
      <c r="AU289" s="93" t="s">
        <v>81</v>
      </c>
      <c r="AY289" s="93" t="s">
        <v>180</v>
      </c>
      <c r="BE289" s="193">
        <f t="shared" si="34"/>
        <v>0</v>
      </c>
      <c r="BF289" s="193">
        <f t="shared" si="35"/>
        <v>0</v>
      </c>
      <c r="BG289" s="193">
        <f t="shared" si="36"/>
        <v>0</v>
      </c>
      <c r="BH289" s="193">
        <f t="shared" si="37"/>
        <v>0</v>
      </c>
      <c r="BI289" s="193">
        <f t="shared" si="38"/>
        <v>0</v>
      </c>
      <c r="BJ289" s="93" t="s">
        <v>78</v>
      </c>
      <c r="BK289" s="193">
        <f t="shared" si="39"/>
        <v>0</v>
      </c>
      <c r="BL289" s="93" t="s">
        <v>271</v>
      </c>
      <c r="BM289" s="93" t="s">
        <v>3345</v>
      </c>
    </row>
    <row r="290" spans="2:65" s="103" customFormat="1" ht="16.5" customHeight="1">
      <c r="B290" s="104"/>
      <c r="C290" s="183" t="s">
        <v>1175</v>
      </c>
      <c r="D290" s="183" t="s">
        <v>183</v>
      </c>
      <c r="E290" s="184" t="s">
        <v>3346</v>
      </c>
      <c r="F290" s="185" t="s">
        <v>3347</v>
      </c>
      <c r="G290" s="186" t="s">
        <v>3153</v>
      </c>
      <c r="H290" s="187">
        <v>7</v>
      </c>
      <c r="I290" s="6"/>
      <c r="J290" s="188">
        <f t="shared" si="30"/>
        <v>0</v>
      </c>
      <c r="K290" s="185" t="s">
        <v>187</v>
      </c>
      <c r="L290" s="104"/>
      <c r="M290" s="189" t="s">
        <v>5</v>
      </c>
      <c r="N290" s="190" t="s">
        <v>42</v>
      </c>
      <c r="O290" s="105"/>
      <c r="P290" s="191">
        <f t="shared" si="31"/>
        <v>0</v>
      </c>
      <c r="Q290" s="191">
        <v>0</v>
      </c>
      <c r="R290" s="191">
        <f t="shared" si="32"/>
        <v>0</v>
      </c>
      <c r="S290" s="191">
        <v>1.933E-2</v>
      </c>
      <c r="T290" s="192">
        <f t="shared" si="33"/>
        <v>0.13530999999999999</v>
      </c>
      <c r="AR290" s="93" t="s">
        <v>271</v>
      </c>
      <c r="AT290" s="93" t="s">
        <v>183</v>
      </c>
      <c r="AU290" s="93" t="s">
        <v>81</v>
      </c>
      <c r="AY290" s="93" t="s">
        <v>180</v>
      </c>
      <c r="BE290" s="193">
        <f t="shared" si="34"/>
        <v>0</v>
      </c>
      <c r="BF290" s="193">
        <f t="shared" si="35"/>
        <v>0</v>
      </c>
      <c r="BG290" s="193">
        <f t="shared" si="36"/>
        <v>0</v>
      </c>
      <c r="BH290" s="193">
        <f t="shared" si="37"/>
        <v>0</v>
      </c>
      <c r="BI290" s="193">
        <f t="shared" si="38"/>
        <v>0</v>
      </c>
      <c r="BJ290" s="93" t="s">
        <v>78</v>
      </c>
      <c r="BK290" s="193">
        <f t="shared" si="39"/>
        <v>0</v>
      </c>
      <c r="BL290" s="93" t="s">
        <v>271</v>
      </c>
      <c r="BM290" s="93" t="s">
        <v>3348</v>
      </c>
    </row>
    <row r="291" spans="2:65" s="103" customFormat="1" ht="16.5" customHeight="1">
      <c r="B291" s="104"/>
      <c r="C291" s="183" t="s">
        <v>1181</v>
      </c>
      <c r="D291" s="183" t="s">
        <v>183</v>
      </c>
      <c r="E291" s="184" t="s">
        <v>3349</v>
      </c>
      <c r="F291" s="185" t="s">
        <v>3350</v>
      </c>
      <c r="G291" s="186" t="s">
        <v>3153</v>
      </c>
      <c r="H291" s="187">
        <v>2</v>
      </c>
      <c r="I291" s="6"/>
      <c r="J291" s="188">
        <f t="shared" si="30"/>
        <v>0</v>
      </c>
      <c r="K291" s="185" t="s">
        <v>187</v>
      </c>
      <c r="L291" s="104"/>
      <c r="M291" s="189" t="s">
        <v>5</v>
      </c>
      <c r="N291" s="190" t="s">
        <v>42</v>
      </c>
      <c r="O291" s="105"/>
      <c r="P291" s="191">
        <f t="shared" si="31"/>
        <v>0</v>
      </c>
      <c r="Q291" s="191">
        <v>0</v>
      </c>
      <c r="R291" s="191">
        <f t="shared" si="32"/>
        <v>0</v>
      </c>
      <c r="S291" s="191">
        <v>1.72E-2</v>
      </c>
      <c r="T291" s="192">
        <f t="shared" si="33"/>
        <v>3.44E-2</v>
      </c>
      <c r="AR291" s="93" t="s">
        <v>271</v>
      </c>
      <c r="AT291" s="93" t="s">
        <v>183</v>
      </c>
      <c r="AU291" s="93" t="s">
        <v>81</v>
      </c>
      <c r="AY291" s="93" t="s">
        <v>180</v>
      </c>
      <c r="BE291" s="193">
        <f t="shared" si="34"/>
        <v>0</v>
      </c>
      <c r="BF291" s="193">
        <f t="shared" si="35"/>
        <v>0</v>
      </c>
      <c r="BG291" s="193">
        <f t="shared" si="36"/>
        <v>0</v>
      </c>
      <c r="BH291" s="193">
        <f t="shared" si="37"/>
        <v>0</v>
      </c>
      <c r="BI291" s="193">
        <f t="shared" si="38"/>
        <v>0</v>
      </c>
      <c r="BJ291" s="93" t="s">
        <v>78</v>
      </c>
      <c r="BK291" s="193">
        <f t="shared" si="39"/>
        <v>0</v>
      </c>
      <c r="BL291" s="93" t="s">
        <v>271</v>
      </c>
      <c r="BM291" s="93" t="s">
        <v>3351</v>
      </c>
    </row>
    <row r="292" spans="2:65" s="103" customFormat="1" ht="16.5" customHeight="1">
      <c r="B292" s="104"/>
      <c r="C292" s="183" t="s">
        <v>1186</v>
      </c>
      <c r="D292" s="183" t="s">
        <v>183</v>
      </c>
      <c r="E292" s="184" t="s">
        <v>3352</v>
      </c>
      <c r="F292" s="185" t="s">
        <v>3353</v>
      </c>
      <c r="G292" s="186" t="s">
        <v>3153</v>
      </c>
      <c r="H292" s="187">
        <v>7</v>
      </c>
      <c r="I292" s="6"/>
      <c r="J292" s="188">
        <f t="shared" si="30"/>
        <v>0</v>
      </c>
      <c r="K292" s="185" t="s">
        <v>187</v>
      </c>
      <c r="L292" s="104"/>
      <c r="M292" s="189" t="s">
        <v>5</v>
      </c>
      <c r="N292" s="190" t="s">
        <v>42</v>
      </c>
      <c r="O292" s="105"/>
      <c r="P292" s="191">
        <f t="shared" si="31"/>
        <v>0</v>
      </c>
      <c r="Q292" s="191">
        <v>0</v>
      </c>
      <c r="R292" s="191">
        <f t="shared" si="32"/>
        <v>0</v>
      </c>
      <c r="S292" s="191">
        <v>1.9460000000000002E-2</v>
      </c>
      <c r="T292" s="192">
        <f t="shared" si="33"/>
        <v>0.13622000000000001</v>
      </c>
      <c r="AR292" s="93" t="s">
        <v>271</v>
      </c>
      <c r="AT292" s="93" t="s">
        <v>183</v>
      </c>
      <c r="AU292" s="93" t="s">
        <v>81</v>
      </c>
      <c r="AY292" s="93" t="s">
        <v>180</v>
      </c>
      <c r="BE292" s="193">
        <f t="shared" si="34"/>
        <v>0</v>
      </c>
      <c r="BF292" s="193">
        <f t="shared" si="35"/>
        <v>0</v>
      </c>
      <c r="BG292" s="193">
        <f t="shared" si="36"/>
        <v>0</v>
      </c>
      <c r="BH292" s="193">
        <f t="shared" si="37"/>
        <v>0</v>
      </c>
      <c r="BI292" s="193">
        <f t="shared" si="38"/>
        <v>0</v>
      </c>
      <c r="BJ292" s="93" t="s">
        <v>78</v>
      </c>
      <c r="BK292" s="193">
        <f t="shared" si="39"/>
        <v>0</v>
      </c>
      <c r="BL292" s="93" t="s">
        <v>271</v>
      </c>
      <c r="BM292" s="93" t="s">
        <v>3354</v>
      </c>
    </row>
    <row r="293" spans="2:65" s="103" customFormat="1" ht="16.5" customHeight="1">
      <c r="B293" s="104"/>
      <c r="C293" s="183" t="s">
        <v>1194</v>
      </c>
      <c r="D293" s="183" t="s">
        <v>183</v>
      </c>
      <c r="E293" s="184" t="s">
        <v>3355</v>
      </c>
      <c r="F293" s="185" t="s">
        <v>3356</v>
      </c>
      <c r="G293" s="186" t="s">
        <v>3153</v>
      </c>
      <c r="H293" s="187">
        <v>1</v>
      </c>
      <c r="I293" s="6"/>
      <c r="J293" s="188">
        <f t="shared" si="30"/>
        <v>0</v>
      </c>
      <c r="K293" s="185" t="s">
        <v>187</v>
      </c>
      <c r="L293" s="104"/>
      <c r="M293" s="189" t="s">
        <v>5</v>
      </c>
      <c r="N293" s="190" t="s">
        <v>42</v>
      </c>
      <c r="O293" s="105"/>
      <c r="P293" s="191">
        <f t="shared" si="31"/>
        <v>0</v>
      </c>
      <c r="Q293" s="191">
        <v>0</v>
      </c>
      <c r="R293" s="191">
        <f t="shared" si="32"/>
        <v>0</v>
      </c>
      <c r="S293" s="191">
        <v>8.7999999999999995E-2</v>
      </c>
      <c r="T293" s="192">
        <f t="shared" si="33"/>
        <v>8.7999999999999995E-2</v>
      </c>
      <c r="AR293" s="93" t="s">
        <v>271</v>
      </c>
      <c r="AT293" s="93" t="s">
        <v>183</v>
      </c>
      <c r="AU293" s="93" t="s">
        <v>81</v>
      </c>
      <c r="AY293" s="93" t="s">
        <v>180</v>
      </c>
      <c r="BE293" s="193">
        <f t="shared" si="34"/>
        <v>0</v>
      </c>
      <c r="BF293" s="193">
        <f t="shared" si="35"/>
        <v>0</v>
      </c>
      <c r="BG293" s="193">
        <f t="shared" si="36"/>
        <v>0</v>
      </c>
      <c r="BH293" s="193">
        <f t="shared" si="37"/>
        <v>0</v>
      </c>
      <c r="BI293" s="193">
        <f t="shared" si="38"/>
        <v>0</v>
      </c>
      <c r="BJ293" s="93" t="s">
        <v>78</v>
      </c>
      <c r="BK293" s="193">
        <f t="shared" si="39"/>
        <v>0</v>
      </c>
      <c r="BL293" s="93" t="s">
        <v>271</v>
      </c>
      <c r="BM293" s="93" t="s">
        <v>3357</v>
      </c>
    </row>
    <row r="294" spans="2:65" s="103" customFormat="1" ht="25.5" customHeight="1">
      <c r="B294" s="104"/>
      <c r="C294" s="183" t="s">
        <v>1200</v>
      </c>
      <c r="D294" s="183" t="s">
        <v>183</v>
      </c>
      <c r="E294" s="184" t="s">
        <v>3358</v>
      </c>
      <c r="F294" s="185" t="s">
        <v>3359</v>
      </c>
      <c r="G294" s="186" t="s">
        <v>3153</v>
      </c>
      <c r="H294" s="187">
        <v>3</v>
      </c>
      <c r="I294" s="6"/>
      <c r="J294" s="188">
        <f t="shared" si="30"/>
        <v>0</v>
      </c>
      <c r="K294" s="185" t="s">
        <v>187</v>
      </c>
      <c r="L294" s="104"/>
      <c r="M294" s="189" t="s">
        <v>5</v>
      </c>
      <c r="N294" s="190" t="s">
        <v>42</v>
      </c>
      <c r="O294" s="105"/>
      <c r="P294" s="191">
        <f t="shared" si="31"/>
        <v>0</v>
      </c>
      <c r="Q294" s="191">
        <v>0</v>
      </c>
      <c r="R294" s="191">
        <f t="shared" si="32"/>
        <v>0</v>
      </c>
      <c r="S294" s="191">
        <v>9.1999999999999998E-3</v>
      </c>
      <c r="T294" s="192">
        <f t="shared" si="33"/>
        <v>2.76E-2</v>
      </c>
      <c r="AR294" s="93" t="s">
        <v>271</v>
      </c>
      <c r="AT294" s="93" t="s">
        <v>183</v>
      </c>
      <c r="AU294" s="93" t="s">
        <v>81</v>
      </c>
      <c r="AY294" s="93" t="s">
        <v>180</v>
      </c>
      <c r="BE294" s="193">
        <f t="shared" si="34"/>
        <v>0</v>
      </c>
      <c r="BF294" s="193">
        <f t="shared" si="35"/>
        <v>0</v>
      </c>
      <c r="BG294" s="193">
        <f t="shared" si="36"/>
        <v>0</v>
      </c>
      <c r="BH294" s="193">
        <f t="shared" si="37"/>
        <v>0</v>
      </c>
      <c r="BI294" s="193">
        <f t="shared" si="38"/>
        <v>0</v>
      </c>
      <c r="BJ294" s="93" t="s">
        <v>78</v>
      </c>
      <c r="BK294" s="193">
        <f t="shared" si="39"/>
        <v>0</v>
      </c>
      <c r="BL294" s="93" t="s">
        <v>271</v>
      </c>
      <c r="BM294" s="93" t="s">
        <v>3360</v>
      </c>
    </row>
    <row r="295" spans="2:65" s="103" customFormat="1" ht="25.5" customHeight="1">
      <c r="B295" s="104"/>
      <c r="C295" s="183" t="s">
        <v>1208</v>
      </c>
      <c r="D295" s="183" t="s">
        <v>183</v>
      </c>
      <c r="E295" s="184" t="s">
        <v>3361</v>
      </c>
      <c r="F295" s="185" t="s">
        <v>3362</v>
      </c>
      <c r="G295" s="186" t="s">
        <v>3153</v>
      </c>
      <c r="H295" s="187">
        <v>1</v>
      </c>
      <c r="I295" s="6"/>
      <c r="J295" s="188">
        <f t="shared" si="30"/>
        <v>0</v>
      </c>
      <c r="K295" s="185" t="s">
        <v>187</v>
      </c>
      <c r="L295" s="104"/>
      <c r="M295" s="189" t="s">
        <v>5</v>
      </c>
      <c r="N295" s="190" t="s">
        <v>42</v>
      </c>
      <c r="O295" s="105"/>
      <c r="P295" s="191">
        <f t="shared" si="31"/>
        <v>0</v>
      </c>
      <c r="Q295" s="191">
        <v>0</v>
      </c>
      <c r="R295" s="191">
        <f t="shared" si="32"/>
        <v>0</v>
      </c>
      <c r="S295" s="191">
        <v>1.8800000000000001E-2</v>
      </c>
      <c r="T295" s="192">
        <f t="shared" si="33"/>
        <v>1.8800000000000001E-2</v>
      </c>
      <c r="AR295" s="93" t="s">
        <v>271</v>
      </c>
      <c r="AT295" s="93" t="s">
        <v>183</v>
      </c>
      <c r="AU295" s="93" t="s">
        <v>81</v>
      </c>
      <c r="AY295" s="93" t="s">
        <v>180</v>
      </c>
      <c r="BE295" s="193">
        <f t="shared" si="34"/>
        <v>0</v>
      </c>
      <c r="BF295" s="193">
        <f t="shared" si="35"/>
        <v>0</v>
      </c>
      <c r="BG295" s="193">
        <f t="shared" si="36"/>
        <v>0</v>
      </c>
      <c r="BH295" s="193">
        <f t="shared" si="37"/>
        <v>0</v>
      </c>
      <c r="BI295" s="193">
        <f t="shared" si="38"/>
        <v>0</v>
      </c>
      <c r="BJ295" s="93" t="s">
        <v>78</v>
      </c>
      <c r="BK295" s="193">
        <f t="shared" si="39"/>
        <v>0</v>
      </c>
      <c r="BL295" s="93" t="s">
        <v>271</v>
      </c>
      <c r="BM295" s="93" t="s">
        <v>3363</v>
      </c>
    </row>
    <row r="296" spans="2:65" s="103" customFormat="1" ht="25.5" customHeight="1">
      <c r="B296" s="104"/>
      <c r="C296" s="183" t="s">
        <v>1218</v>
      </c>
      <c r="D296" s="183" t="s">
        <v>183</v>
      </c>
      <c r="E296" s="184" t="s">
        <v>3364</v>
      </c>
      <c r="F296" s="185" t="s">
        <v>3365</v>
      </c>
      <c r="G296" s="186" t="s">
        <v>3153</v>
      </c>
      <c r="H296" s="187">
        <v>3</v>
      </c>
      <c r="I296" s="6"/>
      <c r="J296" s="188">
        <f t="shared" si="30"/>
        <v>0</v>
      </c>
      <c r="K296" s="185" t="s">
        <v>187</v>
      </c>
      <c r="L296" s="104"/>
      <c r="M296" s="189" t="s">
        <v>5</v>
      </c>
      <c r="N296" s="190" t="s">
        <v>42</v>
      </c>
      <c r="O296" s="105"/>
      <c r="P296" s="191">
        <f t="shared" si="31"/>
        <v>0</v>
      </c>
      <c r="Q296" s="191">
        <v>0</v>
      </c>
      <c r="R296" s="191">
        <f t="shared" si="32"/>
        <v>0</v>
      </c>
      <c r="S296" s="191">
        <v>0.155</v>
      </c>
      <c r="T296" s="192">
        <f t="shared" si="33"/>
        <v>0.46499999999999997</v>
      </c>
      <c r="AR296" s="93" t="s">
        <v>271</v>
      </c>
      <c r="AT296" s="93" t="s">
        <v>183</v>
      </c>
      <c r="AU296" s="93" t="s">
        <v>81</v>
      </c>
      <c r="AY296" s="93" t="s">
        <v>180</v>
      </c>
      <c r="BE296" s="193">
        <f t="shared" si="34"/>
        <v>0</v>
      </c>
      <c r="BF296" s="193">
        <f t="shared" si="35"/>
        <v>0</v>
      </c>
      <c r="BG296" s="193">
        <f t="shared" si="36"/>
        <v>0</v>
      </c>
      <c r="BH296" s="193">
        <f t="shared" si="37"/>
        <v>0</v>
      </c>
      <c r="BI296" s="193">
        <f t="shared" si="38"/>
        <v>0</v>
      </c>
      <c r="BJ296" s="93" t="s">
        <v>78</v>
      </c>
      <c r="BK296" s="193">
        <f t="shared" si="39"/>
        <v>0</v>
      </c>
      <c r="BL296" s="93" t="s">
        <v>271</v>
      </c>
      <c r="BM296" s="93" t="s">
        <v>3366</v>
      </c>
    </row>
    <row r="297" spans="2:65" s="103" customFormat="1" ht="25.5" customHeight="1">
      <c r="B297" s="104"/>
      <c r="C297" s="183" t="s">
        <v>1224</v>
      </c>
      <c r="D297" s="183" t="s">
        <v>183</v>
      </c>
      <c r="E297" s="184" t="s">
        <v>3367</v>
      </c>
      <c r="F297" s="185" t="s">
        <v>3368</v>
      </c>
      <c r="G297" s="186" t="s">
        <v>237</v>
      </c>
      <c r="H297" s="187">
        <v>0.90500000000000003</v>
      </c>
      <c r="I297" s="6"/>
      <c r="J297" s="188">
        <f t="shared" si="30"/>
        <v>0</v>
      </c>
      <c r="K297" s="185" t="s">
        <v>187</v>
      </c>
      <c r="L297" s="104"/>
      <c r="M297" s="189" t="s">
        <v>5</v>
      </c>
      <c r="N297" s="190" t="s">
        <v>42</v>
      </c>
      <c r="O297" s="105"/>
      <c r="P297" s="191">
        <f t="shared" si="31"/>
        <v>0</v>
      </c>
      <c r="Q297" s="191">
        <v>0</v>
      </c>
      <c r="R297" s="191">
        <f t="shared" si="32"/>
        <v>0</v>
      </c>
      <c r="S297" s="191">
        <v>0</v>
      </c>
      <c r="T297" s="192">
        <f t="shared" si="33"/>
        <v>0</v>
      </c>
      <c r="AR297" s="93" t="s">
        <v>271</v>
      </c>
      <c r="AT297" s="93" t="s">
        <v>183</v>
      </c>
      <c r="AU297" s="93" t="s">
        <v>81</v>
      </c>
      <c r="AY297" s="93" t="s">
        <v>180</v>
      </c>
      <c r="BE297" s="193">
        <f t="shared" si="34"/>
        <v>0</v>
      </c>
      <c r="BF297" s="193">
        <f t="shared" si="35"/>
        <v>0</v>
      </c>
      <c r="BG297" s="193">
        <f t="shared" si="36"/>
        <v>0</v>
      </c>
      <c r="BH297" s="193">
        <f t="shared" si="37"/>
        <v>0</v>
      </c>
      <c r="BI297" s="193">
        <f t="shared" si="38"/>
        <v>0</v>
      </c>
      <c r="BJ297" s="93" t="s">
        <v>78</v>
      </c>
      <c r="BK297" s="193">
        <f t="shared" si="39"/>
        <v>0</v>
      </c>
      <c r="BL297" s="93" t="s">
        <v>271</v>
      </c>
      <c r="BM297" s="93" t="s">
        <v>3369</v>
      </c>
    </row>
    <row r="298" spans="2:65" s="103" customFormat="1" ht="25.5" customHeight="1">
      <c r="B298" s="104"/>
      <c r="C298" s="183" t="s">
        <v>1231</v>
      </c>
      <c r="D298" s="183" t="s">
        <v>183</v>
      </c>
      <c r="E298" s="184" t="s">
        <v>1308</v>
      </c>
      <c r="F298" s="185" t="s">
        <v>1309</v>
      </c>
      <c r="G298" s="186" t="s">
        <v>237</v>
      </c>
      <c r="H298" s="187">
        <v>0.90500000000000003</v>
      </c>
      <c r="I298" s="6"/>
      <c r="J298" s="188">
        <f t="shared" si="30"/>
        <v>0</v>
      </c>
      <c r="K298" s="185" t="s">
        <v>187</v>
      </c>
      <c r="L298" s="104"/>
      <c r="M298" s="189" t="s">
        <v>5</v>
      </c>
      <c r="N298" s="190" t="s">
        <v>42</v>
      </c>
      <c r="O298" s="105"/>
      <c r="P298" s="191">
        <f t="shared" si="31"/>
        <v>0</v>
      </c>
      <c r="Q298" s="191">
        <v>0</v>
      </c>
      <c r="R298" s="191">
        <f t="shared" si="32"/>
        <v>0</v>
      </c>
      <c r="S298" s="191">
        <v>0</v>
      </c>
      <c r="T298" s="192">
        <f t="shared" si="33"/>
        <v>0</v>
      </c>
      <c r="AR298" s="93" t="s">
        <v>271</v>
      </c>
      <c r="AT298" s="93" t="s">
        <v>183</v>
      </c>
      <c r="AU298" s="93" t="s">
        <v>81</v>
      </c>
      <c r="AY298" s="93" t="s">
        <v>180</v>
      </c>
      <c r="BE298" s="193">
        <f t="shared" si="34"/>
        <v>0</v>
      </c>
      <c r="BF298" s="193">
        <f t="shared" si="35"/>
        <v>0</v>
      </c>
      <c r="BG298" s="193">
        <f t="shared" si="36"/>
        <v>0</v>
      </c>
      <c r="BH298" s="193">
        <f t="shared" si="37"/>
        <v>0</v>
      </c>
      <c r="BI298" s="193">
        <f t="shared" si="38"/>
        <v>0</v>
      </c>
      <c r="BJ298" s="93" t="s">
        <v>78</v>
      </c>
      <c r="BK298" s="193">
        <f t="shared" si="39"/>
        <v>0</v>
      </c>
      <c r="BL298" s="93" t="s">
        <v>271</v>
      </c>
      <c r="BM298" s="93" t="s">
        <v>3370</v>
      </c>
    </row>
    <row r="299" spans="2:65" s="103" customFormat="1" ht="25.5" customHeight="1">
      <c r="B299" s="104"/>
      <c r="C299" s="183" t="s">
        <v>1241</v>
      </c>
      <c r="D299" s="183" t="s">
        <v>183</v>
      </c>
      <c r="E299" s="184" t="s">
        <v>1312</v>
      </c>
      <c r="F299" s="185" t="s">
        <v>1313</v>
      </c>
      <c r="G299" s="186" t="s">
        <v>237</v>
      </c>
      <c r="H299" s="187">
        <v>12.67</v>
      </c>
      <c r="I299" s="6"/>
      <c r="J299" s="188">
        <f t="shared" si="30"/>
        <v>0</v>
      </c>
      <c r="K299" s="185" t="s">
        <v>187</v>
      </c>
      <c r="L299" s="104"/>
      <c r="M299" s="189" t="s">
        <v>5</v>
      </c>
      <c r="N299" s="190" t="s">
        <v>42</v>
      </c>
      <c r="O299" s="105"/>
      <c r="P299" s="191">
        <f t="shared" si="31"/>
        <v>0</v>
      </c>
      <c r="Q299" s="191">
        <v>0</v>
      </c>
      <c r="R299" s="191">
        <f t="shared" si="32"/>
        <v>0</v>
      </c>
      <c r="S299" s="191">
        <v>0</v>
      </c>
      <c r="T299" s="192">
        <f t="shared" si="33"/>
        <v>0</v>
      </c>
      <c r="AR299" s="93" t="s">
        <v>271</v>
      </c>
      <c r="AT299" s="93" t="s">
        <v>183</v>
      </c>
      <c r="AU299" s="93" t="s">
        <v>81</v>
      </c>
      <c r="AY299" s="93" t="s">
        <v>180</v>
      </c>
      <c r="BE299" s="193">
        <f t="shared" si="34"/>
        <v>0</v>
      </c>
      <c r="BF299" s="193">
        <f t="shared" si="35"/>
        <v>0</v>
      </c>
      <c r="BG299" s="193">
        <f t="shared" si="36"/>
        <v>0</v>
      </c>
      <c r="BH299" s="193">
        <f t="shared" si="37"/>
        <v>0</v>
      </c>
      <c r="BI299" s="193">
        <f t="shared" si="38"/>
        <v>0</v>
      </c>
      <c r="BJ299" s="93" t="s">
        <v>78</v>
      </c>
      <c r="BK299" s="193">
        <f t="shared" si="39"/>
        <v>0</v>
      </c>
      <c r="BL299" s="93" t="s">
        <v>271</v>
      </c>
      <c r="BM299" s="93" t="s">
        <v>3371</v>
      </c>
    </row>
    <row r="300" spans="2:65" s="203" customFormat="1">
      <c r="B300" s="202"/>
      <c r="D300" s="196" t="s">
        <v>190</v>
      </c>
      <c r="E300" s="204" t="s">
        <v>5</v>
      </c>
      <c r="F300" s="205" t="s">
        <v>3372</v>
      </c>
      <c r="H300" s="206">
        <v>12.67</v>
      </c>
      <c r="L300" s="202"/>
      <c r="M300" s="207"/>
      <c r="N300" s="208"/>
      <c r="O300" s="208"/>
      <c r="P300" s="208"/>
      <c r="Q300" s="208"/>
      <c r="R300" s="208"/>
      <c r="S300" s="208"/>
      <c r="T300" s="209"/>
      <c r="AT300" s="204" t="s">
        <v>190</v>
      </c>
      <c r="AU300" s="204" t="s">
        <v>81</v>
      </c>
      <c r="AV300" s="203" t="s">
        <v>81</v>
      </c>
      <c r="AW300" s="203" t="s">
        <v>34</v>
      </c>
      <c r="AX300" s="203" t="s">
        <v>78</v>
      </c>
      <c r="AY300" s="204" t="s">
        <v>180</v>
      </c>
    </row>
    <row r="301" spans="2:65" s="103" customFormat="1" ht="38.25" customHeight="1">
      <c r="B301" s="104"/>
      <c r="C301" s="183" t="s">
        <v>1257</v>
      </c>
      <c r="D301" s="183" t="s">
        <v>183</v>
      </c>
      <c r="E301" s="184" t="s">
        <v>1317</v>
      </c>
      <c r="F301" s="185" t="s">
        <v>3096</v>
      </c>
      <c r="G301" s="186" t="s">
        <v>237</v>
      </c>
      <c r="H301" s="187">
        <v>0.90500000000000003</v>
      </c>
      <c r="I301" s="6"/>
      <c r="J301" s="188">
        <f>ROUND(I301*H301,2)</f>
        <v>0</v>
      </c>
      <c r="K301" s="185" t="s">
        <v>187</v>
      </c>
      <c r="L301" s="104"/>
      <c r="M301" s="189" t="s">
        <v>5</v>
      </c>
      <c r="N301" s="190" t="s">
        <v>42</v>
      </c>
      <c r="O301" s="105"/>
      <c r="P301" s="191">
        <f>O301*H301</f>
        <v>0</v>
      </c>
      <c r="Q301" s="191">
        <v>0</v>
      </c>
      <c r="R301" s="191">
        <f>Q301*H301</f>
        <v>0</v>
      </c>
      <c r="S301" s="191">
        <v>0</v>
      </c>
      <c r="T301" s="192">
        <f>S301*H301</f>
        <v>0</v>
      </c>
      <c r="AR301" s="93" t="s">
        <v>271</v>
      </c>
      <c r="AT301" s="93" t="s">
        <v>183</v>
      </c>
      <c r="AU301" s="93" t="s">
        <v>81</v>
      </c>
      <c r="AY301" s="93" t="s">
        <v>180</v>
      </c>
      <c r="BE301" s="193">
        <f>IF(N301="základní",J301,0)</f>
        <v>0</v>
      </c>
      <c r="BF301" s="193">
        <f>IF(N301="snížená",J301,0)</f>
        <v>0</v>
      </c>
      <c r="BG301" s="193">
        <f>IF(N301="zákl. přenesená",J301,0)</f>
        <v>0</v>
      </c>
      <c r="BH301" s="193">
        <f>IF(N301="sníž. přenesená",J301,0)</f>
        <v>0</v>
      </c>
      <c r="BI301" s="193">
        <f>IF(N301="nulová",J301,0)</f>
        <v>0</v>
      </c>
      <c r="BJ301" s="93" t="s">
        <v>78</v>
      </c>
      <c r="BK301" s="193">
        <f>ROUND(I301*H301,2)</f>
        <v>0</v>
      </c>
      <c r="BL301" s="93" t="s">
        <v>271</v>
      </c>
      <c r="BM301" s="93" t="s">
        <v>3373</v>
      </c>
    </row>
    <row r="302" spans="2:65" s="171" customFormat="1" ht="29.85" customHeight="1">
      <c r="B302" s="170"/>
      <c r="D302" s="172" t="s">
        <v>70</v>
      </c>
      <c r="E302" s="181" t="s">
        <v>3374</v>
      </c>
      <c r="F302" s="181" t="s">
        <v>3375</v>
      </c>
      <c r="J302" s="182">
        <f>BK302</f>
        <v>0</v>
      </c>
      <c r="L302" s="170"/>
      <c r="M302" s="175"/>
      <c r="N302" s="176"/>
      <c r="O302" s="176"/>
      <c r="P302" s="177">
        <f>SUM(P303:P306)</f>
        <v>0</v>
      </c>
      <c r="Q302" s="176"/>
      <c r="R302" s="177">
        <f>SUM(R303:R306)</f>
        <v>3.79E-3</v>
      </c>
      <c r="S302" s="176"/>
      <c r="T302" s="178">
        <f>SUM(T303:T306)</f>
        <v>0</v>
      </c>
      <c r="AR302" s="172" t="s">
        <v>81</v>
      </c>
      <c r="AT302" s="179" t="s">
        <v>70</v>
      </c>
      <c r="AU302" s="179" t="s">
        <v>78</v>
      </c>
      <c r="AY302" s="172" t="s">
        <v>180</v>
      </c>
      <c r="BK302" s="180">
        <f>SUM(BK303:BK306)</f>
        <v>0</v>
      </c>
    </row>
    <row r="303" spans="2:65" s="103" customFormat="1" ht="25.5" customHeight="1">
      <c r="B303" s="104"/>
      <c r="C303" s="183" t="s">
        <v>1264</v>
      </c>
      <c r="D303" s="183" t="s">
        <v>183</v>
      </c>
      <c r="E303" s="184" t="s">
        <v>3376</v>
      </c>
      <c r="F303" s="185" t="s">
        <v>3377</v>
      </c>
      <c r="G303" s="186" t="s">
        <v>3153</v>
      </c>
      <c r="H303" s="187">
        <v>1</v>
      </c>
      <c r="I303" s="6"/>
      <c r="J303" s="188">
        <f>ROUND(I303*H303,2)</f>
        <v>0</v>
      </c>
      <c r="K303" s="185" t="s">
        <v>187</v>
      </c>
      <c r="L303" s="104"/>
      <c r="M303" s="189" t="s">
        <v>5</v>
      </c>
      <c r="N303" s="190" t="s">
        <v>42</v>
      </c>
      <c r="O303" s="105"/>
      <c r="P303" s="191">
        <f>O303*H303</f>
        <v>0</v>
      </c>
      <c r="Q303" s="191">
        <v>1.1900000000000001E-3</v>
      </c>
      <c r="R303" s="191">
        <f>Q303*H303</f>
        <v>1.1900000000000001E-3</v>
      </c>
      <c r="S303" s="191">
        <v>0</v>
      </c>
      <c r="T303" s="192">
        <f>S303*H303</f>
        <v>0</v>
      </c>
      <c r="AR303" s="93" t="s">
        <v>271</v>
      </c>
      <c r="AT303" s="93" t="s">
        <v>183</v>
      </c>
      <c r="AU303" s="93" t="s">
        <v>81</v>
      </c>
      <c r="AY303" s="93" t="s">
        <v>180</v>
      </c>
      <c r="BE303" s="193">
        <f>IF(N303="základní",J303,0)</f>
        <v>0</v>
      </c>
      <c r="BF303" s="193">
        <f>IF(N303="snížená",J303,0)</f>
        <v>0</v>
      </c>
      <c r="BG303" s="193">
        <f>IF(N303="zákl. přenesená",J303,0)</f>
        <v>0</v>
      </c>
      <c r="BH303" s="193">
        <f>IF(N303="sníž. přenesená",J303,0)</f>
        <v>0</v>
      </c>
      <c r="BI303" s="193">
        <f>IF(N303="nulová",J303,0)</f>
        <v>0</v>
      </c>
      <c r="BJ303" s="93" t="s">
        <v>78</v>
      </c>
      <c r="BK303" s="193">
        <f>ROUND(I303*H303,2)</f>
        <v>0</v>
      </c>
      <c r="BL303" s="93" t="s">
        <v>271</v>
      </c>
      <c r="BM303" s="93" t="s">
        <v>3378</v>
      </c>
    </row>
    <row r="304" spans="2:65" s="103" customFormat="1" ht="16.5" customHeight="1">
      <c r="B304" s="104"/>
      <c r="C304" s="226" t="s">
        <v>1275</v>
      </c>
      <c r="D304" s="226" t="s">
        <v>296</v>
      </c>
      <c r="E304" s="227" t="s">
        <v>3379</v>
      </c>
      <c r="F304" s="228" t="s">
        <v>3380</v>
      </c>
      <c r="G304" s="229" t="s">
        <v>454</v>
      </c>
      <c r="H304" s="230">
        <v>1</v>
      </c>
      <c r="I304" s="7"/>
      <c r="J304" s="231">
        <f>ROUND(I304*H304,2)</f>
        <v>0</v>
      </c>
      <c r="K304" s="228" t="s">
        <v>5</v>
      </c>
      <c r="L304" s="232"/>
      <c r="M304" s="233" t="s">
        <v>5</v>
      </c>
      <c r="N304" s="234" t="s">
        <v>42</v>
      </c>
      <c r="O304" s="105"/>
      <c r="P304" s="191">
        <f>O304*H304</f>
        <v>0</v>
      </c>
      <c r="Q304" s="191">
        <v>2.5999999999999999E-3</v>
      </c>
      <c r="R304" s="191">
        <f>Q304*H304</f>
        <v>2.5999999999999999E-3</v>
      </c>
      <c r="S304" s="191">
        <v>0</v>
      </c>
      <c r="T304" s="192">
        <f>S304*H304</f>
        <v>0</v>
      </c>
      <c r="AR304" s="93" t="s">
        <v>389</v>
      </c>
      <c r="AT304" s="93" t="s">
        <v>296</v>
      </c>
      <c r="AU304" s="93" t="s">
        <v>81</v>
      </c>
      <c r="AY304" s="93" t="s">
        <v>180</v>
      </c>
      <c r="BE304" s="193">
        <f>IF(N304="základní",J304,0)</f>
        <v>0</v>
      </c>
      <c r="BF304" s="193">
        <f>IF(N304="snížená",J304,0)</f>
        <v>0</v>
      </c>
      <c r="BG304" s="193">
        <f>IF(N304="zákl. přenesená",J304,0)</f>
        <v>0</v>
      </c>
      <c r="BH304" s="193">
        <f>IF(N304="sníž. přenesená",J304,0)</f>
        <v>0</v>
      </c>
      <c r="BI304" s="193">
        <f>IF(N304="nulová",J304,0)</f>
        <v>0</v>
      </c>
      <c r="BJ304" s="93" t="s">
        <v>78</v>
      </c>
      <c r="BK304" s="193">
        <f>ROUND(I304*H304,2)</f>
        <v>0</v>
      </c>
      <c r="BL304" s="93" t="s">
        <v>271</v>
      </c>
      <c r="BM304" s="93" t="s">
        <v>3381</v>
      </c>
    </row>
    <row r="305" spans="2:65" s="103" customFormat="1" ht="38.25" customHeight="1">
      <c r="B305" s="104"/>
      <c r="C305" s="183" t="s">
        <v>1281</v>
      </c>
      <c r="D305" s="183" t="s">
        <v>183</v>
      </c>
      <c r="E305" s="184" t="s">
        <v>3382</v>
      </c>
      <c r="F305" s="185" t="s">
        <v>3383</v>
      </c>
      <c r="G305" s="186" t="s">
        <v>237</v>
      </c>
      <c r="H305" s="187">
        <v>4.0000000000000001E-3</v>
      </c>
      <c r="I305" s="6"/>
      <c r="J305" s="188">
        <f>ROUND(I305*H305,2)</f>
        <v>0</v>
      </c>
      <c r="K305" s="185" t="s">
        <v>187</v>
      </c>
      <c r="L305" s="104"/>
      <c r="M305" s="189" t="s">
        <v>5</v>
      </c>
      <c r="N305" s="190" t="s">
        <v>42</v>
      </c>
      <c r="O305" s="105"/>
      <c r="P305" s="191">
        <f>O305*H305</f>
        <v>0</v>
      </c>
      <c r="Q305" s="191">
        <v>0</v>
      </c>
      <c r="R305" s="191">
        <f>Q305*H305</f>
        <v>0</v>
      </c>
      <c r="S305" s="191">
        <v>0</v>
      </c>
      <c r="T305" s="192">
        <f>S305*H305</f>
        <v>0</v>
      </c>
      <c r="AR305" s="93" t="s">
        <v>271</v>
      </c>
      <c r="AT305" s="93" t="s">
        <v>183</v>
      </c>
      <c r="AU305" s="93" t="s">
        <v>81</v>
      </c>
      <c r="AY305" s="93" t="s">
        <v>180</v>
      </c>
      <c r="BE305" s="193">
        <f>IF(N305="základní",J305,0)</f>
        <v>0</v>
      </c>
      <c r="BF305" s="193">
        <f>IF(N305="snížená",J305,0)</f>
        <v>0</v>
      </c>
      <c r="BG305" s="193">
        <f>IF(N305="zákl. přenesená",J305,0)</f>
        <v>0</v>
      </c>
      <c r="BH305" s="193">
        <f>IF(N305="sníž. přenesená",J305,0)</f>
        <v>0</v>
      </c>
      <c r="BI305" s="193">
        <f>IF(N305="nulová",J305,0)</f>
        <v>0</v>
      </c>
      <c r="BJ305" s="93" t="s">
        <v>78</v>
      </c>
      <c r="BK305" s="193">
        <f>ROUND(I305*H305,2)</f>
        <v>0</v>
      </c>
      <c r="BL305" s="93" t="s">
        <v>271</v>
      </c>
      <c r="BM305" s="93" t="s">
        <v>3384</v>
      </c>
    </row>
    <row r="306" spans="2:65" s="103" customFormat="1" ht="38.25" customHeight="1">
      <c r="B306" s="104"/>
      <c r="C306" s="183" t="s">
        <v>1286</v>
      </c>
      <c r="D306" s="183" t="s">
        <v>183</v>
      </c>
      <c r="E306" s="184" t="s">
        <v>3385</v>
      </c>
      <c r="F306" s="185" t="s">
        <v>3386</v>
      </c>
      <c r="G306" s="186" t="s">
        <v>237</v>
      </c>
      <c r="H306" s="187">
        <v>4.0000000000000001E-3</v>
      </c>
      <c r="I306" s="6"/>
      <c r="J306" s="188">
        <f>ROUND(I306*H306,2)</f>
        <v>0</v>
      </c>
      <c r="K306" s="185" t="s">
        <v>187</v>
      </c>
      <c r="L306" s="104"/>
      <c r="M306" s="189" t="s">
        <v>5</v>
      </c>
      <c r="N306" s="190" t="s">
        <v>42</v>
      </c>
      <c r="O306" s="105"/>
      <c r="P306" s="191">
        <f>O306*H306</f>
        <v>0</v>
      </c>
      <c r="Q306" s="191">
        <v>0</v>
      </c>
      <c r="R306" s="191">
        <f>Q306*H306</f>
        <v>0</v>
      </c>
      <c r="S306" s="191">
        <v>0</v>
      </c>
      <c r="T306" s="192">
        <f>S306*H306</f>
        <v>0</v>
      </c>
      <c r="AR306" s="93" t="s">
        <v>271</v>
      </c>
      <c r="AT306" s="93" t="s">
        <v>183</v>
      </c>
      <c r="AU306" s="93" t="s">
        <v>81</v>
      </c>
      <c r="AY306" s="93" t="s">
        <v>180</v>
      </c>
      <c r="BE306" s="193">
        <f>IF(N306="základní",J306,0)</f>
        <v>0</v>
      </c>
      <c r="BF306" s="193">
        <f>IF(N306="snížená",J306,0)</f>
        <v>0</v>
      </c>
      <c r="BG306" s="193">
        <f>IF(N306="zákl. přenesená",J306,0)</f>
        <v>0</v>
      </c>
      <c r="BH306" s="193">
        <f>IF(N306="sníž. přenesená",J306,0)</f>
        <v>0</v>
      </c>
      <c r="BI306" s="193">
        <f>IF(N306="nulová",J306,0)</f>
        <v>0</v>
      </c>
      <c r="BJ306" s="93" t="s">
        <v>78</v>
      </c>
      <c r="BK306" s="193">
        <f>ROUND(I306*H306,2)</f>
        <v>0</v>
      </c>
      <c r="BL306" s="93" t="s">
        <v>271</v>
      </c>
      <c r="BM306" s="93" t="s">
        <v>3387</v>
      </c>
    </row>
    <row r="307" spans="2:65" s="171" customFormat="1" ht="37.35" customHeight="1">
      <c r="B307" s="170"/>
      <c r="D307" s="172" t="s">
        <v>70</v>
      </c>
      <c r="E307" s="173" t="s">
        <v>2444</v>
      </c>
      <c r="F307" s="173" t="s">
        <v>2445</v>
      </c>
      <c r="J307" s="174">
        <f>BK307</f>
        <v>0</v>
      </c>
      <c r="L307" s="170"/>
      <c r="M307" s="175"/>
      <c r="N307" s="176"/>
      <c r="O307" s="176"/>
      <c r="P307" s="177">
        <f>SUM(P308:P314)</f>
        <v>0</v>
      </c>
      <c r="Q307" s="176"/>
      <c r="R307" s="177">
        <f>SUM(R308:R314)</f>
        <v>0</v>
      </c>
      <c r="S307" s="176"/>
      <c r="T307" s="178">
        <f>SUM(T308:T314)</f>
        <v>0</v>
      </c>
      <c r="AR307" s="172" t="s">
        <v>188</v>
      </c>
      <c r="AT307" s="179" t="s">
        <v>70</v>
      </c>
      <c r="AU307" s="179" t="s">
        <v>71</v>
      </c>
      <c r="AY307" s="172" t="s">
        <v>180</v>
      </c>
      <c r="BK307" s="180">
        <f>SUM(BK308:BK314)</f>
        <v>0</v>
      </c>
    </row>
    <row r="308" spans="2:65" s="103" customFormat="1" ht="16.5" customHeight="1">
      <c r="B308" s="104"/>
      <c r="C308" s="183" t="s">
        <v>1290</v>
      </c>
      <c r="D308" s="183" t="s">
        <v>183</v>
      </c>
      <c r="E308" s="184" t="s">
        <v>2447</v>
      </c>
      <c r="F308" s="185" t="s">
        <v>3388</v>
      </c>
      <c r="G308" s="186" t="s">
        <v>2449</v>
      </c>
      <c r="H308" s="187">
        <v>16</v>
      </c>
      <c r="I308" s="6"/>
      <c r="J308" s="188">
        <f>ROUND(I308*H308,2)</f>
        <v>0</v>
      </c>
      <c r="K308" s="185" t="s">
        <v>5</v>
      </c>
      <c r="L308" s="104"/>
      <c r="M308" s="189" t="s">
        <v>5</v>
      </c>
      <c r="N308" s="190" t="s">
        <v>42</v>
      </c>
      <c r="O308" s="105"/>
      <c r="P308" s="191">
        <f>O308*H308</f>
        <v>0</v>
      </c>
      <c r="Q308" s="191">
        <v>0</v>
      </c>
      <c r="R308" s="191">
        <f>Q308*H308</f>
        <v>0</v>
      </c>
      <c r="S308" s="191">
        <v>0</v>
      </c>
      <c r="T308" s="192">
        <f>S308*H308</f>
        <v>0</v>
      </c>
      <c r="AR308" s="93" t="s">
        <v>913</v>
      </c>
      <c r="AT308" s="93" t="s">
        <v>183</v>
      </c>
      <c r="AU308" s="93" t="s">
        <v>78</v>
      </c>
      <c r="AY308" s="93" t="s">
        <v>180</v>
      </c>
      <c r="BE308" s="193">
        <f>IF(N308="základní",J308,0)</f>
        <v>0</v>
      </c>
      <c r="BF308" s="193">
        <f>IF(N308="snížená",J308,0)</f>
        <v>0</v>
      </c>
      <c r="BG308" s="193">
        <f>IF(N308="zákl. přenesená",J308,0)</f>
        <v>0</v>
      </c>
      <c r="BH308" s="193">
        <f>IF(N308="sníž. přenesená",J308,0)</f>
        <v>0</v>
      </c>
      <c r="BI308" s="193">
        <f>IF(N308="nulová",J308,0)</f>
        <v>0</v>
      </c>
      <c r="BJ308" s="93" t="s">
        <v>78</v>
      </c>
      <c r="BK308" s="193">
        <f>ROUND(I308*H308,2)</f>
        <v>0</v>
      </c>
      <c r="BL308" s="93" t="s">
        <v>913</v>
      </c>
      <c r="BM308" s="93" t="s">
        <v>3389</v>
      </c>
    </row>
    <row r="309" spans="2:65" s="195" customFormat="1">
      <c r="B309" s="194"/>
      <c r="D309" s="196" t="s">
        <v>190</v>
      </c>
      <c r="E309" s="197" t="s">
        <v>5</v>
      </c>
      <c r="F309" s="198" t="s">
        <v>3390</v>
      </c>
      <c r="H309" s="197" t="s">
        <v>5</v>
      </c>
      <c r="L309" s="194"/>
      <c r="M309" s="199"/>
      <c r="N309" s="200"/>
      <c r="O309" s="200"/>
      <c r="P309" s="200"/>
      <c r="Q309" s="200"/>
      <c r="R309" s="200"/>
      <c r="S309" s="200"/>
      <c r="T309" s="201"/>
      <c r="AT309" s="197" t="s">
        <v>190</v>
      </c>
      <c r="AU309" s="197" t="s">
        <v>78</v>
      </c>
      <c r="AV309" s="195" t="s">
        <v>78</v>
      </c>
      <c r="AW309" s="195" t="s">
        <v>34</v>
      </c>
      <c r="AX309" s="195" t="s">
        <v>71</v>
      </c>
      <c r="AY309" s="197" t="s">
        <v>180</v>
      </c>
    </row>
    <row r="310" spans="2:65" s="195" customFormat="1">
      <c r="B310" s="194"/>
      <c r="D310" s="196" t="s">
        <v>190</v>
      </c>
      <c r="E310" s="197" t="s">
        <v>5</v>
      </c>
      <c r="F310" s="198" t="s">
        <v>3391</v>
      </c>
      <c r="H310" s="197" t="s">
        <v>5</v>
      </c>
      <c r="L310" s="194"/>
      <c r="M310" s="199"/>
      <c r="N310" s="200"/>
      <c r="O310" s="200"/>
      <c r="P310" s="200"/>
      <c r="Q310" s="200"/>
      <c r="R310" s="200"/>
      <c r="S310" s="200"/>
      <c r="T310" s="201"/>
      <c r="AT310" s="197" t="s">
        <v>190</v>
      </c>
      <c r="AU310" s="197" t="s">
        <v>78</v>
      </c>
      <c r="AV310" s="195" t="s">
        <v>78</v>
      </c>
      <c r="AW310" s="195" t="s">
        <v>34</v>
      </c>
      <c r="AX310" s="195" t="s">
        <v>71</v>
      </c>
      <c r="AY310" s="197" t="s">
        <v>180</v>
      </c>
    </row>
    <row r="311" spans="2:65" s="195" customFormat="1">
      <c r="B311" s="194"/>
      <c r="D311" s="196" t="s">
        <v>190</v>
      </c>
      <c r="E311" s="197" t="s">
        <v>5</v>
      </c>
      <c r="F311" s="198" t="s">
        <v>3392</v>
      </c>
      <c r="H311" s="197" t="s">
        <v>5</v>
      </c>
      <c r="L311" s="194"/>
      <c r="M311" s="199"/>
      <c r="N311" s="200"/>
      <c r="O311" s="200"/>
      <c r="P311" s="200"/>
      <c r="Q311" s="200"/>
      <c r="R311" s="200"/>
      <c r="S311" s="200"/>
      <c r="T311" s="201"/>
      <c r="AT311" s="197" t="s">
        <v>190</v>
      </c>
      <c r="AU311" s="197" t="s">
        <v>78</v>
      </c>
      <c r="AV311" s="195" t="s">
        <v>78</v>
      </c>
      <c r="AW311" s="195" t="s">
        <v>34</v>
      </c>
      <c r="AX311" s="195" t="s">
        <v>71</v>
      </c>
      <c r="AY311" s="197" t="s">
        <v>180</v>
      </c>
    </row>
    <row r="312" spans="2:65" s="195" customFormat="1">
      <c r="B312" s="194"/>
      <c r="D312" s="196" t="s">
        <v>190</v>
      </c>
      <c r="E312" s="197" t="s">
        <v>5</v>
      </c>
      <c r="F312" s="198" t="s">
        <v>3393</v>
      </c>
      <c r="H312" s="197" t="s">
        <v>5</v>
      </c>
      <c r="L312" s="194"/>
      <c r="M312" s="199"/>
      <c r="N312" s="200"/>
      <c r="O312" s="200"/>
      <c r="P312" s="200"/>
      <c r="Q312" s="200"/>
      <c r="R312" s="200"/>
      <c r="S312" s="200"/>
      <c r="T312" s="201"/>
      <c r="AT312" s="197" t="s">
        <v>190</v>
      </c>
      <c r="AU312" s="197" t="s">
        <v>78</v>
      </c>
      <c r="AV312" s="195" t="s">
        <v>78</v>
      </c>
      <c r="AW312" s="195" t="s">
        <v>34</v>
      </c>
      <c r="AX312" s="195" t="s">
        <v>71</v>
      </c>
      <c r="AY312" s="197" t="s">
        <v>180</v>
      </c>
    </row>
    <row r="313" spans="2:65" s="195" customFormat="1">
      <c r="B313" s="194"/>
      <c r="D313" s="196" t="s">
        <v>190</v>
      </c>
      <c r="E313" s="197" t="s">
        <v>5</v>
      </c>
      <c r="F313" s="198" t="s">
        <v>3394</v>
      </c>
      <c r="H313" s="197" t="s">
        <v>5</v>
      </c>
      <c r="L313" s="194"/>
      <c r="M313" s="199"/>
      <c r="N313" s="200"/>
      <c r="O313" s="200"/>
      <c r="P313" s="200"/>
      <c r="Q313" s="200"/>
      <c r="R313" s="200"/>
      <c r="S313" s="200"/>
      <c r="T313" s="201"/>
      <c r="AT313" s="197" t="s">
        <v>190</v>
      </c>
      <c r="AU313" s="197" t="s">
        <v>78</v>
      </c>
      <c r="AV313" s="195" t="s">
        <v>78</v>
      </c>
      <c r="AW313" s="195" t="s">
        <v>34</v>
      </c>
      <c r="AX313" s="195" t="s">
        <v>71</v>
      </c>
      <c r="AY313" s="197" t="s">
        <v>180</v>
      </c>
    </row>
    <row r="314" spans="2:65" s="203" customFormat="1">
      <c r="B314" s="202"/>
      <c r="D314" s="196" t="s">
        <v>190</v>
      </c>
      <c r="E314" s="204" t="s">
        <v>5</v>
      </c>
      <c r="F314" s="205" t="s">
        <v>271</v>
      </c>
      <c r="H314" s="206">
        <v>16</v>
      </c>
      <c r="L314" s="202"/>
      <c r="M314" s="207"/>
      <c r="N314" s="208"/>
      <c r="O314" s="208"/>
      <c r="P314" s="208"/>
      <c r="Q314" s="208"/>
      <c r="R314" s="208"/>
      <c r="S314" s="208"/>
      <c r="T314" s="209"/>
      <c r="AT314" s="204" t="s">
        <v>190</v>
      </c>
      <c r="AU314" s="204" t="s">
        <v>78</v>
      </c>
      <c r="AV314" s="203" t="s">
        <v>81</v>
      </c>
      <c r="AW314" s="203" t="s">
        <v>34</v>
      </c>
      <c r="AX314" s="203" t="s">
        <v>78</v>
      </c>
      <c r="AY314" s="204" t="s">
        <v>180</v>
      </c>
    </row>
    <row r="315" spans="2:65" s="171" customFormat="1" ht="37.35" customHeight="1">
      <c r="B315" s="170"/>
      <c r="D315" s="172" t="s">
        <v>70</v>
      </c>
      <c r="E315" s="173" t="s">
        <v>2570</v>
      </c>
      <c r="F315" s="173" t="s">
        <v>2571</v>
      </c>
      <c r="J315" s="174">
        <f>BK315</f>
        <v>0</v>
      </c>
      <c r="L315" s="170"/>
      <c r="M315" s="175"/>
      <c r="N315" s="176"/>
      <c r="O315" s="176"/>
      <c r="P315" s="177">
        <f>P316+P318+P322</f>
        <v>0</v>
      </c>
      <c r="Q315" s="176"/>
      <c r="R315" s="177">
        <f>R316+R318+R322</f>
        <v>0</v>
      </c>
      <c r="S315" s="176"/>
      <c r="T315" s="178">
        <f>T316+T318+T322</f>
        <v>0</v>
      </c>
      <c r="AR315" s="172" t="s">
        <v>219</v>
      </c>
      <c r="AT315" s="179" t="s">
        <v>70</v>
      </c>
      <c r="AU315" s="179" t="s">
        <v>71</v>
      </c>
      <c r="AY315" s="172" t="s">
        <v>180</v>
      </c>
      <c r="BK315" s="180">
        <f>BK316+BK318+BK322</f>
        <v>0</v>
      </c>
    </row>
    <row r="316" spans="2:65" s="171" customFormat="1" ht="19.899999999999999" customHeight="1">
      <c r="B316" s="170"/>
      <c r="D316" s="172" t="s">
        <v>70</v>
      </c>
      <c r="E316" s="181" t="s">
        <v>2572</v>
      </c>
      <c r="F316" s="181" t="s">
        <v>2573</v>
      </c>
      <c r="J316" s="182">
        <f>BK316</f>
        <v>0</v>
      </c>
      <c r="L316" s="170"/>
      <c r="M316" s="175"/>
      <c r="N316" s="176"/>
      <c r="O316" s="176"/>
      <c r="P316" s="177">
        <f>P317</f>
        <v>0</v>
      </c>
      <c r="Q316" s="176"/>
      <c r="R316" s="177">
        <f>R317</f>
        <v>0</v>
      </c>
      <c r="S316" s="176"/>
      <c r="T316" s="178">
        <f>T317</f>
        <v>0</v>
      </c>
      <c r="AR316" s="172" t="s">
        <v>219</v>
      </c>
      <c r="AT316" s="179" t="s">
        <v>70</v>
      </c>
      <c r="AU316" s="179" t="s">
        <v>78</v>
      </c>
      <c r="AY316" s="172" t="s">
        <v>180</v>
      </c>
      <c r="BK316" s="180">
        <f>BK317</f>
        <v>0</v>
      </c>
    </row>
    <row r="317" spans="2:65" s="103" customFormat="1" ht="16.5" customHeight="1">
      <c r="B317" s="104"/>
      <c r="C317" s="183" t="s">
        <v>1297</v>
      </c>
      <c r="D317" s="183" t="s">
        <v>183</v>
      </c>
      <c r="E317" s="184" t="s">
        <v>2580</v>
      </c>
      <c r="F317" s="185" t="s">
        <v>2581</v>
      </c>
      <c r="G317" s="186" t="s">
        <v>416</v>
      </c>
      <c r="H317" s="187">
        <v>1</v>
      </c>
      <c r="I317" s="6"/>
      <c r="J317" s="188">
        <f>ROUND(I317*H317,2)</f>
        <v>0</v>
      </c>
      <c r="K317" s="185" t="s">
        <v>187</v>
      </c>
      <c r="L317" s="104"/>
      <c r="M317" s="189" t="s">
        <v>5</v>
      </c>
      <c r="N317" s="190" t="s">
        <v>42</v>
      </c>
      <c r="O317" s="105"/>
      <c r="P317" s="191">
        <f>O317*H317</f>
        <v>0</v>
      </c>
      <c r="Q317" s="191">
        <v>0</v>
      </c>
      <c r="R317" s="191">
        <f>Q317*H317</f>
        <v>0</v>
      </c>
      <c r="S317" s="191">
        <v>0</v>
      </c>
      <c r="T317" s="192">
        <f>S317*H317</f>
        <v>0</v>
      </c>
      <c r="AR317" s="93" t="s">
        <v>2577</v>
      </c>
      <c r="AT317" s="93" t="s">
        <v>183</v>
      </c>
      <c r="AU317" s="93" t="s">
        <v>81</v>
      </c>
      <c r="AY317" s="93" t="s">
        <v>180</v>
      </c>
      <c r="BE317" s="193">
        <f>IF(N317="základní",J317,0)</f>
        <v>0</v>
      </c>
      <c r="BF317" s="193">
        <f>IF(N317="snížená",J317,0)</f>
        <v>0</v>
      </c>
      <c r="BG317" s="193">
        <f>IF(N317="zákl. přenesená",J317,0)</f>
        <v>0</v>
      </c>
      <c r="BH317" s="193">
        <f>IF(N317="sníž. přenesená",J317,0)</f>
        <v>0</v>
      </c>
      <c r="BI317" s="193">
        <f>IF(N317="nulová",J317,0)</f>
        <v>0</v>
      </c>
      <c r="BJ317" s="93" t="s">
        <v>78</v>
      </c>
      <c r="BK317" s="193">
        <f>ROUND(I317*H317,2)</f>
        <v>0</v>
      </c>
      <c r="BL317" s="93" t="s">
        <v>2577</v>
      </c>
      <c r="BM317" s="93" t="s">
        <v>3395</v>
      </c>
    </row>
    <row r="318" spans="2:65" s="171" customFormat="1" ht="29.85" customHeight="1">
      <c r="B318" s="170"/>
      <c r="D318" s="172" t="s">
        <v>70</v>
      </c>
      <c r="E318" s="181" t="s">
        <v>2583</v>
      </c>
      <c r="F318" s="181" t="s">
        <v>2584</v>
      </c>
      <c r="J318" s="182">
        <f>BK318</f>
        <v>0</v>
      </c>
      <c r="L318" s="170"/>
      <c r="M318" s="175"/>
      <c r="N318" s="176"/>
      <c r="O318" s="176"/>
      <c r="P318" s="177">
        <f>SUM(P319:P321)</f>
        <v>0</v>
      </c>
      <c r="Q318" s="176"/>
      <c r="R318" s="177">
        <f>SUM(R319:R321)</f>
        <v>0</v>
      </c>
      <c r="S318" s="176"/>
      <c r="T318" s="178">
        <f>SUM(T319:T321)</f>
        <v>0</v>
      </c>
      <c r="AR318" s="172" t="s">
        <v>219</v>
      </c>
      <c r="AT318" s="179" t="s">
        <v>70</v>
      </c>
      <c r="AU318" s="179" t="s">
        <v>78</v>
      </c>
      <c r="AY318" s="172" t="s">
        <v>180</v>
      </c>
      <c r="BK318" s="180">
        <f>SUM(BK319:BK321)</f>
        <v>0</v>
      </c>
    </row>
    <row r="319" spans="2:65" s="103" customFormat="1" ht="16.5" customHeight="1">
      <c r="B319" s="104"/>
      <c r="C319" s="183" t="s">
        <v>1303</v>
      </c>
      <c r="D319" s="183" t="s">
        <v>183</v>
      </c>
      <c r="E319" s="184" t="s">
        <v>2586</v>
      </c>
      <c r="F319" s="185" t="s">
        <v>2584</v>
      </c>
      <c r="G319" s="186" t="s">
        <v>416</v>
      </c>
      <c r="H319" s="187">
        <v>1</v>
      </c>
      <c r="I319" s="6"/>
      <c r="J319" s="188">
        <f>ROUND(I319*H319,2)</f>
        <v>0</v>
      </c>
      <c r="K319" s="185" t="s">
        <v>187</v>
      </c>
      <c r="L319" s="104"/>
      <c r="M319" s="189" t="s">
        <v>5</v>
      </c>
      <c r="N319" s="190" t="s">
        <v>42</v>
      </c>
      <c r="O319" s="105"/>
      <c r="P319" s="191">
        <f>O319*H319</f>
        <v>0</v>
      </c>
      <c r="Q319" s="191">
        <v>0</v>
      </c>
      <c r="R319" s="191">
        <f>Q319*H319</f>
        <v>0</v>
      </c>
      <c r="S319" s="191">
        <v>0</v>
      </c>
      <c r="T319" s="192">
        <f>S319*H319</f>
        <v>0</v>
      </c>
      <c r="AR319" s="93" t="s">
        <v>2577</v>
      </c>
      <c r="AT319" s="93" t="s">
        <v>183</v>
      </c>
      <c r="AU319" s="93" t="s">
        <v>81</v>
      </c>
      <c r="AY319" s="93" t="s">
        <v>180</v>
      </c>
      <c r="BE319" s="193">
        <f>IF(N319="základní",J319,0)</f>
        <v>0</v>
      </c>
      <c r="BF319" s="193">
        <f>IF(N319="snížená",J319,0)</f>
        <v>0</v>
      </c>
      <c r="BG319" s="193">
        <f>IF(N319="zákl. přenesená",J319,0)</f>
        <v>0</v>
      </c>
      <c r="BH319" s="193">
        <f>IF(N319="sníž. přenesená",J319,0)</f>
        <v>0</v>
      </c>
      <c r="BI319" s="193">
        <f>IF(N319="nulová",J319,0)</f>
        <v>0</v>
      </c>
      <c r="BJ319" s="93" t="s">
        <v>78</v>
      </c>
      <c r="BK319" s="193">
        <f>ROUND(I319*H319,2)</f>
        <v>0</v>
      </c>
      <c r="BL319" s="93" t="s">
        <v>2577</v>
      </c>
      <c r="BM319" s="93" t="s">
        <v>3396</v>
      </c>
    </row>
    <row r="320" spans="2:65" s="195" customFormat="1">
      <c r="B320" s="194"/>
      <c r="D320" s="196" t="s">
        <v>190</v>
      </c>
      <c r="E320" s="197" t="s">
        <v>5</v>
      </c>
      <c r="F320" s="198" t="s">
        <v>2800</v>
      </c>
      <c r="H320" s="197" t="s">
        <v>5</v>
      </c>
      <c r="L320" s="194"/>
      <c r="M320" s="199"/>
      <c r="N320" s="200"/>
      <c r="O320" s="200"/>
      <c r="P320" s="200"/>
      <c r="Q320" s="200"/>
      <c r="R320" s="200"/>
      <c r="S320" s="200"/>
      <c r="T320" s="201"/>
      <c r="AT320" s="197" t="s">
        <v>190</v>
      </c>
      <c r="AU320" s="197" t="s">
        <v>81</v>
      </c>
      <c r="AV320" s="195" t="s">
        <v>78</v>
      </c>
      <c r="AW320" s="195" t="s">
        <v>34</v>
      </c>
      <c r="AX320" s="195" t="s">
        <v>71</v>
      </c>
      <c r="AY320" s="197" t="s">
        <v>180</v>
      </c>
    </row>
    <row r="321" spans="2:65" s="203" customFormat="1">
      <c r="B321" s="202"/>
      <c r="D321" s="196" t="s">
        <v>190</v>
      </c>
      <c r="E321" s="204" t="s">
        <v>5</v>
      </c>
      <c r="F321" s="205" t="s">
        <v>78</v>
      </c>
      <c r="H321" s="206">
        <v>1</v>
      </c>
      <c r="L321" s="202"/>
      <c r="M321" s="207"/>
      <c r="N321" s="208"/>
      <c r="O321" s="208"/>
      <c r="P321" s="208"/>
      <c r="Q321" s="208"/>
      <c r="R321" s="208"/>
      <c r="S321" s="208"/>
      <c r="T321" s="209"/>
      <c r="AT321" s="204" t="s">
        <v>190</v>
      </c>
      <c r="AU321" s="204" t="s">
        <v>81</v>
      </c>
      <c r="AV321" s="203" t="s">
        <v>81</v>
      </c>
      <c r="AW321" s="203" t="s">
        <v>34</v>
      </c>
      <c r="AX321" s="203" t="s">
        <v>78</v>
      </c>
      <c r="AY321" s="204" t="s">
        <v>180</v>
      </c>
    </row>
    <row r="322" spans="2:65" s="171" customFormat="1" ht="29.85" customHeight="1">
      <c r="B322" s="170"/>
      <c r="D322" s="172" t="s">
        <v>70</v>
      </c>
      <c r="E322" s="181" t="s">
        <v>2597</v>
      </c>
      <c r="F322" s="181" t="s">
        <v>2598</v>
      </c>
      <c r="J322" s="182">
        <f>BK322</f>
        <v>0</v>
      </c>
      <c r="L322" s="170"/>
      <c r="M322" s="175"/>
      <c r="N322" s="176"/>
      <c r="O322" s="176"/>
      <c r="P322" s="177">
        <f>SUM(P323:P325)</f>
        <v>0</v>
      </c>
      <c r="Q322" s="176"/>
      <c r="R322" s="177">
        <f>SUM(R323:R325)</f>
        <v>0</v>
      </c>
      <c r="S322" s="176"/>
      <c r="T322" s="178">
        <f>SUM(T323:T325)</f>
        <v>0</v>
      </c>
      <c r="AR322" s="172" t="s">
        <v>219</v>
      </c>
      <c r="AT322" s="179" t="s">
        <v>70</v>
      </c>
      <c r="AU322" s="179" t="s">
        <v>78</v>
      </c>
      <c r="AY322" s="172" t="s">
        <v>180</v>
      </c>
      <c r="BK322" s="180">
        <f>SUM(BK323:BK325)</f>
        <v>0</v>
      </c>
    </row>
    <row r="323" spans="2:65" s="103" customFormat="1" ht="16.5" customHeight="1">
      <c r="B323" s="104"/>
      <c r="C323" s="183" t="s">
        <v>1307</v>
      </c>
      <c r="D323" s="183" t="s">
        <v>183</v>
      </c>
      <c r="E323" s="184" t="s">
        <v>3397</v>
      </c>
      <c r="F323" s="185" t="s">
        <v>3398</v>
      </c>
      <c r="G323" s="186" t="s">
        <v>416</v>
      </c>
      <c r="H323" s="187">
        <v>1</v>
      </c>
      <c r="I323" s="6"/>
      <c r="J323" s="188">
        <f>ROUND(I323*H323,2)</f>
        <v>0</v>
      </c>
      <c r="K323" s="185" t="s">
        <v>5</v>
      </c>
      <c r="L323" s="104"/>
      <c r="M323" s="189" t="s">
        <v>5</v>
      </c>
      <c r="N323" s="190" t="s">
        <v>42</v>
      </c>
      <c r="O323" s="105"/>
      <c r="P323" s="191">
        <f>O323*H323</f>
        <v>0</v>
      </c>
      <c r="Q323" s="191">
        <v>0</v>
      </c>
      <c r="R323" s="191">
        <f>Q323*H323</f>
        <v>0</v>
      </c>
      <c r="S323" s="191">
        <v>0</v>
      </c>
      <c r="T323" s="192">
        <f>S323*H323</f>
        <v>0</v>
      </c>
      <c r="AR323" s="93" t="s">
        <v>2577</v>
      </c>
      <c r="AT323" s="93" t="s">
        <v>183</v>
      </c>
      <c r="AU323" s="93" t="s">
        <v>81</v>
      </c>
      <c r="AY323" s="93" t="s">
        <v>180</v>
      </c>
      <c r="BE323" s="193">
        <f>IF(N323="základní",J323,0)</f>
        <v>0</v>
      </c>
      <c r="BF323" s="193">
        <f>IF(N323="snížená",J323,0)</f>
        <v>0</v>
      </c>
      <c r="BG323" s="193">
        <f>IF(N323="zákl. přenesená",J323,0)</f>
        <v>0</v>
      </c>
      <c r="BH323" s="193">
        <f>IF(N323="sníž. přenesená",J323,0)</f>
        <v>0</v>
      </c>
      <c r="BI323" s="193">
        <f>IF(N323="nulová",J323,0)</f>
        <v>0</v>
      </c>
      <c r="BJ323" s="93" t="s">
        <v>78</v>
      </c>
      <c r="BK323" s="193">
        <f>ROUND(I323*H323,2)</f>
        <v>0</v>
      </c>
      <c r="BL323" s="93" t="s">
        <v>2577</v>
      </c>
      <c r="BM323" s="93" t="s">
        <v>3399</v>
      </c>
    </row>
    <row r="324" spans="2:65" s="103" customFormat="1" ht="16.5" customHeight="1">
      <c r="B324" s="104"/>
      <c r="C324" s="183" t="s">
        <v>1311</v>
      </c>
      <c r="D324" s="183" t="s">
        <v>183</v>
      </c>
      <c r="E324" s="184" t="s">
        <v>3400</v>
      </c>
      <c r="F324" s="185" t="s">
        <v>3401</v>
      </c>
      <c r="G324" s="186" t="s">
        <v>3402</v>
      </c>
      <c r="H324" s="187">
        <v>1</v>
      </c>
      <c r="I324" s="6"/>
      <c r="J324" s="188">
        <f>ROUND(I324*H324,2)</f>
        <v>0</v>
      </c>
      <c r="K324" s="185" t="s">
        <v>5</v>
      </c>
      <c r="L324" s="104"/>
      <c r="M324" s="189" t="s">
        <v>5</v>
      </c>
      <c r="N324" s="190" t="s">
        <v>42</v>
      </c>
      <c r="O324" s="105"/>
      <c r="P324" s="191">
        <f>O324*H324</f>
        <v>0</v>
      </c>
      <c r="Q324" s="191">
        <v>0</v>
      </c>
      <c r="R324" s="191">
        <f>Q324*H324</f>
        <v>0</v>
      </c>
      <c r="S324" s="191">
        <v>0</v>
      </c>
      <c r="T324" s="192">
        <f>S324*H324</f>
        <v>0</v>
      </c>
      <c r="AR324" s="93" t="s">
        <v>2577</v>
      </c>
      <c r="AT324" s="93" t="s">
        <v>183</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2577</v>
      </c>
      <c r="BM324" s="93" t="s">
        <v>3403</v>
      </c>
    </row>
    <row r="325" spans="2:65" s="103" customFormat="1" ht="16.5" customHeight="1">
      <c r="B325" s="104"/>
      <c r="C325" s="183" t="s">
        <v>1316</v>
      </c>
      <c r="D325" s="183" t="s">
        <v>183</v>
      </c>
      <c r="E325" s="184" t="s">
        <v>2600</v>
      </c>
      <c r="F325" s="185" t="s">
        <v>2601</v>
      </c>
      <c r="G325" s="186" t="s">
        <v>416</v>
      </c>
      <c r="H325" s="187">
        <v>1</v>
      </c>
      <c r="I325" s="6"/>
      <c r="J325" s="188">
        <f>ROUND(I325*H325,2)</f>
        <v>0</v>
      </c>
      <c r="K325" s="185" t="s">
        <v>187</v>
      </c>
      <c r="L325" s="104"/>
      <c r="M325" s="189" t="s">
        <v>5</v>
      </c>
      <c r="N325" s="235" t="s">
        <v>42</v>
      </c>
      <c r="O325" s="236"/>
      <c r="P325" s="237">
        <f>O325*H325</f>
        <v>0</v>
      </c>
      <c r="Q325" s="237">
        <v>0</v>
      </c>
      <c r="R325" s="237">
        <f>Q325*H325</f>
        <v>0</v>
      </c>
      <c r="S325" s="237">
        <v>0</v>
      </c>
      <c r="T325" s="238">
        <f>S325*H325</f>
        <v>0</v>
      </c>
      <c r="AR325" s="93" t="s">
        <v>2577</v>
      </c>
      <c r="AT325" s="93" t="s">
        <v>183</v>
      </c>
      <c r="AU325" s="93" t="s">
        <v>81</v>
      </c>
      <c r="AY325" s="93" t="s">
        <v>180</v>
      </c>
      <c r="BE325" s="193">
        <f>IF(N325="základní",J325,0)</f>
        <v>0</v>
      </c>
      <c r="BF325" s="193">
        <f>IF(N325="snížená",J325,0)</f>
        <v>0</v>
      </c>
      <c r="BG325" s="193">
        <f>IF(N325="zákl. přenesená",J325,0)</f>
        <v>0</v>
      </c>
      <c r="BH325" s="193">
        <f>IF(N325="sníž. přenesená",J325,0)</f>
        <v>0</v>
      </c>
      <c r="BI325" s="193">
        <f>IF(N325="nulová",J325,0)</f>
        <v>0</v>
      </c>
      <c r="BJ325" s="93" t="s">
        <v>78</v>
      </c>
      <c r="BK325" s="193">
        <f>ROUND(I325*H325,2)</f>
        <v>0</v>
      </c>
      <c r="BL325" s="93" t="s">
        <v>2577</v>
      </c>
      <c r="BM325" s="93" t="s">
        <v>3404</v>
      </c>
    </row>
    <row r="326" spans="2:65" s="103" customFormat="1" ht="6.95" customHeight="1">
      <c r="B326" s="128"/>
      <c r="C326" s="129"/>
      <c r="D326" s="129"/>
      <c r="E326" s="129"/>
      <c r="F326" s="129"/>
      <c r="G326" s="129"/>
      <c r="H326" s="129"/>
      <c r="I326" s="129"/>
      <c r="J326" s="129"/>
      <c r="K326" s="129"/>
      <c r="L326" s="104"/>
    </row>
  </sheetData>
  <sheetProtection password="CF17" sheet="1" selectLockedCells="1"/>
  <autoFilter ref="C97:K325"/>
  <customSheetViews>
    <customSheetView guid="{B27864AB-045D-4AAD-8B6E-D0925319E34E}" showGridLines="0" fitToPage="1" showAutoFilter="1" hiddenRows="1" hiddenColumns="1">
      <pane ySplit="1" topLeftCell="A253" activePane="bottomLeft" state="frozen"/>
      <selection pane="bottomLeft" activeCell="I271" sqref="I271"/>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90:H90"/>
    <mergeCell ref="G1:H1"/>
    <mergeCell ref="L2:V2"/>
    <mergeCell ref="E49:H49"/>
    <mergeCell ref="E51:H51"/>
    <mergeCell ref="J55:J56"/>
    <mergeCell ref="E86:H86"/>
    <mergeCell ref="E88:H88"/>
    <mergeCell ref="E7:H7"/>
    <mergeCell ref="E9:H9"/>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showGridLines="0" workbookViewId="0">
      <pane ySplit="1" topLeftCell="A198" activePane="bottomLeft" state="frozen"/>
      <selection pane="bottomLeft" activeCell="I206" sqref="I206"/>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98</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301"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301"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301" t="s">
        <v>117</v>
      </c>
      <c r="E10" s="105"/>
      <c r="F10" s="105"/>
      <c r="G10" s="105"/>
      <c r="H10" s="105"/>
      <c r="I10" s="105"/>
      <c r="J10" s="105"/>
      <c r="K10" s="106"/>
    </row>
    <row r="11" spans="1:70" s="103" customFormat="1" ht="36.950000000000003" customHeight="1">
      <c r="B11" s="104"/>
      <c r="C11" s="105"/>
      <c r="D11" s="105"/>
      <c r="E11" s="350" t="s">
        <v>3405</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301" t="s">
        <v>21</v>
      </c>
      <c r="E13" s="105"/>
      <c r="F13" s="107" t="s">
        <v>5</v>
      </c>
      <c r="G13" s="105"/>
      <c r="H13" s="105"/>
      <c r="I13" s="301" t="s">
        <v>22</v>
      </c>
      <c r="J13" s="107" t="s">
        <v>5</v>
      </c>
      <c r="K13" s="106"/>
    </row>
    <row r="14" spans="1:70" s="103" customFormat="1" ht="14.45" customHeight="1">
      <c r="B14" s="104"/>
      <c r="C14" s="105"/>
      <c r="D14" s="301" t="s">
        <v>23</v>
      </c>
      <c r="E14" s="105"/>
      <c r="F14" s="107" t="s">
        <v>2608</v>
      </c>
      <c r="G14" s="105"/>
      <c r="H14" s="105"/>
      <c r="I14" s="301"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301" t="s">
        <v>26</v>
      </c>
      <c r="E16" s="105"/>
      <c r="F16" s="105"/>
      <c r="G16" s="105"/>
      <c r="H16" s="105"/>
      <c r="I16" s="301" t="s">
        <v>27</v>
      </c>
      <c r="J16" s="107" t="s">
        <v>5</v>
      </c>
      <c r="K16" s="106"/>
    </row>
    <row r="17" spans="2:11" s="103" customFormat="1" ht="18" customHeight="1">
      <c r="B17" s="104"/>
      <c r="C17" s="105"/>
      <c r="D17" s="105"/>
      <c r="E17" s="107" t="s">
        <v>28</v>
      </c>
      <c r="F17" s="105"/>
      <c r="G17" s="105"/>
      <c r="H17" s="105"/>
      <c r="I17" s="301"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301" t="s">
        <v>30</v>
      </c>
      <c r="E19" s="105"/>
      <c r="F19" s="105"/>
      <c r="G19" s="105"/>
      <c r="H19" s="105"/>
      <c r="I19" s="301"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301"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301" t="s">
        <v>32</v>
      </c>
      <c r="E22" s="105"/>
      <c r="F22" s="105"/>
      <c r="G22" s="105"/>
      <c r="H22" s="105"/>
      <c r="I22" s="301" t="s">
        <v>27</v>
      </c>
      <c r="J22" s="107" t="s">
        <v>5</v>
      </c>
      <c r="K22" s="106"/>
    </row>
    <row r="23" spans="2:11" s="103" customFormat="1" ht="18" customHeight="1">
      <c r="B23" s="104"/>
      <c r="C23" s="105"/>
      <c r="D23" s="105"/>
      <c r="E23" s="107" t="s">
        <v>33</v>
      </c>
      <c r="F23" s="105"/>
      <c r="G23" s="105"/>
      <c r="H23" s="105"/>
      <c r="I23" s="301"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301" t="s">
        <v>35</v>
      </c>
      <c r="E25" s="105"/>
      <c r="F25" s="105"/>
      <c r="G25" s="105"/>
      <c r="H25" s="105"/>
      <c r="I25" s="105"/>
      <c r="J25" s="105"/>
      <c r="K25" s="106"/>
    </row>
    <row r="26" spans="2:11" s="112" customFormat="1" ht="57" customHeight="1">
      <c r="B26" s="109"/>
      <c r="C26" s="110"/>
      <c r="D26" s="110"/>
      <c r="E26" s="315" t="s">
        <v>3406</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ROUND(J94,2)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299" t="s">
        <v>39</v>
      </c>
      <c r="G31" s="105"/>
      <c r="H31" s="105"/>
      <c r="I31" s="299" t="s">
        <v>38</v>
      </c>
      <c r="J31" s="299" t="s">
        <v>40</v>
      </c>
      <c r="K31" s="106"/>
    </row>
    <row r="32" spans="2:11" s="103" customFormat="1" ht="14.45" customHeight="1">
      <c r="B32" s="104"/>
      <c r="C32" s="105"/>
      <c r="D32" s="298" t="s">
        <v>41</v>
      </c>
      <c r="E32" s="298" t="s">
        <v>42</v>
      </c>
      <c r="F32" s="119">
        <f>ROUND(SUM(BE94:BE233), 2)</f>
        <v>0</v>
      </c>
      <c r="G32" s="105"/>
      <c r="H32" s="105"/>
      <c r="I32" s="120">
        <v>0.21</v>
      </c>
      <c r="J32" s="119">
        <f>ROUND(ROUND((SUM(BE94:BE233)), 2)*I32, 2)</f>
        <v>0</v>
      </c>
      <c r="K32" s="106"/>
    </row>
    <row r="33" spans="2:11" s="103" customFormat="1" ht="14.45" customHeight="1">
      <c r="B33" s="104"/>
      <c r="C33" s="105"/>
      <c r="D33" s="105"/>
      <c r="E33" s="298" t="s">
        <v>43</v>
      </c>
      <c r="F33" s="119">
        <f>ROUND(SUM(BF94:BF233), 2)</f>
        <v>0</v>
      </c>
      <c r="G33" s="105"/>
      <c r="H33" s="105"/>
      <c r="I33" s="120">
        <v>0.15</v>
      </c>
      <c r="J33" s="119">
        <f>ROUND(ROUND((SUM(BF94:BF233)), 2)*I33, 2)</f>
        <v>0</v>
      </c>
      <c r="K33" s="106"/>
    </row>
    <row r="34" spans="2:11" s="103" customFormat="1" ht="14.45" hidden="1" customHeight="1">
      <c r="B34" s="104"/>
      <c r="C34" s="105"/>
      <c r="D34" s="105"/>
      <c r="E34" s="298" t="s">
        <v>44</v>
      </c>
      <c r="F34" s="119">
        <f>ROUND(SUM(BG94:BG233), 2)</f>
        <v>0</v>
      </c>
      <c r="G34" s="105"/>
      <c r="H34" s="105"/>
      <c r="I34" s="120">
        <v>0.21</v>
      </c>
      <c r="J34" s="119">
        <v>0</v>
      </c>
      <c r="K34" s="106"/>
    </row>
    <row r="35" spans="2:11" s="103" customFormat="1" ht="14.45" hidden="1" customHeight="1">
      <c r="B35" s="104"/>
      <c r="C35" s="105"/>
      <c r="D35" s="105"/>
      <c r="E35" s="298" t="s">
        <v>45</v>
      </c>
      <c r="F35" s="119">
        <f>ROUND(SUM(BH94:BH233), 2)</f>
        <v>0</v>
      </c>
      <c r="G35" s="105"/>
      <c r="H35" s="105"/>
      <c r="I35" s="120">
        <v>0.15</v>
      </c>
      <c r="J35" s="119">
        <v>0</v>
      </c>
      <c r="K35" s="106"/>
    </row>
    <row r="36" spans="2:11" s="103" customFormat="1" ht="14.45" hidden="1" customHeight="1">
      <c r="B36" s="104"/>
      <c r="C36" s="105"/>
      <c r="D36" s="105"/>
      <c r="E36" s="298" t="s">
        <v>46</v>
      </c>
      <c r="F36" s="119">
        <f>ROUND(SUM(BI94:BI233),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301"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301"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301" t="s">
        <v>117</v>
      </c>
      <c r="D50" s="105"/>
      <c r="E50" s="105"/>
      <c r="F50" s="105"/>
      <c r="G50" s="105"/>
      <c r="H50" s="105"/>
      <c r="I50" s="105"/>
      <c r="J50" s="105"/>
      <c r="K50" s="106"/>
    </row>
    <row r="51" spans="2:47" s="103" customFormat="1" ht="17.25" customHeight="1">
      <c r="B51" s="104"/>
      <c r="C51" s="105"/>
      <c r="D51" s="105"/>
      <c r="E51" s="350" t="str">
        <f>E11</f>
        <v>D.1.01.4.7.1 - ZAŘÍZENÍ  SILNOPROUDÉ ELEKTRO VČ.HROMOSVODU</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301" t="s">
        <v>23</v>
      </c>
      <c r="D53" s="105"/>
      <c r="E53" s="105"/>
      <c r="F53" s="107" t="str">
        <f>F14</f>
        <v>ÚSTÍ NAD LABEM, KRÁSNÉ BŘEZNO</v>
      </c>
      <c r="G53" s="105"/>
      <c r="H53" s="105"/>
      <c r="I53" s="301"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301" t="s">
        <v>26</v>
      </c>
      <c r="D55" s="105"/>
      <c r="E55" s="105"/>
      <c r="F55" s="107" t="str">
        <f>E17</f>
        <v>STATUTÁRNÍ MĚSTO ÚSTÍ NAD LABEM</v>
      </c>
      <c r="G55" s="105"/>
      <c r="H55" s="105"/>
      <c r="I55" s="301" t="s">
        <v>32</v>
      </c>
      <c r="J55" s="315" t="str">
        <f>E23</f>
        <v>G DESIGN s.r.o.</v>
      </c>
      <c r="K55" s="106"/>
    </row>
    <row r="56" spans="2:47" s="103" customFormat="1" ht="14.45" customHeight="1">
      <c r="B56" s="104"/>
      <c r="C56" s="301"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J94</f>
        <v>0</v>
      </c>
      <c r="K60" s="106"/>
      <c r="AU60" s="93" t="s">
        <v>123</v>
      </c>
    </row>
    <row r="61" spans="2:47" s="144" customFormat="1" ht="24.95" customHeight="1">
      <c r="B61" s="138"/>
      <c r="C61" s="139"/>
      <c r="D61" s="140" t="s">
        <v>3407</v>
      </c>
      <c r="E61" s="141"/>
      <c r="F61" s="141"/>
      <c r="G61" s="141"/>
      <c r="H61" s="141"/>
      <c r="I61" s="141"/>
      <c r="J61" s="142">
        <f>J95</f>
        <v>0</v>
      </c>
      <c r="K61" s="143"/>
    </row>
    <row r="62" spans="2:47" s="151" customFormat="1" ht="19.899999999999999" customHeight="1">
      <c r="B62" s="145"/>
      <c r="C62" s="146"/>
      <c r="D62" s="147" t="s">
        <v>3408</v>
      </c>
      <c r="E62" s="148"/>
      <c r="F62" s="148"/>
      <c r="G62" s="148"/>
      <c r="H62" s="148"/>
      <c r="I62" s="148"/>
      <c r="J62" s="149">
        <f>J96</f>
        <v>0</v>
      </c>
      <c r="K62" s="150"/>
    </row>
    <row r="63" spans="2:47" s="151" customFormat="1" ht="19.899999999999999" customHeight="1">
      <c r="B63" s="145"/>
      <c r="C63" s="146"/>
      <c r="D63" s="147" t="s">
        <v>3409</v>
      </c>
      <c r="E63" s="148"/>
      <c r="F63" s="148"/>
      <c r="G63" s="148"/>
      <c r="H63" s="148"/>
      <c r="I63" s="148"/>
      <c r="J63" s="149">
        <f>J113</f>
        <v>0</v>
      </c>
      <c r="K63" s="150"/>
    </row>
    <row r="64" spans="2:47" s="151" customFormat="1" ht="19.899999999999999" customHeight="1">
      <c r="B64" s="145"/>
      <c r="C64" s="146"/>
      <c r="D64" s="147" t="s">
        <v>3410</v>
      </c>
      <c r="E64" s="148"/>
      <c r="F64" s="148"/>
      <c r="G64" s="148"/>
      <c r="H64" s="148"/>
      <c r="I64" s="148"/>
      <c r="J64" s="149">
        <f>J147</f>
        <v>0</v>
      </c>
      <c r="K64" s="150"/>
    </row>
    <row r="65" spans="2:12" s="151" customFormat="1" ht="19.899999999999999" customHeight="1">
      <c r="B65" s="145"/>
      <c r="C65" s="146"/>
      <c r="D65" s="147" t="s">
        <v>3411</v>
      </c>
      <c r="E65" s="148"/>
      <c r="F65" s="148"/>
      <c r="G65" s="148"/>
      <c r="H65" s="148"/>
      <c r="I65" s="148"/>
      <c r="J65" s="149">
        <f>J185</f>
        <v>0</v>
      </c>
      <c r="K65" s="150"/>
    </row>
    <row r="66" spans="2:12" s="151" customFormat="1" ht="19.899999999999999" customHeight="1">
      <c r="B66" s="145"/>
      <c r="C66" s="146"/>
      <c r="D66" s="147" t="s">
        <v>3412</v>
      </c>
      <c r="E66" s="148"/>
      <c r="F66" s="148"/>
      <c r="G66" s="148"/>
      <c r="H66" s="148"/>
      <c r="I66" s="148"/>
      <c r="J66" s="149">
        <f>J187</f>
        <v>0</v>
      </c>
      <c r="K66" s="150"/>
    </row>
    <row r="67" spans="2:12" s="151" customFormat="1" ht="19.899999999999999" customHeight="1">
      <c r="B67" s="145"/>
      <c r="C67" s="146"/>
      <c r="D67" s="147" t="s">
        <v>3413</v>
      </c>
      <c r="E67" s="148"/>
      <c r="F67" s="148"/>
      <c r="G67" s="148"/>
      <c r="H67" s="148"/>
      <c r="I67" s="148"/>
      <c r="J67" s="149">
        <f>J199</f>
        <v>0</v>
      </c>
      <c r="K67" s="150"/>
    </row>
    <row r="68" spans="2:12" s="151" customFormat="1" ht="19.899999999999999" customHeight="1">
      <c r="B68" s="145"/>
      <c r="C68" s="146"/>
      <c r="D68" s="147" t="s">
        <v>3414</v>
      </c>
      <c r="E68" s="148"/>
      <c r="F68" s="148"/>
      <c r="G68" s="148"/>
      <c r="H68" s="148"/>
      <c r="I68" s="148"/>
      <c r="J68" s="149">
        <f>J211</f>
        <v>0</v>
      </c>
      <c r="K68" s="150"/>
    </row>
    <row r="69" spans="2:12" s="144" customFormat="1" ht="24.95" customHeight="1">
      <c r="B69" s="138"/>
      <c r="C69" s="139"/>
      <c r="D69" s="140" t="s">
        <v>160</v>
      </c>
      <c r="E69" s="141"/>
      <c r="F69" s="141"/>
      <c r="G69" s="141"/>
      <c r="H69" s="141"/>
      <c r="I69" s="141"/>
      <c r="J69" s="142">
        <f>J224</f>
        <v>0</v>
      </c>
      <c r="K69" s="143"/>
    </row>
    <row r="70" spans="2:12" s="151" customFormat="1" ht="19.899999999999999" customHeight="1">
      <c r="B70" s="145"/>
      <c r="C70" s="146"/>
      <c r="D70" s="147" t="s">
        <v>161</v>
      </c>
      <c r="E70" s="148"/>
      <c r="F70" s="148"/>
      <c r="G70" s="148"/>
      <c r="H70" s="148"/>
      <c r="I70" s="148"/>
      <c r="J70" s="149">
        <f>J225</f>
        <v>0</v>
      </c>
      <c r="K70" s="150"/>
    </row>
    <row r="71" spans="2:12" s="151" customFormat="1" ht="19.899999999999999" customHeight="1">
      <c r="B71" s="145"/>
      <c r="C71" s="146"/>
      <c r="D71" s="147" t="s">
        <v>162</v>
      </c>
      <c r="E71" s="148"/>
      <c r="F71" s="148"/>
      <c r="G71" s="148"/>
      <c r="H71" s="148"/>
      <c r="I71" s="148"/>
      <c r="J71" s="149">
        <f>J227</f>
        <v>0</v>
      </c>
      <c r="K71" s="150"/>
    </row>
    <row r="72" spans="2:12" s="151" customFormat="1" ht="19.899999999999999" customHeight="1">
      <c r="B72" s="145"/>
      <c r="C72" s="146"/>
      <c r="D72" s="147" t="s">
        <v>163</v>
      </c>
      <c r="E72" s="148"/>
      <c r="F72" s="148"/>
      <c r="G72" s="148"/>
      <c r="H72" s="148"/>
      <c r="I72" s="148"/>
      <c r="J72" s="149">
        <f>J231</f>
        <v>0</v>
      </c>
      <c r="K72" s="150"/>
    </row>
    <row r="73" spans="2:12" s="103" customFormat="1" ht="21.75" customHeight="1">
      <c r="B73" s="104"/>
      <c r="C73" s="105"/>
      <c r="D73" s="105"/>
      <c r="E73" s="105"/>
      <c r="F73" s="105"/>
      <c r="G73" s="105"/>
      <c r="H73" s="105"/>
      <c r="I73" s="105"/>
      <c r="J73" s="105"/>
      <c r="K73" s="106"/>
    </row>
    <row r="74" spans="2:12" s="103" customFormat="1" ht="6.95" customHeight="1">
      <c r="B74" s="128"/>
      <c r="C74" s="129"/>
      <c r="D74" s="129"/>
      <c r="E74" s="129"/>
      <c r="F74" s="129"/>
      <c r="G74" s="129"/>
      <c r="H74" s="129"/>
      <c r="I74" s="129"/>
      <c r="J74" s="129"/>
      <c r="K74" s="130"/>
    </row>
    <row r="78" spans="2:12" s="103" customFormat="1" ht="6.95" customHeight="1">
      <c r="B78" s="131"/>
      <c r="C78" s="132"/>
      <c r="D78" s="132"/>
      <c r="E78" s="132"/>
      <c r="F78" s="132"/>
      <c r="G78" s="132"/>
      <c r="H78" s="132"/>
      <c r="I78" s="132"/>
      <c r="J78" s="132"/>
      <c r="K78" s="132"/>
      <c r="L78" s="104"/>
    </row>
    <row r="79" spans="2:12" s="103" customFormat="1" ht="36.950000000000003" customHeight="1">
      <c r="B79" s="104"/>
      <c r="C79" s="152" t="s">
        <v>164</v>
      </c>
      <c r="L79" s="104"/>
    </row>
    <row r="80" spans="2:12" s="103" customFormat="1" ht="6.95" customHeight="1">
      <c r="B80" s="104"/>
      <c r="L80" s="104"/>
    </row>
    <row r="81" spans="2:63" s="103" customFormat="1" ht="14.45" customHeight="1">
      <c r="B81" s="104"/>
      <c r="C81" s="300" t="s">
        <v>19</v>
      </c>
      <c r="L81" s="104"/>
    </row>
    <row r="82" spans="2:63" s="103" customFormat="1" ht="16.5" customHeight="1">
      <c r="B82" s="104"/>
      <c r="E82" s="352" t="str">
        <f>E7</f>
        <v>ÚSTÍ NAD LABEM, NEŠTĚMICKÁ 795/37 - STAVEBNÍ ÚPR.OBJ.PRO PEČOVATELSOU SLUŽBU</v>
      </c>
      <c r="F82" s="353"/>
      <c r="G82" s="353"/>
      <c r="H82" s="353"/>
      <c r="L82" s="104"/>
    </row>
    <row r="83" spans="2:63" ht="15">
      <c r="B83" s="97"/>
      <c r="C83" s="300" t="s">
        <v>115</v>
      </c>
      <c r="L83" s="97"/>
    </row>
    <row r="84" spans="2:63" s="103" customFormat="1" ht="16.5" customHeight="1">
      <c r="B84" s="104"/>
      <c r="E84" s="352" t="s">
        <v>116</v>
      </c>
      <c r="F84" s="346"/>
      <c r="G84" s="346"/>
      <c r="H84" s="346"/>
      <c r="L84" s="104"/>
    </row>
    <row r="85" spans="2:63" s="103" customFormat="1" ht="14.45" customHeight="1">
      <c r="B85" s="104"/>
      <c r="C85" s="300" t="s">
        <v>117</v>
      </c>
      <c r="L85" s="104"/>
    </row>
    <row r="86" spans="2:63" s="103" customFormat="1" ht="17.25" customHeight="1">
      <c r="B86" s="104"/>
      <c r="E86" s="323" t="str">
        <f>E11</f>
        <v>D.1.01.4.7.1 - ZAŘÍZENÍ  SILNOPROUDÉ ELEKTRO VČ.HROMOSVODU</v>
      </c>
      <c r="F86" s="346"/>
      <c r="G86" s="346"/>
      <c r="H86" s="346"/>
      <c r="L86" s="104"/>
    </row>
    <row r="87" spans="2:63" s="103" customFormat="1" ht="6.95" customHeight="1">
      <c r="B87" s="104"/>
      <c r="L87" s="104"/>
    </row>
    <row r="88" spans="2:63" s="103" customFormat="1" ht="18" customHeight="1">
      <c r="B88" s="104"/>
      <c r="C88" s="300" t="s">
        <v>23</v>
      </c>
      <c r="F88" s="154" t="str">
        <f>F14</f>
        <v>ÚSTÍ NAD LABEM, KRÁSNÉ BŘEZNO</v>
      </c>
      <c r="I88" s="300" t="s">
        <v>25</v>
      </c>
      <c r="J88" s="155">
        <f>IF(J14="","",J14)</f>
        <v>43615</v>
      </c>
      <c r="L88" s="104"/>
    </row>
    <row r="89" spans="2:63" s="103" customFormat="1" ht="6.95" customHeight="1">
      <c r="B89" s="104"/>
      <c r="L89" s="104"/>
    </row>
    <row r="90" spans="2:63" s="103" customFormat="1" ht="15">
      <c r="B90" s="104"/>
      <c r="C90" s="300" t="s">
        <v>26</v>
      </c>
      <c r="F90" s="154" t="str">
        <f>E17</f>
        <v>STATUTÁRNÍ MĚSTO ÚSTÍ NAD LABEM</v>
      </c>
      <c r="I90" s="300" t="s">
        <v>32</v>
      </c>
      <c r="J90" s="154" t="str">
        <f>E23</f>
        <v>G DESIGN s.r.o.</v>
      </c>
      <c r="L90" s="104"/>
    </row>
    <row r="91" spans="2:63" s="103" customFormat="1" ht="14.45" customHeight="1">
      <c r="B91" s="104"/>
      <c r="C91" s="300" t="s">
        <v>30</v>
      </c>
      <c r="F91" s="154" t="str">
        <f>IF(E20="","",E20)</f>
        <v/>
      </c>
      <c r="L91" s="104"/>
    </row>
    <row r="92" spans="2:63" s="103" customFormat="1" ht="10.35" customHeight="1">
      <c r="B92" s="104"/>
      <c r="L92" s="104"/>
    </row>
    <row r="93" spans="2:63" s="163" customFormat="1" ht="29.25" customHeight="1">
      <c r="B93" s="156"/>
      <c r="C93" s="157" t="s">
        <v>165</v>
      </c>
      <c r="D93" s="158" t="s">
        <v>56</v>
      </c>
      <c r="E93" s="158" t="s">
        <v>52</v>
      </c>
      <c r="F93" s="158" t="s">
        <v>166</v>
      </c>
      <c r="G93" s="158" t="s">
        <v>167</v>
      </c>
      <c r="H93" s="158" t="s">
        <v>168</v>
      </c>
      <c r="I93" s="158" t="s">
        <v>169</v>
      </c>
      <c r="J93" s="158" t="s">
        <v>121</v>
      </c>
      <c r="K93" s="159" t="s">
        <v>170</v>
      </c>
      <c r="L93" s="156"/>
      <c r="M93" s="160" t="s">
        <v>171</v>
      </c>
      <c r="N93" s="161" t="s">
        <v>41</v>
      </c>
      <c r="O93" s="161" t="s">
        <v>172</v>
      </c>
      <c r="P93" s="161" t="s">
        <v>173</v>
      </c>
      <c r="Q93" s="161" t="s">
        <v>174</v>
      </c>
      <c r="R93" s="161" t="s">
        <v>175</v>
      </c>
      <c r="S93" s="161" t="s">
        <v>176</v>
      </c>
      <c r="T93" s="162" t="s">
        <v>177</v>
      </c>
    </row>
    <row r="94" spans="2:63" s="103" customFormat="1" ht="29.25" customHeight="1">
      <c r="B94" s="104"/>
      <c r="C94" s="164" t="s">
        <v>122</v>
      </c>
      <c r="J94" s="165">
        <f>BK94</f>
        <v>0</v>
      </c>
      <c r="L94" s="104"/>
      <c r="M94" s="166"/>
      <c r="N94" s="113"/>
      <c r="O94" s="113"/>
      <c r="P94" s="167">
        <f>P95+P224</f>
        <v>0</v>
      </c>
      <c r="Q94" s="113"/>
      <c r="R94" s="167">
        <f>R95+R224</f>
        <v>0</v>
      </c>
      <c r="S94" s="113"/>
      <c r="T94" s="168">
        <f>T95+T224</f>
        <v>0</v>
      </c>
      <c r="AT94" s="93" t="s">
        <v>70</v>
      </c>
      <c r="AU94" s="93" t="s">
        <v>123</v>
      </c>
      <c r="BK94" s="169">
        <f>BK95+BK224</f>
        <v>0</v>
      </c>
    </row>
    <row r="95" spans="2:63" s="171" customFormat="1" ht="37.35" customHeight="1">
      <c r="B95" s="170"/>
      <c r="D95" s="172" t="s">
        <v>70</v>
      </c>
      <c r="E95" s="173" t="s">
        <v>3415</v>
      </c>
      <c r="F95" s="173" t="s">
        <v>3416</v>
      </c>
      <c r="J95" s="174">
        <f>BK95</f>
        <v>0</v>
      </c>
      <c r="L95" s="170"/>
      <c r="M95" s="175"/>
      <c r="N95" s="176"/>
      <c r="O95" s="176"/>
      <c r="P95" s="177">
        <f>P96+P113+P147+P185+P187+P199+P211</f>
        <v>0</v>
      </c>
      <c r="Q95" s="176"/>
      <c r="R95" s="177">
        <f>R96+R113+R147+R185+R187+R199+R211</f>
        <v>0</v>
      </c>
      <c r="S95" s="176"/>
      <c r="T95" s="178">
        <f>T96+T113+T147+T185+T187+T199+T211</f>
        <v>0</v>
      </c>
      <c r="AR95" s="172" t="s">
        <v>205</v>
      </c>
      <c r="AT95" s="179" t="s">
        <v>70</v>
      </c>
      <c r="AU95" s="179" t="s">
        <v>71</v>
      </c>
      <c r="AY95" s="172" t="s">
        <v>180</v>
      </c>
      <c r="BK95" s="180">
        <f>BK96+BK113+BK147+BK185+BK187+BK199+BK211</f>
        <v>0</v>
      </c>
    </row>
    <row r="96" spans="2:63" s="171" customFormat="1" ht="19.899999999999999" customHeight="1">
      <c r="B96" s="170"/>
      <c r="D96" s="172" t="s">
        <v>70</v>
      </c>
      <c r="E96" s="181" t="s">
        <v>2848</v>
      </c>
      <c r="F96" s="181" t="s">
        <v>3417</v>
      </c>
      <c r="J96" s="182">
        <f>BK96</f>
        <v>0</v>
      </c>
      <c r="L96" s="170"/>
      <c r="M96" s="175"/>
      <c r="N96" s="176"/>
      <c r="O96" s="176"/>
      <c r="P96" s="177">
        <f>SUM(P97:P112)</f>
        <v>0</v>
      </c>
      <c r="Q96" s="176"/>
      <c r="R96" s="177">
        <f>SUM(R97:R112)</f>
        <v>0</v>
      </c>
      <c r="S96" s="176"/>
      <c r="T96" s="178">
        <f>SUM(T97:T112)</f>
        <v>0</v>
      </c>
      <c r="AR96" s="172" t="s">
        <v>78</v>
      </c>
      <c r="AT96" s="179" t="s">
        <v>70</v>
      </c>
      <c r="AU96" s="179" t="s">
        <v>78</v>
      </c>
      <c r="AY96" s="172" t="s">
        <v>180</v>
      </c>
      <c r="BK96" s="180">
        <f>SUM(BK97:BK112)</f>
        <v>0</v>
      </c>
    </row>
    <row r="97" spans="2:65" s="103" customFormat="1" ht="16.5" customHeight="1">
      <c r="B97" s="104"/>
      <c r="C97" s="183" t="s">
        <v>78</v>
      </c>
      <c r="D97" s="183" t="s">
        <v>183</v>
      </c>
      <c r="E97" s="184" t="s">
        <v>71</v>
      </c>
      <c r="F97" s="185" t="s">
        <v>3418</v>
      </c>
      <c r="G97" s="186" t="s">
        <v>426</v>
      </c>
      <c r="H97" s="187">
        <v>1</v>
      </c>
      <c r="I97" s="302"/>
      <c r="J97" s="188">
        <f t="shared" ref="J97:J112" si="0">ROUND(I97*H97,2)</f>
        <v>0</v>
      </c>
      <c r="K97" s="185" t="s">
        <v>5</v>
      </c>
      <c r="L97" s="104"/>
      <c r="M97" s="189" t="s">
        <v>5</v>
      </c>
      <c r="N97" s="190" t="s">
        <v>42</v>
      </c>
      <c r="O97" s="105"/>
      <c r="P97" s="191">
        <f t="shared" ref="P97:P112" si="1">O97*H97</f>
        <v>0</v>
      </c>
      <c r="Q97" s="191">
        <v>0</v>
      </c>
      <c r="R97" s="191">
        <f t="shared" ref="R97:R112" si="2">Q97*H97</f>
        <v>0</v>
      </c>
      <c r="S97" s="191">
        <v>0</v>
      </c>
      <c r="T97" s="192">
        <f t="shared" ref="T97:T112" si="3">S97*H97</f>
        <v>0</v>
      </c>
      <c r="AR97" s="93" t="s">
        <v>188</v>
      </c>
      <c r="AT97" s="93" t="s">
        <v>183</v>
      </c>
      <c r="AU97" s="93" t="s">
        <v>81</v>
      </c>
      <c r="AY97" s="93" t="s">
        <v>180</v>
      </c>
      <c r="BE97" s="193">
        <f t="shared" ref="BE97:BE112" si="4">IF(N97="základní",J97,0)</f>
        <v>0</v>
      </c>
      <c r="BF97" s="193">
        <f t="shared" ref="BF97:BF112" si="5">IF(N97="snížená",J97,0)</f>
        <v>0</v>
      </c>
      <c r="BG97" s="193">
        <f t="shared" ref="BG97:BG112" si="6">IF(N97="zákl. přenesená",J97,0)</f>
        <v>0</v>
      </c>
      <c r="BH97" s="193">
        <f t="shared" ref="BH97:BH112" si="7">IF(N97="sníž. přenesená",J97,0)</f>
        <v>0</v>
      </c>
      <c r="BI97" s="193">
        <f t="shared" ref="BI97:BI112" si="8">IF(N97="nulová",J97,0)</f>
        <v>0</v>
      </c>
      <c r="BJ97" s="93" t="s">
        <v>78</v>
      </c>
      <c r="BK97" s="193">
        <f t="shared" ref="BK97:BK112" si="9">ROUND(I97*H97,2)</f>
        <v>0</v>
      </c>
      <c r="BL97" s="93" t="s">
        <v>188</v>
      </c>
      <c r="BM97" s="93" t="s">
        <v>3419</v>
      </c>
    </row>
    <row r="98" spans="2:65" s="103" customFormat="1" ht="16.5" customHeight="1">
      <c r="B98" s="104"/>
      <c r="C98" s="183" t="s">
        <v>81</v>
      </c>
      <c r="D98" s="183" t="s">
        <v>183</v>
      </c>
      <c r="E98" s="184" t="s">
        <v>3420</v>
      </c>
      <c r="F98" s="185" t="s">
        <v>3421</v>
      </c>
      <c r="G98" s="186" t="s">
        <v>426</v>
      </c>
      <c r="H98" s="187">
        <v>1</v>
      </c>
      <c r="I98" s="302"/>
      <c r="J98" s="188">
        <f t="shared" si="0"/>
        <v>0</v>
      </c>
      <c r="K98" s="185" t="s">
        <v>5</v>
      </c>
      <c r="L98" s="104"/>
      <c r="M98" s="189" t="s">
        <v>5</v>
      </c>
      <c r="N98" s="190" t="s">
        <v>42</v>
      </c>
      <c r="O98" s="105"/>
      <c r="P98" s="191">
        <f t="shared" si="1"/>
        <v>0</v>
      </c>
      <c r="Q98" s="191">
        <v>0</v>
      </c>
      <c r="R98" s="191">
        <f t="shared" si="2"/>
        <v>0</v>
      </c>
      <c r="S98" s="191">
        <v>0</v>
      </c>
      <c r="T98" s="192">
        <f t="shared" si="3"/>
        <v>0</v>
      </c>
      <c r="AR98" s="93" t="s">
        <v>188</v>
      </c>
      <c r="AT98" s="93" t="s">
        <v>183</v>
      </c>
      <c r="AU98" s="93" t="s">
        <v>81</v>
      </c>
      <c r="AY98" s="93" t="s">
        <v>180</v>
      </c>
      <c r="BE98" s="193">
        <f t="shared" si="4"/>
        <v>0</v>
      </c>
      <c r="BF98" s="193">
        <f t="shared" si="5"/>
        <v>0</v>
      </c>
      <c r="BG98" s="193">
        <f t="shared" si="6"/>
        <v>0</v>
      </c>
      <c r="BH98" s="193">
        <f t="shared" si="7"/>
        <v>0</v>
      </c>
      <c r="BI98" s="193">
        <f t="shared" si="8"/>
        <v>0</v>
      </c>
      <c r="BJ98" s="93" t="s">
        <v>78</v>
      </c>
      <c r="BK98" s="193">
        <f t="shared" si="9"/>
        <v>0</v>
      </c>
      <c r="BL98" s="93" t="s">
        <v>188</v>
      </c>
      <c r="BM98" s="93" t="s">
        <v>3422</v>
      </c>
    </row>
    <row r="99" spans="2:65" s="103" customFormat="1" ht="16.5" customHeight="1">
      <c r="B99" s="104"/>
      <c r="C99" s="183" t="s">
        <v>205</v>
      </c>
      <c r="D99" s="183" t="s">
        <v>183</v>
      </c>
      <c r="E99" s="184" t="s">
        <v>3423</v>
      </c>
      <c r="F99" s="185" t="s">
        <v>3424</v>
      </c>
      <c r="G99" s="186" t="s">
        <v>426</v>
      </c>
      <c r="H99" s="187">
        <v>2</v>
      </c>
      <c r="I99" s="6"/>
      <c r="J99" s="188">
        <f t="shared" si="0"/>
        <v>0</v>
      </c>
      <c r="K99" s="185" t="s">
        <v>5</v>
      </c>
      <c r="L99" s="104"/>
      <c r="M99" s="189" t="s">
        <v>5</v>
      </c>
      <c r="N99" s="190" t="s">
        <v>42</v>
      </c>
      <c r="O99" s="105"/>
      <c r="P99" s="191">
        <f t="shared" si="1"/>
        <v>0</v>
      </c>
      <c r="Q99" s="191">
        <v>0</v>
      </c>
      <c r="R99" s="191">
        <f t="shared" si="2"/>
        <v>0</v>
      </c>
      <c r="S99" s="191">
        <v>0</v>
      </c>
      <c r="T99" s="192">
        <f t="shared" si="3"/>
        <v>0</v>
      </c>
      <c r="AR99" s="93" t="s">
        <v>188</v>
      </c>
      <c r="AT99" s="93" t="s">
        <v>183</v>
      </c>
      <c r="AU99" s="93" t="s">
        <v>81</v>
      </c>
      <c r="AY99" s="93" t="s">
        <v>180</v>
      </c>
      <c r="BE99" s="193">
        <f t="shared" si="4"/>
        <v>0</v>
      </c>
      <c r="BF99" s="193">
        <f t="shared" si="5"/>
        <v>0</v>
      </c>
      <c r="BG99" s="193">
        <f t="shared" si="6"/>
        <v>0</v>
      </c>
      <c r="BH99" s="193">
        <f t="shared" si="7"/>
        <v>0</v>
      </c>
      <c r="BI99" s="193">
        <f t="shared" si="8"/>
        <v>0</v>
      </c>
      <c r="BJ99" s="93" t="s">
        <v>78</v>
      </c>
      <c r="BK99" s="193">
        <f t="shared" si="9"/>
        <v>0</v>
      </c>
      <c r="BL99" s="93" t="s">
        <v>188</v>
      </c>
      <c r="BM99" s="93" t="s">
        <v>3425</v>
      </c>
    </row>
    <row r="100" spans="2:65" s="103" customFormat="1" ht="16.5" customHeight="1">
      <c r="B100" s="104"/>
      <c r="C100" s="183" t="s">
        <v>188</v>
      </c>
      <c r="D100" s="183" t="s">
        <v>183</v>
      </c>
      <c r="E100" s="184" t="s">
        <v>3426</v>
      </c>
      <c r="F100" s="185" t="s">
        <v>3427</v>
      </c>
      <c r="G100" s="186" t="s">
        <v>426</v>
      </c>
      <c r="H100" s="187">
        <v>4</v>
      </c>
      <c r="I100" s="6"/>
      <c r="J100" s="188">
        <f t="shared" si="0"/>
        <v>0</v>
      </c>
      <c r="K100" s="185" t="s">
        <v>5</v>
      </c>
      <c r="L100" s="104"/>
      <c r="M100" s="189" t="s">
        <v>5</v>
      </c>
      <c r="N100" s="190" t="s">
        <v>42</v>
      </c>
      <c r="O100" s="105"/>
      <c r="P100" s="191">
        <f t="shared" si="1"/>
        <v>0</v>
      </c>
      <c r="Q100" s="191">
        <v>0</v>
      </c>
      <c r="R100" s="191">
        <f t="shared" si="2"/>
        <v>0</v>
      </c>
      <c r="S100" s="191">
        <v>0</v>
      </c>
      <c r="T100" s="192">
        <f t="shared" si="3"/>
        <v>0</v>
      </c>
      <c r="AR100" s="93" t="s">
        <v>188</v>
      </c>
      <c r="AT100" s="93" t="s">
        <v>183</v>
      </c>
      <c r="AU100" s="93" t="s">
        <v>81</v>
      </c>
      <c r="AY100" s="93" t="s">
        <v>180</v>
      </c>
      <c r="BE100" s="193">
        <f t="shared" si="4"/>
        <v>0</v>
      </c>
      <c r="BF100" s="193">
        <f t="shared" si="5"/>
        <v>0</v>
      </c>
      <c r="BG100" s="193">
        <f t="shared" si="6"/>
        <v>0</v>
      </c>
      <c r="BH100" s="193">
        <f t="shared" si="7"/>
        <v>0</v>
      </c>
      <c r="BI100" s="193">
        <f t="shared" si="8"/>
        <v>0</v>
      </c>
      <c r="BJ100" s="93" t="s">
        <v>78</v>
      </c>
      <c r="BK100" s="193">
        <f t="shared" si="9"/>
        <v>0</v>
      </c>
      <c r="BL100" s="93" t="s">
        <v>188</v>
      </c>
      <c r="BM100" s="93" t="s">
        <v>3428</v>
      </c>
    </row>
    <row r="101" spans="2:65" s="103" customFormat="1" ht="16.5" customHeight="1">
      <c r="B101" s="104"/>
      <c r="C101" s="183" t="s">
        <v>219</v>
      </c>
      <c r="D101" s="183" t="s">
        <v>183</v>
      </c>
      <c r="E101" s="184" t="s">
        <v>78</v>
      </c>
      <c r="F101" s="185" t="s">
        <v>3429</v>
      </c>
      <c r="G101" s="186" t="s">
        <v>426</v>
      </c>
      <c r="H101" s="187">
        <v>1</v>
      </c>
      <c r="I101" s="6"/>
      <c r="J101" s="188">
        <f t="shared" si="0"/>
        <v>0</v>
      </c>
      <c r="K101" s="185" t="s">
        <v>5</v>
      </c>
      <c r="L101" s="104"/>
      <c r="M101" s="189" t="s">
        <v>5</v>
      </c>
      <c r="N101" s="190" t="s">
        <v>42</v>
      </c>
      <c r="O101" s="105"/>
      <c r="P101" s="191">
        <f t="shared" si="1"/>
        <v>0</v>
      </c>
      <c r="Q101" s="191">
        <v>0</v>
      </c>
      <c r="R101" s="191">
        <f t="shared" si="2"/>
        <v>0</v>
      </c>
      <c r="S101" s="191">
        <v>0</v>
      </c>
      <c r="T101" s="192">
        <f t="shared" si="3"/>
        <v>0</v>
      </c>
      <c r="AR101" s="93" t="s">
        <v>188</v>
      </c>
      <c r="AT101" s="93" t="s">
        <v>183</v>
      </c>
      <c r="AU101" s="93" t="s">
        <v>81</v>
      </c>
      <c r="AY101" s="93" t="s">
        <v>180</v>
      </c>
      <c r="BE101" s="193">
        <f t="shared" si="4"/>
        <v>0</v>
      </c>
      <c r="BF101" s="193">
        <f t="shared" si="5"/>
        <v>0</v>
      </c>
      <c r="BG101" s="193">
        <f t="shared" si="6"/>
        <v>0</v>
      </c>
      <c r="BH101" s="193">
        <f t="shared" si="7"/>
        <v>0</v>
      </c>
      <c r="BI101" s="193">
        <f t="shared" si="8"/>
        <v>0</v>
      </c>
      <c r="BJ101" s="93" t="s">
        <v>78</v>
      </c>
      <c r="BK101" s="193">
        <f t="shared" si="9"/>
        <v>0</v>
      </c>
      <c r="BL101" s="93" t="s">
        <v>188</v>
      </c>
      <c r="BM101" s="93" t="s">
        <v>3430</v>
      </c>
    </row>
    <row r="102" spans="2:65" s="103" customFormat="1" ht="16.5" customHeight="1">
      <c r="B102" s="104"/>
      <c r="C102" s="183" t="s">
        <v>226</v>
      </c>
      <c r="D102" s="183" t="s">
        <v>183</v>
      </c>
      <c r="E102" s="184" t="s">
        <v>3431</v>
      </c>
      <c r="F102" s="185" t="s">
        <v>3432</v>
      </c>
      <c r="G102" s="186" t="s">
        <v>426</v>
      </c>
      <c r="H102" s="187">
        <v>4</v>
      </c>
      <c r="I102" s="6"/>
      <c r="J102" s="188">
        <f t="shared" si="0"/>
        <v>0</v>
      </c>
      <c r="K102" s="185" t="s">
        <v>5</v>
      </c>
      <c r="L102" s="104"/>
      <c r="M102" s="189" t="s">
        <v>5</v>
      </c>
      <c r="N102" s="190" t="s">
        <v>42</v>
      </c>
      <c r="O102" s="105"/>
      <c r="P102" s="191">
        <f t="shared" si="1"/>
        <v>0</v>
      </c>
      <c r="Q102" s="191">
        <v>0</v>
      </c>
      <c r="R102" s="191">
        <f t="shared" si="2"/>
        <v>0</v>
      </c>
      <c r="S102" s="191">
        <v>0</v>
      </c>
      <c r="T102" s="192">
        <f t="shared" si="3"/>
        <v>0</v>
      </c>
      <c r="AR102" s="93" t="s">
        <v>188</v>
      </c>
      <c r="AT102" s="93" t="s">
        <v>183</v>
      </c>
      <c r="AU102" s="93" t="s">
        <v>81</v>
      </c>
      <c r="AY102" s="93" t="s">
        <v>180</v>
      </c>
      <c r="BE102" s="193">
        <f t="shared" si="4"/>
        <v>0</v>
      </c>
      <c r="BF102" s="193">
        <f t="shared" si="5"/>
        <v>0</v>
      </c>
      <c r="BG102" s="193">
        <f t="shared" si="6"/>
        <v>0</v>
      </c>
      <c r="BH102" s="193">
        <f t="shared" si="7"/>
        <v>0</v>
      </c>
      <c r="BI102" s="193">
        <f t="shared" si="8"/>
        <v>0</v>
      </c>
      <c r="BJ102" s="93" t="s">
        <v>78</v>
      </c>
      <c r="BK102" s="193">
        <f t="shared" si="9"/>
        <v>0</v>
      </c>
      <c r="BL102" s="93" t="s">
        <v>188</v>
      </c>
      <c r="BM102" s="93" t="s">
        <v>3433</v>
      </c>
    </row>
    <row r="103" spans="2:65" s="103" customFormat="1" ht="16.5" customHeight="1">
      <c r="B103" s="104"/>
      <c r="C103" s="183" t="s">
        <v>230</v>
      </c>
      <c r="D103" s="183" t="s">
        <v>183</v>
      </c>
      <c r="E103" s="184" t="s">
        <v>3434</v>
      </c>
      <c r="F103" s="185" t="s">
        <v>3435</v>
      </c>
      <c r="G103" s="186" t="s">
        <v>426</v>
      </c>
      <c r="H103" s="187">
        <v>4</v>
      </c>
      <c r="I103" s="6"/>
      <c r="J103" s="188">
        <f t="shared" si="0"/>
        <v>0</v>
      </c>
      <c r="K103" s="185" t="s">
        <v>5</v>
      </c>
      <c r="L103" s="104"/>
      <c r="M103" s="189" t="s">
        <v>5</v>
      </c>
      <c r="N103" s="190" t="s">
        <v>42</v>
      </c>
      <c r="O103" s="105"/>
      <c r="P103" s="191">
        <f t="shared" si="1"/>
        <v>0</v>
      </c>
      <c r="Q103" s="191">
        <v>0</v>
      </c>
      <c r="R103" s="191">
        <f t="shared" si="2"/>
        <v>0</v>
      </c>
      <c r="S103" s="191">
        <v>0</v>
      </c>
      <c r="T103" s="192">
        <f t="shared" si="3"/>
        <v>0</v>
      </c>
      <c r="AR103" s="93" t="s">
        <v>188</v>
      </c>
      <c r="AT103" s="93" t="s">
        <v>183</v>
      </c>
      <c r="AU103" s="93" t="s">
        <v>81</v>
      </c>
      <c r="AY103" s="93" t="s">
        <v>180</v>
      </c>
      <c r="BE103" s="193">
        <f t="shared" si="4"/>
        <v>0</v>
      </c>
      <c r="BF103" s="193">
        <f t="shared" si="5"/>
        <v>0</v>
      </c>
      <c r="BG103" s="193">
        <f t="shared" si="6"/>
        <v>0</v>
      </c>
      <c r="BH103" s="193">
        <f t="shared" si="7"/>
        <v>0</v>
      </c>
      <c r="BI103" s="193">
        <f t="shared" si="8"/>
        <v>0</v>
      </c>
      <c r="BJ103" s="93" t="s">
        <v>78</v>
      </c>
      <c r="BK103" s="193">
        <f t="shared" si="9"/>
        <v>0</v>
      </c>
      <c r="BL103" s="93" t="s">
        <v>188</v>
      </c>
      <c r="BM103" s="93" t="s">
        <v>3436</v>
      </c>
    </row>
    <row r="104" spans="2:65" s="103" customFormat="1" ht="16.5" customHeight="1">
      <c r="B104" s="104"/>
      <c r="C104" s="183" t="s">
        <v>234</v>
      </c>
      <c r="D104" s="183" t="s">
        <v>183</v>
      </c>
      <c r="E104" s="184" t="s">
        <v>3437</v>
      </c>
      <c r="F104" s="185" t="s">
        <v>3438</v>
      </c>
      <c r="G104" s="186" t="s">
        <v>426</v>
      </c>
      <c r="H104" s="187">
        <v>2</v>
      </c>
      <c r="I104" s="6"/>
      <c r="J104" s="188">
        <f t="shared" si="0"/>
        <v>0</v>
      </c>
      <c r="K104" s="185" t="s">
        <v>5</v>
      </c>
      <c r="L104" s="104"/>
      <c r="M104" s="189" t="s">
        <v>5</v>
      </c>
      <c r="N104" s="190" t="s">
        <v>42</v>
      </c>
      <c r="O104" s="105"/>
      <c r="P104" s="191">
        <f t="shared" si="1"/>
        <v>0</v>
      </c>
      <c r="Q104" s="191">
        <v>0</v>
      </c>
      <c r="R104" s="191">
        <f t="shared" si="2"/>
        <v>0</v>
      </c>
      <c r="S104" s="191">
        <v>0</v>
      </c>
      <c r="T104" s="192">
        <f t="shared" si="3"/>
        <v>0</v>
      </c>
      <c r="AR104" s="93" t="s">
        <v>188</v>
      </c>
      <c r="AT104" s="93" t="s">
        <v>183</v>
      </c>
      <c r="AU104" s="93" t="s">
        <v>81</v>
      </c>
      <c r="AY104" s="93" t="s">
        <v>180</v>
      </c>
      <c r="BE104" s="193">
        <f t="shared" si="4"/>
        <v>0</v>
      </c>
      <c r="BF104" s="193">
        <f t="shared" si="5"/>
        <v>0</v>
      </c>
      <c r="BG104" s="193">
        <f t="shared" si="6"/>
        <v>0</v>
      </c>
      <c r="BH104" s="193">
        <f t="shared" si="7"/>
        <v>0</v>
      </c>
      <c r="BI104" s="193">
        <f t="shared" si="8"/>
        <v>0</v>
      </c>
      <c r="BJ104" s="93" t="s">
        <v>78</v>
      </c>
      <c r="BK104" s="193">
        <f t="shared" si="9"/>
        <v>0</v>
      </c>
      <c r="BL104" s="93" t="s">
        <v>188</v>
      </c>
      <c r="BM104" s="93" t="s">
        <v>3439</v>
      </c>
    </row>
    <row r="105" spans="2:65" s="103" customFormat="1" ht="16.5" customHeight="1">
      <c r="B105" s="104"/>
      <c r="C105" s="183" t="s">
        <v>240</v>
      </c>
      <c r="D105" s="183" t="s">
        <v>183</v>
      </c>
      <c r="E105" s="184" t="s">
        <v>3440</v>
      </c>
      <c r="F105" s="185" t="s">
        <v>3441</v>
      </c>
      <c r="G105" s="186" t="s">
        <v>426</v>
      </c>
      <c r="H105" s="187">
        <v>37</v>
      </c>
      <c r="I105" s="6"/>
      <c r="J105" s="188">
        <f t="shared" si="0"/>
        <v>0</v>
      </c>
      <c r="K105" s="185" t="s">
        <v>5</v>
      </c>
      <c r="L105" s="104"/>
      <c r="M105" s="189" t="s">
        <v>5</v>
      </c>
      <c r="N105" s="190" t="s">
        <v>42</v>
      </c>
      <c r="O105" s="105"/>
      <c r="P105" s="191">
        <f t="shared" si="1"/>
        <v>0</v>
      </c>
      <c r="Q105" s="191">
        <v>0</v>
      </c>
      <c r="R105" s="191">
        <f t="shared" si="2"/>
        <v>0</v>
      </c>
      <c r="S105" s="191">
        <v>0</v>
      </c>
      <c r="T105" s="192">
        <f t="shared" si="3"/>
        <v>0</v>
      </c>
      <c r="AR105" s="93" t="s">
        <v>188</v>
      </c>
      <c r="AT105" s="93" t="s">
        <v>183</v>
      </c>
      <c r="AU105" s="93" t="s">
        <v>81</v>
      </c>
      <c r="AY105" s="93" t="s">
        <v>180</v>
      </c>
      <c r="BE105" s="193">
        <f t="shared" si="4"/>
        <v>0</v>
      </c>
      <c r="BF105" s="193">
        <f t="shared" si="5"/>
        <v>0</v>
      </c>
      <c r="BG105" s="193">
        <f t="shared" si="6"/>
        <v>0</v>
      </c>
      <c r="BH105" s="193">
        <f t="shared" si="7"/>
        <v>0</v>
      </c>
      <c r="BI105" s="193">
        <f t="shared" si="8"/>
        <v>0</v>
      </c>
      <c r="BJ105" s="93" t="s">
        <v>78</v>
      </c>
      <c r="BK105" s="193">
        <f t="shared" si="9"/>
        <v>0</v>
      </c>
      <c r="BL105" s="93" t="s">
        <v>188</v>
      </c>
      <c r="BM105" s="93" t="s">
        <v>3442</v>
      </c>
    </row>
    <row r="106" spans="2:65" s="103" customFormat="1" ht="16.5" customHeight="1">
      <c r="B106" s="104"/>
      <c r="C106" s="183" t="s">
        <v>181</v>
      </c>
      <c r="D106" s="183" t="s">
        <v>183</v>
      </c>
      <c r="E106" s="184" t="s">
        <v>3443</v>
      </c>
      <c r="F106" s="185" t="s">
        <v>3444</v>
      </c>
      <c r="G106" s="186" t="s">
        <v>426</v>
      </c>
      <c r="H106" s="187">
        <v>21</v>
      </c>
      <c r="I106" s="6"/>
      <c r="J106" s="188">
        <f t="shared" si="0"/>
        <v>0</v>
      </c>
      <c r="K106" s="185" t="s">
        <v>5</v>
      </c>
      <c r="L106" s="104"/>
      <c r="M106" s="189" t="s">
        <v>5</v>
      </c>
      <c r="N106" s="190" t="s">
        <v>42</v>
      </c>
      <c r="O106" s="105"/>
      <c r="P106" s="191">
        <f t="shared" si="1"/>
        <v>0</v>
      </c>
      <c r="Q106" s="191">
        <v>0</v>
      </c>
      <c r="R106" s="191">
        <f t="shared" si="2"/>
        <v>0</v>
      </c>
      <c r="S106" s="191">
        <v>0</v>
      </c>
      <c r="T106" s="192">
        <f t="shared" si="3"/>
        <v>0</v>
      </c>
      <c r="AR106" s="93" t="s">
        <v>188</v>
      </c>
      <c r="AT106" s="93" t="s">
        <v>183</v>
      </c>
      <c r="AU106" s="93" t="s">
        <v>81</v>
      </c>
      <c r="AY106" s="93" t="s">
        <v>180</v>
      </c>
      <c r="BE106" s="193">
        <f t="shared" si="4"/>
        <v>0</v>
      </c>
      <c r="BF106" s="193">
        <f t="shared" si="5"/>
        <v>0</v>
      </c>
      <c r="BG106" s="193">
        <f t="shared" si="6"/>
        <v>0</v>
      </c>
      <c r="BH106" s="193">
        <f t="shared" si="7"/>
        <v>0</v>
      </c>
      <c r="BI106" s="193">
        <f t="shared" si="8"/>
        <v>0</v>
      </c>
      <c r="BJ106" s="93" t="s">
        <v>78</v>
      </c>
      <c r="BK106" s="193">
        <f t="shared" si="9"/>
        <v>0</v>
      </c>
      <c r="BL106" s="93" t="s">
        <v>188</v>
      </c>
      <c r="BM106" s="93" t="s">
        <v>3445</v>
      </c>
    </row>
    <row r="107" spans="2:65" s="103" customFormat="1" ht="16.5" customHeight="1">
      <c r="B107" s="104"/>
      <c r="C107" s="183" t="s">
        <v>250</v>
      </c>
      <c r="D107" s="183" t="s">
        <v>183</v>
      </c>
      <c r="E107" s="184" t="s">
        <v>3446</v>
      </c>
      <c r="F107" s="185" t="s">
        <v>3447</v>
      </c>
      <c r="G107" s="186" t="s">
        <v>426</v>
      </c>
      <c r="H107" s="187">
        <v>27</v>
      </c>
      <c r="I107" s="6"/>
      <c r="J107" s="188">
        <f t="shared" si="0"/>
        <v>0</v>
      </c>
      <c r="K107" s="185" t="s">
        <v>5</v>
      </c>
      <c r="L107" s="104"/>
      <c r="M107" s="189" t="s">
        <v>5</v>
      </c>
      <c r="N107" s="190" t="s">
        <v>42</v>
      </c>
      <c r="O107" s="105"/>
      <c r="P107" s="191">
        <f t="shared" si="1"/>
        <v>0</v>
      </c>
      <c r="Q107" s="191">
        <v>0</v>
      </c>
      <c r="R107" s="191">
        <f t="shared" si="2"/>
        <v>0</v>
      </c>
      <c r="S107" s="191">
        <v>0</v>
      </c>
      <c r="T107" s="192">
        <f t="shared" si="3"/>
        <v>0</v>
      </c>
      <c r="AR107" s="93" t="s">
        <v>188</v>
      </c>
      <c r="AT107" s="93" t="s">
        <v>183</v>
      </c>
      <c r="AU107" s="93" t="s">
        <v>81</v>
      </c>
      <c r="AY107" s="93" t="s">
        <v>180</v>
      </c>
      <c r="BE107" s="193">
        <f t="shared" si="4"/>
        <v>0</v>
      </c>
      <c r="BF107" s="193">
        <f t="shared" si="5"/>
        <v>0</v>
      </c>
      <c r="BG107" s="193">
        <f t="shared" si="6"/>
        <v>0</v>
      </c>
      <c r="BH107" s="193">
        <f t="shared" si="7"/>
        <v>0</v>
      </c>
      <c r="BI107" s="193">
        <f t="shared" si="8"/>
        <v>0</v>
      </c>
      <c r="BJ107" s="93" t="s">
        <v>78</v>
      </c>
      <c r="BK107" s="193">
        <f t="shared" si="9"/>
        <v>0</v>
      </c>
      <c r="BL107" s="93" t="s">
        <v>188</v>
      </c>
      <c r="BM107" s="93" t="s">
        <v>3448</v>
      </c>
    </row>
    <row r="108" spans="2:65" s="103" customFormat="1" ht="16.5" customHeight="1">
      <c r="B108" s="104"/>
      <c r="C108" s="183" t="s">
        <v>254</v>
      </c>
      <c r="D108" s="183" t="s">
        <v>183</v>
      </c>
      <c r="E108" s="184" t="s">
        <v>3449</v>
      </c>
      <c r="F108" s="185" t="s">
        <v>3450</v>
      </c>
      <c r="G108" s="186" t="s">
        <v>426</v>
      </c>
      <c r="H108" s="187">
        <v>1</v>
      </c>
      <c r="I108" s="6"/>
      <c r="J108" s="188">
        <f t="shared" si="0"/>
        <v>0</v>
      </c>
      <c r="K108" s="185" t="s">
        <v>5</v>
      </c>
      <c r="L108" s="104"/>
      <c r="M108" s="189" t="s">
        <v>5</v>
      </c>
      <c r="N108" s="190" t="s">
        <v>42</v>
      </c>
      <c r="O108" s="105"/>
      <c r="P108" s="191">
        <f t="shared" si="1"/>
        <v>0</v>
      </c>
      <c r="Q108" s="191">
        <v>0</v>
      </c>
      <c r="R108" s="191">
        <f t="shared" si="2"/>
        <v>0</v>
      </c>
      <c r="S108" s="191">
        <v>0</v>
      </c>
      <c r="T108" s="192">
        <f t="shared" si="3"/>
        <v>0</v>
      </c>
      <c r="AR108" s="93" t="s">
        <v>188</v>
      </c>
      <c r="AT108" s="93" t="s">
        <v>183</v>
      </c>
      <c r="AU108" s="93" t="s">
        <v>81</v>
      </c>
      <c r="AY108" s="93" t="s">
        <v>180</v>
      </c>
      <c r="BE108" s="193">
        <f t="shared" si="4"/>
        <v>0</v>
      </c>
      <c r="BF108" s="193">
        <f t="shared" si="5"/>
        <v>0</v>
      </c>
      <c r="BG108" s="193">
        <f t="shared" si="6"/>
        <v>0</v>
      </c>
      <c r="BH108" s="193">
        <f t="shared" si="7"/>
        <v>0</v>
      </c>
      <c r="BI108" s="193">
        <f t="shared" si="8"/>
        <v>0</v>
      </c>
      <c r="BJ108" s="93" t="s">
        <v>78</v>
      </c>
      <c r="BK108" s="193">
        <f t="shared" si="9"/>
        <v>0</v>
      </c>
      <c r="BL108" s="93" t="s">
        <v>188</v>
      </c>
      <c r="BM108" s="93" t="s">
        <v>3451</v>
      </c>
    </row>
    <row r="109" spans="2:65" s="103" customFormat="1" ht="16.5" customHeight="1">
      <c r="B109" s="104"/>
      <c r="C109" s="183" t="s">
        <v>259</v>
      </c>
      <c r="D109" s="183" t="s">
        <v>183</v>
      </c>
      <c r="E109" s="184" t="s">
        <v>3452</v>
      </c>
      <c r="F109" s="185" t="s">
        <v>3453</v>
      </c>
      <c r="G109" s="186" t="s">
        <v>426</v>
      </c>
      <c r="H109" s="187">
        <v>1</v>
      </c>
      <c r="I109" s="6"/>
      <c r="J109" s="188">
        <f t="shared" si="0"/>
        <v>0</v>
      </c>
      <c r="K109" s="185" t="s">
        <v>5</v>
      </c>
      <c r="L109" s="104"/>
      <c r="M109" s="189" t="s">
        <v>5</v>
      </c>
      <c r="N109" s="190" t="s">
        <v>42</v>
      </c>
      <c r="O109" s="105"/>
      <c r="P109" s="191">
        <f t="shared" si="1"/>
        <v>0</v>
      </c>
      <c r="Q109" s="191">
        <v>0</v>
      </c>
      <c r="R109" s="191">
        <f t="shared" si="2"/>
        <v>0</v>
      </c>
      <c r="S109" s="191">
        <v>0</v>
      </c>
      <c r="T109" s="192">
        <f t="shared" si="3"/>
        <v>0</v>
      </c>
      <c r="AR109" s="93" t="s">
        <v>188</v>
      </c>
      <c r="AT109" s="93" t="s">
        <v>183</v>
      </c>
      <c r="AU109" s="93" t="s">
        <v>81</v>
      </c>
      <c r="AY109" s="93" t="s">
        <v>180</v>
      </c>
      <c r="BE109" s="193">
        <f t="shared" si="4"/>
        <v>0</v>
      </c>
      <c r="BF109" s="193">
        <f t="shared" si="5"/>
        <v>0</v>
      </c>
      <c r="BG109" s="193">
        <f t="shared" si="6"/>
        <v>0</v>
      </c>
      <c r="BH109" s="193">
        <f t="shared" si="7"/>
        <v>0</v>
      </c>
      <c r="BI109" s="193">
        <f t="shared" si="8"/>
        <v>0</v>
      </c>
      <c r="BJ109" s="93" t="s">
        <v>78</v>
      </c>
      <c r="BK109" s="193">
        <f t="shared" si="9"/>
        <v>0</v>
      </c>
      <c r="BL109" s="93" t="s">
        <v>188</v>
      </c>
      <c r="BM109" s="93" t="s">
        <v>3454</v>
      </c>
    </row>
    <row r="110" spans="2:65" s="103" customFormat="1" ht="16.5" customHeight="1">
      <c r="B110" s="104"/>
      <c r="C110" s="183" t="s">
        <v>263</v>
      </c>
      <c r="D110" s="183" t="s">
        <v>183</v>
      </c>
      <c r="E110" s="184" t="s">
        <v>3455</v>
      </c>
      <c r="F110" s="185" t="s">
        <v>3456</v>
      </c>
      <c r="G110" s="186" t="s">
        <v>426</v>
      </c>
      <c r="H110" s="187">
        <v>1</v>
      </c>
      <c r="I110" s="6"/>
      <c r="J110" s="188">
        <f t="shared" si="0"/>
        <v>0</v>
      </c>
      <c r="K110" s="185" t="s">
        <v>5</v>
      </c>
      <c r="L110" s="104"/>
      <c r="M110" s="189" t="s">
        <v>5</v>
      </c>
      <c r="N110" s="190" t="s">
        <v>42</v>
      </c>
      <c r="O110" s="105"/>
      <c r="P110" s="191">
        <f t="shared" si="1"/>
        <v>0</v>
      </c>
      <c r="Q110" s="191">
        <v>0</v>
      </c>
      <c r="R110" s="191">
        <f t="shared" si="2"/>
        <v>0</v>
      </c>
      <c r="S110" s="191">
        <v>0</v>
      </c>
      <c r="T110" s="192">
        <f t="shared" si="3"/>
        <v>0</v>
      </c>
      <c r="AR110" s="93" t="s">
        <v>188</v>
      </c>
      <c r="AT110" s="93" t="s">
        <v>183</v>
      </c>
      <c r="AU110" s="93" t="s">
        <v>81</v>
      </c>
      <c r="AY110" s="93" t="s">
        <v>180</v>
      </c>
      <c r="BE110" s="193">
        <f t="shared" si="4"/>
        <v>0</v>
      </c>
      <c r="BF110" s="193">
        <f t="shared" si="5"/>
        <v>0</v>
      </c>
      <c r="BG110" s="193">
        <f t="shared" si="6"/>
        <v>0</v>
      </c>
      <c r="BH110" s="193">
        <f t="shared" si="7"/>
        <v>0</v>
      </c>
      <c r="BI110" s="193">
        <f t="shared" si="8"/>
        <v>0</v>
      </c>
      <c r="BJ110" s="93" t="s">
        <v>78</v>
      </c>
      <c r="BK110" s="193">
        <f t="shared" si="9"/>
        <v>0</v>
      </c>
      <c r="BL110" s="93" t="s">
        <v>188</v>
      </c>
      <c r="BM110" s="93" t="s">
        <v>3457</v>
      </c>
    </row>
    <row r="111" spans="2:65" s="103" customFormat="1" ht="16.5" customHeight="1">
      <c r="B111" s="104"/>
      <c r="C111" s="183" t="s">
        <v>11</v>
      </c>
      <c r="D111" s="183" t="s">
        <v>183</v>
      </c>
      <c r="E111" s="184" t="s">
        <v>3458</v>
      </c>
      <c r="F111" s="185" t="s">
        <v>3459</v>
      </c>
      <c r="G111" s="186" t="s">
        <v>2543</v>
      </c>
      <c r="H111" s="8"/>
      <c r="I111" s="6"/>
      <c r="J111" s="188">
        <f t="shared" si="0"/>
        <v>0</v>
      </c>
      <c r="K111" s="185" t="s">
        <v>5</v>
      </c>
      <c r="L111" s="104"/>
      <c r="M111" s="189" t="s">
        <v>5</v>
      </c>
      <c r="N111" s="190" t="s">
        <v>42</v>
      </c>
      <c r="O111" s="105"/>
      <c r="P111" s="191">
        <f t="shared" si="1"/>
        <v>0</v>
      </c>
      <c r="Q111" s="191">
        <v>0</v>
      </c>
      <c r="R111" s="191">
        <f t="shared" si="2"/>
        <v>0</v>
      </c>
      <c r="S111" s="191">
        <v>0</v>
      </c>
      <c r="T111" s="192">
        <f t="shared" si="3"/>
        <v>0</v>
      </c>
      <c r="AR111" s="93" t="s">
        <v>188</v>
      </c>
      <c r="AT111" s="93" t="s">
        <v>183</v>
      </c>
      <c r="AU111" s="93" t="s">
        <v>81</v>
      </c>
      <c r="AY111" s="93" t="s">
        <v>180</v>
      </c>
      <c r="BE111" s="193">
        <f t="shared" si="4"/>
        <v>0</v>
      </c>
      <c r="BF111" s="193">
        <f t="shared" si="5"/>
        <v>0</v>
      </c>
      <c r="BG111" s="193">
        <f t="shared" si="6"/>
        <v>0</v>
      </c>
      <c r="BH111" s="193">
        <f t="shared" si="7"/>
        <v>0</v>
      </c>
      <c r="BI111" s="193">
        <f t="shared" si="8"/>
        <v>0</v>
      </c>
      <c r="BJ111" s="93" t="s">
        <v>78</v>
      </c>
      <c r="BK111" s="193">
        <f t="shared" si="9"/>
        <v>0</v>
      </c>
      <c r="BL111" s="93" t="s">
        <v>188</v>
      </c>
      <c r="BM111" s="93" t="s">
        <v>3460</v>
      </c>
    </row>
    <row r="112" spans="2:65" s="103" customFormat="1" ht="16.5" customHeight="1">
      <c r="B112" s="104"/>
      <c r="C112" s="183" t="s">
        <v>271</v>
      </c>
      <c r="D112" s="183" t="s">
        <v>183</v>
      </c>
      <c r="E112" s="184" t="s">
        <v>3461</v>
      </c>
      <c r="F112" s="185" t="s">
        <v>3462</v>
      </c>
      <c r="G112" s="186" t="s">
        <v>2543</v>
      </c>
      <c r="H112" s="8"/>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3463</v>
      </c>
    </row>
    <row r="113" spans="2:65" s="171" customFormat="1" ht="29.85" customHeight="1">
      <c r="B113" s="170"/>
      <c r="D113" s="172" t="s">
        <v>70</v>
      </c>
      <c r="E113" s="181" t="s">
        <v>2862</v>
      </c>
      <c r="F113" s="181" t="s">
        <v>3464</v>
      </c>
      <c r="J113" s="182">
        <f>BK113</f>
        <v>0</v>
      </c>
      <c r="L113" s="170"/>
      <c r="M113" s="175"/>
      <c r="N113" s="176"/>
      <c r="O113" s="176"/>
      <c r="P113" s="177">
        <f>SUM(P114:P146)</f>
        <v>0</v>
      </c>
      <c r="Q113" s="176"/>
      <c r="R113" s="177">
        <f>SUM(R114:R146)</f>
        <v>0</v>
      </c>
      <c r="S113" s="176"/>
      <c r="T113" s="178">
        <f>SUM(T114:T146)</f>
        <v>0</v>
      </c>
      <c r="AR113" s="172" t="s">
        <v>78</v>
      </c>
      <c r="AT113" s="179" t="s">
        <v>70</v>
      </c>
      <c r="AU113" s="179" t="s">
        <v>78</v>
      </c>
      <c r="AY113" s="172" t="s">
        <v>180</v>
      </c>
      <c r="BK113" s="180">
        <f>SUM(BK114:BK146)</f>
        <v>0</v>
      </c>
    </row>
    <row r="114" spans="2:65" s="103" customFormat="1" ht="16.5" customHeight="1">
      <c r="B114" s="104"/>
      <c r="C114" s="183" t="s">
        <v>276</v>
      </c>
      <c r="D114" s="183" t="s">
        <v>183</v>
      </c>
      <c r="E114" s="184" t="s">
        <v>3465</v>
      </c>
      <c r="F114" s="185" t="s">
        <v>3466</v>
      </c>
      <c r="G114" s="186" t="s">
        <v>426</v>
      </c>
      <c r="H114" s="187">
        <v>1</v>
      </c>
      <c r="I114" s="6"/>
      <c r="J114" s="188">
        <f t="shared" ref="J114:J146" si="10">ROUND(I114*H114,2)</f>
        <v>0</v>
      </c>
      <c r="K114" s="185" t="s">
        <v>5</v>
      </c>
      <c r="L114" s="104"/>
      <c r="M114" s="189" t="s">
        <v>5</v>
      </c>
      <c r="N114" s="190" t="s">
        <v>42</v>
      </c>
      <c r="O114" s="105"/>
      <c r="P114" s="191">
        <f t="shared" ref="P114:P146" si="11">O114*H114</f>
        <v>0</v>
      </c>
      <c r="Q114" s="191">
        <v>0</v>
      </c>
      <c r="R114" s="191">
        <f t="shared" ref="R114:R146" si="12">Q114*H114</f>
        <v>0</v>
      </c>
      <c r="S114" s="191">
        <v>0</v>
      </c>
      <c r="T114" s="192">
        <f t="shared" ref="T114:T146" si="13">S114*H114</f>
        <v>0</v>
      </c>
      <c r="AR114" s="93" t="s">
        <v>188</v>
      </c>
      <c r="AT114" s="93" t="s">
        <v>183</v>
      </c>
      <c r="AU114" s="93" t="s">
        <v>81</v>
      </c>
      <c r="AY114" s="93" t="s">
        <v>180</v>
      </c>
      <c r="BE114" s="193">
        <f t="shared" ref="BE114:BE146" si="14">IF(N114="základní",J114,0)</f>
        <v>0</v>
      </c>
      <c r="BF114" s="193">
        <f t="shared" ref="BF114:BF146" si="15">IF(N114="snížená",J114,0)</f>
        <v>0</v>
      </c>
      <c r="BG114" s="193">
        <f t="shared" ref="BG114:BG146" si="16">IF(N114="zákl. přenesená",J114,0)</f>
        <v>0</v>
      </c>
      <c r="BH114" s="193">
        <f t="shared" ref="BH114:BH146" si="17">IF(N114="sníž. přenesená",J114,0)</f>
        <v>0</v>
      </c>
      <c r="BI114" s="193">
        <f t="shared" ref="BI114:BI146" si="18">IF(N114="nulová",J114,0)</f>
        <v>0</v>
      </c>
      <c r="BJ114" s="93" t="s">
        <v>78</v>
      </c>
      <c r="BK114" s="193">
        <f t="shared" ref="BK114:BK146" si="19">ROUND(I114*H114,2)</f>
        <v>0</v>
      </c>
      <c r="BL114" s="93" t="s">
        <v>188</v>
      </c>
      <c r="BM114" s="93" t="s">
        <v>3467</v>
      </c>
    </row>
    <row r="115" spans="2:65" s="103" customFormat="1" ht="16.5" customHeight="1">
      <c r="B115" s="104"/>
      <c r="C115" s="183" t="s">
        <v>281</v>
      </c>
      <c r="D115" s="183" t="s">
        <v>183</v>
      </c>
      <c r="E115" s="184" t="s">
        <v>3468</v>
      </c>
      <c r="F115" s="185" t="s">
        <v>3469</v>
      </c>
      <c r="G115" s="186" t="s">
        <v>426</v>
      </c>
      <c r="H115" s="187">
        <v>8</v>
      </c>
      <c r="I115" s="6"/>
      <c r="J115" s="188">
        <f t="shared" si="10"/>
        <v>0</v>
      </c>
      <c r="K115" s="185" t="s">
        <v>5</v>
      </c>
      <c r="L115" s="104"/>
      <c r="M115" s="189" t="s">
        <v>5</v>
      </c>
      <c r="N115" s="190" t="s">
        <v>42</v>
      </c>
      <c r="O115" s="105"/>
      <c r="P115" s="191">
        <f t="shared" si="11"/>
        <v>0</v>
      </c>
      <c r="Q115" s="191">
        <v>0</v>
      </c>
      <c r="R115" s="191">
        <f t="shared" si="12"/>
        <v>0</v>
      </c>
      <c r="S115" s="191">
        <v>0</v>
      </c>
      <c r="T115" s="192">
        <f t="shared" si="13"/>
        <v>0</v>
      </c>
      <c r="AR115" s="93" t="s">
        <v>188</v>
      </c>
      <c r="AT115" s="93" t="s">
        <v>183</v>
      </c>
      <c r="AU115" s="93" t="s">
        <v>81</v>
      </c>
      <c r="AY115" s="93" t="s">
        <v>180</v>
      </c>
      <c r="BE115" s="193">
        <f t="shared" si="14"/>
        <v>0</v>
      </c>
      <c r="BF115" s="193">
        <f t="shared" si="15"/>
        <v>0</v>
      </c>
      <c r="BG115" s="193">
        <f t="shared" si="16"/>
        <v>0</v>
      </c>
      <c r="BH115" s="193">
        <f t="shared" si="17"/>
        <v>0</v>
      </c>
      <c r="BI115" s="193">
        <f t="shared" si="18"/>
        <v>0</v>
      </c>
      <c r="BJ115" s="93" t="s">
        <v>78</v>
      </c>
      <c r="BK115" s="193">
        <f t="shared" si="19"/>
        <v>0</v>
      </c>
      <c r="BL115" s="93" t="s">
        <v>188</v>
      </c>
      <c r="BM115" s="93" t="s">
        <v>3470</v>
      </c>
    </row>
    <row r="116" spans="2:65" s="103" customFormat="1" ht="16.5" customHeight="1">
      <c r="B116" s="104"/>
      <c r="C116" s="183" t="s">
        <v>295</v>
      </c>
      <c r="D116" s="183" t="s">
        <v>183</v>
      </c>
      <c r="E116" s="184" t="s">
        <v>3471</v>
      </c>
      <c r="F116" s="185" t="s">
        <v>3472</v>
      </c>
      <c r="G116" s="186" t="s">
        <v>426</v>
      </c>
      <c r="H116" s="187">
        <v>23</v>
      </c>
      <c r="I116" s="6"/>
      <c r="J116" s="188">
        <f t="shared" si="10"/>
        <v>0</v>
      </c>
      <c r="K116" s="185" t="s">
        <v>5</v>
      </c>
      <c r="L116" s="104"/>
      <c r="M116" s="189" t="s">
        <v>5</v>
      </c>
      <c r="N116" s="190" t="s">
        <v>42</v>
      </c>
      <c r="O116" s="105"/>
      <c r="P116" s="191">
        <f t="shared" si="11"/>
        <v>0</v>
      </c>
      <c r="Q116" s="191">
        <v>0</v>
      </c>
      <c r="R116" s="191">
        <f t="shared" si="12"/>
        <v>0</v>
      </c>
      <c r="S116" s="191">
        <v>0</v>
      </c>
      <c r="T116" s="192">
        <f t="shared" si="13"/>
        <v>0</v>
      </c>
      <c r="AR116" s="93" t="s">
        <v>188</v>
      </c>
      <c r="AT116" s="93" t="s">
        <v>183</v>
      </c>
      <c r="AU116" s="93" t="s">
        <v>81</v>
      </c>
      <c r="AY116" s="93" t="s">
        <v>180</v>
      </c>
      <c r="BE116" s="193">
        <f t="shared" si="14"/>
        <v>0</v>
      </c>
      <c r="BF116" s="193">
        <f t="shared" si="15"/>
        <v>0</v>
      </c>
      <c r="BG116" s="193">
        <f t="shared" si="16"/>
        <v>0</v>
      </c>
      <c r="BH116" s="193">
        <f t="shared" si="17"/>
        <v>0</v>
      </c>
      <c r="BI116" s="193">
        <f t="shared" si="18"/>
        <v>0</v>
      </c>
      <c r="BJ116" s="93" t="s">
        <v>78</v>
      </c>
      <c r="BK116" s="193">
        <f t="shared" si="19"/>
        <v>0</v>
      </c>
      <c r="BL116" s="93" t="s">
        <v>188</v>
      </c>
      <c r="BM116" s="93" t="s">
        <v>3473</v>
      </c>
    </row>
    <row r="117" spans="2:65" s="103" customFormat="1" ht="16.5" customHeight="1">
      <c r="B117" s="104"/>
      <c r="C117" s="183" t="s">
        <v>302</v>
      </c>
      <c r="D117" s="183" t="s">
        <v>183</v>
      </c>
      <c r="E117" s="184" t="s">
        <v>3474</v>
      </c>
      <c r="F117" s="185" t="s">
        <v>3475</v>
      </c>
      <c r="G117" s="186" t="s">
        <v>426</v>
      </c>
      <c r="H117" s="187">
        <v>10</v>
      </c>
      <c r="I117" s="6"/>
      <c r="J117" s="188">
        <f t="shared" si="10"/>
        <v>0</v>
      </c>
      <c r="K117" s="185" t="s">
        <v>5</v>
      </c>
      <c r="L117" s="104"/>
      <c r="M117" s="189" t="s">
        <v>5</v>
      </c>
      <c r="N117" s="190" t="s">
        <v>42</v>
      </c>
      <c r="O117" s="105"/>
      <c r="P117" s="191">
        <f t="shared" si="11"/>
        <v>0</v>
      </c>
      <c r="Q117" s="191">
        <v>0</v>
      </c>
      <c r="R117" s="191">
        <f t="shared" si="12"/>
        <v>0</v>
      </c>
      <c r="S117" s="191">
        <v>0</v>
      </c>
      <c r="T117" s="192">
        <f t="shared" si="13"/>
        <v>0</v>
      </c>
      <c r="AR117" s="93" t="s">
        <v>188</v>
      </c>
      <c r="AT117" s="93" t="s">
        <v>183</v>
      </c>
      <c r="AU117" s="93" t="s">
        <v>81</v>
      </c>
      <c r="AY117" s="93" t="s">
        <v>180</v>
      </c>
      <c r="BE117" s="193">
        <f t="shared" si="14"/>
        <v>0</v>
      </c>
      <c r="BF117" s="193">
        <f t="shared" si="15"/>
        <v>0</v>
      </c>
      <c r="BG117" s="193">
        <f t="shared" si="16"/>
        <v>0</v>
      </c>
      <c r="BH117" s="193">
        <f t="shared" si="17"/>
        <v>0</v>
      </c>
      <c r="BI117" s="193">
        <f t="shared" si="18"/>
        <v>0</v>
      </c>
      <c r="BJ117" s="93" t="s">
        <v>78</v>
      </c>
      <c r="BK117" s="193">
        <f t="shared" si="19"/>
        <v>0</v>
      </c>
      <c r="BL117" s="93" t="s">
        <v>188</v>
      </c>
      <c r="BM117" s="93" t="s">
        <v>3476</v>
      </c>
    </row>
    <row r="118" spans="2:65" s="103" customFormat="1" ht="16.5" customHeight="1">
      <c r="B118" s="104"/>
      <c r="C118" s="183" t="s">
        <v>10</v>
      </c>
      <c r="D118" s="183" t="s">
        <v>183</v>
      </c>
      <c r="E118" s="184" t="s">
        <v>3477</v>
      </c>
      <c r="F118" s="185" t="s">
        <v>3478</v>
      </c>
      <c r="G118" s="186" t="s">
        <v>426</v>
      </c>
      <c r="H118" s="187">
        <v>4</v>
      </c>
      <c r="I118" s="6"/>
      <c r="J118" s="188">
        <f t="shared" si="10"/>
        <v>0</v>
      </c>
      <c r="K118" s="185" t="s">
        <v>5</v>
      </c>
      <c r="L118" s="104"/>
      <c r="M118" s="189" t="s">
        <v>5</v>
      </c>
      <c r="N118" s="190" t="s">
        <v>42</v>
      </c>
      <c r="O118" s="105"/>
      <c r="P118" s="191">
        <f t="shared" si="11"/>
        <v>0</v>
      </c>
      <c r="Q118" s="191">
        <v>0</v>
      </c>
      <c r="R118" s="191">
        <f t="shared" si="12"/>
        <v>0</v>
      </c>
      <c r="S118" s="191">
        <v>0</v>
      </c>
      <c r="T118" s="192">
        <f t="shared" si="13"/>
        <v>0</v>
      </c>
      <c r="AR118" s="93" t="s">
        <v>188</v>
      </c>
      <c r="AT118" s="93" t="s">
        <v>183</v>
      </c>
      <c r="AU118" s="93" t="s">
        <v>81</v>
      </c>
      <c r="AY118" s="93" t="s">
        <v>180</v>
      </c>
      <c r="BE118" s="193">
        <f t="shared" si="14"/>
        <v>0</v>
      </c>
      <c r="BF118" s="193">
        <f t="shared" si="15"/>
        <v>0</v>
      </c>
      <c r="BG118" s="193">
        <f t="shared" si="16"/>
        <v>0</v>
      </c>
      <c r="BH118" s="193">
        <f t="shared" si="17"/>
        <v>0</v>
      </c>
      <c r="BI118" s="193">
        <f t="shared" si="18"/>
        <v>0</v>
      </c>
      <c r="BJ118" s="93" t="s">
        <v>78</v>
      </c>
      <c r="BK118" s="193">
        <f t="shared" si="19"/>
        <v>0</v>
      </c>
      <c r="BL118" s="93" t="s">
        <v>188</v>
      </c>
      <c r="BM118" s="93" t="s">
        <v>3479</v>
      </c>
    </row>
    <row r="119" spans="2:65" s="103" customFormat="1" ht="16.5" customHeight="1">
      <c r="B119" s="104"/>
      <c r="C119" s="183" t="s">
        <v>312</v>
      </c>
      <c r="D119" s="183" t="s">
        <v>183</v>
      </c>
      <c r="E119" s="184" t="s">
        <v>3480</v>
      </c>
      <c r="F119" s="185" t="s">
        <v>3481</v>
      </c>
      <c r="G119" s="186" t="s">
        <v>426</v>
      </c>
      <c r="H119" s="187">
        <v>111</v>
      </c>
      <c r="I119" s="6"/>
      <c r="J119" s="188">
        <f t="shared" si="10"/>
        <v>0</v>
      </c>
      <c r="K119" s="185" t="s">
        <v>5</v>
      </c>
      <c r="L119" s="104"/>
      <c r="M119" s="189" t="s">
        <v>5</v>
      </c>
      <c r="N119" s="190" t="s">
        <v>42</v>
      </c>
      <c r="O119" s="105"/>
      <c r="P119" s="191">
        <f t="shared" si="11"/>
        <v>0</v>
      </c>
      <c r="Q119" s="191">
        <v>0</v>
      </c>
      <c r="R119" s="191">
        <f t="shared" si="12"/>
        <v>0</v>
      </c>
      <c r="S119" s="191">
        <v>0</v>
      </c>
      <c r="T119" s="192">
        <f t="shared" si="13"/>
        <v>0</v>
      </c>
      <c r="AR119" s="93" t="s">
        <v>188</v>
      </c>
      <c r="AT119" s="93" t="s">
        <v>183</v>
      </c>
      <c r="AU119" s="93" t="s">
        <v>81</v>
      </c>
      <c r="AY119" s="93" t="s">
        <v>180</v>
      </c>
      <c r="BE119" s="193">
        <f t="shared" si="14"/>
        <v>0</v>
      </c>
      <c r="BF119" s="193">
        <f t="shared" si="15"/>
        <v>0</v>
      </c>
      <c r="BG119" s="193">
        <f t="shared" si="16"/>
        <v>0</v>
      </c>
      <c r="BH119" s="193">
        <f t="shared" si="17"/>
        <v>0</v>
      </c>
      <c r="BI119" s="193">
        <f t="shared" si="18"/>
        <v>0</v>
      </c>
      <c r="BJ119" s="93" t="s">
        <v>78</v>
      </c>
      <c r="BK119" s="193">
        <f t="shared" si="19"/>
        <v>0</v>
      </c>
      <c r="BL119" s="93" t="s">
        <v>188</v>
      </c>
      <c r="BM119" s="93" t="s">
        <v>3482</v>
      </c>
    </row>
    <row r="120" spans="2:65" s="103" customFormat="1" ht="16.5" customHeight="1">
      <c r="B120" s="104"/>
      <c r="C120" s="183" t="s">
        <v>317</v>
      </c>
      <c r="D120" s="183" t="s">
        <v>183</v>
      </c>
      <c r="E120" s="184" t="s">
        <v>3483</v>
      </c>
      <c r="F120" s="185" t="s">
        <v>3484</v>
      </c>
      <c r="G120" s="186" t="s">
        <v>426</v>
      </c>
      <c r="H120" s="187">
        <v>111</v>
      </c>
      <c r="I120" s="6"/>
      <c r="J120" s="188">
        <f t="shared" si="10"/>
        <v>0</v>
      </c>
      <c r="K120" s="185" t="s">
        <v>5</v>
      </c>
      <c r="L120" s="104"/>
      <c r="M120" s="189" t="s">
        <v>5</v>
      </c>
      <c r="N120" s="190" t="s">
        <v>42</v>
      </c>
      <c r="O120" s="105"/>
      <c r="P120" s="191">
        <f t="shared" si="11"/>
        <v>0</v>
      </c>
      <c r="Q120" s="191">
        <v>0</v>
      </c>
      <c r="R120" s="191">
        <f t="shared" si="12"/>
        <v>0</v>
      </c>
      <c r="S120" s="191">
        <v>0</v>
      </c>
      <c r="T120" s="192">
        <f t="shared" si="13"/>
        <v>0</v>
      </c>
      <c r="AR120" s="93" t="s">
        <v>188</v>
      </c>
      <c r="AT120" s="93" t="s">
        <v>183</v>
      </c>
      <c r="AU120" s="93" t="s">
        <v>81</v>
      </c>
      <c r="AY120" s="93" t="s">
        <v>180</v>
      </c>
      <c r="BE120" s="193">
        <f t="shared" si="14"/>
        <v>0</v>
      </c>
      <c r="BF120" s="193">
        <f t="shared" si="15"/>
        <v>0</v>
      </c>
      <c r="BG120" s="193">
        <f t="shared" si="16"/>
        <v>0</v>
      </c>
      <c r="BH120" s="193">
        <f t="shared" si="17"/>
        <v>0</v>
      </c>
      <c r="BI120" s="193">
        <f t="shared" si="18"/>
        <v>0</v>
      </c>
      <c r="BJ120" s="93" t="s">
        <v>78</v>
      </c>
      <c r="BK120" s="193">
        <f t="shared" si="19"/>
        <v>0</v>
      </c>
      <c r="BL120" s="93" t="s">
        <v>188</v>
      </c>
      <c r="BM120" s="93" t="s">
        <v>3485</v>
      </c>
    </row>
    <row r="121" spans="2:65" s="103" customFormat="1" ht="16.5" customHeight="1">
      <c r="B121" s="104"/>
      <c r="C121" s="183" t="s">
        <v>324</v>
      </c>
      <c r="D121" s="183" t="s">
        <v>183</v>
      </c>
      <c r="E121" s="184" t="s">
        <v>3486</v>
      </c>
      <c r="F121" s="185" t="s">
        <v>3487</v>
      </c>
      <c r="G121" s="186" t="s">
        <v>426</v>
      </c>
      <c r="H121" s="187">
        <v>8</v>
      </c>
      <c r="I121" s="6"/>
      <c r="J121" s="188">
        <f t="shared" si="10"/>
        <v>0</v>
      </c>
      <c r="K121" s="185" t="s">
        <v>5</v>
      </c>
      <c r="L121" s="104"/>
      <c r="M121" s="189" t="s">
        <v>5</v>
      </c>
      <c r="N121" s="190" t="s">
        <v>42</v>
      </c>
      <c r="O121" s="105"/>
      <c r="P121" s="191">
        <f t="shared" si="11"/>
        <v>0</v>
      </c>
      <c r="Q121" s="191">
        <v>0</v>
      </c>
      <c r="R121" s="191">
        <f t="shared" si="12"/>
        <v>0</v>
      </c>
      <c r="S121" s="191">
        <v>0</v>
      </c>
      <c r="T121" s="192">
        <f t="shared" si="13"/>
        <v>0</v>
      </c>
      <c r="AR121" s="93" t="s">
        <v>188</v>
      </c>
      <c r="AT121" s="93" t="s">
        <v>183</v>
      </c>
      <c r="AU121" s="93" t="s">
        <v>81</v>
      </c>
      <c r="AY121" s="93" t="s">
        <v>180</v>
      </c>
      <c r="BE121" s="193">
        <f t="shared" si="14"/>
        <v>0</v>
      </c>
      <c r="BF121" s="193">
        <f t="shared" si="15"/>
        <v>0</v>
      </c>
      <c r="BG121" s="193">
        <f t="shared" si="16"/>
        <v>0</v>
      </c>
      <c r="BH121" s="193">
        <f t="shared" si="17"/>
        <v>0</v>
      </c>
      <c r="BI121" s="193">
        <f t="shared" si="18"/>
        <v>0</v>
      </c>
      <c r="BJ121" s="93" t="s">
        <v>78</v>
      </c>
      <c r="BK121" s="193">
        <f t="shared" si="19"/>
        <v>0</v>
      </c>
      <c r="BL121" s="93" t="s">
        <v>188</v>
      </c>
      <c r="BM121" s="93" t="s">
        <v>3488</v>
      </c>
    </row>
    <row r="122" spans="2:65" s="103" customFormat="1" ht="16.5" customHeight="1">
      <c r="B122" s="104"/>
      <c r="C122" s="183" t="s">
        <v>338</v>
      </c>
      <c r="D122" s="183" t="s">
        <v>183</v>
      </c>
      <c r="E122" s="184" t="s">
        <v>3483</v>
      </c>
      <c r="F122" s="185" t="s">
        <v>3484</v>
      </c>
      <c r="G122" s="186" t="s">
        <v>426</v>
      </c>
      <c r="H122" s="187">
        <v>8</v>
      </c>
      <c r="I122" s="6"/>
      <c r="J122" s="188">
        <f t="shared" si="10"/>
        <v>0</v>
      </c>
      <c r="K122" s="185" t="s">
        <v>5</v>
      </c>
      <c r="L122" s="104"/>
      <c r="M122" s="189" t="s">
        <v>5</v>
      </c>
      <c r="N122" s="190" t="s">
        <v>42</v>
      </c>
      <c r="O122" s="105"/>
      <c r="P122" s="191">
        <f t="shared" si="11"/>
        <v>0</v>
      </c>
      <c r="Q122" s="191">
        <v>0</v>
      </c>
      <c r="R122" s="191">
        <f t="shared" si="12"/>
        <v>0</v>
      </c>
      <c r="S122" s="191">
        <v>0</v>
      </c>
      <c r="T122" s="192">
        <f t="shared" si="13"/>
        <v>0</v>
      </c>
      <c r="AR122" s="93" t="s">
        <v>188</v>
      </c>
      <c r="AT122" s="93" t="s">
        <v>183</v>
      </c>
      <c r="AU122" s="93" t="s">
        <v>81</v>
      </c>
      <c r="AY122" s="93" t="s">
        <v>180</v>
      </c>
      <c r="BE122" s="193">
        <f t="shared" si="14"/>
        <v>0</v>
      </c>
      <c r="BF122" s="193">
        <f t="shared" si="15"/>
        <v>0</v>
      </c>
      <c r="BG122" s="193">
        <f t="shared" si="16"/>
        <v>0</v>
      </c>
      <c r="BH122" s="193">
        <f t="shared" si="17"/>
        <v>0</v>
      </c>
      <c r="BI122" s="193">
        <f t="shared" si="18"/>
        <v>0</v>
      </c>
      <c r="BJ122" s="93" t="s">
        <v>78</v>
      </c>
      <c r="BK122" s="193">
        <f t="shared" si="19"/>
        <v>0</v>
      </c>
      <c r="BL122" s="93" t="s">
        <v>188</v>
      </c>
      <c r="BM122" s="93" t="s">
        <v>3489</v>
      </c>
    </row>
    <row r="123" spans="2:65" s="103" customFormat="1" ht="16.5" customHeight="1">
      <c r="B123" s="104"/>
      <c r="C123" s="183" t="s">
        <v>345</v>
      </c>
      <c r="D123" s="183" t="s">
        <v>183</v>
      </c>
      <c r="E123" s="184" t="s">
        <v>3490</v>
      </c>
      <c r="F123" s="185" t="s">
        <v>3491</v>
      </c>
      <c r="G123" s="186" t="s">
        <v>426</v>
      </c>
      <c r="H123" s="187">
        <v>1</v>
      </c>
      <c r="I123" s="6"/>
      <c r="J123" s="188">
        <f t="shared" si="10"/>
        <v>0</v>
      </c>
      <c r="K123" s="185" t="s">
        <v>5</v>
      </c>
      <c r="L123" s="104"/>
      <c r="M123" s="189" t="s">
        <v>5</v>
      </c>
      <c r="N123" s="190" t="s">
        <v>42</v>
      </c>
      <c r="O123" s="105"/>
      <c r="P123" s="191">
        <f t="shared" si="11"/>
        <v>0</v>
      </c>
      <c r="Q123" s="191">
        <v>0</v>
      </c>
      <c r="R123" s="191">
        <f t="shared" si="12"/>
        <v>0</v>
      </c>
      <c r="S123" s="191">
        <v>0</v>
      </c>
      <c r="T123" s="192">
        <f t="shared" si="13"/>
        <v>0</v>
      </c>
      <c r="AR123" s="93" t="s">
        <v>188</v>
      </c>
      <c r="AT123" s="93" t="s">
        <v>183</v>
      </c>
      <c r="AU123" s="93" t="s">
        <v>81</v>
      </c>
      <c r="AY123" s="93" t="s">
        <v>180</v>
      </c>
      <c r="BE123" s="193">
        <f t="shared" si="14"/>
        <v>0</v>
      </c>
      <c r="BF123" s="193">
        <f t="shared" si="15"/>
        <v>0</v>
      </c>
      <c r="BG123" s="193">
        <f t="shared" si="16"/>
        <v>0</v>
      </c>
      <c r="BH123" s="193">
        <f t="shared" si="17"/>
        <v>0</v>
      </c>
      <c r="BI123" s="193">
        <f t="shared" si="18"/>
        <v>0</v>
      </c>
      <c r="BJ123" s="93" t="s">
        <v>78</v>
      </c>
      <c r="BK123" s="193">
        <f t="shared" si="19"/>
        <v>0</v>
      </c>
      <c r="BL123" s="93" t="s">
        <v>188</v>
      </c>
      <c r="BM123" s="93" t="s">
        <v>3492</v>
      </c>
    </row>
    <row r="124" spans="2:65" s="103" customFormat="1" ht="16.5" customHeight="1">
      <c r="B124" s="104"/>
      <c r="C124" s="183" t="s">
        <v>356</v>
      </c>
      <c r="D124" s="183" t="s">
        <v>183</v>
      </c>
      <c r="E124" s="184" t="s">
        <v>3493</v>
      </c>
      <c r="F124" s="185" t="s">
        <v>3494</v>
      </c>
      <c r="G124" s="186" t="s">
        <v>426</v>
      </c>
      <c r="H124" s="187">
        <v>160</v>
      </c>
      <c r="I124" s="6"/>
      <c r="J124" s="188">
        <f t="shared" si="10"/>
        <v>0</v>
      </c>
      <c r="K124" s="185" t="s">
        <v>5</v>
      </c>
      <c r="L124" s="104"/>
      <c r="M124" s="189" t="s">
        <v>5</v>
      </c>
      <c r="N124" s="190" t="s">
        <v>42</v>
      </c>
      <c r="O124" s="105"/>
      <c r="P124" s="191">
        <f t="shared" si="11"/>
        <v>0</v>
      </c>
      <c r="Q124" s="191">
        <v>0</v>
      </c>
      <c r="R124" s="191">
        <f t="shared" si="12"/>
        <v>0</v>
      </c>
      <c r="S124" s="191">
        <v>0</v>
      </c>
      <c r="T124" s="192">
        <f t="shared" si="13"/>
        <v>0</v>
      </c>
      <c r="AR124" s="93" t="s">
        <v>188</v>
      </c>
      <c r="AT124" s="93" t="s">
        <v>183</v>
      </c>
      <c r="AU124" s="93" t="s">
        <v>81</v>
      </c>
      <c r="AY124" s="93" t="s">
        <v>180</v>
      </c>
      <c r="BE124" s="193">
        <f t="shared" si="14"/>
        <v>0</v>
      </c>
      <c r="BF124" s="193">
        <f t="shared" si="15"/>
        <v>0</v>
      </c>
      <c r="BG124" s="193">
        <f t="shared" si="16"/>
        <v>0</v>
      </c>
      <c r="BH124" s="193">
        <f t="shared" si="17"/>
        <v>0</v>
      </c>
      <c r="BI124" s="193">
        <f t="shared" si="18"/>
        <v>0</v>
      </c>
      <c r="BJ124" s="93" t="s">
        <v>78</v>
      </c>
      <c r="BK124" s="193">
        <f t="shared" si="19"/>
        <v>0</v>
      </c>
      <c r="BL124" s="93" t="s">
        <v>188</v>
      </c>
      <c r="BM124" s="93" t="s">
        <v>3495</v>
      </c>
    </row>
    <row r="125" spans="2:65" s="103" customFormat="1" ht="16.5" customHeight="1">
      <c r="B125" s="104"/>
      <c r="C125" s="183" t="s">
        <v>362</v>
      </c>
      <c r="D125" s="183" t="s">
        <v>183</v>
      </c>
      <c r="E125" s="184" t="s">
        <v>3496</v>
      </c>
      <c r="F125" s="185" t="s">
        <v>3497</v>
      </c>
      <c r="G125" s="186" t="s">
        <v>426</v>
      </c>
      <c r="H125" s="187">
        <v>30</v>
      </c>
      <c r="I125" s="6"/>
      <c r="J125" s="188">
        <f t="shared" si="10"/>
        <v>0</v>
      </c>
      <c r="K125" s="185" t="s">
        <v>5</v>
      </c>
      <c r="L125" s="104"/>
      <c r="M125" s="189" t="s">
        <v>5</v>
      </c>
      <c r="N125" s="190" t="s">
        <v>42</v>
      </c>
      <c r="O125" s="105"/>
      <c r="P125" s="191">
        <f t="shared" si="11"/>
        <v>0</v>
      </c>
      <c r="Q125" s="191">
        <v>0</v>
      </c>
      <c r="R125" s="191">
        <f t="shared" si="12"/>
        <v>0</v>
      </c>
      <c r="S125" s="191">
        <v>0</v>
      </c>
      <c r="T125" s="192">
        <f t="shared" si="13"/>
        <v>0</v>
      </c>
      <c r="AR125" s="93" t="s">
        <v>188</v>
      </c>
      <c r="AT125" s="93" t="s">
        <v>183</v>
      </c>
      <c r="AU125" s="93" t="s">
        <v>81</v>
      </c>
      <c r="AY125" s="93" t="s">
        <v>180</v>
      </c>
      <c r="BE125" s="193">
        <f t="shared" si="14"/>
        <v>0</v>
      </c>
      <c r="BF125" s="193">
        <f t="shared" si="15"/>
        <v>0</v>
      </c>
      <c r="BG125" s="193">
        <f t="shared" si="16"/>
        <v>0</v>
      </c>
      <c r="BH125" s="193">
        <f t="shared" si="17"/>
        <v>0</v>
      </c>
      <c r="BI125" s="193">
        <f t="shared" si="18"/>
        <v>0</v>
      </c>
      <c r="BJ125" s="93" t="s">
        <v>78</v>
      </c>
      <c r="BK125" s="193">
        <f t="shared" si="19"/>
        <v>0</v>
      </c>
      <c r="BL125" s="93" t="s">
        <v>188</v>
      </c>
      <c r="BM125" s="93" t="s">
        <v>3498</v>
      </c>
    </row>
    <row r="126" spans="2:65" s="103" customFormat="1" ht="16.5" customHeight="1">
      <c r="B126" s="104"/>
      <c r="C126" s="183" t="s">
        <v>368</v>
      </c>
      <c r="D126" s="183" t="s">
        <v>183</v>
      </c>
      <c r="E126" s="184" t="s">
        <v>3499</v>
      </c>
      <c r="F126" s="185" t="s">
        <v>3500</v>
      </c>
      <c r="G126" s="186" t="s">
        <v>186</v>
      </c>
      <c r="H126" s="187">
        <v>120</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3501</v>
      </c>
    </row>
    <row r="127" spans="2:65" s="103" customFormat="1" ht="16.5" customHeight="1">
      <c r="B127" s="104"/>
      <c r="C127" s="183" t="s">
        <v>376</v>
      </c>
      <c r="D127" s="183" t="s">
        <v>183</v>
      </c>
      <c r="E127" s="184" t="s">
        <v>3502</v>
      </c>
      <c r="F127" s="185" t="s">
        <v>3503</v>
      </c>
      <c r="G127" s="186" t="s">
        <v>186</v>
      </c>
      <c r="H127" s="187">
        <v>30</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3504</v>
      </c>
    </row>
    <row r="128" spans="2:65" s="103" customFormat="1" ht="16.5" customHeight="1">
      <c r="B128" s="104"/>
      <c r="C128" s="183" t="s">
        <v>384</v>
      </c>
      <c r="D128" s="183" t="s">
        <v>183</v>
      </c>
      <c r="E128" s="184" t="s">
        <v>3505</v>
      </c>
      <c r="F128" s="185" t="s">
        <v>3506</v>
      </c>
      <c r="G128" s="186" t="s">
        <v>186</v>
      </c>
      <c r="H128" s="187">
        <v>100</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3507</v>
      </c>
    </row>
    <row r="129" spans="2:65" s="103" customFormat="1" ht="16.5" customHeight="1">
      <c r="B129" s="104"/>
      <c r="C129" s="183" t="s">
        <v>389</v>
      </c>
      <c r="D129" s="183" t="s">
        <v>183</v>
      </c>
      <c r="E129" s="184" t="s">
        <v>3508</v>
      </c>
      <c r="F129" s="185" t="s">
        <v>3509</v>
      </c>
      <c r="G129" s="186" t="s">
        <v>186</v>
      </c>
      <c r="H129" s="187">
        <v>2200</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3510</v>
      </c>
    </row>
    <row r="130" spans="2:65" s="103" customFormat="1" ht="16.5" customHeight="1">
      <c r="B130" s="104"/>
      <c r="C130" s="183" t="s">
        <v>395</v>
      </c>
      <c r="D130" s="183" t="s">
        <v>183</v>
      </c>
      <c r="E130" s="184" t="s">
        <v>3511</v>
      </c>
      <c r="F130" s="185" t="s">
        <v>3512</v>
      </c>
      <c r="G130" s="186" t="s">
        <v>186</v>
      </c>
      <c r="H130" s="187">
        <v>2650</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3513</v>
      </c>
    </row>
    <row r="131" spans="2:65" s="103" customFormat="1" ht="16.5" customHeight="1">
      <c r="B131" s="104"/>
      <c r="C131" s="183" t="s">
        <v>402</v>
      </c>
      <c r="D131" s="183" t="s">
        <v>183</v>
      </c>
      <c r="E131" s="184" t="s">
        <v>3514</v>
      </c>
      <c r="F131" s="185" t="s">
        <v>3515</v>
      </c>
      <c r="G131" s="186" t="s">
        <v>186</v>
      </c>
      <c r="H131" s="187">
        <v>350</v>
      </c>
      <c r="I131" s="6"/>
      <c r="J131" s="188">
        <f t="shared" si="10"/>
        <v>0</v>
      </c>
      <c r="K131" s="185" t="s">
        <v>5</v>
      </c>
      <c r="L131" s="104"/>
      <c r="M131" s="189" t="s">
        <v>5</v>
      </c>
      <c r="N131" s="190" t="s">
        <v>42</v>
      </c>
      <c r="O131" s="105"/>
      <c r="P131" s="191">
        <f t="shared" si="11"/>
        <v>0</v>
      </c>
      <c r="Q131" s="191">
        <v>0</v>
      </c>
      <c r="R131" s="191">
        <f t="shared" si="12"/>
        <v>0</v>
      </c>
      <c r="S131" s="191">
        <v>0</v>
      </c>
      <c r="T131" s="192">
        <f t="shared" si="13"/>
        <v>0</v>
      </c>
      <c r="AR131" s="93" t="s">
        <v>188</v>
      </c>
      <c r="AT131" s="93" t="s">
        <v>183</v>
      </c>
      <c r="AU131" s="93" t="s">
        <v>81</v>
      </c>
      <c r="AY131" s="93" t="s">
        <v>180</v>
      </c>
      <c r="BE131" s="193">
        <f t="shared" si="14"/>
        <v>0</v>
      </c>
      <c r="BF131" s="193">
        <f t="shared" si="15"/>
        <v>0</v>
      </c>
      <c r="BG131" s="193">
        <f t="shared" si="16"/>
        <v>0</v>
      </c>
      <c r="BH131" s="193">
        <f t="shared" si="17"/>
        <v>0</v>
      </c>
      <c r="BI131" s="193">
        <f t="shared" si="18"/>
        <v>0</v>
      </c>
      <c r="BJ131" s="93" t="s">
        <v>78</v>
      </c>
      <c r="BK131" s="193">
        <f t="shared" si="19"/>
        <v>0</v>
      </c>
      <c r="BL131" s="93" t="s">
        <v>188</v>
      </c>
      <c r="BM131" s="93" t="s">
        <v>3516</v>
      </c>
    </row>
    <row r="132" spans="2:65" s="103" customFormat="1" ht="16.5" customHeight="1">
      <c r="B132" s="104"/>
      <c r="C132" s="183" t="s">
        <v>413</v>
      </c>
      <c r="D132" s="183" t="s">
        <v>183</v>
      </c>
      <c r="E132" s="184" t="s">
        <v>3517</v>
      </c>
      <c r="F132" s="185" t="s">
        <v>3518</v>
      </c>
      <c r="G132" s="186" t="s">
        <v>186</v>
      </c>
      <c r="H132" s="187">
        <v>60</v>
      </c>
      <c r="I132" s="6"/>
      <c r="J132" s="188">
        <f t="shared" si="10"/>
        <v>0</v>
      </c>
      <c r="K132" s="185" t="s">
        <v>5</v>
      </c>
      <c r="L132" s="104"/>
      <c r="M132" s="189" t="s">
        <v>5</v>
      </c>
      <c r="N132" s="190" t="s">
        <v>42</v>
      </c>
      <c r="O132" s="105"/>
      <c r="P132" s="191">
        <f t="shared" si="11"/>
        <v>0</v>
      </c>
      <c r="Q132" s="191">
        <v>0</v>
      </c>
      <c r="R132" s="191">
        <f t="shared" si="12"/>
        <v>0</v>
      </c>
      <c r="S132" s="191">
        <v>0</v>
      </c>
      <c r="T132" s="192">
        <f t="shared" si="13"/>
        <v>0</v>
      </c>
      <c r="AR132" s="93" t="s">
        <v>188</v>
      </c>
      <c r="AT132" s="93" t="s">
        <v>183</v>
      </c>
      <c r="AU132" s="93" t="s">
        <v>81</v>
      </c>
      <c r="AY132" s="93" t="s">
        <v>180</v>
      </c>
      <c r="BE132" s="193">
        <f t="shared" si="14"/>
        <v>0</v>
      </c>
      <c r="BF132" s="193">
        <f t="shared" si="15"/>
        <v>0</v>
      </c>
      <c r="BG132" s="193">
        <f t="shared" si="16"/>
        <v>0</v>
      </c>
      <c r="BH132" s="193">
        <f t="shared" si="17"/>
        <v>0</v>
      </c>
      <c r="BI132" s="193">
        <f t="shared" si="18"/>
        <v>0</v>
      </c>
      <c r="BJ132" s="93" t="s">
        <v>78</v>
      </c>
      <c r="BK132" s="193">
        <f t="shared" si="19"/>
        <v>0</v>
      </c>
      <c r="BL132" s="93" t="s">
        <v>188</v>
      </c>
      <c r="BM132" s="93" t="s">
        <v>3519</v>
      </c>
    </row>
    <row r="133" spans="2:65" s="103" customFormat="1" ht="16.5" customHeight="1">
      <c r="B133" s="104"/>
      <c r="C133" s="183" t="s">
        <v>423</v>
      </c>
      <c r="D133" s="183" t="s">
        <v>183</v>
      </c>
      <c r="E133" s="184" t="s">
        <v>3520</v>
      </c>
      <c r="F133" s="185" t="s">
        <v>3521</v>
      </c>
      <c r="G133" s="186" t="s">
        <v>186</v>
      </c>
      <c r="H133" s="187">
        <v>50</v>
      </c>
      <c r="I133" s="6"/>
      <c r="J133" s="188">
        <f t="shared" si="10"/>
        <v>0</v>
      </c>
      <c r="K133" s="185" t="s">
        <v>5</v>
      </c>
      <c r="L133" s="104"/>
      <c r="M133" s="189" t="s">
        <v>5</v>
      </c>
      <c r="N133" s="190" t="s">
        <v>42</v>
      </c>
      <c r="O133" s="105"/>
      <c r="P133" s="191">
        <f t="shared" si="11"/>
        <v>0</v>
      </c>
      <c r="Q133" s="191">
        <v>0</v>
      </c>
      <c r="R133" s="191">
        <f t="shared" si="12"/>
        <v>0</v>
      </c>
      <c r="S133" s="191">
        <v>0</v>
      </c>
      <c r="T133" s="192">
        <f t="shared" si="13"/>
        <v>0</v>
      </c>
      <c r="AR133" s="93" t="s">
        <v>188</v>
      </c>
      <c r="AT133" s="93" t="s">
        <v>183</v>
      </c>
      <c r="AU133" s="93" t="s">
        <v>81</v>
      </c>
      <c r="AY133" s="93" t="s">
        <v>180</v>
      </c>
      <c r="BE133" s="193">
        <f t="shared" si="14"/>
        <v>0</v>
      </c>
      <c r="BF133" s="193">
        <f t="shared" si="15"/>
        <v>0</v>
      </c>
      <c r="BG133" s="193">
        <f t="shared" si="16"/>
        <v>0</v>
      </c>
      <c r="BH133" s="193">
        <f t="shared" si="17"/>
        <v>0</v>
      </c>
      <c r="BI133" s="193">
        <f t="shared" si="18"/>
        <v>0</v>
      </c>
      <c r="BJ133" s="93" t="s">
        <v>78</v>
      </c>
      <c r="BK133" s="193">
        <f t="shared" si="19"/>
        <v>0</v>
      </c>
      <c r="BL133" s="93" t="s">
        <v>188</v>
      </c>
      <c r="BM133" s="93" t="s">
        <v>3522</v>
      </c>
    </row>
    <row r="134" spans="2:65" s="103" customFormat="1" ht="16.5" customHeight="1">
      <c r="B134" s="104"/>
      <c r="C134" s="183" t="s">
        <v>429</v>
      </c>
      <c r="D134" s="183" t="s">
        <v>183</v>
      </c>
      <c r="E134" s="184" t="s">
        <v>3523</v>
      </c>
      <c r="F134" s="185" t="s">
        <v>3524</v>
      </c>
      <c r="G134" s="186" t="s">
        <v>186</v>
      </c>
      <c r="H134" s="187">
        <v>35</v>
      </c>
      <c r="I134" s="6"/>
      <c r="J134" s="188">
        <f t="shared" si="10"/>
        <v>0</v>
      </c>
      <c r="K134" s="185" t="s">
        <v>5</v>
      </c>
      <c r="L134" s="104"/>
      <c r="M134" s="189" t="s">
        <v>5</v>
      </c>
      <c r="N134" s="190" t="s">
        <v>42</v>
      </c>
      <c r="O134" s="105"/>
      <c r="P134" s="191">
        <f t="shared" si="11"/>
        <v>0</v>
      </c>
      <c r="Q134" s="191">
        <v>0</v>
      </c>
      <c r="R134" s="191">
        <f t="shared" si="12"/>
        <v>0</v>
      </c>
      <c r="S134" s="191">
        <v>0</v>
      </c>
      <c r="T134" s="192">
        <f t="shared" si="13"/>
        <v>0</v>
      </c>
      <c r="AR134" s="93" t="s">
        <v>188</v>
      </c>
      <c r="AT134" s="93" t="s">
        <v>183</v>
      </c>
      <c r="AU134" s="93" t="s">
        <v>81</v>
      </c>
      <c r="AY134" s="93" t="s">
        <v>180</v>
      </c>
      <c r="BE134" s="193">
        <f t="shared" si="14"/>
        <v>0</v>
      </c>
      <c r="BF134" s="193">
        <f t="shared" si="15"/>
        <v>0</v>
      </c>
      <c r="BG134" s="193">
        <f t="shared" si="16"/>
        <v>0</v>
      </c>
      <c r="BH134" s="193">
        <f t="shared" si="17"/>
        <v>0</v>
      </c>
      <c r="BI134" s="193">
        <f t="shared" si="18"/>
        <v>0</v>
      </c>
      <c r="BJ134" s="93" t="s">
        <v>78</v>
      </c>
      <c r="BK134" s="193">
        <f t="shared" si="19"/>
        <v>0</v>
      </c>
      <c r="BL134" s="93" t="s">
        <v>188</v>
      </c>
      <c r="BM134" s="93" t="s">
        <v>3525</v>
      </c>
    </row>
    <row r="135" spans="2:65" s="103" customFormat="1" ht="16.5" customHeight="1">
      <c r="B135" s="104"/>
      <c r="C135" s="183" t="s">
        <v>411</v>
      </c>
      <c r="D135" s="183" t="s">
        <v>183</v>
      </c>
      <c r="E135" s="184" t="s">
        <v>3526</v>
      </c>
      <c r="F135" s="185" t="s">
        <v>3527</v>
      </c>
      <c r="G135" s="186" t="s">
        <v>186</v>
      </c>
      <c r="H135" s="187">
        <v>15</v>
      </c>
      <c r="I135" s="6"/>
      <c r="J135" s="188">
        <f t="shared" si="10"/>
        <v>0</v>
      </c>
      <c r="K135" s="185" t="s">
        <v>5</v>
      </c>
      <c r="L135" s="104"/>
      <c r="M135" s="189" t="s">
        <v>5</v>
      </c>
      <c r="N135" s="190" t="s">
        <v>42</v>
      </c>
      <c r="O135" s="105"/>
      <c r="P135" s="191">
        <f t="shared" si="11"/>
        <v>0</v>
      </c>
      <c r="Q135" s="191">
        <v>0</v>
      </c>
      <c r="R135" s="191">
        <f t="shared" si="12"/>
        <v>0</v>
      </c>
      <c r="S135" s="191">
        <v>0</v>
      </c>
      <c r="T135" s="192">
        <f t="shared" si="13"/>
        <v>0</v>
      </c>
      <c r="AR135" s="93" t="s">
        <v>188</v>
      </c>
      <c r="AT135" s="93" t="s">
        <v>183</v>
      </c>
      <c r="AU135" s="93" t="s">
        <v>81</v>
      </c>
      <c r="AY135" s="93" t="s">
        <v>180</v>
      </c>
      <c r="BE135" s="193">
        <f t="shared" si="14"/>
        <v>0</v>
      </c>
      <c r="BF135" s="193">
        <f t="shared" si="15"/>
        <v>0</v>
      </c>
      <c r="BG135" s="193">
        <f t="shared" si="16"/>
        <v>0</v>
      </c>
      <c r="BH135" s="193">
        <f t="shared" si="17"/>
        <v>0</v>
      </c>
      <c r="BI135" s="193">
        <f t="shared" si="18"/>
        <v>0</v>
      </c>
      <c r="BJ135" s="93" t="s">
        <v>78</v>
      </c>
      <c r="BK135" s="193">
        <f t="shared" si="19"/>
        <v>0</v>
      </c>
      <c r="BL135" s="93" t="s">
        <v>188</v>
      </c>
      <c r="BM135" s="93" t="s">
        <v>3528</v>
      </c>
    </row>
    <row r="136" spans="2:65" s="103" customFormat="1" ht="16.5" customHeight="1">
      <c r="B136" s="104"/>
      <c r="C136" s="183" t="s">
        <v>440</v>
      </c>
      <c r="D136" s="183" t="s">
        <v>183</v>
      </c>
      <c r="E136" s="184" t="s">
        <v>3529</v>
      </c>
      <c r="F136" s="185" t="s">
        <v>3530</v>
      </c>
      <c r="G136" s="186" t="s">
        <v>186</v>
      </c>
      <c r="H136" s="187">
        <v>150</v>
      </c>
      <c r="I136" s="6"/>
      <c r="J136" s="188">
        <f t="shared" si="10"/>
        <v>0</v>
      </c>
      <c r="K136" s="185" t="s">
        <v>5</v>
      </c>
      <c r="L136" s="104"/>
      <c r="M136" s="189" t="s">
        <v>5</v>
      </c>
      <c r="N136" s="190" t="s">
        <v>42</v>
      </c>
      <c r="O136" s="105"/>
      <c r="P136" s="191">
        <f t="shared" si="11"/>
        <v>0</v>
      </c>
      <c r="Q136" s="191">
        <v>0</v>
      </c>
      <c r="R136" s="191">
        <f t="shared" si="12"/>
        <v>0</v>
      </c>
      <c r="S136" s="191">
        <v>0</v>
      </c>
      <c r="T136" s="192">
        <f t="shared" si="13"/>
        <v>0</v>
      </c>
      <c r="AR136" s="93" t="s">
        <v>188</v>
      </c>
      <c r="AT136" s="93" t="s">
        <v>183</v>
      </c>
      <c r="AU136" s="93" t="s">
        <v>81</v>
      </c>
      <c r="AY136" s="93" t="s">
        <v>180</v>
      </c>
      <c r="BE136" s="193">
        <f t="shared" si="14"/>
        <v>0</v>
      </c>
      <c r="BF136" s="193">
        <f t="shared" si="15"/>
        <v>0</v>
      </c>
      <c r="BG136" s="193">
        <f t="shared" si="16"/>
        <v>0</v>
      </c>
      <c r="BH136" s="193">
        <f t="shared" si="17"/>
        <v>0</v>
      </c>
      <c r="BI136" s="193">
        <f t="shared" si="18"/>
        <v>0</v>
      </c>
      <c r="BJ136" s="93" t="s">
        <v>78</v>
      </c>
      <c r="BK136" s="193">
        <f t="shared" si="19"/>
        <v>0</v>
      </c>
      <c r="BL136" s="93" t="s">
        <v>188</v>
      </c>
      <c r="BM136" s="93" t="s">
        <v>3531</v>
      </c>
    </row>
    <row r="137" spans="2:65" s="103" customFormat="1" ht="16.5" customHeight="1">
      <c r="B137" s="104"/>
      <c r="C137" s="183" t="s">
        <v>444</v>
      </c>
      <c r="D137" s="183" t="s">
        <v>183</v>
      </c>
      <c r="E137" s="184" t="s">
        <v>3532</v>
      </c>
      <c r="F137" s="185" t="s">
        <v>3533</v>
      </c>
      <c r="G137" s="186" t="s">
        <v>426</v>
      </c>
      <c r="H137" s="187">
        <v>125</v>
      </c>
      <c r="I137" s="6"/>
      <c r="J137" s="188">
        <f t="shared" si="10"/>
        <v>0</v>
      </c>
      <c r="K137" s="185" t="s">
        <v>5</v>
      </c>
      <c r="L137" s="104"/>
      <c r="M137" s="189" t="s">
        <v>5</v>
      </c>
      <c r="N137" s="190" t="s">
        <v>42</v>
      </c>
      <c r="O137" s="105"/>
      <c r="P137" s="191">
        <f t="shared" si="11"/>
        <v>0</v>
      </c>
      <c r="Q137" s="191">
        <v>0</v>
      </c>
      <c r="R137" s="191">
        <f t="shared" si="12"/>
        <v>0</v>
      </c>
      <c r="S137" s="191">
        <v>0</v>
      </c>
      <c r="T137" s="192">
        <f t="shared" si="13"/>
        <v>0</v>
      </c>
      <c r="AR137" s="93" t="s">
        <v>188</v>
      </c>
      <c r="AT137" s="93" t="s">
        <v>183</v>
      </c>
      <c r="AU137" s="93" t="s">
        <v>81</v>
      </c>
      <c r="AY137" s="93" t="s">
        <v>180</v>
      </c>
      <c r="BE137" s="193">
        <f t="shared" si="14"/>
        <v>0</v>
      </c>
      <c r="BF137" s="193">
        <f t="shared" si="15"/>
        <v>0</v>
      </c>
      <c r="BG137" s="193">
        <f t="shared" si="16"/>
        <v>0</v>
      </c>
      <c r="BH137" s="193">
        <f t="shared" si="17"/>
        <v>0</v>
      </c>
      <c r="BI137" s="193">
        <f t="shared" si="18"/>
        <v>0</v>
      </c>
      <c r="BJ137" s="93" t="s">
        <v>78</v>
      </c>
      <c r="BK137" s="193">
        <f t="shared" si="19"/>
        <v>0</v>
      </c>
      <c r="BL137" s="93" t="s">
        <v>188</v>
      </c>
      <c r="BM137" s="93" t="s">
        <v>3534</v>
      </c>
    </row>
    <row r="138" spans="2:65" s="103" customFormat="1" ht="16.5" customHeight="1">
      <c r="B138" s="104"/>
      <c r="C138" s="183" t="s">
        <v>451</v>
      </c>
      <c r="D138" s="183" t="s">
        <v>183</v>
      </c>
      <c r="E138" s="184" t="s">
        <v>3535</v>
      </c>
      <c r="F138" s="185" t="s">
        <v>3536</v>
      </c>
      <c r="G138" s="186" t="s">
        <v>426</v>
      </c>
      <c r="H138" s="187">
        <v>15</v>
      </c>
      <c r="I138" s="6"/>
      <c r="J138" s="188">
        <f t="shared" si="10"/>
        <v>0</v>
      </c>
      <c r="K138" s="185" t="s">
        <v>5</v>
      </c>
      <c r="L138" s="104"/>
      <c r="M138" s="189" t="s">
        <v>5</v>
      </c>
      <c r="N138" s="190" t="s">
        <v>42</v>
      </c>
      <c r="O138" s="105"/>
      <c r="P138" s="191">
        <f t="shared" si="11"/>
        <v>0</v>
      </c>
      <c r="Q138" s="191">
        <v>0</v>
      </c>
      <c r="R138" s="191">
        <f t="shared" si="12"/>
        <v>0</v>
      </c>
      <c r="S138" s="191">
        <v>0</v>
      </c>
      <c r="T138" s="192">
        <f t="shared" si="13"/>
        <v>0</v>
      </c>
      <c r="AR138" s="93" t="s">
        <v>188</v>
      </c>
      <c r="AT138" s="93" t="s">
        <v>183</v>
      </c>
      <c r="AU138" s="93" t="s">
        <v>81</v>
      </c>
      <c r="AY138" s="93" t="s">
        <v>180</v>
      </c>
      <c r="BE138" s="193">
        <f t="shared" si="14"/>
        <v>0</v>
      </c>
      <c r="BF138" s="193">
        <f t="shared" si="15"/>
        <v>0</v>
      </c>
      <c r="BG138" s="193">
        <f t="shared" si="16"/>
        <v>0</v>
      </c>
      <c r="BH138" s="193">
        <f t="shared" si="17"/>
        <v>0</v>
      </c>
      <c r="BI138" s="193">
        <f t="shared" si="18"/>
        <v>0</v>
      </c>
      <c r="BJ138" s="93" t="s">
        <v>78</v>
      </c>
      <c r="BK138" s="193">
        <f t="shared" si="19"/>
        <v>0</v>
      </c>
      <c r="BL138" s="93" t="s">
        <v>188</v>
      </c>
      <c r="BM138" s="93" t="s">
        <v>3537</v>
      </c>
    </row>
    <row r="139" spans="2:65" s="103" customFormat="1" ht="16.5" customHeight="1">
      <c r="B139" s="104"/>
      <c r="C139" s="183" t="s">
        <v>458</v>
      </c>
      <c r="D139" s="183" t="s">
        <v>183</v>
      </c>
      <c r="E139" s="184" t="s">
        <v>3538</v>
      </c>
      <c r="F139" s="185" t="s">
        <v>3539</v>
      </c>
      <c r="G139" s="186" t="s">
        <v>426</v>
      </c>
      <c r="H139" s="187">
        <v>28</v>
      </c>
      <c r="I139" s="6"/>
      <c r="J139" s="188">
        <f t="shared" si="10"/>
        <v>0</v>
      </c>
      <c r="K139" s="185" t="s">
        <v>5</v>
      </c>
      <c r="L139" s="104"/>
      <c r="M139" s="189" t="s">
        <v>5</v>
      </c>
      <c r="N139" s="190" t="s">
        <v>42</v>
      </c>
      <c r="O139" s="105"/>
      <c r="P139" s="191">
        <f t="shared" si="11"/>
        <v>0</v>
      </c>
      <c r="Q139" s="191">
        <v>0</v>
      </c>
      <c r="R139" s="191">
        <f t="shared" si="12"/>
        <v>0</v>
      </c>
      <c r="S139" s="191">
        <v>0</v>
      </c>
      <c r="T139" s="192">
        <f t="shared" si="13"/>
        <v>0</v>
      </c>
      <c r="AR139" s="93" t="s">
        <v>188</v>
      </c>
      <c r="AT139" s="93" t="s">
        <v>183</v>
      </c>
      <c r="AU139" s="93" t="s">
        <v>81</v>
      </c>
      <c r="AY139" s="93" t="s">
        <v>180</v>
      </c>
      <c r="BE139" s="193">
        <f t="shared" si="14"/>
        <v>0</v>
      </c>
      <c r="BF139" s="193">
        <f t="shared" si="15"/>
        <v>0</v>
      </c>
      <c r="BG139" s="193">
        <f t="shared" si="16"/>
        <v>0</v>
      </c>
      <c r="BH139" s="193">
        <f t="shared" si="17"/>
        <v>0</v>
      </c>
      <c r="BI139" s="193">
        <f t="shared" si="18"/>
        <v>0</v>
      </c>
      <c r="BJ139" s="93" t="s">
        <v>78</v>
      </c>
      <c r="BK139" s="193">
        <f t="shared" si="19"/>
        <v>0</v>
      </c>
      <c r="BL139" s="93" t="s">
        <v>188</v>
      </c>
      <c r="BM139" s="93" t="s">
        <v>3540</v>
      </c>
    </row>
    <row r="140" spans="2:65" s="103" customFormat="1" ht="16.5" customHeight="1">
      <c r="B140" s="104"/>
      <c r="C140" s="183" t="s">
        <v>466</v>
      </c>
      <c r="D140" s="183" t="s">
        <v>183</v>
      </c>
      <c r="E140" s="184" t="s">
        <v>3541</v>
      </c>
      <c r="F140" s="185" t="s">
        <v>3542</v>
      </c>
      <c r="G140" s="186" t="s">
        <v>426</v>
      </c>
      <c r="H140" s="187">
        <v>60</v>
      </c>
      <c r="I140" s="6"/>
      <c r="J140" s="188">
        <f t="shared" si="10"/>
        <v>0</v>
      </c>
      <c r="K140" s="185" t="s">
        <v>5</v>
      </c>
      <c r="L140" s="104"/>
      <c r="M140" s="189" t="s">
        <v>5</v>
      </c>
      <c r="N140" s="190" t="s">
        <v>42</v>
      </c>
      <c r="O140" s="105"/>
      <c r="P140" s="191">
        <f t="shared" si="11"/>
        <v>0</v>
      </c>
      <c r="Q140" s="191">
        <v>0</v>
      </c>
      <c r="R140" s="191">
        <f t="shared" si="12"/>
        <v>0</v>
      </c>
      <c r="S140" s="191">
        <v>0</v>
      </c>
      <c r="T140" s="192">
        <f t="shared" si="13"/>
        <v>0</v>
      </c>
      <c r="AR140" s="93" t="s">
        <v>188</v>
      </c>
      <c r="AT140" s="93" t="s">
        <v>183</v>
      </c>
      <c r="AU140" s="93" t="s">
        <v>81</v>
      </c>
      <c r="AY140" s="93" t="s">
        <v>180</v>
      </c>
      <c r="BE140" s="193">
        <f t="shared" si="14"/>
        <v>0</v>
      </c>
      <c r="BF140" s="193">
        <f t="shared" si="15"/>
        <v>0</v>
      </c>
      <c r="BG140" s="193">
        <f t="shared" si="16"/>
        <v>0</v>
      </c>
      <c r="BH140" s="193">
        <f t="shared" si="17"/>
        <v>0</v>
      </c>
      <c r="BI140" s="193">
        <f t="shared" si="18"/>
        <v>0</v>
      </c>
      <c r="BJ140" s="93" t="s">
        <v>78</v>
      </c>
      <c r="BK140" s="193">
        <f t="shared" si="19"/>
        <v>0</v>
      </c>
      <c r="BL140" s="93" t="s">
        <v>188</v>
      </c>
      <c r="BM140" s="93" t="s">
        <v>3543</v>
      </c>
    </row>
    <row r="141" spans="2:65" s="103" customFormat="1" ht="16.5" customHeight="1">
      <c r="B141" s="104"/>
      <c r="C141" s="183" t="s">
        <v>473</v>
      </c>
      <c r="D141" s="183" t="s">
        <v>183</v>
      </c>
      <c r="E141" s="184" t="s">
        <v>3544</v>
      </c>
      <c r="F141" s="185" t="s">
        <v>3545</v>
      </c>
      <c r="G141" s="186" t="s">
        <v>426</v>
      </c>
      <c r="H141" s="187">
        <v>30</v>
      </c>
      <c r="I141" s="6"/>
      <c r="J141" s="188">
        <f t="shared" si="10"/>
        <v>0</v>
      </c>
      <c r="K141" s="185" t="s">
        <v>5</v>
      </c>
      <c r="L141" s="104"/>
      <c r="M141" s="189" t="s">
        <v>5</v>
      </c>
      <c r="N141" s="190" t="s">
        <v>42</v>
      </c>
      <c r="O141" s="105"/>
      <c r="P141" s="191">
        <f t="shared" si="11"/>
        <v>0</v>
      </c>
      <c r="Q141" s="191">
        <v>0</v>
      </c>
      <c r="R141" s="191">
        <f t="shared" si="12"/>
        <v>0</v>
      </c>
      <c r="S141" s="191">
        <v>0</v>
      </c>
      <c r="T141" s="192">
        <f t="shared" si="13"/>
        <v>0</v>
      </c>
      <c r="AR141" s="93" t="s">
        <v>188</v>
      </c>
      <c r="AT141" s="93" t="s">
        <v>183</v>
      </c>
      <c r="AU141" s="93" t="s">
        <v>81</v>
      </c>
      <c r="AY141" s="93" t="s">
        <v>180</v>
      </c>
      <c r="BE141" s="193">
        <f t="shared" si="14"/>
        <v>0</v>
      </c>
      <c r="BF141" s="193">
        <f t="shared" si="15"/>
        <v>0</v>
      </c>
      <c r="BG141" s="193">
        <f t="shared" si="16"/>
        <v>0</v>
      </c>
      <c r="BH141" s="193">
        <f t="shared" si="17"/>
        <v>0</v>
      </c>
      <c r="BI141" s="193">
        <f t="shared" si="18"/>
        <v>0</v>
      </c>
      <c r="BJ141" s="93" t="s">
        <v>78</v>
      </c>
      <c r="BK141" s="193">
        <f t="shared" si="19"/>
        <v>0</v>
      </c>
      <c r="BL141" s="93" t="s">
        <v>188</v>
      </c>
      <c r="BM141" s="93" t="s">
        <v>3546</v>
      </c>
    </row>
    <row r="142" spans="2:65" s="103" customFormat="1" ht="16.5" customHeight="1">
      <c r="B142" s="104"/>
      <c r="C142" s="183" t="s">
        <v>481</v>
      </c>
      <c r="D142" s="183" t="s">
        <v>183</v>
      </c>
      <c r="E142" s="184" t="s">
        <v>3547</v>
      </c>
      <c r="F142" s="185" t="s">
        <v>3548</v>
      </c>
      <c r="G142" s="186" t="s">
        <v>426</v>
      </c>
      <c r="H142" s="187">
        <v>3</v>
      </c>
      <c r="I142" s="6"/>
      <c r="J142" s="188">
        <f t="shared" si="10"/>
        <v>0</v>
      </c>
      <c r="K142" s="185" t="s">
        <v>5</v>
      </c>
      <c r="L142" s="104"/>
      <c r="M142" s="189" t="s">
        <v>5</v>
      </c>
      <c r="N142" s="190" t="s">
        <v>42</v>
      </c>
      <c r="O142" s="105"/>
      <c r="P142" s="191">
        <f t="shared" si="11"/>
        <v>0</v>
      </c>
      <c r="Q142" s="191">
        <v>0</v>
      </c>
      <c r="R142" s="191">
        <f t="shared" si="12"/>
        <v>0</v>
      </c>
      <c r="S142" s="191">
        <v>0</v>
      </c>
      <c r="T142" s="192">
        <f t="shared" si="13"/>
        <v>0</v>
      </c>
      <c r="AR142" s="93" t="s">
        <v>188</v>
      </c>
      <c r="AT142" s="93" t="s">
        <v>183</v>
      </c>
      <c r="AU142" s="93" t="s">
        <v>81</v>
      </c>
      <c r="AY142" s="93" t="s">
        <v>180</v>
      </c>
      <c r="BE142" s="193">
        <f t="shared" si="14"/>
        <v>0</v>
      </c>
      <c r="BF142" s="193">
        <f t="shared" si="15"/>
        <v>0</v>
      </c>
      <c r="BG142" s="193">
        <f t="shared" si="16"/>
        <v>0</v>
      </c>
      <c r="BH142" s="193">
        <f t="shared" si="17"/>
        <v>0</v>
      </c>
      <c r="BI142" s="193">
        <f t="shared" si="18"/>
        <v>0</v>
      </c>
      <c r="BJ142" s="93" t="s">
        <v>78</v>
      </c>
      <c r="BK142" s="193">
        <f t="shared" si="19"/>
        <v>0</v>
      </c>
      <c r="BL142" s="93" t="s">
        <v>188</v>
      </c>
      <c r="BM142" s="93" t="s">
        <v>3549</v>
      </c>
    </row>
    <row r="143" spans="2:65" s="103" customFormat="1" ht="16.5" customHeight="1">
      <c r="B143" s="104"/>
      <c r="C143" s="183" t="s">
        <v>489</v>
      </c>
      <c r="D143" s="183" t="s">
        <v>183</v>
      </c>
      <c r="E143" s="184" t="s">
        <v>3550</v>
      </c>
      <c r="F143" s="185" t="s">
        <v>3551</v>
      </c>
      <c r="G143" s="186" t="s">
        <v>426</v>
      </c>
      <c r="H143" s="187">
        <v>3</v>
      </c>
      <c r="I143" s="6"/>
      <c r="J143" s="188">
        <f t="shared" si="10"/>
        <v>0</v>
      </c>
      <c r="K143" s="185" t="s">
        <v>5</v>
      </c>
      <c r="L143" s="104"/>
      <c r="M143" s="189" t="s">
        <v>5</v>
      </c>
      <c r="N143" s="190" t="s">
        <v>42</v>
      </c>
      <c r="O143" s="105"/>
      <c r="P143" s="191">
        <f t="shared" si="11"/>
        <v>0</v>
      </c>
      <c r="Q143" s="191">
        <v>0</v>
      </c>
      <c r="R143" s="191">
        <f t="shared" si="12"/>
        <v>0</v>
      </c>
      <c r="S143" s="191">
        <v>0</v>
      </c>
      <c r="T143" s="192">
        <f t="shared" si="13"/>
        <v>0</v>
      </c>
      <c r="AR143" s="93" t="s">
        <v>188</v>
      </c>
      <c r="AT143" s="93" t="s">
        <v>183</v>
      </c>
      <c r="AU143" s="93" t="s">
        <v>81</v>
      </c>
      <c r="AY143" s="93" t="s">
        <v>180</v>
      </c>
      <c r="BE143" s="193">
        <f t="shared" si="14"/>
        <v>0</v>
      </c>
      <c r="BF143" s="193">
        <f t="shared" si="15"/>
        <v>0</v>
      </c>
      <c r="BG143" s="193">
        <f t="shared" si="16"/>
        <v>0</v>
      </c>
      <c r="BH143" s="193">
        <f t="shared" si="17"/>
        <v>0</v>
      </c>
      <c r="BI143" s="193">
        <f t="shared" si="18"/>
        <v>0</v>
      </c>
      <c r="BJ143" s="93" t="s">
        <v>78</v>
      </c>
      <c r="BK143" s="193">
        <f t="shared" si="19"/>
        <v>0</v>
      </c>
      <c r="BL143" s="93" t="s">
        <v>188</v>
      </c>
      <c r="BM143" s="93" t="s">
        <v>3552</v>
      </c>
    </row>
    <row r="144" spans="2:65" s="103" customFormat="1" ht="16.5" customHeight="1">
      <c r="B144" s="104"/>
      <c r="C144" s="183" t="s">
        <v>500</v>
      </c>
      <c r="D144" s="183" t="s">
        <v>183</v>
      </c>
      <c r="E144" s="184" t="s">
        <v>3553</v>
      </c>
      <c r="F144" s="185" t="s">
        <v>3554</v>
      </c>
      <c r="G144" s="186" t="s">
        <v>426</v>
      </c>
      <c r="H144" s="187">
        <v>3</v>
      </c>
      <c r="I144" s="6"/>
      <c r="J144" s="188">
        <f t="shared" si="10"/>
        <v>0</v>
      </c>
      <c r="K144" s="185" t="s">
        <v>5</v>
      </c>
      <c r="L144" s="104"/>
      <c r="M144" s="189" t="s">
        <v>5</v>
      </c>
      <c r="N144" s="190" t="s">
        <v>42</v>
      </c>
      <c r="O144" s="105"/>
      <c r="P144" s="191">
        <f t="shared" si="11"/>
        <v>0</v>
      </c>
      <c r="Q144" s="191">
        <v>0</v>
      </c>
      <c r="R144" s="191">
        <f t="shared" si="12"/>
        <v>0</v>
      </c>
      <c r="S144" s="191">
        <v>0</v>
      </c>
      <c r="T144" s="192">
        <f t="shared" si="13"/>
        <v>0</v>
      </c>
      <c r="AR144" s="93" t="s">
        <v>188</v>
      </c>
      <c r="AT144" s="93" t="s">
        <v>183</v>
      </c>
      <c r="AU144" s="93" t="s">
        <v>81</v>
      </c>
      <c r="AY144" s="93" t="s">
        <v>180</v>
      </c>
      <c r="BE144" s="193">
        <f t="shared" si="14"/>
        <v>0</v>
      </c>
      <c r="BF144" s="193">
        <f t="shared" si="15"/>
        <v>0</v>
      </c>
      <c r="BG144" s="193">
        <f t="shared" si="16"/>
        <v>0</v>
      </c>
      <c r="BH144" s="193">
        <f t="shared" si="17"/>
        <v>0</v>
      </c>
      <c r="BI144" s="193">
        <f t="shared" si="18"/>
        <v>0</v>
      </c>
      <c r="BJ144" s="93" t="s">
        <v>78</v>
      </c>
      <c r="BK144" s="193">
        <f t="shared" si="19"/>
        <v>0</v>
      </c>
      <c r="BL144" s="93" t="s">
        <v>188</v>
      </c>
      <c r="BM144" s="93" t="s">
        <v>3555</v>
      </c>
    </row>
    <row r="145" spans="2:65" s="103" customFormat="1" ht="16.5" customHeight="1">
      <c r="B145" s="104"/>
      <c r="C145" s="183" t="s">
        <v>504</v>
      </c>
      <c r="D145" s="183" t="s">
        <v>183</v>
      </c>
      <c r="E145" s="184" t="s">
        <v>3556</v>
      </c>
      <c r="F145" s="185" t="s">
        <v>3557</v>
      </c>
      <c r="G145" s="186" t="s">
        <v>2543</v>
      </c>
      <c r="H145" s="8"/>
      <c r="I145" s="6"/>
      <c r="J145" s="188">
        <f t="shared" si="10"/>
        <v>0</v>
      </c>
      <c r="K145" s="185" t="s">
        <v>5</v>
      </c>
      <c r="L145" s="104"/>
      <c r="M145" s="189" t="s">
        <v>5</v>
      </c>
      <c r="N145" s="190" t="s">
        <v>42</v>
      </c>
      <c r="O145" s="105"/>
      <c r="P145" s="191">
        <f t="shared" si="11"/>
        <v>0</v>
      </c>
      <c r="Q145" s="191">
        <v>0</v>
      </c>
      <c r="R145" s="191">
        <f t="shared" si="12"/>
        <v>0</v>
      </c>
      <c r="S145" s="191">
        <v>0</v>
      </c>
      <c r="T145" s="192">
        <f t="shared" si="13"/>
        <v>0</v>
      </c>
      <c r="AR145" s="93" t="s">
        <v>188</v>
      </c>
      <c r="AT145" s="93" t="s">
        <v>183</v>
      </c>
      <c r="AU145" s="93" t="s">
        <v>81</v>
      </c>
      <c r="AY145" s="93" t="s">
        <v>180</v>
      </c>
      <c r="BE145" s="193">
        <f t="shared" si="14"/>
        <v>0</v>
      </c>
      <c r="BF145" s="193">
        <f t="shared" si="15"/>
        <v>0</v>
      </c>
      <c r="BG145" s="193">
        <f t="shared" si="16"/>
        <v>0</v>
      </c>
      <c r="BH145" s="193">
        <f t="shared" si="17"/>
        <v>0</v>
      </c>
      <c r="BI145" s="193">
        <f t="shared" si="18"/>
        <v>0</v>
      </c>
      <c r="BJ145" s="93" t="s">
        <v>78</v>
      </c>
      <c r="BK145" s="193">
        <f t="shared" si="19"/>
        <v>0</v>
      </c>
      <c r="BL145" s="93" t="s">
        <v>188</v>
      </c>
      <c r="BM145" s="93" t="s">
        <v>3558</v>
      </c>
    </row>
    <row r="146" spans="2:65" s="103" customFormat="1" ht="16.5" customHeight="1">
      <c r="B146" s="104"/>
      <c r="C146" s="183" t="s">
        <v>510</v>
      </c>
      <c r="D146" s="183" t="s">
        <v>183</v>
      </c>
      <c r="E146" s="184" t="s">
        <v>3559</v>
      </c>
      <c r="F146" s="185" t="s">
        <v>3560</v>
      </c>
      <c r="G146" s="186" t="s">
        <v>2543</v>
      </c>
      <c r="H146" s="8"/>
      <c r="I146" s="6"/>
      <c r="J146" s="188">
        <f t="shared" si="10"/>
        <v>0</v>
      </c>
      <c r="K146" s="185" t="s">
        <v>5</v>
      </c>
      <c r="L146" s="104"/>
      <c r="M146" s="189" t="s">
        <v>5</v>
      </c>
      <c r="N146" s="190" t="s">
        <v>42</v>
      </c>
      <c r="O146" s="105"/>
      <c r="P146" s="191">
        <f t="shared" si="11"/>
        <v>0</v>
      </c>
      <c r="Q146" s="191">
        <v>0</v>
      </c>
      <c r="R146" s="191">
        <f t="shared" si="12"/>
        <v>0</v>
      </c>
      <c r="S146" s="191">
        <v>0</v>
      </c>
      <c r="T146" s="192">
        <f t="shared" si="13"/>
        <v>0</v>
      </c>
      <c r="AR146" s="93" t="s">
        <v>188</v>
      </c>
      <c r="AT146" s="93" t="s">
        <v>183</v>
      </c>
      <c r="AU146" s="93" t="s">
        <v>81</v>
      </c>
      <c r="AY146" s="93" t="s">
        <v>180</v>
      </c>
      <c r="BE146" s="193">
        <f t="shared" si="14"/>
        <v>0</v>
      </c>
      <c r="BF146" s="193">
        <f t="shared" si="15"/>
        <v>0</v>
      </c>
      <c r="BG146" s="193">
        <f t="shared" si="16"/>
        <v>0</v>
      </c>
      <c r="BH146" s="193">
        <f t="shared" si="17"/>
        <v>0</v>
      </c>
      <c r="BI146" s="193">
        <f t="shared" si="18"/>
        <v>0</v>
      </c>
      <c r="BJ146" s="93" t="s">
        <v>78</v>
      </c>
      <c r="BK146" s="193">
        <f t="shared" si="19"/>
        <v>0</v>
      </c>
      <c r="BL146" s="93" t="s">
        <v>188</v>
      </c>
      <c r="BM146" s="93" t="s">
        <v>3561</v>
      </c>
    </row>
    <row r="147" spans="2:65" s="171" customFormat="1" ht="29.85" customHeight="1">
      <c r="B147" s="170"/>
      <c r="D147" s="172" t="s">
        <v>70</v>
      </c>
      <c r="E147" s="181" t="s">
        <v>2881</v>
      </c>
      <c r="F147" s="181" t="s">
        <v>3416</v>
      </c>
      <c r="J147" s="182">
        <f>BK147</f>
        <v>0</v>
      </c>
      <c r="L147" s="170"/>
      <c r="M147" s="175"/>
      <c r="N147" s="176"/>
      <c r="O147" s="176"/>
      <c r="P147" s="177">
        <f>SUM(P148:P184)</f>
        <v>0</v>
      </c>
      <c r="Q147" s="176"/>
      <c r="R147" s="177">
        <f>SUM(R148:R184)</f>
        <v>0</v>
      </c>
      <c r="S147" s="176"/>
      <c r="T147" s="178">
        <f>SUM(T148:T184)</f>
        <v>0</v>
      </c>
      <c r="AR147" s="172" t="s">
        <v>78</v>
      </c>
      <c r="AT147" s="179" t="s">
        <v>70</v>
      </c>
      <c r="AU147" s="179" t="s">
        <v>78</v>
      </c>
      <c r="AY147" s="172" t="s">
        <v>180</v>
      </c>
      <c r="BK147" s="180">
        <f>SUM(BK148:BK184)</f>
        <v>0</v>
      </c>
    </row>
    <row r="148" spans="2:65" s="103" customFormat="1" ht="16.5" customHeight="1">
      <c r="B148" s="104"/>
      <c r="C148" s="183" t="s">
        <v>565</v>
      </c>
      <c r="D148" s="183" t="s">
        <v>183</v>
      </c>
      <c r="E148" s="184" t="s">
        <v>3562</v>
      </c>
      <c r="F148" s="185" t="s">
        <v>3563</v>
      </c>
      <c r="G148" s="186" t="s">
        <v>426</v>
      </c>
      <c r="H148" s="187">
        <v>2</v>
      </c>
      <c r="I148" s="6"/>
      <c r="J148" s="188">
        <f t="shared" ref="J148:J184" si="20">ROUND(I148*H148,2)</f>
        <v>0</v>
      </c>
      <c r="K148" s="185" t="s">
        <v>5</v>
      </c>
      <c r="L148" s="104"/>
      <c r="M148" s="189" t="s">
        <v>5</v>
      </c>
      <c r="N148" s="190" t="s">
        <v>42</v>
      </c>
      <c r="O148" s="105"/>
      <c r="P148" s="191">
        <f t="shared" ref="P148:P184" si="21">O148*H148</f>
        <v>0</v>
      </c>
      <c r="Q148" s="191">
        <v>0</v>
      </c>
      <c r="R148" s="191">
        <f t="shared" ref="R148:R184" si="22">Q148*H148</f>
        <v>0</v>
      </c>
      <c r="S148" s="191">
        <v>0</v>
      </c>
      <c r="T148" s="192">
        <f t="shared" ref="T148:T184" si="23">S148*H148</f>
        <v>0</v>
      </c>
      <c r="AR148" s="93" t="s">
        <v>188</v>
      </c>
      <c r="AT148" s="93" t="s">
        <v>183</v>
      </c>
      <c r="AU148" s="93" t="s">
        <v>81</v>
      </c>
      <c r="AY148" s="93" t="s">
        <v>180</v>
      </c>
      <c r="BE148" s="193">
        <f t="shared" ref="BE148:BE184" si="24">IF(N148="základní",J148,0)</f>
        <v>0</v>
      </c>
      <c r="BF148" s="193">
        <f t="shared" ref="BF148:BF184" si="25">IF(N148="snížená",J148,0)</f>
        <v>0</v>
      </c>
      <c r="BG148" s="193">
        <f t="shared" ref="BG148:BG184" si="26">IF(N148="zákl. přenesená",J148,0)</f>
        <v>0</v>
      </c>
      <c r="BH148" s="193">
        <f t="shared" ref="BH148:BH184" si="27">IF(N148="sníž. přenesená",J148,0)</f>
        <v>0</v>
      </c>
      <c r="BI148" s="193">
        <f t="shared" ref="BI148:BI184" si="28">IF(N148="nulová",J148,0)</f>
        <v>0</v>
      </c>
      <c r="BJ148" s="93" t="s">
        <v>78</v>
      </c>
      <c r="BK148" s="193">
        <f t="shared" ref="BK148:BK184" si="29">ROUND(I148*H148,2)</f>
        <v>0</v>
      </c>
      <c r="BL148" s="93" t="s">
        <v>188</v>
      </c>
      <c r="BM148" s="93" t="s">
        <v>3564</v>
      </c>
    </row>
    <row r="149" spans="2:65" s="103" customFormat="1" ht="16.5" customHeight="1">
      <c r="B149" s="104"/>
      <c r="C149" s="183" t="s">
        <v>569</v>
      </c>
      <c r="D149" s="183" t="s">
        <v>183</v>
      </c>
      <c r="E149" s="184" t="s">
        <v>3565</v>
      </c>
      <c r="F149" s="185" t="s">
        <v>3566</v>
      </c>
      <c r="G149" s="186" t="s">
        <v>426</v>
      </c>
      <c r="H149" s="187">
        <v>1</v>
      </c>
      <c r="I149" s="6"/>
      <c r="J149" s="188">
        <f t="shared" si="20"/>
        <v>0</v>
      </c>
      <c r="K149" s="185" t="s">
        <v>5</v>
      </c>
      <c r="L149" s="104"/>
      <c r="M149" s="189" t="s">
        <v>5</v>
      </c>
      <c r="N149" s="190" t="s">
        <v>42</v>
      </c>
      <c r="O149" s="105"/>
      <c r="P149" s="191">
        <f t="shared" si="21"/>
        <v>0</v>
      </c>
      <c r="Q149" s="191">
        <v>0</v>
      </c>
      <c r="R149" s="191">
        <f t="shared" si="22"/>
        <v>0</v>
      </c>
      <c r="S149" s="191">
        <v>0</v>
      </c>
      <c r="T149" s="192">
        <f t="shared" si="23"/>
        <v>0</v>
      </c>
      <c r="AR149" s="93" t="s">
        <v>188</v>
      </c>
      <c r="AT149" s="93" t="s">
        <v>183</v>
      </c>
      <c r="AU149" s="93" t="s">
        <v>81</v>
      </c>
      <c r="AY149" s="93" t="s">
        <v>180</v>
      </c>
      <c r="BE149" s="193">
        <f t="shared" si="24"/>
        <v>0</v>
      </c>
      <c r="BF149" s="193">
        <f t="shared" si="25"/>
        <v>0</v>
      </c>
      <c r="BG149" s="193">
        <f t="shared" si="26"/>
        <v>0</v>
      </c>
      <c r="BH149" s="193">
        <f t="shared" si="27"/>
        <v>0</v>
      </c>
      <c r="BI149" s="193">
        <f t="shared" si="28"/>
        <v>0</v>
      </c>
      <c r="BJ149" s="93" t="s">
        <v>78</v>
      </c>
      <c r="BK149" s="193">
        <f t="shared" si="29"/>
        <v>0</v>
      </c>
      <c r="BL149" s="93" t="s">
        <v>188</v>
      </c>
      <c r="BM149" s="93" t="s">
        <v>3567</v>
      </c>
    </row>
    <row r="150" spans="2:65" s="103" customFormat="1" ht="16.5" customHeight="1">
      <c r="B150" s="104"/>
      <c r="C150" s="183" t="s">
        <v>577</v>
      </c>
      <c r="D150" s="183" t="s">
        <v>183</v>
      </c>
      <c r="E150" s="184" t="s">
        <v>3568</v>
      </c>
      <c r="F150" s="185" t="s">
        <v>3569</v>
      </c>
      <c r="G150" s="186" t="s">
        <v>426</v>
      </c>
      <c r="H150" s="187">
        <v>8</v>
      </c>
      <c r="I150" s="6"/>
      <c r="J150" s="188">
        <f t="shared" si="20"/>
        <v>0</v>
      </c>
      <c r="K150" s="185" t="s">
        <v>5</v>
      </c>
      <c r="L150" s="104"/>
      <c r="M150" s="189" t="s">
        <v>5</v>
      </c>
      <c r="N150" s="190" t="s">
        <v>42</v>
      </c>
      <c r="O150" s="105"/>
      <c r="P150" s="191">
        <f t="shared" si="21"/>
        <v>0</v>
      </c>
      <c r="Q150" s="191">
        <v>0</v>
      </c>
      <c r="R150" s="191">
        <f t="shared" si="22"/>
        <v>0</v>
      </c>
      <c r="S150" s="191">
        <v>0</v>
      </c>
      <c r="T150" s="192">
        <f t="shared" si="23"/>
        <v>0</v>
      </c>
      <c r="AR150" s="93" t="s">
        <v>188</v>
      </c>
      <c r="AT150" s="93" t="s">
        <v>183</v>
      </c>
      <c r="AU150" s="93" t="s">
        <v>81</v>
      </c>
      <c r="AY150" s="93" t="s">
        <v>180</v>
      </c>
      <c r="BE150" s="193">
        <f t="shared" si="24"/>
        <v>0</v>
      </c>
      <c r="BF150" s="193">
        <f t="shared" si="25"/>
        <v>0</v>
      </c>
      <c r="BG150" s="193">
        <f t="shared" si="26"/>
        <v>0</v>
      </c>
      <c r="BH150" s="193">
        <f t="shared" si="27"/>
        <v>0</v>
      </c>
      <c r="BI150" s="193">
        <f t="shared" si="28"/>
        <v>0</v>
      </c>
      <c r="BJ150" s="93" t="s">
        <v>78</v>
      </c>
      <c r="BK150" s="193">
        <f t="shared" si="29"/>
        <v>0</v>
      </c>
      <c r="BL150" s="93" t="s">
        <v>188</v>
      </c>
      <c r="BM150" s="93" t="s">
        <v>3570</v>
      </c>
    </row>
    <row r="151" spans="2:65" s="103" customFormat="1" ht="16.5" customHeight="1">
      <c r="B151" s="104"/>
      <c r="C151" s="183" t="s">
        <v>584</v>
      </c>
      <c r="D151" s="183" t="s">
        <v>183</v>
      </c>
      <c r="E151" s="184" t="s">
        <v>3571</v>
      </c>
      <c r="F151" s="185" t="s">
        <v>3572</v>
      </c>
      <c r="G151" s="186" t="s">
        <v>426</v>
      </c>
      <c r="H151" s="187">
        <v>23</v>
      </c>
      <c r="I151" s="6"/>
      <c r="J151" s="188">
        <f t="shared" si="20"/>
        <v>0</v>
      </c>
      <c r="K151" s="185" t="s">
        <v>5</v>
      </c>
      <c r="L151" s="104"/>
      <c r="M151" s="189" t="s">
        <v>5</v>
      </c>
      <c r="N151" s="190" t="s">
        <v>42</v>
      </c>
      <c r="O151" s="105"/>
      <c r="P151" s="191">
        <f t="shared" si="21"/>
        <v>0</v>
      </c>
      <c r="Q151" s="191">
        <v>0</v>
      </c>
      <c r="R151" s="191">
        <f t="shared" si="22"/>
        <v>0</v>
      </c>
      <c r="S151" s="191">
        <v>0</v>
      </c>
      <c r="T151" s="192">
        <f t="shared" si="23"/>
        <v>0</v>
      </c>
      <c r="AR151" s="93" t="s">
        <v>188</v>
      </c>
      <c r="AT151" s="93" t="s">
        <v>183</v>
      </c>
      <c r="AU151" s="93" t="s">
        <v>81</v>
      </c>
      <c r="AY151" s="93" t="s">
        <v>180</v>
      </c>
      <c r="BE151" s="193">
        <f t="shared" si="24"/>
        <v>0</v>
      </c>
      <c r="BF151" s="193">
        <f t="shared" si="25"/>
        <v>0</v>
      </c>
      <c r="BG151" s="193">
        <f t="shared" si="26"/>
        <v>0</v>
      </c>
      <c r="BH151" s="193">
        <f t="shared" si="27"/>
        <v>0</v>
      </c>
      <c r="BI151" s="193">
        <f t="shared" si="28"/>
        <v>0</v>
      </c>
      <c r="BJ151" s="93" t="s">
        <v>78</v>
      </c>
      <c r="BK151" s="193">
        <f t="shared" si="29"/>
        <v>0</v>
      </c>
      <c r="BL151" s="93" t="s">
        <v>188</v>
      </c>
      <c r="BM151" s="93" t="s">
        <v>3573</v>
      </c>
    </row>
    <row r="152" spans="2:65" s="103" customFormat="1" ht="16.5" customHeight="1">
      <c r="B152" s="104"/>
      <c r="C152" s="183" t="s">
        <v>586</v>
      </c>
      <c r="D152" s="183" t="s">
        <v>183</v>
      </c>
      <c r="E152" s="184" t="s">
        <v>3574</v>
      </c>
      <c r="F152" s="185" t="s">
        <v>3575</v>
      </c>
      <c r="G152" s="186" t="s">
        <v>426</v>
      </c>
      <c r="H152" s="187">
        <v>10</v>
      </c>
      <c r="I152" s="6"/>
      <c r="J152" s="188">
        <f t="shared" si="20"/>
        <v>0</v>
      </c>
      <c r="K152" s="185" t="s">
        <v>5</v>
      </c>
      <c r="L152" s="104"/>
      <c r="M152" s="189" t="s">
        <v>5</v>
      </c>
      <c r="N152" s="190" t="s">
        <v>42</v>
      </c>
      <c r="O152" s="105"/>
      <c r="P152" s="191">
        <f t="shared" si="21"/>
        <v>0</v>
      </c>
      <c r="Q152" s="191">
        <v>0</v>
      </c>
      <c r="R152" s="191">
        <f t="shared" si="22"/>
        <v>0</v>
      </c>
      <c r="S152" s="191">
        <v>0</v>
      </c>
      <c r="T152" s="192">
        <f t="shared" si="23"/>
        <v>0</v>
      </c>
      <c r="AR152" s="93" t="s">
        <v>188</v>
      </c>
      <c r="AT152" s="93" t="s">
        <v>183</v>
      </c>
      <c r="AU152" s="93" t="s">
        <v>81</v>
      </c>
      <c r="AY152" s="93" t="s">
        <v>180</v>
      </c>
      <c r="BE152" s="193">
        <f t="shared" si="24"/>
        <v>0</v>
      </c>
      <c r="BF152" s="193">
        <f t="shared" si="25"/>
        <v>0</v>
      </c>
      <c r="BG152" s="193">
        <f t="shared" si="26"/>
        <v>0</v>
      </c>
      <c r="BH152" s="193">
        <f t="shared" si="27"/>
        <v>0</v>
      </c>
      <c r="BI152" s="193">
        <f t="shared" si="28"/>
        <v>0</v>
      </c>
      <c r="BJ152" s="93" t="s">
        <v>78</v>
      </c>
      <c r="BK152" s="193">
        <f t="shared" si="29"/>
        <v>0</v>
      </c>
      <c r="BL152" s="93" t="s">
        <v>188</v>
      </c>
      <c r="BM152" s="93" t="s">
        <v>3576</v>
      </c>
    </row>
    <row r="153" spans="2:65" s="103" customFormat="1" ht="16.5" customHeight="1">
      <c r="B153" s="104"/>
      <c r="C153" s="183" t="s">
        <v>618</v>
      </c>
      <c r="D153" s="183" t="s">
        <v>183</v>
      </c>
      <c r="E153" s="184" t="s">
        <v>3577</v>
      </c>
      <c r="F153" s="185" t="s">
        <v>3578</v>
      </c>
      <c r="G153" s="186" t="s">
        <v>426</v>
      </c>
      <c r="H153" s="187">
        <v>4</v>
      </c>
      <c r="I153" s="6"/>
      <c r="J153" s="188">
        <f t="shared" si="20"/>
        <v>0</v>
      </c>
      <c r="K153" s="185" t="s">
        <v>5</v>
      </c>
      <c r="L153" s="104"/>
      <c r="M153" s="189" t="s">
        <v>5</v>
      </c>
      <c r="N153" s="190" t="s">
        <v>42</v>
      </c>
      <c r="O153" s="105"/>
      <c r="P153" s="191">
        <f t="shared" si="21"/>
        <v>0</v>
      </c>
      <c r="Q153" s="191">
        <v>0</v>
      </c>
      <c r="R153" s="191">
        <f t="shared" si="22"/>
        <v>0</v>
      </c>
      <c r="S153" s="191">
        <v>0</v>
      </c>
      <c r="T153" s="192">
        <f t="shared" si="23"/>
        <v>0</v>
      </c>
      <c r="AR153" s="93" t="s">
        <v>188</v>
      </c>
      <c r="AT153" s="93" t="s">
        <v>183</v>
      </c>
      <c r="AU153" s="93" t="s">
        <v>81</v>
      </c>
      <c r="AY153" s="93" t="s">
        <v>180</v>
      </c>
      <c r="BE153" s="193">
        <f t="shared" si="24"/>
        <v>0</v>
      </c>
      <c r="BF153" s="193">
        <f t="shared" si="25"/>
        <v>0</v>
      </c>
      <c r="BG153" s="193">
        <f t="shared" si="26"/>
        <v>0</v>
      </c>
      <c r="BH153" s="193">
        <f t="shared" si="27"/>
        <v>0</v>
      </c>
      <c r="BI153" s="193">
        <f t="shared" si="28"/>
        <v>0</v>
      </c>
      <c r="BJ153" s="93" t="s">
        <v>78</v>
      </c>
      <c r="BK153" s="193">
        <f t="shared" si="29"/>
        <v>0</v>
      </c>
      <c r="BL153" s="93" t="s">
        <v>188</v>
      </c>
      <c r="BM153" s="93" t="s">
        <v>3579</v>
      </c>
    </row>
    <row r="154" spans="2:65" s="103" customFormat="1" ht="16.5" customHeight="1">
      <c r="B154" s="104"/>
      <c r="C154" s="183" t="s">
        <v>636</v>
      </c>
      <c r="D154" s="183" t="s">
        <v>183</v>
      </c>
      <c r="E154" s="184" t="s">
        <v>3580</v>
      </c>
      <c r="F154" s="185" t="s">
        <v>3581</v>
      </c>
      <c r="G154" s="186" t="s">
        <v>426</v>
      </c>
      <c r="H154" s="187">
        <v>111</v>
      </c>
      <c r="I154" s="6"/>
      <c r="J154" s="188">
        <f t="shared" si="20"/>
        <v>0</v>
      </c>
      <c r="K154" s="185" t="s">
        <v>5</v>
      </c>
      <c r="L154" s="104"/>
      <c r="M154" s="189" t="s">
        <v>5</v>
      </c>
      <c r="N154" s="190" t="s">
        <v>42</v>
      </c>
      <c r="O154" s="105"/>
      <c r="P154" s="191">
        <f t="shared" si="21"/>
        <v>0</v>
      </c>
      <c r="Q154" s="191">
        <v>0</v>
      </c>
      <c r="R154" s="191">
        <f t="shared" si="22"/>
        <v>0</v>
      </c>
      <c r="S154" s="191">
        <v>0</v>
      </c>
      <c r="T154" s="192">
        <f t="shared" si="23"/>
        <v>0</v>
      </c>
      <c r="AR154" s="93" t="s">
        <v>188</v>
      </c>
      <c r="AT154" s="93" t="s">
        <v>183</v>
      </c>
      <c r="AU154" s="93" t="s">
        <v>81</v>
      </c>
      <c r="AY154" s="93" t="s">
        <v>180</v>
      </c>
      <c r="BE154" s="193">
        <f t="shared" si="24"/>
        <v>0</v>
      </c>
      <c r="BF154" s="193">
        <f t="shared" si="25"/>
        <v>0</v>
      </c>
      <c r="BG154" s="193">
        <f t="shared" si="26"/>
        <v>0</v>
      </c>
      <c r="BH154" s="193">
        <f t="shared" si="27"/>
        <v>0</v>
      </c>
      <c r="BI154" s="193">
        <f t="shared" si="28"/>
        <v>0</v>
      </c>
      <c r="BJ154" s="93" t="s">
        <v>78</v>
      </c>
      <c r="BK154" s="193">
        <f t="shared" si="29"/>
        <v>0</v>
      </c>
      <c r="BL154" s="93" t="s">
        <v>188</v>
      </c>
      <c r="BM154" s="93" t="s">
        <v>3582</v>
      </c>
    </row>
    <row r="155" spans="2:65" s="103" customFormat="1" ht="16.5" customHeight="1">
      <c r="B155" s="104"/>
      <c r="C155" s="183" t="s">
        <v>639</v>
      </c>
      <c r="D155" s="183" t="s">
        <v>183</v>
      </c>
      <c r="E155" s="184" t="s">
        <v>3583</v>
      </c>
      <c r="F155" s="185" t="s">
        <v>3584</v>
      </c>
      <c r="G155" s="186" t="s">
        <v>426</v>
      </c>
      <c r="H155" s="187">
        <v>8</v>
      </c>
      <c r="I155" s="6"/>
      <c r="J155" s="188">
        <f t="shared" si="20"/>
        <v>0</v>
      </c>
      <c r="K155" s="185" t="s">
        <v>5</v>
      </c>
      <c r="L155" s="104"/>
      <c r="M155" s="189" t="s">
        <v>5</v>
      </c>
      <c r="N155" s="190" t="s">
        <v>42</v>
      </c>
      <c r="O155" s="105"/>
      <c r="P155" s="191">
        <f t="shared" si="21"/>
        <v>0</v>
      </c>
      <c r="Q155" s="191">
        <v>0</v>
      </c>
      <c r="R155" s="191">
        <f t="shared" si="22"/>
        <v>0</v>
      </c>
      <c r="S155" s="191">
        <v>0</v>
      </c>
      <c r="T155" s="192">
        <f t="shared" si="23"/>
        <v>0</v>
      </c>
      <c r="AR155" s="93" t="s">
        <v>188</v>
      </c>
      <c r="AT155" s="93" t="s">
        <v>183</v>
      </c>
      <c r="AU155" s="93" t="s">
        <v>81</v>
      </c>
      <c r="AY155" s="93" t="s">
        <v>180</v>
      </c>
      <c r="BE155" s="193">
        <f t="shared" si="24"/>
        <v>0</v>
      </c>
      <c r="BF155" s="193">
        <f t="shared" si="25"/>
        <v>0</v>
      </c>
      <c r="BG155" s="193">
        <f t="shared" si="26"/>
        <v>0</v>
      </c>
      <c r="BH155" s="193">
        <f t="shared" si="27"/>
        <v>0</v>
      </c>
      <c r="BI155" s="193">
        <f t="shared" si="28"/>
        <v>0</v>
      </c>
      <c r="BJ155" s="93" t="s">
        <v>78</v>
      </c>
      <c r="BK155" s="193">
        <f t="shared" si="29"/>
        <v>0</v>
      </c>
      <c r="BL155" s="93" t="s">
        <v>188</v>
      </c>
      <c r="BM155" s="93" t="s">
        <v>3585</v>
      </c>
    </row>
    <row r="156" spans="2:65" s="103" customFormat="1" ht="16.5" customHeight="1">
      <c r="B156" s="104"/>
      <c r="C156" s="183" t="s">
        <v>649</v>
      </c>
      <c r="D156" s="183" t="s">
        <v>183</v>
      </c>
      <c r="E156" s="184" t="s">
        <v>3586</v>
      </c>
      <c r="F156" s="185" t="s">
        <v>3587</v>
      </c>
      <c r="G156" s="186" t="s">
        <v>426</v>
      </c>
      <c r="H156" s="187">
        <v>1</v>
      </c>
      <c r="I156" s="6"/>
      <c r="J156" s="188">
        <f t="shared" si="20"/>
        <v>0</v>
      </c>
      <c r="K156" s="185" t="s">
        <v>5</v>
      </c>
      <c r="L156" s="104"/>
      <c r="M156" s="189" t="s">
        <v>5</v>
      </c>
      <c r="N156" s="190" t="s">
        <v>42</v>
      </c>
      <c r="O156" s="105"/>
      <c r="P156" s="191">
        <f t="shared" si="21"/>
        <v>0</v>
      </c>
      <c r="Q156" s="191">
        <v>0</v>
      </c>
      <c r="R156" s="191">
        <f t="shared" si="22"/>
        <v>0</v>
      </c>
      <c r="S156" s="191">
        <v>0</v>
      </c>
      <c r="T156" s="192">
        <f t="shared" si="23"/>
        <v>0</v>
      </c>
      <c r="AR156" s="93" t="s">
        <v>188</v>
      </c>
      <c r="AT156" s="93" t="s">
        <v>183</v>
      </c>
      <c r="AU156" s="93" t="s">
        <v>81</v>
      </c>
      <c r="AY156" s="93" t="s">
        <v>180</v>
      </c>
      <c r="BE156" s="193">
        <f t="shared" si="24"/>
        <v>0</v>
      </c>
      <c r="BF156" s="193">
        <f t="shared" si="25"/>
        <v>0</v>
      </c>
      <c r="BG156" s="193">
        <f t="shared" si="26"/>
        <v>0</v>
      </c>
      <c r="BH156" s="193">
        <f t="shared" si="27"/>
        <v>0</v>
      </c>
      <c r="BI156" s="193">
        <f t="shared" si="28"/>
        <v>0</v>
      </c>
      <c r="BJ156" s="93" t="s">
        <v>78</v>
      </c>
      <c r="BK156" s="193">
        <f t="shared" si="29"/>
        <v>0</v>
      </c>
      <c r="BL156" s="93" t="s">
        <v>188</v>
      </c>
      <c r="BM156" s="93" t="s">
        <v>3588</v>
      </c>
    </row>
    <row r="157" spans="2:65" s="103" customFormat="1" ht="16.5" customHeight="1">
      <c r="B157" s="104"/>
      <c r="C157" s="183" t="s">
        <v>659</v>
      </c>
      <c r="D157" s="183" t="s">
        <v>183</v>
      </c>
      <c r="E157" s="184" t="s">
        <v>3589</v>
      </c>
      <c r="F157" s="185" t="s">
        <v>3590</v>
      </c>
      <c r="G157" s="186" t="s">
        <v>426</v>
      </c>
      <c r="H157" s="187">
        <v>160</v>
      </c>
      <c r="I157" s="6"/>
      <c r="J157" s="188">
        <f t="shared" si="20"/>
        <v>0</v>
      </c>
      <c r="K157" s="185" t="s">
        <v>5</v>
      </c>
      <c r="L157" s="104"/>
      <c r="M157" s="189" t="s">
        <v>5</v>
      </c>
      <c r="N157" s="190" t="s">
        <v>42</v>
      </c>
      <c r="O157" s="105"/>
      <c r="P157" s="191">
        <f t="shared" si="21"/>
        <v>0</v>
      </c>
      <c r="Q157" s="191">
        <v>0</v>
      </c>
      <c r="R157" s="191">
        <f t="shared" si="22"/>
        <v>0</v>
      </c>
      <c r="S157" s="191">
        <v>0</v>
      </c>
      <c r="T157" s="192">
        <f t="shared" si="23"/>
        <v>0</v>
      </c>
      <c r="AR157" s="93" t="s">
        <v>188</v>
      </c>
      <c r="AT157" s="93" t="s">
        <v>183</v>
      </c>
      <c r="AU157" s="93" t="s">
        <v>81</v>
      </c>
      <c r="AY157" s="93" t="s">
        <v>180</v>
      </c>
      <c r="BE157" s="193">
        <f t="shared" si="24"/>
        <v>0</v>
      </c>
      <c r="BF157" s="193">
        <f t="shared" si="25"/>
        <v>0</v>
      </c>
      <c r="BG157" s="193">
        <f t="shared" si="26"/>
        <v>0</v>
      </c>
      <c r="BH157" s="193">
        <f t="shared" si="27"/>
        <v>0</v>
      </c>
      <c r="BI157" s="193">
        <f t="shared" si="28"/>
        <v>0</v>
      </c>
      <c r="BJ157" s="93" t="s">
        <v>78</v>
      </c>
      <c r="BK157" s="193">
        <f t="shared" si="29"/>
        <v>0</v>
      </c>
      <c r="BL157" s="93" t="s">
        <v>188</v>
      </c>
      <c r="BM157" s="93" t="s">
        <v>3591</v>
      </c>
    </row>
    <row r="158" spans="2:65" s="103" customFormat="1" ht="16.5" customHeight="1">
      <c r="B158" s="104"/>
      <c r="C158" s="183" t="s">
        <v>703</v>
      </c>
      <c r="D158" s="183" t="s">
        <v>183</v>
      </c>
      <c r="E158" s="184" t="s">
        <v>3592</v>
      </c>
      <c r="F158" s="185" t="s">
        <v>3593</v>
      </c>
      <c r="G158" s="186" t="s">
        <v>426</v>
      </c>
      <c r="H158" s="187">
        <v>30</v>
      </c>
      <c r="I158" s="6"/>
      <c r="J158" s="188">
        <f t="shared" si="20"/>
        <v>0</v>
      </c>
      <c r="K158" s="185" t="s">
        <v>5</v>
      </c>
      <c r="L158" s="104"/>
      <c r="M158" s="189" t="s">
        <v>5</v>
      </c>
      <c r="N158" s="190" t="s">
        <v>42</v>
      </c>
      <c r="O158" s="105"/>
      <c r="P158" s="191">
        <f t="shared" si="21"/>
        <v>0</v>
      </c>
      <c r="Q158" s="191">
        <v>0</v>
      </c>
      <c r="R158" s="191">
        <f t="shared" si="22"/>
        <v>0</v>
      </c>
      <c r="S158" s="191">
        <v>0</v>
      </c>
      <c r="T158" s="192">
        <f t="shared" si="23"/>
        <v>0</v>
      </c>
      <c r="AR158" s="93" t="s">
        <v>188</v>
      </c>
      <c r="AT158" s="93" t="s">
        <v>183</v>
      </c>
      <c r="AU158" s="93" t="s">
        <v>81</v>
      </c>
      <c r="AY158" s="93" t="s">
        <v>180</v>
      </c>
      <c r="BE158" s="193">
        <f t="shared" si="24"/>
        <v>0</v>
      </c>
      <c r="BF158" s="193">
        <f t="shared" si="25"/>
        <v>0</v>
      </c>
      <c r="BG158" s="193">
        <f t="shared" si="26"/>
        <v>0</v>
      </c>
      <c r="BH158" s="193">
        <f t="shared" si="27"/>
        <v>0</v>
      </c>
      <c r="BI158" s="193">
        <f t="shared" si="28"/>
        <v>0</v>
      </c>
      <c r="BJ158" s="93" t="s">
        <v>78</v>
      </c>
      <c r="BK158" s="193">
        <f t="shared" si="29"/>
        <v>0</v>
      </c>
      <c r="BL158" s="93" t="s">
        <v>188</v>
      </c>
      <c r="BM158" s="93" t="s">
        <v>3594</v>
      </c>
    </row>
    <row r="159" spans="2:65" s="103" customFormat="1" ht="16.5" customHeight="1">
      <c r="B159" s="104"/>
      <c r="C159" s="183" t="s">
        <v>479</v>
      </c>
      <c r="D159" s="183" t="s">
        <v>183</v>
      </c>
      <c r="E159" s="184" t="s">
        <v>3595</v>
      </c>
      <c r="F159" s="185" t="s">
        <v>3596</v>
      </c>
      <c r="G159" s="186" t="s">
        <v>426</v>
      </c>
      <c r="H159" s="187">
        <v>4</v>
      </c>
      <c r="I159" s="6"/>
      <c r="J159" s="188">
        <f t="shared" si="20"/>
        <v>0</v>
      </c>
      <c r="K159" s="185" t="s">
        <v>5</v>
      </c>
      <c r="L159" s="104"/>
      <c r="M159" s="189" t="s">
        <v>5</v>
      </c>
      <c r="N159" s="190" t="s">
        <v>42</v>
      </c>
      <c r="O159" s="105"/>
      <c r="P159" s="191">
        <f t="shared" si="21"/>
        <v>0</v>
      </c>
      <c r="Q159" s="191">
        <v>0</v>
      </c>
      <c r="R159" s="191">
        <f t="shared" si="22"/>
        <v>0</v>
      </c>
      <c r="S159" s="191">
        <v>0</v>
      </c>
      <c r="T159" s="192">
        <f t="shared" si="23"/>
        <v>0</v>
      </c>
      <c r="AR159" s="93" t="s">
        <v>188</v>
      </c>
      <c r="AT159" s="93" t="s">
        <v>183</v>
      </c>
      <c r="AU159" s="93" t="s">
        <v>81</v>
      </c>
      <c r="AY159" s="93" t="s">
        <v>180</v>
      </c>
      <c r="BE159" s="193">
        <f t="shared" si="24"/>
        <v>0</v>
      </c>
      <c r="BF159" s="193">
        <f t="shared" si="25"/>
        <v>0</v>
      </c>
      <c r="BG159" s="193">
        <f t="shared" si="26"/>
        <v>0</v>
      </c>
      <c r="BH159" s="193">
        <f t="shared" si="27"/>
        <v>0</v>
      </c>
      <c r="BI159" s="193">
        <f t="shared" si="28"/>
        <v>0</v>
      </c>
      <c r="BJ159" s="93" t="s">
        <v>78</v>
      </c>
      <c r="BK159" s="193">
        <f t="shared" si="29"/>
        <v>0</v>
      </c>
      <c r="BL159" s="93" t="s">
        <v>188</v>
      </c>
      <c r="BM159" s="93" t="s">
        <v>3597</v>
      </c>
    </row>
    <row r="160" spans="2:65" s="103" customFormat="1" ht="16.5" customHeight="1">
      <c r="B160" s="104"/>
      <c r="C160" s="183" t="s">
        <v>647</v>
      </c>
      <c r="D160" s="183" t="s">
        <v>183</v>
      </c>
      <c r="E160" s="184" t="s">
        <v>3598</v>
      </c>
      <c r="F160" s="185" t="s">
        <v>3599</v>
      </c>
      <c r="G160" s="186" t="s">
        <v>426</v>
      </c>
      <c r="H160" s="187">
        <v>4</v>
      </c>
      <c r="I160" s="6"/>
      <c r="J160" s="188">
        <f t="shared" si="20"/>
        <v>0</v>
      </c>
      <c r="K160" s="185" t="s">
        <v>5</v>
      </c>
      <c r="L160" s="104"/>
      <c r="M160" s="189" t="s">
        <v>5</v>
      </c>
      <c r="N160" s="190" t="s">
        <v>42</v>
      </c>
      <c r="O160" s="105"/>
      <c r="P160" s="191">
        <f t="shared" si="21"/>
        <v>0</v>
      </c>
      <c r="Q160" s="191">
        <v>0</v>
      </c>
      <c r="R160" s="191">
        <f t="shared" si="22"/>
        <v>0</v>
      </c>
      <c r="S160" s="191">
        <v>0</v>
      </c>
      <c r="T160" s="192">
        <f t="shared" si="23"/>
        <v>0</v>
      </c>
      <c r="AR160" s="93" t="s">
        <v>188</v>
      </c>
      <c r="AT160" s="93" t="s">
        <v>183</v>
      </c>
      <c r="AU160" s="93" t="s">
        <v>81</v>
      </c>
      <c r="AY160" s="93" t="s">
        <v>180</v>
      </c>
      <c r="BE160" s="193">
        <f t="shared" si="24"/>
        <v>0</v>
      </c>
      <c r="BF160" s="193">
        <f t="shared" si="25"/>
        <v>0</v>
      </c>
      <c r="BG160" s="193">
        <f t="shared" si="26"/>
        <v>0</v>
      </c>
      <c r="BH160" s="193">
        <f t="shared" si="27"/>
        <v>0</v>
      </c>
      <c r="BI160" s="193">
        <f t="shared" si="28"/>
        <v>0</v>
      </c>
      <c r="BJ160" s="93" t="s">
        <v>78</v>
      </c>
      <c r="BK160" s="193">
        <f t="shared" si="29"/>
        <v>0</v>
      </c>
      <c r="BL160" s="93" t="s">
        <v>188</v>
      </c>
      <c r="BM160" s="93" t="s">
        <v>3600</v>
      </c>
    </row>
    <row r="161" spans="2:65" s="103" customFormat="1" ht="16.5" customHeight="1">
      <c r="B161" s="104"/>
      <c r="C161" s="183" t="s">
        <v>730</v>
      </c>
      <c r="D161" s="183" t="s">
        <v>183</v>
      </c>
      <c r="E161" s="184" t="s">
        <v>3598</v>
      </c>
      <c r="F161" s="185" t="s">
        <v>3599</v>
      </c>
      <c r="G161" s="186" t="s">
        <v>426</v>
      </c>
      <c r="H161" s="187">
        <v>4</v>
      </c>
      <c r="I161" s="6"/>
      <c r="J161" s="188">
        <f t="shared" si="20"/>
        <v>0</v>
      </c>
      <c r="K161" s="185" t="s">
        <v>5</v>
      </c>
      <c r="L161" s="104"/>
      <c r="M161" s="189" t="s">
        <v>5</v>
      </c>
      <c r="N161" s="190" t="s">
        <v>42</v>
      </c>
      <c r="O161" s="105"/>
      <c r="P161" s="191">
        <f t="shared" si="21"/>
        <v>0</v>
      </c>
      <c r="Q161" s="191">
        <v>0</v>
      </c>
      <c r="R161" s="191">
        <f t="shared" si="22"/>
        <v>0</v>
      </c>
      <c r="S161" s="191">
        <v>0</v>
      </c>
      <c r="T161" s="192">
        <f t="shared" si="23"/>
        <v>0</v>
      </c>
      <c r="AR161" s="93" t="s">
        <v>188</v>
      </c>
      <c r="AT161" s="93" t="s">
        <v>183</v>
      </c>
      <c r="AU161" s="93" t="s">
        <v>81</v>
      </c>
      <c r="AY161" s="93" t="s">
        <v>180</v>
      </c>
      <c r="BE161" s="193">
        <f t="shared" si="24"/>
        <v>0</v>
      </c>
      <c r="BF161" s="193">
        <f t="shared" si="25"/>
        <v>0</v>
      </c>
      <c r="BG161" s="193">
        <f t="shared" si="26"/>
        <v>0</v>
      </c>
      <c r="BH161" s="193">
        <f t="shared" si="27"/>
        <v>0</v>
      </c>
      <c r="BI161" s="193">
        <f t="shared" si="28"/>
        <v>0</v>
      </c>
      <c r="BJ161" s="93" t="s">
        <v>78</v>
      </c>
      <c r="BK161" s="193">
        <f t="shared" si="29"/>
        <v>0</v>
      </c>
      <c r="BL161" s="93" t="s">
        <v>188</v>
      </c>
      <c r="BM161" s="93" t="s">
        <v>3601</v>
      </c>
    </row>
    <row r="162" spans="2:65" s="103" customFormat="1" ht="16.5" customHeight="1">
      <c r="B162" s="104"/>
      <c r="C162" s="183" t="s">
        <v>735</v>
      </c>
      <c r="D162" s="183" t="s">
        <v>183</v>
      </c>
      <c r="E162" s="184" t="s">
        <v>3598</v>
      </c>
      <c r="F162" s="185" t="s">
        <v>3599</v>
      </c>
      <c r="G162" s="186" t="s">
        <v>426</v>
      </c>
      <c r="H162" s="187">
        <v>2</v>
      </c>
      <c r="I162" s="6"/>
      <c r="J162" s="188">
        <f t="shared" si="20"/>
        <v>0</v>
      </c>
      <c r="K162" s="185" t="s">
        <v>5</v>
      </c>
      <c r="L162" s="104"/>
      <c r="M162" s="189" t="s">
        <v>5</v>
      </c>
      <c r="N162" s="190" t="s">
        <v>42</v>
      </c>
      <c r="O162" s="105"/>
      <c r="P162" s="191">
        <f t="shared" si="21"/>
        <v>0</v>
      </c>
      <c r="Q162" s="191">
        <v>0</v>
      </c>
      <c r="R162" s="191">
        <f t="shared" si="22"/>
        <v>0</v>
      </c>
      <c r="S162" s="191">
        <v>0</v>
      </c>
      <c r="T162" s="192">
        <f t="shared" si="23"/>
        <v>0</v>
      </c>
      <c r="AR162" s="93" t="s">
        <v>188</v>
      </c>
      <c r="AT162" s="93" t="s">
        <v>183</v>
      </c>
      <c r="AU162" s="93" t="s">
        <v>81</v>
      </c>
      <c r="AY162" s="93" t="s">
        <v>180</v>
      </c>
      <c r="BE162" s="193">
        <f t="shared" si="24"/>
        <v>0</v>
      </c>
      <c r="BF162" s="193">
        <f t="shared" si="25"/>
        <v>0</v>
      </c>
      <c r="BG162" s="193">
        <f t="shared" si="26"/>
        <v>0</v>
      </c>
      <c r="BH162" s="193">
        <f t="shared" si="27"/>
        <v>0</v>
      </c>
      <c r="BI162" s="193">
        <f t="shared" si="28"/>
        <v>0</v>
      </c>
      <c r="BJ162" s="93" t="s">
        <v>78</v>
      </c>
      <c r="BK162" s="193">
        <f t="shared" si="29"/>
        <v>0</v>
      </c>
      <c r="BL162" s="93" t="s">
        <v>188</v>
      </c>
      <c r="BM162" s="93" t="s">
        <v>3602</v>
      </c>
    </row>
    <row r="163" spans="2:65" s="103" customFormat="1" ht="16.5" customHeight="1">
      <c r="B163" s="104"/>
      <c r="C163" s="183" t="s">
        <v>744</v>
      </c>
      <c r="D163" s="183" t="s">
        <v>183</v>
      </c>
      <c r="E163" s="184" t="s">
        <v>3598</v>
      </c>
      <c r="F163" s="185" t="s">
        <v>3599</v>
      </c>
      <c r="G163" s="186" t="s">
        <v>426</v>
      </c>
      <c r="H163" s="187">
        <v>37</v>
      </c>
      <c r="I163" s="6"/>
      <c r="J163" s="188">
        <f t="shared" si="20"/>
        <v>0</v>
      </c>
      <c r="K163" s="185" t="s">
        <v>5</v>
      </c>
      <c r="L163" s="104"/>
      <c r="M163" s="189" t="s">
        <v>5</v>
      </c>
      <c r="N163" s="190" t="s">
        <v>42</v>
      </c>
      <c r="O163" s="105"/>
      <c r="P163" s="191">
        <f t="shared" si="21"/>
        <v>0</v>
      </c>
      <c r="Q163" s="191">
        <v>0</v>
      </c>
      <c r="R163" s="191">
        <f t="shared" si="22"/>
        <v>0</v>
      </c>
      <c r="S163" s="191">
        <v>0</v>
      </c>
      <c r="T163" s="192">
        <f t="shared" si="23"/>
        <v>0</v>
      </c>
      <c r="AR163" s="93" t="s">
        <v>188</v>
      </c>
      <c r="AT163" s="93" t="s">
        <v>183</v>
      </c>
      <c r="AU163" s="93" t="s">
        <v>81</v>
      </c>
      <c r="AY163" s="93" t="s">
        <v>180</v>
      </c>
      <c r="BE163" s="193">
        <f t="shared" si="24"/>
        <v>0</v>
      </c>
      <c r="BF163" s="193">
        <f t="shared" si="25"/>
        <v>0</v>
      </c>
      <c r="BG163" s="193">
        <f t="shared" si="26"/>
        <v>0</v>
      </c>
      <c r="BH163" s="193">
        <f t="shared" si="27"/>
        <v>0</v>
      </c>
      <c r="BI163" s="193">
        <f t="shared" si="28"/>
        <v>0</v>
      </c>
      <c r="BJ163" s="93" t="s">
        <v>78</v>
      </c>
      <c r="BK163" s="193">
        <f t="shared" si="29"/>
        <v>0</v>
      </c>
      <c r="BL163" s="93" t="s">
        <v>188</v>
      </c>
      <c r="BM163" s="93" t="s">
        <v>3603</v>
      </c>
    </row>
    <row r="164" spans="2:65" s="103" customFormat="1" ht="16.5" customHeight="1">
      <c r="B164" s="104"/>
      <c r="C164" s="183" t="s">
        <v>750</v>
      </c>
      <c r="D164" s="183" t="s">
        <v>183</v>
      </c>
      <c r="E164" s="184" t="s">
        <v>3598</v>
      </c>
      <c r="F164" s="185" t="s">
        <v>3599</v>
      </c>
      <c r="G164" s="186" t="s">
        <v>426</v>
      </c>
      <c r="H164" s="187">
        <v>21</v>
      </c>
      <c r="I164" s="6"/>
      <c r="J164" s="188">
        <f t="shared" si="20"/>
        <v>0</v>
      </c>
      <c r="K164" s="185" t="s">
        <v>5</v>
      </c>
      <c r="L164" s="104"/>
      <c r="M164" s="189" t="s">
        <v>5</v>
      </c>
      <c r="N164" s="190" t="s">
        <v>42</v>
      </c>
      <c r="O164" s="105"/>
      <c r="P164" s="191">
        <f t="shared" si="21"/>
        <v>0</v>
      </c>
      <c r="Q164" s="191">
        <v>0</v>
      </c>
      <c r="R164" s="191">
        <f t="shared" si="22"/>
        <v>0</v>
      </c>
      <c r="S164" s="191">
        <v>0</v>
      </c>
      <c r="T164" s="192">
        <f t="shared" si="23"/>
        <v>0</v>
      </c>
      <c r="AR164" s="93" t="s">
        <v>188</v>
      </c>
      <c r="AT164" s="93" t="s">
        <v>183</v>
      </c>
      <c r="AU164" s="93" t="s">
        <v>81</v>
      </c>
      <c r="AY164" s="93" t="s">
        <v>180</v>
      </c>
      <c r="BE164" s="193">
        <f t="shared" si="24"/>
        <v>0</v>
      </c>
      <c r="BF164" s="193">
        <f t="shared" si="25"/>
        <v>0</v>
      </c>
      <c r="BG164" s="193">
        <f t="shared" si="26"/>
        <v>0</v>
      </c>
      <c r="BH164" s="193">
        <f t="shared" si="27"/>
        <v>0</v>
      </c>
      <c r="BI164" s="193">
        <f t="shared" si="28"/>
        <v>0</v>
      </c>
      <c r="BJ164" s="93" t="s">
        <v>78</v>
      </c>
      <c r="BK164" s="193">
        <f t="shared" si="29"/>
        <v>0</v>
      </c>
      <c r="BL164" s="93" t="s">
        <v>188</v>
      </c>
      <c r="BM164" s="93" t="s">
        <v>3604</v>
      </c>
    </row>
    <row r="165" spans="2:65" s="103" customFormat="1" ht="16.5" customHeight="1">
      <c r="B165" s="104"/>
      <c r="C165" s="183" t="s">
        <v>755</v>
      </c>
      <c r="D165" s="183" t="s">
        <v>183</v>
      </c>
      <c r="E165" s="184" t="s">
        <v>3598</v>
      </c>
      <c r="F165" s="185" t="s">
        <v>3599</v>
      </c>
      <c r="G165" s="186" t="s">
        <v>426</v>
      </c>
      <c r="H165" s="187">
        <v>27</v>
      </c>
      <c r="I165" s="6"/>
      <c r="J165" s="188">
        <f t="shared" si="20"/>
        <v>0</v>
      </c>
      <c r="K165" s="185" t="s">
        <v>5</v>
      </c>
      <c r="L165" s="104"/>
      <c r="M165" s="189" t="s">
        <v>5</v>
      </c>
      <c r="N165" s="190" t="s">
        <v>42</v>
      </c>
      <c r="O165" s="105"/>
      <c r="P165" s="191">
        <f t="shared" si="21"/>
        <v>0</v>
      </c>
      <c r="Q165" s="191">
        <v>0</v>
      </c>
      <c r="R165" s="191">
        <f t="shared" si="22"/>
        <v>0</v>
      </c>
      <c r="S165" s="191">
        <v>0</v>
      </c>
      <c r="T165" s="192">
        <f t="shared" si="23"/>
        <v>0</v>
      </c>
      <c r="AR165" s="93" t="s">
        <v>188</v>
      </c>
      <c r="AT165" s="93" t="s">
        <v>183</v>
      </c>
      <c r="AU165" s="93" t="s">
        <v>81</v>
      </c>
      <c r="AY165" s="93" t="s">
        <v>180</v>
      </c>
      <c r="BE165" s="193">
        <f t="shared" si="24"/>
        <v>0</v>
      </c>
      <c r="BF165" s="193">
        <f t="shared" si="25"/>
        <v>0</v>
      </c>
      <c r="BG165" s="193">
        <f t="shared" si="26"/>
        <v>0</v>
      </c>
      <c r="BH165" s="193">
        <f t="shared" si="27"/>
        <v>0</v>
      </c>
      <c r="BI165" s="193">
        <f t="shared" si="28"/>
        <v>0</v>
      </c>
      <c r="BJ165" s="93" t="s">
        <v>78</v>
      </c>
      <c r="BK165" s="193">
        <f t="shared" si="29"/>
        <v>0</v>
      </c>
      <c r="BL165" s="93" t="s">
        <v>188</v>
      </c>
      <c r="BM165" s="93" t="s">
        <v>3605</v>
      </c>
    </row>
    <row r="166" spans="2:65" s="103" customFormat="1" ht="16.5" customHeight="1">
      <c r="B166" s="104"/>
      <c r="C166" s="183" t="s">
        <v>764</v>
      </c>
      <c r="D166" s="183" t="s">
        <v>183</v>
      </c>
      <c r="E166" s="184" t="s">
        <v>3598</v>
      </c>
      <c r="F166" s="185" t="s">
        <v>3599</v>
      </c>
      <c r="G166" s="186" t="s">
        <v>426</v>
      </c>
      <c r="H166" s="187">
        <v>1</v>
      </c>
      <c r="I166" s="6"/>
      <c r="J166" s="188">
        <f t="shared" si="20"/>
        <v>0</v>
      </c>
      <c r="K166" s="185" t="s">
        <v>5</v>
      </c>
      <c r="L166" s="104"/>
      <c r="M166" s="189" t="s">
        <v>5</v>
      </c>
      <c r="N166" s="190" t="s">
        <v>42</v>
      </c>
      <c r="O166" s="105"/>
      <c r="P166" s="191">
        <f t="shared" si="21"/>
        <v>0</v>
      </c>
      <c r="Q166" s="191">
        <v>0</v>
      </c>
      <c r="R166" s="191">
        <f t="shared" si="22"/>
        <v>0</v>
      </c>
      <c r="S166" s="191">
        <v>0</v>
      </c>
      <c r="T166" s="192">
        <f t="shared" si="23"/>
        <v>0</v>
      </c>
      <c r="AR166" s="93" t="s">
        <v>188</v>
      </c>
      <c r="AT166" s="93" t="s">
        <v>183</v>
      </c>
      <c r="AU166" s="93" t="s">
        <v>81</v>
      </c>
      <c r="AY166" s="93" t="s">
        <v>180</v>
      </c>
      <c r="BE166" s="193">
        <f t="shared" si="24"/>
        <v>0</v>
      </c>
      <c r="BF166" s="193">
        <f t="shared" si="25"/>
        <v>0</v>
      </c>
      <c r="BG166" s="193">
        <f t="shared" si="26"/>
        <v>0</v>
      </c>
      <c r="BH166" s="193">
        <f t="shared" si="27"/>
        <v>0</v>
      </c>
      <c r="BI166" s="193">
        <f t="shared" si="28"/>
        <v>0</v>
      </c>
      <c r="BJ166" s="93" t="s">
        <v>78</v>
      </c>
      <c r="BK166" s="193">
        <f t="shared" si="29"/>
        <v>0</v>
      </c>
      <c r="BL166" s="93" t="s">
        <v>188</v>
      </c>
      <c r="BM166" s="93" t="s">
        <v>3606</v>
      </c>
    </row>
    <row r="167" spans="2:65" s="103" customFormat="1" ht="16.5" customHeight="1">
      <c r="B167" s="104"/>
      <c r="C167" s="183" t="s">
        <v>770</v>
      </c>
      <c r="D167" s="183" t="s">
        <v>183</v>
      </c>
      <c r="E167" s="184" t="s">
        <v>3598</v>
      </c>
      <c r="F167" s="185" t="s">
        <v>3599</v>
      </c>
      <c r="G167" s="186" t="s">
        <v>426</v>
      </c>
      <c r="H167" s="187">
        <v>1</v>
      </c>
      <c r="I167" s="6"/>
      <c r="J167" s="188">
        <f t="shared" si="20"/>
        <v>0</v>
      </c>
      <c r="K167" s="185" t="s">
        <v>5</v>
      </c>
      <c r="L167" s="104"/>
      <c r="M167" s="189" t="s">
        <v>5</v>
      </c>
      <c r="N167" s="190" t="s">
        <v>42</v>
      </c>
      <c r="O167" s="105"/>
      <c r="P167" s="191">
        <f t="shared" si="21"/>
        <v>0</v>
      </c>
      <c r="Q167" s="191">
        <v>0</v>
      </c>
      <c r="R167" s="191">
        <f t="shared" si="22"/>
        <v>0</v>
      </c>
      <c r="S167" s="191">
        <v>0</v>
      </c>
      <c r="T167" s="192">
        <f t="shared" si="23"/>
        <v>0</v>
      </c>
      <c r="AR167" s="93" t="s">
        <v>188</v>
      </c>
      <c r="AT167" s="93" t="s">
        <v>183</v>
      </c>
      <c r="AU167" s="93" t="s">
        <v>81</v>
      </c>
      <c r="AY167" s="93" t="s">
        <v>180</v>
      </c>
      <c r="BE167" s="193">
        <f t="shared" si="24"/>
        <v>0</v>
      </c>
      <c r="BF167" s="193">
        <f t="shared" si="25"/>
        <v>0</v>
      </c>
      <c r="BG167" s="193">
        <f t="shared" si="26"/>
        <v>0</v>
      </c>
      <c r="BH167" s="193">
        <f t="shared" si="27"/>
        <v>0</v>
      </c>
      <c r="BI167" s="193">
        <f t="shared" si="28"/>
        <v>0</v>
      </c>
      <c r="BJ167" s="93" t="s">
        <v>78</v>
      </c>
      <c r="BK167" s="193">
        <f t="shared" si="29"/>
        <v>0</v>
      </c>
      <c r="BL167" s="93" t="s">
        <v>188</v>
      </c>
      <c r="BM167" s="93" t="s">
        <v>3607</v>
      </c>
    </row>
    <row r="168" spans="2:65" s="103" customFormat="1" ht="16.5" customHeight="1">
      <c r="B168" s="104"/>
      <c r="C168" s="183" t="s">
        <v>773</v>
      </c>
      <c r="D168" s="183" t="s">
        <v>183</v>
      </c>
      <c r="E168" s="184" t="s">
        <v>3608</v>
      </c>
      <c r="F168" s="185" t="s">
        <v>3609</v>
      </c>
      <c r="G168" s="186" t="s">
        <v>186</v>
      </c>
      <c r="H168" s="187">
        <v>120</v>
      </c>
      <c r="I168" s="6"/>
      <c r="J168" s="188">
        <f t="shared" si="20"/>
        <v>0</v>
      </c>
      <c r="K168" s="185" t="s">
        <v>5</v>
      </c>
      <c r="L168" s="104"/>
      <c r="M168" s="189" t="s">
        <v>5</v>
      </c>
      <c r="N168" s="190" t="s">
        <v>42</v>
      </c>
      <c r="O168" s="105"/>
      <c r="P168" s="191">
        <f t="shared" si="21"/>
        <v>0</v>
      </c>
      <c r="Q168" s="191">
        <v>0</v>
      </c>
      <c r="R168" s="191">
        <f t="shared" si="22"/>
        <v>0</v>
      </c>
      <c r="S168" s="191">
        <v>0</v>
      </c>
      <c r="T168" s="192">
        <f t="shared" si="23"/>
        <v>0</v>
      </c>
      <c r="AR168" s="93" t="s">
        <v>188</v>
      </c>
      <c r="AT168" s="93" t="s">
        <v>183</v>
      </c>
      <c r="AU168" s="93" t="s">
        <v>81</v>
      </c>
      <c r="AY168" s="93" t="s">
        <v>180</v>
      </c>
      <c r="BE168" s="193">
        <f t="shared" si="24"/>
        <v>0</v>
      </c>
      <c r="BF168" s="193">
        <f t="shared" si="25"/>
        <v>0</v>
      </c>
      <c r="BG168" s="193">
        <f t="shared" si="26"/>
        <v>0</v>
      </c>
      <c r="BH168" s="193">
        <f t="shared" si="27"/>
        <v>0</v>
      </c>
      <c r="BI168" s="193">
        <f t="shared" si="28"/>
        <v>0</v>
      </c>
      <c r="BJ168" s="93" t="s">
        <v>78</v>
      </c>
      <c r="BK168" s="193">
        <f t="shared" si="29"/>
        <v>0</v>
      </c>
      <c r="BL168" s="93" t="s">
        <v>188</v>
      </c>
      <c r="BM168" s="93" t="s">
        <v>3610</v>
      </c>
    </row>
    <row r="169" spans="2:65" s="103" customFormat="1" ht="16.5" customHeight="1">
      <c r="B169" s="104"/>
      <c r="C169" s="183" t="s">
        <v>777</v>
      </c>
      <c r="D169" s="183" t="s">
        <v>183</v>
      </c>
      <c r="E169" s="184" t="s">
        <v>3611</v>
      </c>
      <c r="F169" s="185" t="s">
        <v>3612</v>
      </c>
      <c r="G169" s="186" t="s">
        <v>186</v>
      </c>
      <c r="H169" s="187">
        <v>30</v>
      </c>
      <c r="I169" s="6"/>
      <c r="J169" s="188">
        <f t="shared" si="20"/>
        <v>0</v>
      </c>
      <c r="K169" s="185" t="s">
        <v>5</v>
      </c>
      <c r="L169" s="104"/>
      <c r="M169" s="189" t="s">
        <v>5</v>
      </c>
      <c r="N169" s="190" t="s">
        <v>42</v>
      </c>
      <c r="O169" s="105"/>
      <c r="P169" s="191">
        <f t="shared" si="21"/>
        <v>0</v>
      </c>
      <c r="Q169" s="191">
        <v>0</v>
      </c>
      <c r="R169" s="191">
        <f t="shared" si="22"/>
        <v>0</v>
      </c>
      <c r="S169" s="191">
        <v>0</v>
      </c>
      <c r="T169" s="192">
        <f t="shared" si="23"/>
        <v>0</v>
      </c>
      <c r="AR169" s="93" t="s">
        <v>188</v>
      </c>
      <c r="AT169" s="93" t="s">
        <v>183</v>
      </c>
      <c r="AU169" s="93" t="s">
        <v>81</v>
      </c>
      <c r="AY169" s="93" t="s">
        <v>180</v>
      </c>
      <c r="BE169" s="193">
        <f t="shared" si="24"/>
        <v>0</v>
      </c>
      <c r="BF169" s="193">
        <f t="shared" si="25"/>
        <v>0</v>
      </c>
      <c r="BG169" s="193">
        <f t="shared" si="26"/>
        <v>0</v>
      </c>
      <c r="BH169" s="193">
        <f t="shared" si="27"/>
        <v>0</v>
      </c>
      <c r="BI169" s="193">
        <f t="shared" si="28"/>
        <v>0</v>
      </c>
      <c r="BJ169" s="93" t="s">
        <v>78</v>
      </c>
      <c r="BK169" s="193">
        <f t="shared" si="29"/>
        <v>0</v>
      </c>
      <c r="BL169" s="93" t="s">
        <v>188</v>
      </c>
      <c r="BM169" s="93" t="s">
        <v>3613</v>
      </c>
    </row>
    <row r="170" spans="2:65" s="103" customFormat="1" ht="16.5" customHeight="1">
      <c r="B170" s="104"/>
      <c r="C170" s="183" t="s">
        <v>781</v>
      </c>
      <c r="D170" s="183" t="s">
        <v>183</v>
      </c>
      <c r="E170" s="184" t="s">
        <v>3614</v>
      </c>
      <c r="F170" s="185" t="s">
        <v>3615</v>
      </c>
      <c r="G170" s="186" t="s">
        <v>186</v>
      </c>
      <c r="H170" s="187">
        <v>100</v>
      </c>
      <c r="I170" s="6"/>
      <c r="J170" s="188">
        <f t="shared" si="20"/>
        <v>0</v>
      </c>
      <c r="K170" s="185" t="s">
        <v>5</v>
      </c>
      <c r="L170" s="104"/>
      <c r="M170" s="189" t="s">
        <v>5</v>
      </c>
      <c r="N170" s="190" t="s">
        <v>42</v>
      </c>
      <c r="O170" s="105"/>
      <c r="P170" s="191">
        <f t="shared" si="21"/>
        <v>0</v>
      </c>
      <c r="Q170" s="191">
        <v>0</v>
      </c>
      <c r="R170" s="191">
        <f t="shared" si="22"/>
        <v>0</v>
      </c>
      <c r="S170" s="191">
        <v>0</v>
      </c>
      <c r="T170" s="192">
        <f t="shared" si="23"/>
        <v>0</v>
      </c>
      <c r="AR170" s="93" t="s">
        <v>188</v>
      </c>
      <c r="AT170" s="93" t="s">
        <v>183</v>
      </c>
      <c r="AU170" s="93" t="s">
        <v>81</v>
      </c>
      <c r="AY170" s="93" t="s">
        <v>180</v>
      </c>
      <c r="BE170" s="193">
        <f t="shared" si="24"/>
        <v>0</v>
      </c>
      <c r="BF170" s="193">
        <f t="shared" si="25"/>
        <v>0</v>
      </c>
      <c r="BG170" s="193">
        <f t="shared" si="26"/>
        <v>0</v>
      </c>
      <c r="BH170" s="193">
        <f t="shared" si="27"/>
        <v>0</v>
      </c>
      <c r="BI170" s="193">
        <f t="shared" si="28"/>
        <v>0</v>
      </c>
      <c r="BJ170" s="93" t="s">
        <v>78</v>
      </c>
      <c r="BK170" s="193">
        <f t="shared" si="29"/>
        <v>0</v>
      </c>
      <c r="BL170" s="93" t="s">
        <v>188</v>
      </c>
      <c r="BM170" s="93" t="s">
        <v>3616</v>
      </c>
    </row>
    <row r="171" spans="2:65" s="103" customFormat="1" ht="16.5" customHeight="1">
      <c r="B171" s="104"/>
      <c r="C171" s="183" t="s">
        <v>790</v>
      </c>
      <c r="D171" s="183" t="s">
        <v>183</v>
      </c>
      <c r="E171" s="184" t="s">
        <v>3614</v>
      </c>
      <c r="F171" s="185" t="s">
        <v>3615</v>
      </c>
      <c r="G171" s="186" t="s">
        <v>186</v>
      </c>
      <c r="H171" s="187">
        <v>2200</v>
      </c>
      <c r="I171" s="6"/>
      <c r="J171" s="188">
        <f t="shared" si="20"/>
        <v>0</v>
      </c>
      <c r="K171" s="185" t="s">
        <v>5</v>
      </c>
      <c r="L171" s="104"/>
      <c r="M171" s="189" t="s">
        <v>5</v>
      </c>
      <c r="N171" s="190" t="s">
        <v>42</v>
      </c>
      <c r="O171" s="105"/>
      <c r="P171" s="191">
        <f t="shared" si="21"/>
        <v>0</v>
      </c>
      <c r="Q171" s="191">
        <v>0</v>
      </c>
      <c r="R171" s="191">
        <f t="shared" si="22"/>
        <v>0</v>
      </c>
      <c r="S171" s="191">
        <v>0</v>
      </c>
      <c r="T171" s="192">
        <f t="shared" si="23"/>
        <v>0</v>
      </c>
      <c r="AR171" s="93" t="s">
        <v>188</v>
      </c>
      <c r="AT171" s="93" t="s">
        <v>183</v>
      </c>
      <c r="AU171" s="93" t="s">
        <v>81</v>
      </c>
      <c r="AY171" s="93" t="s">
        <v>180</v>
      </c>
      <c r="BE171" s="193">
        <f t="shared" si="24"/>
        <v>0</v>
      </c>
      <c r="BF171" s="193">
        <f t="shared" si="25"/>
        <v>0</v>
      </c>
      <c r="BG171" s="193">
        <f t="shared" si="26"/>
        <v>0</v>
      </c>
      <c r="BH171" s="193">
        <f t="shared" si="27"/>
        <v>0</v>
      </c>
      <c r="BI171" s="193">
        <f t="shared" si="28"/>
        <v>0</v>
      </c>
      <c r="BJ171" s="93" t="s">
        <v>78</v>
      </c>
      <c r="BK171" s="193">
        <f t="shared" si="29"/>
        <v>0</v>
      </c>
      <c r="BL171" s="93" t="s">
        <v>188</v>
      </c>
      <c r="BM171" s="93" t="s">
        <v>3617</v>
      </c>
    </row>
    <row r="172" spans="2:65" s="103" customFormat="1" ht="16.5" customHeight="1">
      <c r="B172" s="104"/>
      <c r="C172" s="183" t="s">
        <v>795</v>
      </c>
      <c r="D172" s="183" t="s">
        <v>183</v>
      </c>
      <c r="E172" s="184" t="s">
        <v>3614</v>
      </c>
      <c r="F172" s="185" t="s">
        <v>3615</v>
      </c>
      <c r="G172" s="186" t="s">
        <v>186</v>
      </c>
      <c r="H172" s="187">
        <v>2650</v>
      </c>
      <c r="I172" s="6"/>
      <c r="J172" s="188">
        <f t="shared" si="20"/>
        <v>0</v>
      </c>
      <c r="K172" s="185" t="s">
        <v>5</v>
      </c>
      <c r="L172" s="104"/>
      <c r="M172" s="189" t="s">
        <v>5</v>
      </c>
      <c r="N172" s="190" t="s">
        <v>42</v>
      </c>
      <c r="O172" s="105"/>
      <c r="P172" s="191">
        <f t="shared" si="21"/>
        <v>0</v>
      </c>
      <c r="Q172" s="191">
        <v>0</v>
      </c>
      <c r="R172" s="191">
        <f t="shared" si="22"/>
        <v>0</v>
      </c>
      <c r="S172" s="191">
        <v>0</v>
      </c>
      <c r="T172" s="192">
        <f t="shared" si="23"/>
        <v>0</v>
      </c>
      <c r="AR172" s="93" t="s">
        <v>188</v>
      </c>
      <c r="AT172" s="93" t="s">
        <v>183</v>
      </c>
      <c r="AU172" s="93" t="s">
        <v>81</v>
      </c>
      <c r="AY172" s="93" t="s">
        <v>180</v>
      </c>
      <c r="BE172" s="193">
        <f t="shared" si="24"/>
        <v>0</v>
      </c>
      <c r="BF172" s="193">
        <f t="shared" si="25"/>
        <v>0</v>
      </c>
      <c r="BG172" s="193">
        <f t="shared" si="26"/>
        <v>0</v>
      </c>
      <c r="BH172" s="193">
        <f t="shared" si="27"/>
        <v>0</v>
      </c>
      <c r="BI172" s="193">
        <f t="shared" si="28"/>
        <v>0</v>
      </c>
      <c r="BJ172" s="93" t="s">
        <v>78</v>
      </c>
      <c r="BK172" s="193">
        <f t="shared" si="29"/>
        <v>0</v>
      </c>
      <c r="BL172" s="93" t="s">
        <v>188</v>
      </c>
      <c r="BM172" s="93" t="s">
        <v>3618</v>
      </c>
    </row>
    <row r="173" spans="2:65" s="103" customFormat="1" ht="16.5" customHeight="1">
      <c r="B173" s="104"/>
      <c r="C173" s="183" t="s">
        <v>800</v>
      </c>
      <c r="D173" s="183" t="s">
        <v>183</v>
      </c>
      <c r="E173" s="184" t="s">
        <v>3614</v>
      </c>
      <c r="F173" s="185" t="s">
        <v>3615</v>
      </c>
      <c r="G173" s="186" t="s">
        <v>186</v>
      </c>
      <c r="H173" s="187">
        <v>350</v>
      </c>
      <c r="I173" s="6"/>
      <c r="J173" s="188">
        <f t="shared" si="20"/>
        <v>0</v>
      </c>
      <c r="K173" s="185" t="s">
        <v>5</v>
      </c>
      <c r="L173" s="104"/>
      <c r="M173" s="189" t="s">
        <v>5</v>
      </c>
      <c r="N173" s="190" t="s">
        <v>42</v>
      </c>
      <c r="O173" s="105"/>
      <c r="P173" s="191">
        <f t="shared" si="21"/>
        <v>0</v>
      </c>
      <c r="Q173" s="191">
        <v>0</v>
      </c>
      <c r="R173" s="191">
        <f t="shared" si="22"/>
        <v>0</v>
      </c>
      <c r="S173" s="191">
        <v>0</v>
      </c>
      <c r="T173" s="192">
        <f t="shared" si="23"/>
        <v>0</v>
      </c>
      <c r="AR173" s="93" t="s">
        <v>188</v>
      </c>
      <c r="AT173" s="93" t="s">
        <v>183</v>
      </c>
      <c r="AU173" s="93" t="s">
        <v>81</v>
      </c>
      <c r="AY173" s="93" t="s">
        <v>180</v>
      </c>
      <c r="BE173" s="193">
        <f t="shared" si="24"/>
        <v>0</v>
      </c>
      <c r="BF173" s="193">
        <f t="shared" si="25"/>
        <v>0</v>
      </c>
      <c r="BG173" s="193">
        <f t="shared" si="26"/>
        <v>0</v>
      </c>
      <c r="BH173" s="193">
        <f t="shared" si="27"/>
        <v>0</v>
      </c>
      <c r="BI173" s="193">
        <f t="shared" si="28"/>
        <v>0</v>
      </c>
      <c r="BJ173" s="93" t="s">
        <v>78</v>
      </c>
      <c r="BK173" s="193">
        <f t="shared" si="29"/>
        <v>0</v>
      </c>
      <c r="BL173" s="93" t="s">
        <v>188</v>
      </c>
      <c r="BM173" s="93" t="s">
        <v>3619</v>
      </c>
    </row>
    <row r="174" spans="2:65" s="103" customFormat="1" ht="16.5" customHeight="1">
      <c r="B174" s="104"/>
      <c r="C174" s="183" t="s">
        <v>806</v>
      </c>
      <c r="D174" s="183" t="s">
        <v>183</v>
      </c>
      <c r="E174" s="184" t="s">
        <v>3620</v>
      </c>
      <c r="F174" s="185" t="s">
        <v>3621</v>
      </c>
      <c r="G174" s="186" t="s">
        <v>186</v>
      </c>
      <c r="H174" s="187">
        <v>60</v>
      </c>
      <c r="I174" s="6"/>
      <c r="J174" s="188">
        <f t="shared" si="20"/>
        <v>0</v>
      </c>
      <c r="K174" s="185" t="s">
        <v>5</v>
      </c>
      <c r="L174" s="104"/>
      <c r="M174" s="189" t="s">
        <v>5</v>
      </c>
      <c r="N174" s="190" t="s">
        <v>42</v>
      </c>
      <c r="O174" s="105"/>
      <c r="P174" s="191">
        <f t="shared" si="21"/>
        <v>0</v>
      </c>
      <c r="Q174" s="191">
        <v>0</v>
      </c>
      <c r="R174" s="191">
        <f t="shared" si="22"/>
        <v>0</v>
      </c>
      <c r="S174" s="191">
        <v>0</v>
      </c>
      <c r="T174" s="192">
        <f t="shared" si="23"/>
        <v>0</v>
      </c>
      <c r="AR174" s="93" t="s">
        <v>188</v>
      </c>
      <c r="AT174" s="93" t="s">
        <v>183</v>
      </c>
      <c r="AU174" s="93" t="s">
        <v>81</v>
      </c>
      <c r="AY174" s="93" t="s">
        <v>180</v>
      </c>
      <c r="BE174" s="193">
        <f t="shared" si="24"/>
        <v>0</v>
      </c>
      <c r="BF174" s="193">
        <f t="shared" si="25"/>
        <v>0</v>
      </c>
      <c r="BG174" s="193">
        <f t="shared" si="26"/>
        <v>0</v>
      </c>
      <c r="BH174" s="193">
        <f t="shared" si="27"/>
        <v>0</v>
      </c>
      <c r="BI174" s="193">
        <f t="shared" si="28"/>
        <v>0</v>
      </c>
      <c r="BJ174" s="93" t="s">
        <v>78</v>
      </c>
      <c r="BK174" s="193">
        <f t="shared" si="29"/>
        <v>0</v>
      </c>
      <c r="BL174" s="93" t="s">
        <v>188</v>
      </c>
      <c r="BM174" s="93" t="s">
        <v>3622</v>
      </c>
    </row>
    <row r="175" spans="2:65" s="103" customFormat="1" ht="16.5" customHeight="1">
      <c r="B175" s="104"/>
      <c r="C175" s="183" t="s">
        <v>812</v>
      </c>
      <c r="D175" s="183" t="s">
        <v>183</v>
      </c>
      <c r="E175" s="184" t="s">
        <v>3623</v>
      </c>
      <c r="F175" s="185" t="s">
        <v>3624</v>
      </c>
      <c r="G175" s="186" t="s">
        <v>186</v>
      </c>
      <c r="H175" s="187">
        <v>50</v>
      </c>
      <c r="I175" s="6"/>
      <c r="J175" s="188">
        <f t="shared" si="20"/>
        <v>0</v>
      </c>
      <c r="K175" s="185" t="s">
        <v>5</v>
      </c>
      <c r="L175" s="104"/>
      <c r="M175" s="189" t="s">
        <v>5</v>
      </c>
      <c r="N175" s="190" t="s">
        <v>42</v>
      </c>
      <c r="O175" s="105"/>
      <c r="P175" s="191">
        <f t="shared" si="21"/>
        <v>0</v>
      </c>
      <c r="Q175" s="191">
        <v>0</v>
      </c>
      <c r="R175" s="191">
        <f t="shared" si="22"/>
        <v>0</v>
      </c>
      <c r="S175" s="191">
        <v>0</v>
      </c>
      <c r="T175" s="192">
        <f t="shared" si="23"/>
        <v>0</v>
      </c>
      <c r="AR175" s="93" t="s">
        <v>188</v>
      </c>
      <c r="AT175" s="93" t="s">
        <v>183</v>
      </c>
      <c r="AU175" s="93" t="s">
        <v>81</v>
      </c>
      <c r="AY175" s="93" t="s">
        <v>180</v>
      </c>
      <c r="BE175" s="193">
        <f t="shared" si="24"/>
        <v>0</v>
      </c>
      <c r="BF175" s="193">
        <f t="shared" si="25"/>
        <v>0</v>
      </c>
      <c r="BG175" s="193">
        <f t="shared" si="26"/>
        <v>0</v>
      </c>
      <c r="BH175" s="193">
        <f t="shared" si="27"/>
        <v>0</v>
      </c>
      <c r="BI175" s="193">
        <f t="shared" si="28"/>
        <v>0</v>
      </c>
      <c r="BJ175" s="93" t="s">
        <v>78</v>
      </c>
      <c r="BK175" s="193">
        <f t="shared" si="29"/>
        <v>0</v>
      </c>
      <c r="BL175" s="93" t="s">
        <v>188</v>
      </c>
      <c r="BM175" s="93" t="s">
        <v>3625</v>
      </c>
    </row>
    <row r="176" spans="2:65" s="103" customFormat="1" ht="16.5" customHeight="1">
      <c r="B176" s="104"/>
      <c r="C176" s="183" t="s">
        <v>817</v>
      </c>
      <c r="D176" s="183" t="s">
        <v>183</v>
      </c>
      <c r="E176" s="184" t="s">
        <v>3626</v>
      </c>
      <c r="F176" s="185" t="s">
        <v>3627</v>
      </c>
      <c r="G176" s="186" t="s">
        <v>186</v>
      </c>
      <c r="H176" s="187">
        <v>35</v>
      </c>
      <c r="I176" s="6"/>
      <c r="J176" s="188">
        <f t="shared" si="20"/>
        <v>0</v>
      </c>
      <c r="K176" s="185" t="s">
        <v>5</v>
      </c>
      <c r="L176" s="104"/>
      <c r="M176" s="189" t="s">
        <v>5</v>
      </c>
      <c r="N176" s="190" t="s">
        <v>42</v>
      </c>
      <c r="O176" s="105"/>
      <c r="P176" s="191">
        <f t="shared" si="21"/>
        <v>0</v>
      </c>
      <c r="Q176" s="191">
        <v>0</v>
      </c>
      <c r="R176" s="191">
        <f t="shared" si="22"/>
        <v>0</v>
      </c>
      <c r="S176" s="191">
        <v>0</v>
      </c>
      <c r="T176" s="192">
        <f t="shared" si="23"/>
        <v>0</v>
      </c>
      <c r="AR176" s="93" t="s">
        <v>188</v>
      </c>
      <c r="AT176" s="93" t="s">
        <v>183</v>
      </c>
      <c r="AU176" s="93" t="s">
        <v>81</v>
      </c>
      <c r="AY176" s="93" t="s">
        <v>180</v>
      </c>
      <c r="BE176" s="193">
        <f t="shared" si="24"/>
        <v>0</v>
      </c>
      <c r="BF176" s="193">
        <f t="shared" si="25"/>
        <v>0</v>
      </c>
      <c r="BG176" s="193">
        <f t="shared" si="26"/>
        <v>0</v>
      </c>
      <c r="BH176" s="193">
        <f t="shared" si="27"/>
        <v>0</v>
      </c>
      <c r="BI176" s="193">
        <f t="shared" si="28"/>
        <v>0</v>
      </c>
      <c r="BJ176" s="93" t="s">
        <v>78</v>
      </c>
      <c r="BK176" s="193">
        <f t="shared" si="29"/>
        <v>0</v>
      </c>
      <c r="BL176" s="93" t="s">
        <v>188</v>
      </c>
      <c r="BM176" s="93" t="s">
        <v>3628</v>
      </c>
    </row>
    <row r="177" spans="2:65" s="103" customFormat="1" ht="16.5" customHeight="1">
      <c r="B177" s="104"/>
      <c r="C177" s="183" t="s">
        <v>825</v>
      </c>
      <c r="D177" s="183" t="s">
        <v>183</v>
      </c>
      <c r="E177" s="184" t="s">
        <v>3626</v>
      </c>
      <c r="F177" s="185" t="s">
        <v>3627</v>
      </c>
      <c r="G177" s="186" t="s">
        <v>186</v>
      </c>
      <c r="H177" s="187">
        <v>15</v>
      </c>
      <c r="I177" s="6"/>
      <c r="J177" s="188">
        <f t="shared" si="20"/>
        <v>0</v>
      </c>
      <c r="K177" s="185" t="s">
        <v>5</v>
      </c>
      <c r="L177" s="104"/>
      <c r="M177" s="189" t="s">
        <v>5</v>
      </c>
      <c r="N177" s="190" t="s">
        <v>42</v>
      </c>
      <c r="O177" s="105"/>
      <c r="P177" s="191">
        <f t="shared" si="21"/>
        <v>0</v>
      </c>
      <c r="Q177" s="191">
        <v>0</v>
      </c>
      <c r="R177" s="191">
        <f t="shared" si="22"/>
        <v>0</v>
      </c>
      <c r="S177" s="191">
        <v>0</v>
      </c>
      <c r="T177" s="192">
        <f t="shared" si="23"/>
        <v>0</v>
      </c>
      <c r="AR177" s="93" t="s">
        <v>188</v>
      </c>
      <c r="AT177" s="93" t="s">
        <v>183</v>
      </c>
      <c r="AU177" s="93" t="s">
        <v>81</v>
      </c>
      <c r="AY177" s="93" t="s">
        <v>180</v>
      </c>
      <c r="BE177" s="193">
        <f t="shared" si="24"/>
        <v>0</v>
      </c>
      <c r="BF177" s="193">
        <f t="shared" si="25"/>
        <v>0</v>
      </c>
      <c r="BG177" s="193">
        <f t="shared" si="26"/>
        <v>0</v>
      </c>
      <c r="BH177" s="193">
        <f t="shared" si="27"/>
        <v>0</v>
      </c>
      <c r="BI177" s="193">
        <f t="shared" si="28"/>
        <v>0</v>
      </c>
      <c r="BJ177" s="93" t="s">
        <v>78</v>
      </c>
      <c r="BK177" s="193">
        <f t="shared" si="29"/>
        <v>0</v>
      </c>
      <c r="BL177" s="93" t="s">
        <v>188</v>
      </c>
      <c r="BM177" s="93" t="s">
        <v>3629</v>
      </c>
    </row>
    <row r="178" spans="2:65" s="103" customFormat="1" ht="16.5" customHeight="1">
      <c r="B178" s="104"/>
      <c r="C178" s="183" t="s">
        <v>829</v>
      </c>
      <c r="D178" s="183" t="s">
        <v>183</v>
      </c>
      <c r="E178" s="184" t="s">
        <v>3630</v>
      </c>
      <c r="F178" s="185" t="s">
        <v>3631</v>
      </c>
      <c r="G178" s="186" t="s">
        <v>186</v>
      </c>
      <c r="H178" s="187">
        <v>150</v>
      </c>
      <c r="I178" s="6"/>
      <c r="J178" s="188">
        <f t="shared" si="20"/>
        <v>0</v>
      </c>
      <c r="K178" s="185" t="s">
        <v>5</v>
      </c>
      <c r="L178" s="104"/>
      <c r="M178" s="189" t="s">
        <v>5</v>
      </c>
      <c r="N178" s="190" t="s">
        <v>42</v>
      </c>
      <c r="O178" s="105"/>
      <c r="P178" s="191">
        <f t="shared" si="21"/>
        <v>0</v>
      </c>
      <c r="Q178" s="191">
        <v>0</v>
      </c>
      <c r="R178" s="191">
        <f t="shared" si="22"/>
        <v>0</v>
      </c>
      <c r="S178" s="191">
        <v>0</v>
      </c>
      <c r="T178" s="192">
        <f t="shared" si="23"/>
        <v>0</v>
      </c>
      <c r="AR178" s="93" t="s">
        <v>188</v>
      </c>
      <c r="AT178" s="93" t="s">
        <v>183</v>
      </c>
      <c r="AU178" s="93" t="s">
        <v>81</v>
      </c>
      <c r="AY178" s="93" t="s">
        <v>180</v>
      </c>
      <c r="BE178" s="193">
        <f t="shared" si="24"/>
        <v>0</v>
      </c>
      <c r="BF178" s="193">
        <f t="shared" si="25"/>
        <v>0</v>
      </c>
      <c r="BG178" s="193">
        <f t="shared" si="26"/>
        <v>0</v>
      </c>
      <c r="BH178" s="193">
        <f t="shared" si="27"/>
        <v>0</v>
      </c>
      <c r="BI178" s="193">
        <f t="shared" si="28"/>
        <v>0</v>
      </c>
      <c r="BJ178" s="93" t="s">
        <v>78</v>
      </c>
      <c r="BK178" s="193">
        <f t="shared" si="29"/>
        <v>0</v>
      </c>
      <c r="BL178" s="93" t="s">
        <v>188</v>
      </c>
      <c r="BM178" s="93" t="s">
        <v>3632</v>
      </c>
    </row>
    <row r="179" spans="2:65" s="103" customFormat="1" ht="16.5" customHeight="1">
      <c r="B179" s="104"/>
      <c r="C179" s="183" t="s">
        <v>834</v>
      </c>
      <c r="D179" s="183" t="s">
        <v>183</v>
      </c>
      <c r="E179" s="184" t="s">
        <v>3633</v>
      </c>
      <c r="F179" s="185" t="s">
        <v>3634</v>
      </c>
      <c r="G179" s="186" t="s">
        <v>426</v>
      </c>
      <c r="H179" s="187">
        <v>60</v>
      </c>
      <c r="I179" s="6"/>
      <c r="J179" s="188">
        <f t="shared" si="20"/>
        <v>0</v>
      </c>
      <c r="K179" s="185" t="s">
        <v>5</v>
      </c>
      <c r="L179" s="104"/>
      <c r="M179" s="189" t="s">
        <v>5</v>
      </c>
      <c r="N179" s="190" t="s">
        <v>42</v>
      </c>
      <c r="O179" s="105"/>
      <c r="P179" s="191">
        <f t="shared" si="21"/>
        <v>0</v>
      </c>
      <c r="Q179" s="191">
        <v>0</v>
      </c>
      <c r="R179" s="191">
        <f t="shared" si="22"/>
        <v>0</v>
      </c>
      <c r="S179" s="191">
        <v>0</v>
      </c>
      <c r="T179" s="192">
        <f t="shared" si="23"/>
        <v>0</v>
      </c>
      <c r="AR179" s="93" t="s">
        <v>188</v>
      </c>
      <c r="AT179" s="93" t="s">
        <v>183</v>
      </c>
      <c r="AU179" s="93" t="s">
        <v>81</v>
      </c>
      <c r="AY179" s="93" t="s">
        <v>180</v>
      </c>
      <c r="BE179" s="193">
        <f t="shared" si="24"/>
        <v>0</v>
      </c>
      <c r="BF179" s="193">
        <f t="shared" si="25"/>
        <v>0</v>
      </c>
      <c r="BG179" s="193">
        <f t="shared" si="26"/>
        <v>0</v>
      </c>
      <c r="BH179" s="193">
        <f t="shared" si="27"/>
        <v>0</v>
      </c>
      <c r="BI179" s="193">
        <f t="shared" si="28"/>
        <v>0</v>
      </c>
      <c r="BJ179" s="93" t="s">
        <v>78</v>
      </c>
      <c r="BK179" s="193">
        <f t="shared" si="29"/>
        <v>0</v>
      </c>
      <c r="BL179" s="93" t="s">
        <v>188</v>
      </c>
      <c r="BM179" s="93" t="s">
        <v>3635</v>
      </c>
    </row>
    <row r="180" spans="2:65" s="103" customFormat="1" ht="16.5" customHeight="1">
      <c r="B180" s="104"/>
      <c r="C180" s="183" t="s">
        <v>844</v>
      </c>
      <c r="D180" s="183" t="s">
        <v>183</v>
      </c>
      <c r="E180" s="184" t="s">
        <v>3633</v>
      </c>
      <c r="F180" s="185" t="s">
        <v>3634</v>
      </c>
      <c r="G180" s="186" t="s">
        <v>426</v>
      </c>
      <c r="H180" s="187">
        <v>30</v>
      </c>
      <c r="I180" s="6"/>
      <c r="J180" s="188">
        <f t="shared" si="20"/>
        <v>0</v>
      </c>
      <c r="K180" s="185" t="s">
        <v>5</v>
      </c>
      <c r="L180" s="104"/>
      <c r="M180" s="189" t="s">
        <v>5</v>
      </c>
      <c r="N180" s="190" t="s">
        <v>42</v>
      </c>
      <c r="O180" s="105"/>
      <c r="P180" s="191">
        <f t="shared" si="21"/>
        <v>0</v>
      </c>
      <c r="Q180" s="191">
        <v>0</v>
      </c>
      <c r="R180" s="191">
        <f t="shared" si="22"/>
        <v>0</v>
      </c>
      <c r="S180" s="191">
        <v>0</v>
      </c>
      <c r="T180" s="192">
        <f t="shared" si="23"/>
        <v>0</v>
      </c>
      <c r="AR180" s="93" t="s">
        <v>188</v>
      </c>
      <c r="AT180" s="93" t="s">
        <v>183</v>
      </c>
      <c r="AU180" s="93" t="s">
        <v>81</v>
      </c>
      <c r="AY180" s="93" t="s">
        <v>180</v>
      </c>
      <c r="BE180" s="193">
        <f t="shared" si="24"/>
        <v>0</v>
      </c>
      <c r="BF180" s="193">
        <f t="shared" si="25"/>
        <v>0</v>
      </c>
      <c r="BG180" s="193">
        <f t="shared" si="26"/>
        <v>0</v>
      </c>
      <c r="BH180" s="193">
        <f t="shared" si="27"/>
        <v>0</v>
      </c>
      <c r="BI180" s="193">
        <f t="shared" si="28"/>
        <v>0</v>
      </c>
      <c r="BJ180" s="93" t="s">
        <v>78</v>
      </c>
      <c r="BK180" s="193">
        <f t="shared" si="29"/>
        <v>0</v>
      </c>
      <c r="BL180" s="93" t="s">
        <v>188</v>
      </c>
      <c r="BM180" s="93" t="s">
        <v>3636</v>
      </c>
    </row>
    <row r="181" spans="2:65" s="103" customFormat="1" ht="16.5" customHeight="1">
      <c r="B181" s="104"/>
      <c r="C181" s="183" t="s">
        <v>861</v>
      </c>
      <c r="D181" s="183" t="s">
        <v>183</v>
      </c>
      <c r="E181" s="184" t="s">
        <v>3633</v>
      </c>
      <c r="F181" s="185" t="s">
        <v>3634</v>
      </c>
      <c r="G181" s="186" t="s">
        <v>426</v>
      </c>
      <c r="H181" s="187">
        <v>3</v>
      </c>
      <c r="I181" s="6"/>
      <c r="J181" s="188">
        <f t="shared" si="20"/>
        <v>0</v>
      </c>
      <c r="K181" s="185" t="s">
        <v>5</v>
      </c>
      <c r="L181" s="104"/>
      <c r="M181" s="189" t="s">
        <v>5</v>
      </c>
      <c r="N181" s="190" t="s">
        <v>42</v>
      </c>
      <c r="O181" s="105"/>
      <c r="P181" s="191">
        <f t="shared" si="21"/>
        <v>0</v>
      </c>
      <c r="Q181" s="191">
        <v>0</v>
      </c>
      <c r="R181" s="191">
        <f t="shared" si="22"/>
        <v>0</v>
      </c>
      <c r="S181" s="191">
        <v>0</v>
      </c>
      <c r="T181" s="192">
        <f t="shared" si="23"/>
        <v>0</v>
      </c>
      <c r="AR181" s="93" t="s">
        <v>188</v>
      </c>
      <c r="AT181" s="93" t="s">
        <v>183</v>
      </c>
      <c r="AU181" s="93" t="s">
        <v>81</v>
      </c>
      <c r="AY181" s="93" t="s">
        <v>180</v>
      </c>
      <c r="BE181" s="193">
        <f t="shared" si="24"/>
        <v>0</v>
      </c>
      <c r="BF181" s="193">
        <f t="shared" si="25"/>
        <v>0</v>
      </c>
      <c r="BG181" s="193">
        <f t="shared" si="26"/>
        <v>0</v>
      </c>
      <c r="BH181" s="193">
        <f t="shared" si="27"/>
        <v>0</v>
      </c>
      <c r="BI181" s="193">
        <f t="shared" si="28"/>
        <v>0</v>
      </c>
      <c r="BJ181" s="93" t="s">
        <v>78</v>
      </c>
      <c r="BK181" s="193">
        <f t="shared" si="29"/>
        <v>0</v>
      </c>
      <c r="BL181" s="93" t="s">
        <v>188</v>
      </c>
      <c r="BM181" s="93" t="s">
        <v>3637</v>
      </c>
    </row>
    <row r="182" spans="2:65" s="103" customFormat="1" ht="16.5" customHeight="1">
      <c r="B182" s="104"/>
      <c r="C182" s="183" t="s">
        <v>867</v>
      </c>
      <c r="D182" s="183" t="s">
        <v>183</v>
      </c>
      <c r="E182" s="184" t="s">
        <v>3638</v>
      </c>
      <c r="F182" s="185" t="s">
        <v>3639</v>
      </c>
      <c r="G182" s="186" t="s">
        <v>426</v>
      </c>
      <c r="H182" s="187">
        <v>3</v>
      </c>
      <c r="I182" s="6"/>
      <c r="J182" s="188">
        <f t="shared" si="20"/>
        <v>0</v>
      </c>
      <c r="K182" s="185" t="s">
        <v>5</v>
      </c>
      <c r="L182" s="104"/>
      <c r="M182" s="189" t="s">
        <v>5</v>
      </c>
      <c r="N182" s="190" t="s">
        <v>42</v>
      </c>
      <c r="O182" s="105"/>
      <c r="P182" s="191">
        <f t="shared" si="21"/>
        <v>0</v>
      </c>
      <c r="Q182" s="191">
        <v>0</v>
      </c>
      <c r="R182" s="191">
        <f t="shared" si="22"/>
        <v>0</v>
      </c>
      <c r="S182" s="191">
        <v>0</v>
      </c>
      <c r="T182" s="192">
        <f t="shared" si="23"/>
        <v>0</v>
      </c>
      <c r="AR182" s="93" t="s">
        <v>188</v>
      </c>
      <c r="AT182" s="93" t="s">
        <v>183</v>
      </c>
      <c r="AU182" s="93" t="s">
        <v>81</v>
      </c>
      <c r="AY182" s="93" t="s">
        <v>180</v>
      </c>
      <c r="BE182" s="193">
        <f t="shared" si="24"/>
        <v>0</v>
      </c>
      <c r="BF182" s="193">
        <f t="shared" si="25"/>
        <v>0</v>
      </c>
      <c r="BG182" s="193">
        <f t="shared" si="26"/>
        <v>0</v>
      </c>
      <c r="BH182" s="193">
        <f t="shared" si="27"/>
        <v>0</v>
      </c>
      <c r="BI182" s="193">
        <f t="shared" si="28"/>
        <v>0</v>
      </c>
      <c r="BJ182" s="93" t="s">
        <v>78</v>
      </c>
      <c r="BK182" s="193">
        <f t="shared" si="29"/>
        <v>0</v>
      </c>
      <c r="BL182" s="93" t="s">
        <v>188</v>
      </c>
      <c r="BM182" s="93" t="s">
        <v>3640</v>
      </c>
    </row>
    <row r="183" spans="2:65" s="103" customFormat="1" ht="16.5" customHeight="1">
      <c r="B183" s="104"/>
      <c r="C183" s="183" t="s">
        <v>872</v>
      </c>
      <c r="D183" s="183" t="s">
        <v>183</v>
      </c>
      <c r="E183" s="184" t="s">
        <v>3641</v>
      </c>
      <c r="F183" s="185" t="s">
        <v>3642</v>
      </c>
      <c r="G183" s="186" t="s">
        <v>426</v>
      </c>
      <c r="H183" s="187">
        <v>3</v>
      </c>
      <c r="I183" s="6"/>
      <c r="J183" s="188">
        <f t="shared" si="20"/>
        <v>0</v>
      </c>
      <c r="K183" s="185" t="s">
        <v>5</v>
      </c>
      <c r="L183" s="104"/>
      <c r="M183" s="189" t="s">
        <v>5</v>
      </c>
      <c r="N183" s="190" t="s">
        <v>42</v>
      </c>
      <c r="O183" s="105"/>
      <c r="P183" s="191">
        <f t="shared" si="21"/>
        <v>0</v>
      </c>
      <c r="Q183" s="191">
        <v>0</v>
      </c>
      <c r="R183" s="191">
        <f t="shared" si="22"/>
        <v>0</v>
      </c>
      <c r="S183" s="191">
        <v>0</v>
      </c>
      <c r="T183" s="192">
        <f t="shared" si="23"/>
        <v>0</v>
      </c>
      <c r="AR183" s="93" t="s">
        <v>188</v>
      </c>
      <c r="AT183" s="93" t="s">
        <v>183</v>
      </c>
      <c r="AU183" s="93" t="s">
        <v>81</v>
      </c>
      <c r="AY183" s="93" t="s">
        <v>180</v>
      </c>
      <c r="BE183" s="193">
        <f t="shared" si="24"/>
        <v>0</v>
      </c>
      <c r="BF183" s="193">
        <f t="shared" si="25"/>
        <v>0</v>
      </c>
      <c r="BG183" s="193">
        <f t="shared" si="26"/>
        <v>0</v>
      </c>
      <c r="BH183" s="193">
        <f t="shared" si="27"/>
        <v>0</v>
      </c>
      <c r="BI183" s="193">
        <f t="shared" si="28"/>
        <v>0</v>
      </c>
      <c r="BJ183" s="93" t="s">
        <v>78</v>
      </c>
      <c r="BK183" s="193">
        <f t="shared" si="29"/>
        <v>0</v>
      </c>
      <c r="BL183" s="93" t="s">
        <v>188</v>
      </c>
      <c r="BM183" s="93" t="s">
        <v>3643</v>
      </c>
    </row>
    <row r="184" spans="2:65" s="103" customFormat="1" ht="16.5" customHeight="1">
      <c r="B184" s="104"/>
      <c r="C184" s="183" t="s">
        <v>876</v>
      </c>
      <c r="D184" s="183" t="s">
        <v>183</v>
      </c>
      <c r="E184" s="184" t="s">
        <v>3644</v>
      </c>
      <c r="F184" s="185" t="s">
        <v>3645</v>
      </c>
      <c r="G184" s="186" t="s">
        <v>2543</v>
      </c>
      <c r="H184" s="8"/>
      <c r="I184" s="6"/>
      <c r="J184" s="188">
        <f t="shared" si="20"/>
        <v>0</v>
      </c>
      <c r="K184" s="185" t="s">
        <v>5</v>
      </c>
      <c r="L184" s="104"/>
      <c r="M184" s="189" t="s">
        <v>5</v>
      </c>
      <c r="N184" s="190" t="s">
        <v>42</v>
      </c>
      <c r="O184" s="105"/>
      <c r="P184" s="191">
        <f t="shared" si="21"/>
        <v>0</v>
      </c>
      <c r="Q184" s="191">
        <v>0</v>
      </c>
      <c r="R184" s="191">
        <f t="shared" si="22"/>
        <v>0</v>
      </c>
      <c r="S184" s="191">
        <v>0</v>
      </c>
      <c r="T184" s="192">
        <f t="shared" si="23"/>
        <v>0</v>
      </c>
      <c r="AR184" s="93" t="s">
        <v>188</v>
      </c>
      <c r="AT184" s="93" t="s">
        <v>183</v>
      </c>
      <c r="AU184" s="93" t="s">
        <v>81</v>
      </c>
      <c r="AY184" s="93" t="s">
        <v>180</v>
      </c>
      <c r="BE184" s="193">
        <f t="shared" si="24"/>
        <v>0</v>
      </c>
      <c r="BF184" s="193">
        <f t="shared" si="25"/>
        <v>0</v>
      </c>
      <c r="BG184" s="193">
        <f t="shared" si="26"/>
        <v>0</v>
      </c>
      <c r="BH184" s="193">
        <f t="shared" si="27"/>
        <v>0</v>
      </c>
      <c r="BI184" s="193">
        <f t="shared" si="28"/>
        <v>0</v>
      </c>
      <c r="BJ184" s="93" t="s">
        <v>78</v>
      </c>
      <c r="BK184" s="193">
        <f t="shared" si="29"/>
        <v>0</v>
      </c>
      <c r="BL184" s="93" t="s">
        <v>188</v>
      </c>
      <c r="BM184" s="93" t="s">
        <v>3646</v>
      </c>
    </row>
    <row r="185" spans="2:65" s="171" customFormat="1" ht="29.85" customHeight="1">
      <c r="B185" s="170"/>
      <c r="D185" s="172" t="s">
        <v>70</v>
      </c>
      <c r="E185" s="181" t="s">
        <v>2892</v>
      </c>
      <c r="F185" s="181" t="s">
        <v>3647</v>
      </c>
      <c r="J185" s="182">
        <f>BK185</f>
        <v>0</v>
      </c>
      <c r="L185" s="170"/>
      <c r="M185" s="175"/>
      <c r="N185" s="176"/>
      <c r="O185" s="176"/>
      <c r="P185" s="177">
        <f>P186</f>
        <v>0</v>
      </c>
      <c r="Q185" s="176"/>
      <c r="R185" s="177">
        <f>R186</f>
        <v>0</v>
      </c>
      <c r="S185" s="176"/>
      <c r="T185" s="178">
        <f>T186</f>
        <v>0</v>
      </c>
      <c r="AR185" s="172" t="s">
        <v>78</v>
      </c>
      <c r="AT185" s="179" t="s">
        <v>70</v>
      </c>
      <c r="AU185" s="179" t="s">
        <v>78</v>
      </c>
      <c r="AY185" s="172" t="s">
        <v>180</v>
      </c>
      <c r="BK185" s="180">
        <f>BK186</f>
        <v>0</v>
      </c>
    </row>
    <row r="186" spans="2:65" s="103" customFormat="1" ht="16.5" customHeight="1">
      <c r="B186" s="104"/>
      <c r="C186" s="183" t="s">
        <v>881</v>
      </c>
      <c r="D186" s="183" t="s">
        <v>183</v>
      </c>
      <c r="E186" s="184" t="s">
        <v>3648</v>
      </c>
      <c r="F186" s="185" t="s">
        <v>3649</v>
      </c>
      <c r="G186" s="186" t="s">
        <v>2449</v>
      </c>
      <c r="H186" s="187">
        <v>35</v>
      </c>
      <c r="I186" s="6"/>
      <c r="J186" s="188">
        <f>ROUND(I186*H186,2)</f>
        <v>0</v>
      </c>
      <c r="K186" s="185" t="s">
        <v>5</v>
      </c>
      <c r="L186" s="104"/>
      <c r="M186" s="189" t="s">
        <v>5</v>
      </c>
      <c r="N186" s="190" t="s">
        <v>42</v>
      </c>
      <c r="O186" s="105"/>
      <c r="P186" s="191">
        <f>O186*H186</f>
        <v>0</v>
      </c>
      <c r="Q186" s="191">
        <v>0</v>
      </c>
      <c r="R186" s="191">
        <f>Q186*H186</f>
        <v>0</v>
      </c>
      <c r="S186" s="191">
        <v>0</v>
      </c>
      <c r="T186" s="192">
        <f>S186*H186</f>
        <v>0</v>
      </c>
      <c r="AR186" s="93" t="s">
        <v>188</v>
      </c>
      <c r="AT186" s="93" t="s">
        <v>183</v>
      </c>
      <c r="AU186" s="93" t="s">
        <v>81</v>
      </c>
      <c r="AY186" s="93" t="s">
        <v>180</v>
      </c>
      <c r="BE186" s="193">
        <f>IF(N186="základní",J186,0)</f>
        <v>0</v>
      </c>
      <c r="BF186" s="193">
        <f>IF(N186="snížená",J186,0)</f>
        <v>0</v>
      </c>
      <c r="BG186" s="193">
        <f>IF(N186="zákl. přenesená",J186,0)</f>
        <v>0</v>
      </c>
      <c r="BH186" s="193">
        <f>IF(N186="sníž. přenesená",J186,0)</f>
        <v>0</v>
      </c>
      <c r="BI186" s="193">
        <f>IF(N186="nulová",J186,0)</f>
        <v>0</v>
      </c>
      <c r="BJ186" s="93" t="s">
        <v>78</v>
      </c>
      <c r="BK186" s="193">
        <f>ROUND(I186*H186,2)</f>
        <v>0</v>
      </c>
      <c r="BL186" s="93" t="s">
        <v>188</v>
      </c>
      <c r="BM186" s="93" t="s">
        <v>3650</v>
      </c>
    </row>
    <row r="187" spans="2:65" s="171" customFormat="1" ht="29.85" customHeight="1">
      <c r="B187" s="170"/>
      <c r="D187" s="172" t="s">
        <v>70</v>
      </c>
      <c r="E187" s="181" t="s">
        <v>2901</v>
      </c>
      <c r="F187" s="181" t="s">
        <v>3651</v>
      </c>
      <c r="J187" s="182">
        <f>BK187</f>
        <v>0</v>
      </c>
      <c r="L187" s="170"/>
      <c r="M187" s="175"/>
      <c r="N187" s="176"/>
      <c r="O187" s="176"/>
      <c r="P187" s="177">
        <f>SUM(P188:P198)</f>
        <v>0</v>
      </c>
      <c r="Q187" s="176"/>
      <c r="R187" s="177">
        <f>SUM(R188:R198)</f>
        <v>0</v>
      </c>
      <c r="S187" s="176"/>
      <c r="T187" s="178">
        <f>SUM(T188:T198)</f>
        <v>0</v>
      </c>
      <c r="AR187" s="172" t="s">
        <v>78</v>
      </c>
      <c r="AT187" s="179" t="s">
        <v>70</v>
      </c>
      <c r="AU187" s="179" t="s">
        <v>78</v>
      </c>
      <c r="AY187" s="172" t="s">
        <v>180</v>
      </c>
      <c r="BK187" s="180">
        <f>SUM(BK188:BK198)</f>
        <v>0</v>
      </c>
    </row>
    <row r="188" spans="2:65" s="103" customFormat="1" ht="16.5" customHeight="1">
      <c r="B188" s="104"/>
      <c r="C188" s="183" t="s">
        <v>886</v>
      </c>
      <c r="D188" s="183" t="s">
        <v>183</v>
      </c>
      <c r="E188" s="184" t="s">
        <v>3652</v>
      </c>
      <c r="F188" s="185" t="s">
        <v>3653</v>
      </c>
      <c r="G188" s="186" t="s">
        <v>426</v>
      </c>
      <c r="H188" s="187">
        <v>4</v>
      </c>
      <c r="I188" s="6"/>
      <c r="J188" s="188">
        <f t="shared" ref="J188:J198" si="30">ROUND(I188*H188,2)</f>
        <v>0</v>
      </c>
      <c r="K188" s="185" t="s">
        <v>5</v>
      </c>
      <c r="L188" s="104"/>
      <c r="M188" s="189" t="s">
        <v>5</v>
      </c>
      <c r="N188" s="190" t="s">
        <v>42</v>
      </c>
      <c r="O188" s="105"/>
      <c r="P188" s="191">
        <f t="shared" ref="P188:P198" si="31">O188*H188</f>
        <v>0</v>
      </c>
      <c r="Q188" s="191">
        <v>0</v>
      </c>
      <c r="R188" s="191">
        <f t="shared" ref="R188:R198" si="32">Q188*H188</f>
        <v>0</v>
      </c>
      <c r="S188" s="191">
        <v>0</v>
      </c>
      <c r="T188" s="192">
        <f t="shared" ref="T188:T198" si="33">S188*H188</f>
        <v>0</v>
      </c>
      <c r="AR188" s="93" t="s">
        <v>188</v>
      </c>
      <c r="AT188" s="93" t="s">
        <v>183</v>
      </c>
      <c r="AU188" s="93" t="s">
        <v>81</v>
      </c>
      <c r="AY188" s="93" t="s">
        <v>180</v>
      </c>
      <c r="BE188" s="193">
        <f t="shared" ref="BE188:BE198" si="34">IF(N188="základní",J188,0)</f>
        <v>0</v>
      </c>
      <c r="BF188" s="193">
        <f t="shared" ref="BF188:BF198" si="35">IF(N188="snížená",J188,0)</f>
        <v>0</v>
      </c>
      <c r="BG188" s="193">
        <f t="shared" ref="BG188:BG198" si="36">IF(N188="zákl. přenesená",J188,0)</f>
        <v>0</v>
      </c>
      <c r="BH188" s="193">
        <f t="shared" ref="BH188:BH198" si="37">IF(N188="sníž. přenesená",J188,0)</f>
        <v>0</v>
      </c>
      <c r="BI188" s="193">
        <f t="shared" ref="BI188:BI198" si="38">IF(N188="nulová",J188,0)</f>
        <v>0</v>
      </c>
      <c r="BJ188" s="93" t="s">
        <v>78</v>
      </c>
      <c r="BK188" s="193">
        <f t="shared" ref="BK188:BK198" si="39">ROUND(I188*H188,2)</f>
        <v>0</v>
      </c>
      <c r="BL188" s="93" t="s">
        <v>188</v>
      </c>
      <c r="BM188" s="93" t="s">
        <v>3654</v>
      </c>
    </row>
    <row r="189" spans="2:65" s="103" customFormat="1" ht="16.5" customHeight="1">
      <c r="B189" s="104"/>
      <c r="C189" s="183" t="s">
        <v>889</v>
      </c>
      <c r="D189" s="183" t="s">
        <v>183</v>
      </c>
      <c r="E189" s="184" t="s">
        <v>3655</v>
      </c>
      <c r="F189" s="185" t="s">
        <v>3656</v>
      </c>
      <c r="G189" s="186" t="s">
        <v>426</v>
      </c>
      <c r="H189" s="187">
        <v>4</v>
      </c>
      <c r="I189" s="6"/>
      <c r="J189" s="188">
        <f t="shared" si="30"/>
        <v>0</v>
      </c>
      <c r="K189" s="185" t="s">
        <v>5</v>
      </c>
      <c r="L189" s="104"/>
      <c r="M189" s="189" t="s">
        <v>5</v>
      </c>
      <c r="N189" s="190" t="s">
        <v>42</v>
      </c>
      <c r="O189" s="105"/>
      <c r="P189" s="191">
        <f t="shared" si="31"/>
        <v>0</v>
      </c>
      <c r="Q189" s="191">
        <v>0</v>
      </c>
      <c r="R189" s="191">
        <f t="shared" si="32"/>
        <v>0</v>
      </c>
      <c r="S189" s="191">
        <v>0</v>
      </c>
      <c r="T189" s="192">
        <f t="shared" si="33"/>
        <v>0</v>
      </c>
      <c r="AR189" s="93" t="s">
        <v>188</v>
      </c>
      <c r="AT189" s="93" t="s">
        <v>183</v>
      </c>
      <c r="AU189" s="93" t="s">
        <v>81</v>
      </c>
      <c r="AY189" s="93" t="s">
        <v>180</v>
      </c>
      <c r="BE189" s="193">
        <f t="shared" si="34"/>
        <v>0</v>
      </c>
      <c r="BF189" s="193">
        <f t="shared" si="35"/>
        <v>0</v>
      </c>
      <c r="BG189" s="193">
        <f t="shared" si="36"/>
        <v>0</v>
      </c>
      <c r="BH189" s="193">
        <f t="shared" si="37"/>
        <v>0</v>
      </c>
      <c r="BI189" s="193">
        <f t="shared" si="38"/>
        <v>0</v>
      </c>
      <c r="BJ189" s="93" t="s">
        <v>78</v>
      </c>
      <c r="BK189" s="193">
        <f t="shared" si="39"/>
        <v>0</v>
      </c>
      <c r="BL189" s="93" t="s">
        <v>188</v>
      </c>
      <c r="BM189" s="93" t="s">
        <v>3657</v>
      </c>
    </row>
    <row r="190" spans="2:65" s="103" customFormat="1" ht="16.5" customHeight="1">
      <c r="B190" s="104"/>
      <c r="C190" s="183" t="s">
        <v>891</v>
      </c>
      <c r="D190" s="183" t="s">
        <v>183</v>
      </c>
      <c r="E190" s="184" t="s">
        <v>3652</v>
      </c>
      <c r="F190" s="185" t="s">
        <v>3653</v>
      </c>
      <c r="G190" s="186" t="s">
        <v>426</v>
      </c>
      <c r="H190" s="187">
        <v>4</v>
      </c>
      <c r="I190" s="6"/>
      <c r="J190" s="188">
        <f t="shared" si="30"/>
        <v>0</v>
      </c>
      <c r="K190" s="185" t="s">
        <v>5</v>
      </c>
      <c r="L190" s="104"/>
      <c r="M190" s="189" t="s">
        <v>5</v>
      </c>
      <c r="N190" s="190" t="s">
        <v>42</v>
      </c>
      <c r="O190" s="105"/>
      <c r="P190" s="191">
        <f t="shared" si="31"/>
        <v>0</v>
      </c>
      <c r="Q190" s="191">
        <v>0</v>
      </c>
      <c r="R190" s="191">
        <f t="shared" si="32"/>
        <v>0</v>
      </c>
      <c r="S190" s="191">
        <v>0</v>
      </c>
      <c r="T190" s="192">
        <f t="shared" si="33"/>
        <v>0</v>
      </c>
      <c r="AR190" s="93" t="s">
        <v>188</v>
      </c>
      <c r="AT190" s="93" t="s">
        <v>183</v>
      </c>
      <c r="AU190" s="93" t="s">
        <v>81</v>
      </c>
      <c r="AY190" s="93" t="s">
        <v>180</v>
      </c>
      <c r="BE190" s="193">
        <f t="shared" si="34"/>
        <v>0</v>
      </c>
      <c r="BF190" s="193">
        <f t="shared" si="35"/>
        <v>0</v>
      </c>
      <c r="BG190" s="193">
        <f t="shared" si="36"/>
        <v>0</v>
      </c>
      <c r="BH190" s="193">
        <f t="shared" si="37"/>
        <v>0</v>
      </c>
      <c r="BI190" s="193">
        <f t="shared" si="38"/>
        <v>0</v>
      </c>
      <c r="BJ190" s="93" t="s">
        <v>78</v>
      </c>
      <c r="BK190" s="193">
        <f t="shared" si="39"/>
        <v>0</v>
      </c>
      <c r="BL190" s="93" t="s">
        <v>188</v>
      </c>
      <c r="BM190" s="93" t="s">
        <v>3658</v>
      </c>
    </row>
    <row r="191" spans="2:65" s="103" customFormat="1" ht="16.5" customHeight="1">
      <c r="B191" s="104"/>
      <c r="C191" s="183" t="s">
        <v>895</v>
      </c>
      <c r="D191" s="183" t="s">
        <v>183</v>
      </c>
      <c r="E191" s="184" t="s">
        <v>3652</v>
      </c>
      <c r="F191" s="185" t="s">
        <v>3653</v>
      </c>
      <c r="G191" s="186" t="s">
        <v>426</v>
      </c>
      <c r="H191" s="187">
        <v>4</v>
      </c>
      <c r="I191" s="6"/>
      <c r="J191" s="188">
        <f t="shared" si="30"/>
        <v>0</v>
      </c>
      <c r="K191" s="185" t="s">
        <v>5</v>
      </c>
      <c r="L191" s="104"/>
      <c r="M191" s="189" t="s">
        <v>5</v>
      </c>
      <c r="N191" s="190" t="s">
        <v>42</v>
      </c>
      <c r="O191" s="105"/>
      <c r="P191" s="191">
        <f t="shared" si="31"/>
        <v>0</v>
      </c>
      <c r="Q191" s="191">
        <v>0</v>
      </c>
      <c r="R191" s="191">
        <f t="shared" si="32"/>
        <v>0</v>
      </c>
      <c r="S191" s="191">
        <v>0</v>
      </c>
      <c r="T191" s="192">
        <f t="shared" si="33"/>
        <v>0</v>
      </c>
      <c r="AR191" s="93" t="s">
        <v>188</v>
      </c>
      <c r="AT191" s="93" t="s">
        <v>183</v>
      </c>
      <c r="AU191" s="93" t="s">
        <v>81</v>
      </c>
      <c r="AY191" s="93" t="s">
        <v>180</v>
      </c>
      <c r="BE191" s="193">
        <f t="shared" si="34"/>
        <v>0</v>
      </c>
      <c r="BF191" s="193">
        <f t="shared" si="35"/>
        <v>0</v>
      </c>
      <c r="BG191" s="193">
        <f t="shared" si="36"/>
        <v>0</v>
      </c>
      <c r="BH191" s="193">
        <f t="shared" si="37"/>
        <v>0</v>
      </c>
      <c r="BI191" s="193">
        <f t="shared" si="38"/>
        <v>0</v>
      </c>
      <c r="BJ191" s="93" t="s">
        <v>78</v>
      </c>
      <c r="BK191" s="193">
        <f t="shared" si="39"/>
        <v>0</v>
      </c>
      <c r="BL191" s="93" t="s">
        <v>188</v>
      </c>
      <c r="BM191" s="93" t="s">
        <v>3659</v>
      </c>
    </row>
    <row r="192" spans="2:65" s="103" customFormat="1" ht="16.5" customHeight="1">
      <c r="B192" s="104"/>
      <c r="C192" s="183" t="s">
        <v>900</v>
      </c>
      <c r="D192" s="183" t="s">
        <v>183</v>
      </c>
      <c r="E192" s="184" t="s">
        <v>3652</v>
      </c>
      <c r="F192" s="185" t="s">
        <v>3653</v>
      </c>
      <c r="G192" s="186" t="s">
        <v>426</v>
      </c>
      <c r="H192" s="187">
        <v>2</v>
      </c>
      <c r="I192" s="6"/>
      <c r="J192" s="188">
        <f t="shared" si="30"/>
        <v>0</v>
      </c>
      <c r="K192" s="185" t="s">
        <v>5</v>
      </c>
      <c r="L192" s="104"/>
      <c r="M192" s="189" t="s">
        <v>5</v>
      </c>
      <c r="N192" s="190" t="s">
        <v>42</v>
      </c>
      <c r="O192" s="105"/>
      <c r="P192" s="191">
        <f t="shared" si="31"/>
        <v>0</v>
      </c>
      <c r="Q192" s="191">
        <v>0</v>
      </c>
      <c r="R192" s="191">
        <f t="shared" si="32"/>
        <v>0</v>
      </c>
      <c r="S192" s="191">
        <v>0</v>
      </c>
      <c r="T192" s="192">
        <f t="shared" si="33"/>
        <v>0</v>
      </c>
      <c r="AR192" s="93" t="s">
        <v>188</v>
      </c>
      <c r="AT192" s="93" t="s">
        <v>183</v>
      </c>
      <c r="AU192" s="93" t="s">
        <v>81</v>
      </c>
      <c r="AY192" s="93" t="s">
        <v>180</v>
      </c>
      <c r="BE192" s="193">
        <f t="shared" si="34"/>
        <v>0</v>
      </c>
      <c r="BF192" s="193">
        <f t="shared" si="35"/>
        <v>0</v>
      </c>
      <c r="BG192" s="193">
        <f t="shared" si="36"/>
        <v>0</v>
      </c>
      <c r="BH192" s="193">
        <f t="shared" si="37"/>
        <v>0</v>
      </c>
      <c r="BI192" s="193">
        <f t="shared" si="38"/>
        <v>0</v>
      </c>
      <c r="BJ192" s="93" t="s">
        <v>78</v>
      </c>
      <c r="BK192" s="193">
        <f t="shared" si="39"/>
        <v>0</v>
      </c>
      <c r="BL192" s="93" t="s">
        <v>188</v>
      </c>
      <c r="BM192" s="93" t="s">
        <v>3660</v>
      </c>
    </row>
    <row r="193" spans="2:65" s="103" customFormat="1" ht="16.5" customHeight="1">
      <c r="B193" s="104"/>
      <c r="C193" s="183" t="s">
        <v>904</v>
      </c>
      <c r="D193" s="183" t="s">
        <v>183</v>
      </c>
      <c r="E193" s="184" t="s">
        <v>3652</v>
      </c>
      <c r="F193" s="185" t="s">
        <v>3653</v>
      </c>
      <c r="G193" s="186" t="s">
        <v>426</v>
      </c>
      <c r="H193" s="187">
        <v>37</v>
      </c>
      <c r="I193" s="6"/>
      <c r="J193" s="188">
        <f t="shared" si="30"/>
        <v>0</v>
      </c>
      <c r="K193" s="185" t="s">
        <v>5</v>
      </c>
      <c r="L193" s="104"/>
      <c r="M193" s="189" t="s">
        <v>5</v>
      </c>
      <c r="N193" s="190" t="s">
        <v>42</v>
      </c>
      <c r="O193" s="105"/>
      <c r="P193" s="191">
        <f t="shared" si="31"/>
        <v>0</v>
      </c>
      <c r="Q193" s="191">
        <v>0</v>
      </c>
      <c r="R193" s="191">
        <f t="shared" si="32"/>
        <v>0</v>
      </c>
      <c r="S193" s="191">
        <v>0</v>
      </c>
      <c r="T193" s="192">
        <f t="shared" si="33"/>
        <v>0</v>
      </c>
      <c r="AR193" s="93" t="s">
        <v>188</v>
      </c>
      <c r="AT193" s="93" t="s">
        <v>183</v>
      </c>
      <c r="AU193" s="93" t="s">
        <v>81</v>
      </c>
      <c r="AY193" s="93" t="s">
        <v>180</v>
      </c>
      <c r="BE193" s="193">
        <f t="shared" si="34"/>
        <v>0</v>
      </c>
      <c r="BF193" s="193">
        <f t="shared" si="35"/>
        <v>0</v>
      </c>
      <c r="BG193" s="193">
        <f t="shared" si="36"/>
        <v>0</v>
      </c>
      <c r="BH193" s="193">
        <f t="shared" si="37"/>
        <v>0</v>
      </c>
      <c r="BI193" s="193">
        <f t="shared" si="38"/>
        <v>0</v>
      </c>
      <c r="BJ193" s="93" t="s">
        <v>78</v>
      </c>
      <c r="BK193" s="193">
        <f t="shared" si="39"/>
        <v>0</v>
      </c>
      <c r="BL193" s="93" t="s">
        <v>188</v>
      </c>
      <c r="BM193" s="93" t="s">
        <v>3661</v>
      </c>
    </row>
    <row r="194" spans="2:65" s="103" customFormat="1" ht="16.5" customHeight="1">
      <c r="B194" s="104"/>
      <c r="C194" s="183" t="s">
        <v>910</v>
      </c>
      <c r="D194" s="183" t="s">
        <v>183</v>
      </c>
      <c r="E194" s="184" t="s">
        <v>3652</v>
      </c>
      <c r="F194" s="185" t="s">
        <v>3653</v>
      </c>
      <c r="G194" s="186" t="s">
        <v>426</v>
      </c>
      <c r="H194" s="187">
        <v>21</v>
      </c>
      <c r="I194" s="6"/>
      <c r="J194" s="188">
        <f t="shared" si="30"/>
        <v>0</v>
      </c>
      <c r="K194" s="185" t="s">
        <v>5</v>
      </c>
      <c r="L194" s="104"/>
      <c r="M194" s="189" t="s">
        <v>5</v>
      </c>
      <c r="N194" s="190" t="s">
        <v>42</v>
      </c>
      <c r="O194" s="105"/>
      <c r="P194" s="191">
        <f t="shared" si="31"/>
        <v>0</v>
      </c>
      <c r="Q194" s="191">
        <v>0</v>
      </c>
      <c r="R194" s="191">
        <f t="shared" si="32"/>
        <v>0</v>
      </c>
      <c r="S194" s="191">
        <v>0</v>
      </c>
      <c r="T194" s="192">
        <f t="shared" si="33"/>
        <v>0</v>
      </c>
      <c r="AR194" s="93" t="s">
        <v>188</v>
      </c>
      <c r="AT194" s="93" t="s">
        <v>183</v>
      </c>
      <c r="AU194" s="93" t="s">
        <v>81</v>
      </c>
      <c r="AY194" s="93" t="s">
        <v>180</v>
      </c>
      <c r="BE194" s="193">
        <f t="shared" si="34"/>
        <v>0</v>
      </c>
      <c r="BF194" s="193">
        <f t="shared" si="35"/>
        <v>0</v>
      </c>
      <c r="BG194" s="193">
        <f t="shared" si="36"/>
        <v>0</v>
      </c>
      <c r="BH194" s="193">
        <f t="shared" si="37"/>
        <v>0</v>
      </c>
      <c r="BI194" s="193">
        <f t="shared" si="38"/>
        <v>0</v>
      </c>
      <c r="BJ194" s="93" t="s">
        <v>78</v>
      </c>
      <c r="BK194" s="193">
        <f t="shared" si="39"/>
        <v>0</v>
      </c>
      <c r="BL194" s="93" t="s">
        <v>188</v>
      </c>
      <c r="BM194" s="93" t="s">
        <v>3662</v>
      </c>
    </row>
    <row r="195" spans="2:65" s="103" customFormat="1" ht="16.5" customHeight="1">
      <c r="B195" s="104"/>
      <c r="C195" s="183" t="s">
        <v>917</v>
      </c>
      <c r="D195" s="183" t="s">
        <v>183</v>
      </c>
      <c r="E195" s="184" t="s">
        <v>3652</v>
      </c>
      <c r="F195" s="185" t="s">
        <v>3653</v>
      </c>
      <c r="G195" s="186" t="s">
        <v>426</v>
      </c>
      <c r="H195" s="187">
        <v>27</v>
      </c>
      <c r="I195" s="6"/>
      <c r="J195" s="188">
        <f t="shared" si="30"/>
        <v>0</v>
      </c>
      <c r="K195" s="185" t="s">
        <v>5</v>
      </c>
      <c r="L195" s="104"/>
      <c r="M195" s="189" t="s">
        <v>5</v>
      </c>
      <c r="N195" s="190" t="s">
        <v>42</v>
      </c>
      <c r="O195" s="105"/>
      <c r="P195" s="191">
        <f t="shared" si="31"/>
        <v>0</v>
      </c>
      <c r="Q195" s="191">
        <v>0</v>
      </c>
      <c r="R195" s="191">
        <f t="shared" si="32"/>
        <v>0</v>
      </c>
      <c r="S195" s="191">
        <v>0</v>
      </c>
      <c r="T195" s="192">
        <f t="shared" si="33"/>
        <v>0</v>
      </c>
      <c r="AR195" s="93" t="s">
        <v>188</v>
      </c>
      <c r="AT195" s="93" t="s">
        <v>183</v>
      </c>
      <c r="AU195" s="93" t="s">
        <v>81</v>
      </c>
      <c r="AY195" s="93" t="s">
        <v>180</v>
      </c>
      <c r="BE195" s="193">
        <f t="shared" si="34"/>
        <v>0</v>
      </c>
      <c r="BF195" s="193">
        <f t="shared" si="35"/>
        <v>0</v>
      </c>
      <c r="BG195" s="193">
        <f t="shared" si="36"/>
        <v>0</v>
      </c>
      <c r="BH195" s="193">
        <f t="shared" si="37"/>
        <v>0</v>
      </c>
      <c r="BI195" s="193">
        <f t="shared" si="38"/>
        <v>0</v>
      </c>
      <c r="BJ195" s="93" t="s">
        <v>78</v>
      </c>
      <c r="BK195" s="193">
        <f t="shared" si="39"/>
        <v>0</v>
      </c>
      <c r="BL195" s="93" t="s">
        <v>188</v>
      </c>
      <c r="BM195" s="93" t="s">
        <v>3663</v>
      </c>
    </row>
    <row r="196" spans="2:65" s="103" customFormat="1" ht="16.5" customHeight="1">
      <c r="B196" s="104"/>
      <c r="C196" s="183" t="s">
        <v>922</v>
      </c>
      <c r="D196" s="183" t="s">
        <v>183</v>
      </c>
      <c r="E196" s="184" t="s">
        <v>3652</v>
      </c>
      <c r="F196" s="185" t="s">
        <v>3653</v>
      </c>
      <c r="G196" s="186" t="s">
        <v>426</v>
      </c>
      <c r="H196" s="187">
        <v>1</v>
      </c>
      <c r="I196" s="6"/>
      <c r="J196" s="188">
        <f t="shared" si="30"/>
        <v>0</v>
      </c>
      <c r="K196" s="185" t="s">
        <v>5</v>
      </c>
      <c r="L196" s="104"/>
      <c r="M196" s="189" t="s">
        <v>5</v>
      </c>
      <c r="N196" s="190" t="s">
        <v>42</v>
      </c>
      <c r="O196" s="105"/>
      <c r="P196" s="191">
        <f t="shared" si="31"/>
        <v>0</v>
      </c>
      <c r="Q196" s="191">
        <v>0</v>
      </c>
      <c r="R196" s="191">
        <f t="shared" si="32"/>
        <v>0</v>
      </c>
      <c r="S196" s="191">
        <v>0</v>
      </c>
      <c r="T196" s="192">
        <f t="shared" si="33"/>
        <v>0</v>
      </c>
      <c r="AR196" s="93" t="s">
        <v>188</v>
      </c>
      <c r="AT196" s="93" t="s">
        <v>183</v>
      </c>
      <c r="AU196" s="93" t="s">
        <v>81</v>
      </c>
      <c r="AY196" s="93" t="s">
        <v>180</v>
      </c>
      <c r="BE196" s="193">
        <f t="shared" si="34"/>
        <v>0</v>
      </c>
      <c r="BF196" s="193">
        <f t="shared" si="35"/>
        <v>0</v>
      </c>
      <c r="BG196" s="193">
        <f t="shared" si="36"/>
        <v>0</v>
      </c>
      <c r="BH196" s="193">
        <f t="shared" si="37"/>
        <v>0</v>
      </c>
      <c r="BI196" s="193">
        <f t="shared" si="38"/>
        <v>0</v>
      </c>
      <c r="BJ196" s="93" t="s">
        <v>78</v>
      </c>
      <c r="BK196" s="193">
        <f t="shared" si="39"/>
        <v>0</v>
      </c>
      <c r="BL196" s="93" t="s">
        <v>188</v>
      </c>
      <c r="BM196" s="93" t="s">
        <v>3664</v>
      </c>
    </row>
    <row r="197" spans="2:65" s="103" customFormat="1" ht="16.5" customHeight="1">
      <c r="B197" s="104"/>
      <c r="C197" s="183" t="s">
        <v>931</v>
      </c>
      <c r="D197" s="183" t="s">
        <v>183</v>
      </c>
      <c r="E197" s="184" t="s">
        <v>3652</v>
      </c>
      <c r="F197" s="185" t="s">
        <v>3653</v>
      </c>
      <c r="G197" s="186" t="s">
        <v>426</v>
      </c>
      <c r="H197" s="187">
        <v>1</v>
      </c>
      <c r="I197" s="6"/>
      <c r="J197" s="188">
        <f t="shared" si="30"/>
        <v>0</v>
      </c>
      <c r="K197" s="185" t="s">
        <v>5</v>
      </c>
      <c r="L197" s="104"/>
      <c r="M197" s="189" t="s">
        <v>5</v>
      </c>
      <c r="N197" s="190" t="s">
        <v>42</v>
      </c>
      <c r="O197" s="105"/>
      <c r="P197" s="191">
        <f t="shared" si="31"/>
        <v>0</v>
      </c>
      <c r="Q197" s="191">
        <v>0</v>
      </c>
      <c r="R197" s="191">
        <f t="shared" si="32"/>
        <v>0</v>
      </c>
      <c r="S197" s="191">
        <v>0</v>
      </c>
      <c r="T197" s="192">
        <f t="shared" si="33"/>
        <v>0</v>
      </c>
      <c r="AR197" s="93" t="s">
        <v>188</v>
      </c>
      <c r="AT197" s="93" t="s">
        <v>183</v>
      </c>
      <c r="AU197" s="93" t="s">
        <v>81</v>
      </c>
      <c r="AY197" s="93" t="s">
        <v>180</v>
      </c>
      <c r="BE197" s="193">
        <f t="shared" si="34"/>
        <v>0</v>
      </c>
      <c r="BF197" s="193">
        <f t="shared" si="35"/>
        <v>0</v>
      </c>
      <c r="BG197" s="193">
        <f t="shared" si="36"/>
        <v>0</v>
      </c>
      <c r="BH197" s="193">
        <f t="shared" si="37"/>
        <v>0</v>
      </c>
      <c r="BI197" s="193">
        <f t="shared" si="38"/>
        <v>0</v>
      </c>
      <c r="BJ197" s="93" t="s">
        <v>78</v>
      </c>
      <c r="BK197" s="193">
        <f t="shared" si="39"/>
        <v>0</v>
      </c>
      <c r="BL197" s="93" t="s">
        <v>188</v>
      </c>
      <c r="BM197" s="93" t="s">
        <v>3665</v>
      </c>
    </row>
    <row r="198" spans="2:65" s="103" customFormat="1" ht="16.5" customHeight="1">
      <c r="B198" s="104"/>
      <c r="C198" s="183" t="s">
        <v>937</v>
      </c>
      <c r="D198" s="183" t="s">
        <v>183</v>
      </c>
      <c r="E198" s="184" t="s">
        <v>3666</v>
      </c>
      <c r="F198" s="185" t="s">
        <v>3667</v>
      </c>
      <c r="G198" s="186" t="s">
        <v>186</v>
      </c>
      <c r="H198" s="187">
        <v>180</v>
      </c>
      <c r="I198" s="6"/>
      <c r="J198" s="188">
        <f t="shared" si="30"/>
        <v>0</v>
      </c>
      <c r="K198" s="185" t="s">
        <v>5</v>
      </c>
      <c r="L198" s="104"/>
      <c r="M198" s="189" t="s">
        <v>5</v>
      </c>
      <c r="N198" s="190" t="s">
        <v>42</v>
      </c>
      <c r="O198" s="105"/>
      <c r="P198" s="191">
        <f t="shared" si="31"/>
        <v>0</v>
      </c>
      <c r="Q198" s="191">
        <v>0</v>
      </c>
      <c r="R198" s="191">
        <f t="shared" si="32"/>
        <v>0</v>
      </c>
      <c r="S198" s="191">
        <v>0</v>
      </c>
      <c r="T198" s="192">
        <f t="shared" si="33"/>
        <v>0</v>
      </c>
      <c r="AR198" s="93" t="s">
        <v>188</v>
      </c>
      <c r="AT198" s="93" t="s">
        <v>183</v>
      </c>
      <c r="AU198" s="93" t="s">
        <v>81</v>
      </c>
      <c r="AY198" s="93" t="s">
        <v>180</v>
      </c>
      <c r="BE198" s="193">
        <f t="shared" si="34"/>
        <v>0</v>
      </c>
      <c r="BF198" s="193">
        <f t="shared" si="35"/>
        <v>0</v>
      </c>
      <c r="BG198" s="193">
        <f t="shared" si="36"/>
        <v>0</v>
      </c>
      <c r="BH198" s="193">
        <f t="shared" si="37"/>
        <v>0</v>
      </c>
      <c r="BI198" s="193">
        <f t="shared" si="38"/>
        <v>0</v>
      </c>
      <c r="BJ198" s="93" t="s">
        <v>78</v>
      </c>
      <c r="BK198" s="193">
        <f t="shared" si="39"/>
        <v>0</v>
      </c>
      <c r="BL198" s="93" t="s">
        <v>188</v>
      </c>
      <c r="BM198" s="93" t="s">
        <v>3668</v>
      </c>
    </row>
    <row r="199" spans="2:65" s="171" customFormat="1" ht="29.85" customHeight="1">
      <c r="B199" s="170"/>
      <c r="D199" s="172" t="s">
        <v>70</v>
      </c>
      <c r="E199" s="181" t="s">
        <v>3669</v>
      </c>
      <c r="F199" s="181" t="s">
        <v>3669</v>
      </c>
      <c r="J199" s="182">
        <f>BK199</f>
        <v>0</v>
      </c>
      <c r="L199" s="170"/>
      <c r="M199" s="175"/>
      <c r="N199" s="176"/>
      <c r="O199" s="176"/>
      <c r="P199" s="177">
        <f>SUM(P200:P210)</f>
        <v>0</v>
      </c>
      <c r="Q199" s="176"/>
      <c r="R199" s="177">
        <f>SUM(R200:R210)</f>
        <v>0</v>
      </c>
      <c r="S199" s="176"/>
      <c r="T199" s="178">
        <f>SUM(T200:T210)</f>
        <v>0</v>
      </c>
      <c r="AR199" s="172" t="s">
        <v>78</v>
      </c>
      <c r="AT199" s="179" t="s">
        <v>70</v>
      </c>
      <c r="AU199" s="179" t="s">
        <v>78</v>
      </c>
      <c r="AY199" s="172" t="s">
        <v>180</v>
      </c>
      <c r="BK199" s="180">
        <f>SUM(BK200:BK210)</f>
        <v>0</v>
      </c>
    </row>
    <row r="200" spans="2:65" s="103" customFormat="1" ht="16.5" customHeight="1">
      <c r="B200" s="104"/>
      <c r="C200" s="183" t="s">
        <v>943</v>
      </c>
      <c r="D200" s="183" t="s">
        <v>183</v>
      </c>
      <c r="E200" s="184" t="s">
        <v>3670</v>
      </c>
      <c r="F200" s="185" t="s">
        <v>3671</v>
      </c>
      <c r="G200" s="186" t="s">
        <v>426</v>
      </c>
      <c r="H200" s="187">
        <v>1</v>
      </c>
      <c r="I200" s="6"/>
      <c r="J200" s="188">
        <f t="shared" ref="J200:J210" si="40">ROUND(I200*H200,2)</f>
        <v>0</v>
      </c>
      <c r="K200" s="185" t="s">
        <v>5</v>
      </c>
      <c r="L200" s="104"/>
      <c r="M200" s="189" t="s">
        <v>5</v>
      </c>
      <c r="N200" s="190" t="s">
        <v>42</v>
      </c>
      <c r="O200" s="105"/>
      <c r="P200" s="191">
        <f t="shared" ref="P200:P210" si="41">O200*H200</f>
        <v>0</v>
      </c>
      <c r="Q200" s="191">
        <v>0</v>
      </c>
      <c r="R200" s="191">
        <f t="shared" ref="R200:R210" si="42">Q200*H200</f>
        <v>0</v>
      </c>
      <c r="S200" s="191">
        <v>0</v>
      </c>
      <c r="T200" s="192">
        <f t="shared" ref="T200:T210" si="43">S200*H200</f>
        <v>0</v>
      </c>
      <c r="AR200" s="93" t="s">
        <v>188</v>
      </c>
      <c r="AT200" s="93" t="s">
        <v>183</v>
      </c>
      <c r="AU200" s="93" t="s">
        <v>81</v>
      </c>
      <c r="AY200" s="93" t="s">
        <v>180</v>
      </c>
      <c r="BE200" s="193">
        <f t="shared" ref="BE200:BE210" si="44">IF(N200="základní",J200,0)</f>
        <v>0</v>
      </c>
      <c r="BF200" s="193">
        <f t="shared" ref="BF200:BF210" si="45">IF(N200="snížená",J200,0)</f>
        <v>0</v>
      </c>
      <c r="BG200" s="193">
        <f t="shared" ref="BG200:BG210" si="46">IF(N200="zákl. přenesená",J200,0)</f>
        <v>0</v>
      </c>
      <c r="BH200" s="193">
        <f t="shared" ref="BH200:BH210" si="47">IF(N200="sníž. přenesená",J200,0)</f>
        <v>0</v>
      </c>
      <c r="BI200" s="193">
        <f t="shared" ref="BI200:BI210" si="48">IF(N200="nulová",J200,0)</f>
        <v>0</v>
      </c>
      <c r="BJ200" s="93" t="s">
        <v>78</v>
      </c>
      <c r="BK200" s="193">
        <f t="shared" ref="BK200:BK210" si="49">ROUND(I200*H200,2)</f>
        <v>0</v>
      </c>
      <c r="BL200" s="93" t="s">
        <v>188</v>
      </c>
      <c r="BM200" s="93" t="s">
        <v>3672</v>
      </c>
    </row>
    <row r="201" spans="2:65" s="103" customFormat="1" ht="16.5" customHeight="1">
      <c r="B201" s="104"/>
      <c r="C201" s="183" t="s">
        <v>954</v>
      </c>
      <c r="D201" s="183" t="s">
        <v>183</v>
      </c>
      <c r="E201" s="184" t="s">
        <v>3673</v>
      </c>
      <c r="F201" s="185" t="s">
        <v>3674</v>
      </c>
      <c r="G201" s="186" t="s">
        <v>426</v>
      </c>
      <c r="H201" s="187">
        <v>1</v>
      </c>
      <c r="I201" s="6"/>
      <c r="J201" s="188">
        <f t="shared" si="40"/>
        <v>0</v>
      </c>
      <c r="K201" s="185" t="s">
        <v>5</v>
      </c>
      <c r="L201" s="104"/>
      <c r="M201" s="189" t="s">
        <v>5</v>
      </c>
      <c r="N201" s="190" t="s">
        <v>42</v>
      </c>
      <c r="O201" s="105"/>
      <c r="P201" s="191">
        <f t="shared" si="41"/>
        <v>0</v>
      </c>
      <c r="Q201" s="191">
        <v>0</v>
      </c>
      <c r="R201" s="191">
        <f t="shared" si="42"/>
        <v>0</v>
      </c>
      <c r="S201" s="191">
        <v>0</v>
      </c>
      <c r="T201" s="192">
        <f t="shared" si="43"/>
        <v>0</v>
      </c>
      <c r="AR201" s="93" t="s">
        <v>188</v>
      </c>
      <c r="AT201" s="93" t="s">
        <v>183</v>
      </c>
      <c r="AU201" s="93" t="s">
        <v>81</v>
      </c>
      <c r="AY201" s="93" t="s">
        <v>180</v>
      </c>
      <c r="BE201" s="193">
        <f t="shared" si="44"/>
        <v>0</v>
      </c>
      <c r="BF201" s="193">
        <f t="shared" si="45"/>
        <v>0</v>
      </c>
      <c r="BG201" s="193">
        <f t="shared" si="46"/>
        <v>0</v>
      </c>
      <c r="BH201" s="193">
        <f t="shared" si="47"/>
        <v>0</v>
      </c>
      <c r="BI201" s="193">
        <f t="shared" si="48"/>
        <v>0</v>
      </c>
      <c r="BJ201" s="93" t="s">
        <v>78</v>
      </c>
      <c r="BK201" s="193">
        <f t="shared" si="49"/>
        <v>0</v>
      </c>
      <c r="BL201" s="93" t="s">
        <v>188</v>
      </c>
      <c r="BM201" s="93" t="s">
        <v>3675</v>
      </c>
    </row>
    <row r="202" spans="2:65" s="103" customFormat="1" ht="16.5" customHeight="1">
      <c r="B202" s="104"/>
      <c r="C202" s="183" t="s">
        <v>961</v>
      </c>
      <c r="D202" s="183" t="s">
        <v>183</v>
      </c>
      <c r="E202" s="184" t="s">
        <v>3676</v>
      </c>
      <c r="F202" s="185" t="s">
        <v>3677</v>
      </c>
      <c r="G202" s="186" t="s">
        <v>426</v>
      </c>
      <c r="H202" s="187">
        <v>1</v>
      </c>
      <c r="I202" s="6"/>
      <c r="J202" s="188">
        <f t="shared" si="40"/>
        <v>0</v>
      </c>
      <c r="K202" s="185" t="s">
        <v>5</v>
      </c>
      <c r="L202" s="104"/>
      <c r="M202" s="189" t="s">
        <v>5</v>
      </c>
      <c r="N202" s="190" t="s">
        <v>42</v>
      </c>
      <c r="O202" s="105"/>
      <c r="P202" s="191">
        <f t="shared" si="41"/>
        <v>0</v>
      </c>
      <c r="Q202" s="191">
        <v>0</v>
      </c>
      <c r="R202" s="191">
        <f t="shared" si="42"/>
        <v>0</v>
      </c>
      <c r="S202" s="191">
        <v>0</v>
      </c>
      <c r="T202" s="192">
        <f t="shared" si="43"/>
        <v>0</v>
      </c>
      <c r="AR202" s="93" t="s">
        <v>188</v>
      </c>
      <c r="AT202" s="93" t="s">
        <v>183</v>
      </c>
      <c r="AU202" s="93" t="s">
        <v>81</v>
      </c>
      <c r="AY202" s="93" t="s">
        <v>180</v>
      </c>
      <c r="BE202" s="193">
        <f t="shared" si="44"/>
        <v>0</v>
      </c>
      <c r="BF202" s="193">
        <f t="shared" si="45"/>
        <v>0</v>
      </c>
      <c r="BG202" s="193">
        <f t="shared" si="46"/>
        <v>0</v>
      </c>
      <c r="BH202" s="193">
        <f t="shared" si="47"/>
        <v>0</v>
      </c>
      <c r="BI202" s="193">
        <f t="shared" si="48"/>
        <v>0</v>
      </c>
      <c r="BJ202" s="93" t="s">
        <v>78</v>
      </c>
      <c r="BK202" s="193">
        <f t="shared" si="49"/>
        <v>0</v>
      </c>
      <c r="BL202" s="93" t="s">
        <v>188</v>
      </c>
      <c r="BM202" s="93" t="s">
        <v>3678</v>
      </c>
    </row>
    <row r="203" spans="2:65" s="103" customFormat="1" ht="16.5" customHeight="1">
      <c r="B203" s="104"/>
      <c r="C203" s="183" t="s">
        <v>968</v>
      </c>
      <c r="D203" s="183" t="s">
        <v>183</v>
      </c>
      <c r="E203" s="184" t="s">
        <v>3679</v>
      </c>
      <c r="F203" s="185" t="s">
        <v>3680</v>
      </c>
      <c r="G203" s="186" t="s">
        <v>426</v>
      </c>
      <c r="H203" s="187">
        <v>1</v>
      </c>
      <c r="I203" s="6"/>
      <c r="J203" s="188">
        <f t="shared" si="40"/>
        <v>0</v>
      </c>
      <c r="K203" s="185" t="s">
        <v>5</v>
      </c>
      <c r="L203" s="104"/>
      <c r="M203" s="189" t="s">
        <v>5</v>
      </c>
      <c r="N203" s="190" t="s">
        <v>42</v>
      </c>
      <c r="O203" s="105"/>
      <c r="P203" s="191">
        <f t="shared" si="41"/>
        <v>0</v>
      </c>
      <c r="Q203" s="191">
        <v>0</v>
      </c>
      <c r="R203" s="191">
        <f t="shared" si="42"/>
        <v>0</v>
      </c>
      <c r="S203" s="191">
        <v>0</v>
      </c>
      <c r="T203" s="192">
        <f t="shared" si="43"/>
        <v>0</v>
      </c>
      <c r="AR203" s="93" t="s">
        <v>188</v>
      </c>
      <c r="AT203" s="93" t="s">
        <v>183</v>
      </c>
      <c r="AU203" s="93" t="s">
        <v>81</v>
      </c>
      <c r="AY203" s="93" t="s">
        <v>180</v>
      </c>
      <c r="BE203" s="193">
        <f t="shared" si="44"/>
        <v>0</v>
      </c>
      <c r="BF203" s="193">
        <f t="shared" si="45"/>
        <v>0</v>
      </c>
      <c r="BG203" s="193">
        <f t="shared" si="46"/>
        <v>0</v>
      </c>
      <c r="BH203" s="193">
        <f t="shared" si="47"/>
        <v>0</v>
      </c>
      <c r="BI203" s="193">
        <f t="shared" si="48"/>
        <v>0</v>
      </c>
      <c r="BJ203" s="93" t="s">
        <v>78</v>
      </c>
      <c r="BK203" s="193">
        <f t="shared" si="49"/>
        <v>0</v>
      </c>
      <c r="BL203" s="93" t="s">
        <v>188</v>
      </c>
      <c r="BM203" s="93" t="s">
        <v>3681</v>
      </c>
    </row>
    <row r="204" spans="2:65" s="103" customFormat="1" ht="16.5" customHeight="1">
      <c r="B204" s="104"/>
      <c r="C204" s="183" t="s">
        <v>973</v>
      </c>
      <c r="D204" s="183" t="s">
        <v>183</v>
      </c>
      <c r="E204" s="184" t="s">
        <v>3682</v>
      </c>
      <c r="F204" s="185" t="s">
        <v>3683</v>
      </c>
      <c r="G204" s="186" t="s">
        <v>426</v>
      </c>
      <c r="H204" s="187">
        <v>1</v>
      </c>
      <c r="I204" s="6"/>
      <c r="J204" s="188">
        <f t="shared" si="40"/>
        <v>0</v>
      </c>
      <c r="K204" s="185" t="s">
        <v>5</v>
      </c>
      <c r="L204" s="104"/>
      <c r="M204" s="189" t="s">
        <v>5</v>
      </c>
      <c r="N204" s="190" t="s">
        <v>42</v>
      </c>
      <c r="O204" s="105"/>
      <c r="P204" s="191">
        <f t="shared" si="41"/>
        <v>0</v>
      </c>
      <c r="Q204" s="191">
        <v>0</v>
      </c>
      <c r="R204" s="191">
        <f t="shared" si="42"/>
        <v>0</v>
      </c>
      <c r="S204" s="191">
        <v>0</v>
      </c>
      <c r="T204" s="192">
        <f t="shared" si="43"/>
        <v>0</v>
      </c>
      <c r="AR204" s="93" t="s">
        <v>188</v>
      </c>
      <c r="AT204" s="93" t="s">
        <v>183</v>
      </c>
      <c r="AU204" s="93" t="s">
        <v>81</v>
      </c>
      <c r="AY204" s="93" t="s">
        <v>180</v>
      </c>
      <c r="BE204" s="193">
        <f t="shared" si="44"/>
        <v>0</v>
      </c>
      <c r="BF204" s="193">
        <f t="shared" si="45"/>
        <v>0</v>
      </c>
      <c r="BG204" s="193">
        <f t="shared" si="46"/>
        <v>0</v>
      </c>
      <c r="BH204" s="193">
        <f t="shared" si="47"/>
        <v>0</v>
      </c>
      <c r="BI204" s="193">
        <f t="shared" si="48"/>
        <v>0</v>
      </c>
      <c r="BJ204" s="93" t="s">
        <v>78</v>
      </c>
      <c r="BK204" s="193">
        <f t="shared" si="49"/>
        <v>0</v>
      </c>
      <c r="BL204" s="93" t="s">
        <v>188</v>
      </c>
      <c r="BM204" s="93" t="s">
        <v>3684</v>
      </c>
    </row>
    <row r="205" spans="2:65" s="103" customFormat="1" ht="16.5" customHeight="1">
      <c r="B205" s="104"/>
      <c r="C205" s="183" t="s">
        <v>980</v>
      </c>
      <c r="D205" s="183" t="s">
        <v>183</v>
      </c>
      <c r="E205" s="184" t="s">
        <v>3685</v>
      </c>
      <c r="F205" s="185" t="s">
        <v>3686</v>
      </c>
      <c r="G205" s="186" t="s">
        <v>426</v>
      </c>
      <c r="H205" s="187">
        <v>3</v>
      </c>
      <c r="I205" s="6"/>
      <c r="J205" s="188">
        <f t="shared" si="40"/>
        <v>0</v>
      </c>
      <c r="K205" s="185" t="s">
        <v>5</v>
      </c>
      <c r="L205" s="104"/>
      <c r="M205" s="189" t="s">
        <v>5</v>
      </c>
      <c r="N205" s="190" t="s">
        <v>42</v>
      </c>
      <c r="O205" s="105"/>
      <c r="P205" s="191">
        <f t="shared" si="41"/>
        <v>0</v>
      </c>
      <c r="Q205" s="191">
        <v>0</v>
      </c>
      <c r="R205" s="191">
        <f t="shared" si="42"/>
        <v>0</v>
      </c>
      <c r="S205" s="191">
        <v>0</v>
      </c>
      <c r="T205" s="192">
        <f t="shared" si="43"/>
        <v>0</v>
      </c>
      <c r="AR205" s="93" t="s">
        <v>188</v>
      </c>
      <c r="AT205" s="93" t="s">
        <v>183</v>
      </c>
      <c r="AU205" s="93" t="s">
        <v>81</v>
      </c>
      <c r="AY205" s="93" t="s">
        <v>180</v>
      </c>
      <c r="BE205" s="193">
        <f t="shared" si="44"/>
        <v>0</v>
      </c>
      <c r="BF205" s="193">
        <f t="shared" si="45"/>
        <v>0</v>
      </c>
      <c r="BG205" s="193">
        <f t="shared" si="46"/>
        <v>0</v>
      </c>
      <c r="BH205" s="193">
        <f t="shared" si="47"/>
        <v>0</v>
      </c>
      <c r="BI205" s="193">
        <f t="shared" si="48"/>
        <v>0</v>
      </c>
      <c r="BJ205" s="93" t="s">
        <v>78</v>
      </c>
      <c r="BK205" s="193">
        <f t="shared" si="49"/>
        <v>0</v>
      </c>
      <c r="BL205" s="93" t="s">
        <v>188</v>
      </c>
      <c r="BM205" s="93" t="s">
        <v>3687</v>
      </c>
    </row>
    <row r="206" spans="2:65" s="103" customFormat="1" ht="16.5" customHeight="1">
      <c r="B206" s="104"/>
      <c r="C206" s="183" t="s">
        <v>985</v>
      </c>
      <c r="D206" s="183" t="s">
        <v>183</v>
      </c>
      <c r="E206" s="184" t="s">
        <v>3688</v>
      </c>
      <c r="F206" s="185" t="s">
        <v>3689</v>
      </c>
      <c r="G206" s="186" t="s">
        <v>426</v>
      </c>
      <c r="H206" s="187">
        <v>8</v>
      </c>
      <c r="I206" s="6"/>
      <c r="J206" s="188">
        <f t="shared" si="40"/>
        <v>0</v>
      </c>
      <c r="K206" s="185" t="s">
        <v>5</v>
      </c>
      <c r="L206" s="104"/>
      <c r="M206" s="189" t="s">
        <v>5</v>
      </c>
      <c r="N206" s="190" t="s">
        <v>42</v>
      </c>
      <c r="O206" s="105"/>
      <c r="P206" s="191">
        <f t="shared" si="41"/>
        <v>0</v>
      </c>
      <c r="Q206" s="191">
        <v>0</v>
      </c>
      <c r="R206" s="191">
        <f t="shared" si="42"/>
        <v>0</v>
      </c>
      <c r="S206" s="191">
        <v>0</v>
      </c>
      <c r="T206" s="192">
        <f t="shared" si="43"/>
        <v>0</v>
      </c>
      <c r="AR206" s="93" t="s">
        <v>188</v>
      </c>
      <c r="AT206" s="93" t="s">
        <v>183</v>
      </c>
      <c r="AU206" s="93" t="s">
        <v>81</v>
      </c>
      <c r="AY206" s="93" t="s">
        <v>180</v>
      </c>
      <c r="BE206" s="193">
        <f t="shared" si="44"/>
        <v>0</v>
      </c>
      <c r="BF206" s="193">
        <f t="shared" si="45"/>
        <v>0</v>
      </c>
      <c r="BG206" s="193">
        <f t="shared" si="46"/>
        <v>0</v>
      </c>
      <c r="BH206" s="193">
        <f t="shared" si="47"/>
        <v>0</v>
      </c>
      <c r="BI206" s="193">
        <f t="shared" si="48"/>
        <v>0</v>
      </c>
      <c r="BJ206" s="93" t="s">
        <v>78</v>
      </c>
      <c r="BK206" s="193">
        <f t="shared" si="49"/>
        <v>0</v>
      </c>
      <c r="BL206" s="93" t="s">
        <v>188</v>
      </c>
      <c r="BM206" s="93" t="s">
        <v>3690</v>
      </c>
    </row>
    <row r="207" spans="2:65" s="103" customFormat="1" ht="16.5" customHeight="1">
      <c r="B207" s="104"/>
      <c r="C207" s="183" t="s">
        <v>991</v>
      </c>
      <c r="D207" s="183" t="s">
        <v>183</v>
      </c>
      <c r="E207" s="184" t="s">
        <v>3691</v>
      </c>
      <c r="F207" s="185" t="s">
        <v>3692</v>
      </c>
      <c r="G207" s="186" t="s">
        <v>426</v>
      </c>
      <c r="H207" s="187">
        <v>10</v>
      </c>
      <c r="I207" s="6"/>
      <c r="J207" s="188">
        <f t="shared" si="40"/>
        <v>0</v>
      </c>
      <c r="K207" s="185" t="s">
        <v>5</v>
      </c>
      <c r="L207" s="104"/>
      <c r="M207" s="189" t="s">
        <v>5</v>
      </c>
      <c r="N207" s="190" t="s">
        <v>42</v>
      </c>
      <c r="O207" s="105"/>
      <c r="P207" s="191">
        <f t="shared" si="41"/>
        <v>0</v>
      </c>
      <c r="Q207" s="191">
        <v>0</v>
      </c>
      <c r="R207" s="191">
        <f t="shared" si="42"/>
        <v>0</v>
      </c>
      <c r="S207" s="191">
        <v>0</v>
      </c>
      <c r="T207" s="192">
        <f t="shared" si="43"/>
        <v>0</v>
      </c>
      <c r="AR207" s="93" t="s">
        <v>188</v>
      </c>
      <c r="AT207" s="93" t="s">
        <v>183</v>
      </c>
      <c r="AU207" s="93" t="s">
        <v>81</v>
      </c>
      <c r="AY207" s="93" t="s">
        <v>180</v>
      </c>
      <c r="BE207" s="193">
        <f t="shared" si="44"/>
        <v>0</v>
      </c>
      <c r="BF207" s="193">
        <f t="shared" si="45"/>
        <v>0</v>
      </c>
      <c r="BG207" s="193">
        <f t="shared" si="46"/>
        <v>0</v>
      </c>
      <c r="BH207" s="193">
        <f t="shared" si="47"/>
        <v>0</v>
      </c>
      <c r="BI207" s="193">
        <f t="shared" si="48"/>
        <v>0</v>
      </c>
      <c r="BJ207" s="93" t="s">
        <v>78</v>
      </c>
      <c r="BK207" s="193">
        <f t="shared" si="49"/>
        <v>0</v>
      </c>
      <c r="BL207" s="93" t="s">
        <v>188</v>
      </c>
      <c r="BM207" s="93" t="s">
        <v>3693</v>
      </c>
    </row>
    <row r="208" spans="2:65" s="103" customFormat="1" ht="16.5" customHeight="1">
      <c r="B208" s="104"/>
      <c r="C208" s="183" t="s">
        <v>999</v>
      </c>
      <c r="D208" s="183" t="s">
        <v>183</v>
      </c>
      <c r="E208" s="184" t="s">
        <v>3694</v>
      </c>
      <c r="F208" s="185" t="s">
        <v>3695</v>
      </c>
      <c r="G208" s="186" t="s">
        <v>426</v>
      </c>
      <c r="H208" s="187">
        <v>1</v>
      </c>
      <c r="I208" s="6"/>
      <c r="J208" s="188">
        <f t="shared" si="40"/>
        <v>0</v>
      </c>
      <c r="K208" s="185" t="s">
        <v>5</v>
      </c>
      <c r="L208" s="104"/>
      <c r="M208" s="189" t="s">
        <v>5</v>
      </c>
      <c r="N208" s="190" t="s">
        <v>42</v>
      </c>
      <c r="O208" s="105"/>
      <c r="P208" s="191">
        <f t="shared" si="41"/>
        <v>0</v>
      </c>
      <c r="Q208" s="191">
        <v>0</v>
      </c>
      <c r="R208" s="191">
        <f t="shared" si="42"/>
        <v>0</v>
      </c>
      <c r="S208" s="191">
        <v>0</v>
      </c>
      <c r="T208" s="192">
        <f t="shared" si="43"/>
        <v>0</v>
      </c>
      <c r="AR208" s="93" t="s">
        <v>188</v>
      </c>
      <c r="AT208" s="93" t="s">
        <v>183</v>
      </c>
      <c r="AU208" s="93" t="s">
        <v>81</v>
      </c>
      <c r="AY208" s="93" t="s">
        <v>180</v>
      </c>
      <c r="BE208" s="193">
        <f t="shared" si="44"/>
        <v>0</v>
      </c>
      <c r="BF208" s="193">
        <f t="shared" si="45"/>
        <v>0</v>
      </c>
      <c r="BG208" s="193">
        <f t="shared" si="46"/>
        <v>0</v>
      </c>
      <c r="BH208" s="193">
        <f t="shared" si="47"/>
        <v>0</v>
      </c>
      <c r="BI208" s="193">
        <f t="shared" si="48"/>
        <v>0</v>
      </c>
      <c r="BJ208" s="93" t="s">
        <v>78</v>
      </c>
      <c r="BK208" s="193">
        <f t="shared" si="49"/>
        <v>0</v>
      </c>
      <c r="BL208" s="93" t="s">
        <v>188</v>
      </c>
      <c r="BM208" s="93" t="s">
        <v>3696</v>
      </c>
    </row>
    <row r="209" spans="2:65" s="103" customFormat="1" ht="16.5" customHeight="1">
      <c r="B209" s="104"/>
      <c r="C209" s="183" t="s">
        <v>1006</v>
      </c>
      <c r="D209" s="183" t="s">
        <v>183</v>
      </c>
      <c r="E209" s="184" t="s">
        <v>3697</v>
      </c>
      <c r="F209" s="185" t="s">
        <v>3698</v>
      </c>
      <c r="G209" s="186" t="s">
        <v>426</v>
      </c>
      <c r="H209" s="187">
        <v>1</v>
      </c>
      <c r="I209" s="6"/>
      <c r="J209" s="188">
        <f t="shared" si="40"/>
        <v>0</v>
      </c>
      <c r="K209" s="185" t="s">
        <v>5</v>
      </c>
      <c r="L209" s="104"/>
      <c r="M209" s="189" t="s">
        <v>5</v>
      </c>
      <c r="N209" s="190" t="s">
        <v>42</v>
      </c>
      <c r="O209" s="105"/>
      <c r="P209" s="191">
        <f t="shared" si="41"/>
        <v>0</v>
      </c>
      <c r="Q209" s="191">
        <v>0</v>
      </c>
      <c r="R209" s="191">
        <f t="shared" si="42"/>
        <v>0</v>
      </c>
      <c r="S209" s="191">
        <v>0</v>
      </c>
      <c r="T209" s="192">
        <f t="shared" si="43"/>
        <v>0</v>
      </c>
      <c r="AR209" s="93" t="s">
        <v>188</v>
      </c>
      <c r="AT209" s="93" t="s">
        <v>183</v>
      </c>
      <c r="AU209" s="93" t="s">
        <v>81</v>
      </c>
      <c r="AY209" s="93" t="s">
        <v>180</v>
      </c>
      <c r="BE209" s="193">
        <f t="shared" si="44"/>
        <v>0</v>
      </c>
      <c r="BF209" s="193">
        <f t="shared" si="45"/>
        <v>0</v>
      </c>
      <c r="BG209" s="193">
        <f t="shared" si="46"/>
        <v>0</v>
      </c>
      <c r="BH209" s="193">
        <f t="shared" si="47"/>
        <v>0</v>
      </c>
      <c r="BI209" s="193">
        <f t="shared" si="48"/>
        <v>0</v>
      </c>
      <c r="BJ209" s="93" t="s">
        <v>78</v>
      </c>
      <c r="BK209" s="193">
        <f t="shared" si="49"/>
        <v>0</v>
      </c>
      <c r="BL209" s="93" t="s">
        <v>188</v>
      </c>
      <c r="BM209" s="93" t="s">
        <v>3699</v>
      </c>
    </row>
    <row r="210" spans="2:65" s="103" customFormat="1" ht="16.5" customHeight="1">
      <c r="B210" s="104"/>
      <c r="C210" s="183" t="s">
        <v>1013</v>
      </c>
      <c r="D210" s="183" t="s">
        <v>183</v>
      </c>
      <c r="E210" s="184" t="s">
        <v>3700</v>
      </c>
      <c r="F210" s="185" t="s">
        <v>3701</v>
      </c>
      <c r="G210" s="186" t="s">
        <v>426</v>
      </c>
      <c r="H210" s="187">
        <v>1</v>
      </c>
      <c r="I210" s="6"/>
      <c r="J210" s="188">
        <f t="shared" si="40"/>
        <v>0</v>
      </c>
      <c r="K210" s="185" t="s">
        <v>5</v>
      </c>
      <c r="L210" s="104"/>
      <c r="M210" s="189" t="s">
        <v>5</v>
      </c>
      <c r="N210" s="190" t="s">
        <v>42</v>
      </c>
      <c r="O210" s="105"/>
      <c r="P210" s="191">
        <f t="shared" si="41"/>
        <v>0</v>
      </c>
      <c r="Q210" s="191">
        <v>0</v>
      </c>
      <c r="R210" s="191">
        <f t="shared" si="42"/>
        <v>0</v>
      </c>
      <c r="S210" s="191">
        <v>0</v>
      </c>
      <c r="T210" s="192">
        <f t="shared" si="43"/>
        <v>0</v>
      </c>
      <c r="AR210" s="93" t="s">
        <v>188</v>
      </c>
      <c r="AT210" s="93" t="s">
        <v>183</v>
      </c>
      <c r="AU210" s="93" t="s">
        <v>81</v>
      </c>
      <c r="AY210" s="93" t="s">
        <v>180</v>
      </c>
      <c r="BE210" s="193">
        <f t="shared" si="44"/>
        <v>0</v>
      </c>
      <c r="BF210" s="193">
        <f t="shared" si="45"/>
        <v>0</v>
      </c>
      <c r="BG210" s="193">
        <f t="shared" si="46"/>
        <v>0</v>
      </c>
      <c r="BH210" s="193">
        <f t="shared" si="47"/>
        <v>0</v>
      </c>
      <c r="BI210" s="193">
        <f t="shared" si="48"/>
        <v>0</v>
      </c>
      <c r="BJ210" s="93" t="s">
        <v>78</v>
      </c>
      <c r="BK210" s="193">
        <f t="shared" si="49"/>
        <v>0</v>
      </c>
      <c r="BL210" s="93" t="s">
        <v>188</v>
      </c>
      <c r="BM210" s="93" t="s">
        <v>3702</v>
      </c>
    </row>
    <row r="211" spans="2:65" s="171" customFormat="1" ht="29.85" customHeight="1">
      <c r="B211" s="170"/>
      <c r="D211" s="172" t="s">
        <v>70</v>
      </c>
      <c r="E211" s="181" t="s">
        <v>3703</v>
      </c>
      <c r="F211" s="181" t="s">
        <v>3703</v>
      </c>
      <c r="J211" s="182">
        <f>BK211</f>
        <v>0</v>
      </c>
      <c r="L211" s="170"/>
      <c r="M211" s="175"/>
      <c r="N211" s="176"/>
      <c r="O211" s="176"/>
      <c r="P211" s="177">
        <f>SUM(P212:P223)</f>
        <v>0</v>
      </c>
      <c r="Q211" s="176"/>
      <c r="R211" s="177">
        <f>SUM(R212:R223)</f>
        <v>0</v>
      </c>
      <c r="S211" s="176"/>
      <c r="T211" s="178">
        <f>SUM(T212:T223)</f>
        <v>0</v>
      </c>
      <c r="AR211" s="172" t="s">
        <v>78</v>
      </c>
      <c r="AT211" s="179" t="s">
        <v>70</v>
      </c>
      <c r="AU211" s="179" t="s">
        <v>78</v>
      </c>
      <c r="AY211" s="172" t="s">
        <v>180</v>
      </c>
      <c r="BK211" s="180">
        <f>SUM(BK212:BK223)</f>
        <v>0</v>
      </c>
    </row>
    <row r="212" spans="2:65" s="103" customFormat="1" ht="16.5" customHeight="1">
      <c r="B212" s="104"/>
      <c r="C212" s="183" t="s">
        <v>1020</v>
      </c>
      <c r="D212" s="183" t="s">
        <v>183</v>
      </c>
      <c r="E212" s="184" t="s">
        <v>3704</v>
      </c>
      <c r="F212" s="185" t="s">
        <v>3705</v>
      </c>
      <c r="G212" s="186" t="s">
        <v>426</v>
      </c>
      <c r="H212" s="187">
        <v>1</v>
      </c>
      <c r="I212" s="6"/>
      <c r="J212" s="188">
        <f t="shared" ref="J212:J223" si="50">ROUND(I212*H212,2)</f>
        <v>0</v>
      </c>
      <c r="K212" s="185" t="s">
        <v>5</v>
      </c>
      <c r="L212" s="104"/>
      <c r="M212" s="189" t="s">
        <v>5</v>
      </c>
      <c r="N212" s="190" t="s">
        <v>42</v>
      </c>
      <c r="O212" s="105"/>
      <c r="P212" s="191">
        <f t="shared" ref="P212:P223" si="51">O212*H212</f>
        <v>0</v>
      </c>
      <c r="Q212" s="191">
        <v>0</v>
      </c>
      <c r="R212" s="191">
        <f t="shared" ref="R212:R223" si="52">Q212*H212</f>
        <v>0</v>
      </c>
      <c r="S212" s="191">
        <v>0</v>
      </c>
      <c r="T212" s="192">
        <f t="shared" ref="T212:T223" si="53">S212*H212</f>
        <v>0</v>
      </c>
      <c r="AR212" s="93" t="s">
        <v>188</v>
      </c>
      <c r="AT212" s="93" t="s">
        <v>183</v>
      </c>
      <c r="AU212" s="93" t="s">
        <v>81</v>
      </c>
      <c r="AY212" s="93" t="s">
        <v>180</v>
      </c>
      <c r="BE212" s="193">
        <f t="shared" ref="BE212:BE223" si="54">IF(N212="základní",J212,0)</f>
        <v>0</v>
      </c>
      <c r="BF212" s="193">
        <f t="shared" ref="BF212:BF223" si="55">IF(N212="snížená",J212,0)</f>
        <v>0</v>
      </c>
      <c r="BG212" s="193">
        <f t="shared" ref="BG212:BG223" si="56">IF(N212="zákl. přenesená",J212,0)</f>
        <v>0</v>
      </c>
      <c r="BH212" s="193">
        <f t="shared" ref="BH212:BH223" si="57">IF(N212="sníž. přenesená",J212,0)</f>
        <v>0</v>
      </c>
      <c r="BI212" s="193">
        <f t="shared" ref="BI212:BI223" si="58">IF(N212="nulová",J212,0)</f>
        <v>0</v>
      </c>
      <c r="BJ212" s="93" t="s">
        <v>78</v>
      </c>
      <c r="BK212" s="193">
        <f t="shared" ref="BK212:BK223" si="59">ROUND(I212*H212,2)</f>
        <v>0</v>
      </c>
      <c r="BL212" s="93" t="s">
        <v>188</v>
      </c>
      <c r="BM212" s="93" t="s">
        <v>3706</v>
      </c>
    </row>
    <row r="213" spans="2:65" s="103" customFormat="1" ht="16.5" customHeight="1">
      <c r="B213" s="104"/>
      <c r="C213" s="183" t="s">
        <v>1028</v>
      </c>
      <c r="D213" s="183" t="s">
        <v>183</v>
      </c>
      <c r="E213" s="184" t="s">
        <v>3673</v>
      </c>
      <c r="F213" s="185" t="s">
        <v>3674</v>
      </c>
      <c r="G213" s="186" t="s">
        <v>426</v>
      </c>
      <c r="H213" s="187">
        <v>1</v>
      </c>
      <c r="I213" s="6"/>
      <c r="J213" s="188">
        <f t="shared" si="50"/>
        <v>0</v>
      </c>
      <c r="K213" s="185" t="s">
        <v>5</v>
      </c>
      <c r="L213" s="104"/>
      <c r="M213" s="189" t="s">
        <v>5</v>
      </c>
      <c r="N213" s="190" t="s">
        <v>42</v>
      </c>
      <c r="O213" s="105"/>
      <c r="P213" s="191">
        <f t="shared" si="51"/>
        <v>0</v>
      </c>
      <c r="Q213" s="191">
        <v>0</v>
      </c>
      <c r="R213" s="191">
        <f t="shared" si="52"/>
        <v>0</v>
      </c>
      <c r="S213" s="191">
        <v>0</v>
      </c>
      <c r="T213" s="192">
        <f t="shared" si="53"/>
        <v>0</v>
      </c>
      <c r="AR213" s="93" t="s">
        <v>188</v>
      </c>
      <c r="AT213" s="93" t="s">
        <v>183</v>
      </c>
      <c r="AU213" s="93" t="s">
        <v>81</v>
      </c>
      <c r="AY213" s="93" t="s">
        <v>180</v>
      </c>
      <c r="BE213" s="193">
        <f t="shared" si="54"/>
        <v>0</v>
      </c>
      <c r="BF213" s="193">
        <f t="shared" si="55"/>
        <v>0</v>
      </c>
      <c r="BG213" s="193">
        <f t="shared" si="56"/>
        <v>0</v>
      </c>
      <c r="BH213" s="193">
        <f t="shared" si="57"/>
        <v>0</v>
      </c>
      <c r="BI213" s="193">
        <f t="shared" si="58"/>
        <v>0</v>
      </c>
      <c r="BJ213" s="93" t="s">
        <v>78</v>
      </c>
      <c r="BK213" s="193">
        <f t="shared" si="59"/>
        <v>0</v>
      </c>
      <c r="BL213" s="93" t="s">
        <v>188</v>
      </c>
      <c r="BM213" s="93" t="s">
        <v>3707</v>
      </c>
    </row>
    <row r="214" spans="2:65" s="103" customFormat="1" ht="16.5" customHeight="1">
      <c r="B214" s="104"/>
      <c r="C214" s="183" t="s">
        <v>1034</v>
      </c>
      <c r="D214" s="183" t="s">
        <v>183</v>
      </c>
      <c r="E214" s="184" t="s">
        <v>3676</v>
      </c>
      <c r="F214" s="185" t="s">
        <v>3677</v>
      </c>
      <c r="G214" s="186" t="s">
        <v>426</v>
      </c>
      <c r="H214" s="187">
        <v>1</v>
      </c>
      <c r="I214" s="6"/>
      <c r="J214" s="188">
        <f t="shared" si="50"/>
        <v>0</v>
      </c>
      <c r="K214" s="185" t="s">
        <v>5</v>
      </c>
      <c r="L214" s="104"/>
      <c r="M214" s="189" t="s">
        <v>5</v>
      </c>
      <c r="N214" s="190" t="s">
        <v>42</v>
      </c>
      <c r="O214" s="105"/>
      <c r="P214" s="191">
        <f t="shared" si="51"/>
        <v>0</v>
      </c>
      <c r="Q214" s="191">
        <v>0</v>
      </c>
      <c r="R214" s="191">
        <f t="shared" si="52"/>
        <v>0</v>
      </c>
      <c r="S214" s="191">
        <v>0</v>
      </c>
      <c r="T214" s="192">
        <f t="shared" si="53"/>
        <v>0</v>
      </c>
      <c r="AR214" s="93" t="s">
        <v>188</v>
      </c>
      <c r="AT214" s="93" t="s">
        <v>183</v>
      </c>
      <c r="AU214" s="93" t="s">
        <v>81</v>
      </c>
      <c r="AY214" s="93" t="s">
        <v>180</v>
      </c>
      <c r="BE214" s="193">
        <f t="shared" si="54"/>
        <v>0</v>
      </c>
      <c r="BF214" s="193">
        <f t="shared" si="55"/>
        <v>0</v>
      </c>
      <c r="BG214" s="193">
        <f t="shared" si="56"/>
        <v>0</v>
      </c>
      <c r="BH214" s="193">
        <f t="shared" si="57"/>
        <v>0</v>
      </c>
      <c r="BI214" s="193">
        <f t="shared" si="58"/>
        <v>0</v>
      </c>
      <c r="BJ214" s="93" t="s">
        <v>78</v>
      </c>
      <c r="BK214" s="193">
        <f t="shared" si="59"/>
        <v>0</v>
      </c>
      <c r="BL214" s="93" t="s">
        <v>188</v>
      </c>
      <c r="BM214" s="93" t="s">
        <v>3708</v>
      </c>
    </row>
    <row r="215" spans="2:65" s="103" customFormat="1" ht="16.5" customHeight="1">
      <c r="B215" s="104"/>
      <c r="C215" s="183" t="s">
        <v>1038</v>
      </c>
      <c r="D215" s="183" t="s">
        <v>183</v>
      </c>
      <c r="E215" s="184" t="s">
        <v>3679</v>
      </c>
      <c r="F215" s="185" t="s">
        <v>3680</v>
      </c>
      <c r="G215" s="186" t="s">
        <v>426</v>
      </c>
      <c r="H215" s="187">
        <v>1</v>
      </c>
      <c r="I215" s="6"/>
      <c r="J215" s="188">
        <f t="shared" si="50"/>
        <v>0</v>
      </c>
      <c r="K215" s="185" t="s">
        <v>5</v>
      </c>
      <c r="L215" s="104"/>
      <c r="M215" s="189" t="s">
        <v>5</v>
      </c>
      <c r="N215" s="190" t="s">
        <v>42</v>
      </c>
      <c r="O215" s="105"/>
      <c r="P215" s="191">
        <f t="shared" si="51"/>
        <v>0</v>
      </c>
      <c r="Q215" s="191">
        <v>0</v>
      </c>
      <c r="R215" s="191">
        <f t="shared" si="52"/>
        <v>0</v>
      </c>
      <c r="S215" s="191">
        <v>0</v>
      </c>
      <c r="T215" s="192">
        <f t="shared" si="53"/>
        <v>0</v>
      </c>
      <c r="AR215" s="93" t="s">
        <v>188</v>
      </c>
      <c r="AT215" s="93" t="s">
        <v>183</v>
      </c>
      <c r="AU215" s="93" t="s">
        <v>81</v>
      </c>
      <c r="AY215" s="93" t="s">
        <v>180</v>
      </c>
      <c r="BE215" s="193">
        <f t="shared" si="54"/>
        <v>0</v>
      </c>
      <c r="BF215" s="193">
        <f t="shared" si="55"/>
        <v>0</v>
      </c>
      <c r="BG215" s="193">
        <f t="shared" si="56"/>
        <v>0</v>
      </c>
      <c r="BH215" s="193">
        <f t="shared" si="57"/>
        <v>0</v>
      </c>
      <c r="BI215" s="193">
        <f t="shared" si="58"/>
        <v>0</v>
      </c>
      <c r="BJ215" s="93" t="s">
        <v>78</v>
      </c>
      <c r="BK215" s="193">
        <f t="shared" si="59"/>
        <v>0</v>
      </c>
      <c r="BL215" s="93" t="s">
        <v>188</v>
      </c>
      <c r="BM215" s="93" t="s">
        <v>3709</v>
      </c>
    </row>
    <row r="216" spans="2:65" s="103" customFormat="1" ht="16.5" customHeight="1">
      <c r="B216" s="104"/>
      <c r="C216" s="183" t="s">
        <v>1044</v>
      </c>
      <c r="D216" s="183" t="s">
        <v>183</v>
      </c>
      <c r="E216" s="184" t="s">
        <v>3682</v>
      </c>
      <c r="F216" s="185" t="s">
        <v>3683</v>
      </c>
      <c r="G216" s="186" t="s">
        <v>426</v>
      </c>
      <c r="H216" s="187">
        <v>2</v>
      </c>
      <c r="I216" s="6"/>
      <c r="J216" s="188">
        <f t="shared" si="50"/>
        <v>0</v>
      </c>
      <c r="K216" s="185" t="s">
        <v>5</v>
      </c>
      <c r="L216" s="104"/>
      <c r="M216" s="189" t="s">
        <v>5</v>
      </c>
      <c r="N216" s="190" t="s">
        <v>42</v>
      </c>
      <c r="O216" s="105"/>
      <c r="P216" s="191">
        <f t="shared" si="51"/>
        <v>0</v>
      </c>
      <c r="Q216" s="191">
        <v>0</v>
      </c>
      <c r="R216" s="191">
        <f t="shared" si="52"/>
        <v>0</v>
      </c>
      <c r="S216" s="191">
        <v>0</v>
      </c>
      <c r="T216" s="192">
        <f t="shared" si="53"/>
        <v>0</v>
      </c>
      <c r="AR216" s="93" t="s">
        <v>188</v>
      </c>
      <c r="AT216" s="93" t="s">
        <v>183</v>
      </c>
      <c r="AU216" s="93" t="s">
        <v>81</v>
      </c>
      <c r="AY216" s="93" t="s">
        <v>180</v>
      </c>
      <c r="BE216" s="193">
        <f t="shared" si="54"/>
        <v>0</v>
      </c>
      <c r="BF216" s="193">
        <f t="shared" si="55"/>
        <v>0</v>
      </c>
      <c r="BG216" s="193">
        <f t="shared" si="56"/>
        <v>0</v>
      </c>
      <c r="BH216" s="193">
        <f t="shared" si="57"/>
        <v>0</v>
      </c>
      <c r="BI216" s="193">
        <f t="shared" si="58"/>
        <v>0</v>
      </c>
      <c r="BJ216" s="93" t="s">
        <v>78</v>
      </c>
      <c r="BK216" s="193">
        <f t="shared" si="59"/>
        <v>0</v>
      </c>
      <c r="BL216" s="93" t="s">
        <v>188</v>
      </c>
      <c r="BM216" s="93" t="s">
        <v>3710</v>
      </c>
    </row>
    <row r="217" spans="2:65" s="103" customFormat="1" ht="16.5" customHeight="1">
      <c r="B217" s="104"/>
      <c r="C217" s="183" t="s">
        <v>1053</v>
      </c>
      <c r="D217" s="183" t="s">
        <v>183</v>
      </c>
      <c r="E217" s="184" t="s">
        <v>3685</v>
      </c>
      <c r="F217" s="185" t="s">
        <v>3686</v>
      </c>
      <c r="G217" s="186" t="s">
        <v>426</v>
      </c>
      <c r="H217" s="187">
        <v>6</v>
      </c>
      <c r="I217" s="6"/>
      <c r="J217" s="188">
        <f t="shared" si="50"/>
        <v>0</v>
      </c>
      <c r="K217" s="185" t="s">
        <v>5</v>
      </c>
      <c r="L217" s="104"/>
      <c r="M217" s="189" t="s">
        <v>5</v>
      </c>
      <c r="N217" s="190" t="s">
        <v>42</v>
      </c>
      <c r="O217" s="105"/>
      <c r="P217" s="191">
        <f t="shared" si="51"/>
        <v>0</v>
      </c>
      <c r="Q217" s="191">
        <v>0</v>
      </c>
      <c r="R217" s="191">
        <f t="shared" si="52"/>
        <v>0</v>
      </c>
      <c r="S217" s="191">
        <v>0</v>
      </c>
      <c r="T217" s="192">
        <f t="shared" si="53"/>
        <v>0</v>
      </c>
      <c r="AR217" s="93" t="s">
        <v>188</v>
      </c>
      <c r="AT217" s="93" t="s">
        <v>183</v>
      </c>
      <c r="AU217" s="93" t="s">
        <v>81</v>
      </c>
      <c r="AY217" s="93" t="s">
        <v>180</v>
      </c>
      <c r="BE217" s="193">
        <f t="shared" si="54"/>
        <v>0</v>
      </c>
      <c r="BF217" s="193">
        <f t="shared" si="55"/>
        <v>0</v>
      </c>
      <c r="BG217" s="193">
        <f t="shared" si="56"/>
        <v>0</v>
      </c>
      <c r="BH217" s="193">
        <f t="shared" si="57"/>
        <v>0</v>
      </c>
      <c r="BI217" s="193">
        <f t="shared" si="58"/>
        <v>0</v>
      </c>
      <c r="BJ217" s="93" t="s">
        <v>78</v>
      </c>
      <c r="BK217" s="193">
        <f t="shared" si="59"/>
        <v>0</v>
      </c>
      <c r="BL217" s="93" t="s">
        <v>188</v>
      </c>
      <c r="BM217" s="93" t="s">
        <v>3711</v>
      </c>
    </row>
    <row r="218" spans="2:65" s="103" customFormat="1" ht="16.5" customHeight="1">
      <c r="B218" s="104"/>
      <c r="C218" s="183" t="s">
        <v>1057</v>
      </c>
      <c r="D218" s="183" t="s">
        <v>183</v>
      </c>
      <c r="E218" s="184" t="s">
        <v>3688</v>
      </c>
      <c r="F218" s="185" t="s">
        <v>3689</v>
      </c>
      <c r="G218" s="186" t="s">
        <v>426</v>
      </c>
      <c r="H218" s="187">
        <v>15</v>
      </c>
      <c r="I218" s="6"/>
      <c r="J218" s="188">
        <f t="shared" si="50"/>
        <v>0</v>
      </c>
      <c r="K218" s="185" t="s">
        <v>5</v>
      </c>
      <c r="L218" s="104"/>
      <c r="M218" s="189" t="s">
        <v>5</v>
      </c>
      <c r="N218" s="190" t="s">
        <v>42</v>
      </c>
      <c r="O218" s="105"/>
      <c r="P218" s="191">
        <f t="shared" si="51"/>
        <v>0</v>
      </c>
      <c r="Q218" s="191">
        <v>0</v>
      </c>
      <c r="R218" s="191">
        <f t="shared" si="52"/>
        <v>0</v>
      </c>
      <c r="S218" s="191">
        <v>0</v>
      </c>
      <c r="T218" s="192">
        <f t="shared" si="53"/>
        <v>0</v>
      </c>
      <c r="AR218" s="93" t="s">
        <v>188</v>
      </c>
      <c r="AT218" s="93" t="s">
        <v>183</v>
      </c>
      <c r="AU218" s="93" t="s">
        <v>81</v>
      </c>
      <c r="AY218" s="93" t="s">
        <v>180</v>
      </c>
      <c r="BE218" s="193">
        <f t="shared" si="54"/>
        <v>0</v>
      </c>
      <c r="BF218" s="193">
        <f t="shared" si="55"/>
        <v>0</v>
      </c>
      <c r="BG218" s="193">
        <f t="shared" si="56"/>
        <v>0</v>
      </c>
      <c r="BH218" s="193">
        <f t="shared" si="57"/>
        <v>0</v>
      </c>
      <c r="BI218" s="193">
        <f t="shared" si="58"/>
        <v>0</v>
      </c>
      <c r="BJ218" s="93" t="s">
        <v>78</v>
      </c>
      <c r="BK218" s="193">
        <f t="shared" si="59"/>
        <v>0</v>
      </c>
      <c r="BL218" s="93" t="s">
        <v>188</v>
      </c>
      <c r="BM218" s="93" t="s">
        <v>3712</v>
      </c>
    </row>
    <row r="219" spans="2:65" s="103" customFormat="1" ht="16.5" customHeight="1">
      <c r="B219" s="104"/>
      <c r="C219" s="183" t="s">
        <v>1062</v>
      </c>
      <c r="D219" s="183" t="s">
        <v>183</v>
      </c>
      <c r="E219" s="184" t="s">
        <v>3691</v>
      </c>
      <c r="F219" s="185" t="s">
        <v>3692</v>
      </c>
      <c r="G219" s="186" t="s">
        <v>426</v>
      </c>
      <c r="H219" s="187">
        <v>15</v>
      </c>
      <c r="I219" s="6"/>
      <c r="J219" s="188">
        <f t="shared" si="50"/>
        <v>0</v>
      </c>
      <c r="K219" s="185" t="s">
        <v>5</v>
      </c>
      <c r="L219" s="104"/>
      <c r="M219" s="189" t="s">
        <v>5</v>
      </c>
      <c r="N219" s="190" t="s">
        <v>42</v>
      </c>
      <c r="O219" s="105"/>
      <c r="P219" s="191">
        <f t="shared" si="51"/>
        <v>0</v>
      </c>
      <c r="Q219" s="191">
        <v>0</v>
      </c>
      <c r="R219" s="191">
        <f t="shared" si="52"/>
        <v>0</v>
      </c>
      <c r="S219" s="191">
        <v>0</v>
      </c>
      <c r="T219" s="192">
        <f t="shared" si="53"/>
        <v>0</v>
      </c>
      <c r="AR219" s="93" t="s">
        <v>188</v>
      </c>
      <c r="AT219" s="93" t="s">
        <v>183</v>
      </c>
      <c r="AU219" s="93" t="s">
        <v>81</v>
      </c>
      <c r="AY219" s="93" t="s">
        <v>180</v>
      </c>
      <c r="BE219" s="193">
        <f t="shared" si="54"/>
        <v>0</v>
      </c>
      <c r="BF219" s="193">
        <f t="shared" si="55"/>
        <v>0</v>
      </c>
      <c r="BG219" s="193">
        <f t="shared" si="56"/>
        <v>0</v>
      </c>
      <c r="BH219" s="193">
        <f t="shared" si="57"/>
        <v>0</v>
      </c>
      <c r="BI219" s="193">
        <f t="shared" si="58"/>
        <v>0</v>
      </c>
      <c r="BJ219" s="93" t="s">
        <v>78</v>
      </c>
      <c r="BK219" s="193">
        <f t="shared" si="59"/>
        <v>0</v>
      </c>
      <c r="BL219" s="93" t="s">
        <v>188</v>
      </c>
      <c r="BM219" s="93" t="s">
        <v>3713</v>
      </c>
    </row>
    <row r="220" spans="2:65" s="103" customFormat="1" ht="16.5" customHeight="1">
      <c r="B220" s="104"/>
      <c r="C220" s="183" t="s">
        <v>1070</v>
      </c>
      <c r="D220" s="183" t="s">
        <v>183</v>
      </c>
      <c r="E220" s="184" t="s">
        <v>3714</v>
      </c>
      <c r="F220" s="185" t="s">
        <v>3695</v>
      </c>
      <c r="G220" s="186" t="s">
        <v>426</v>
      </c>
      <c r="H220" s="187">
        <v>1</v>
      </c>
      <c r="I220" s="6"/>
      <c r="J220" s="188">
        <f t="shared" si="50"/>
        <v>0</v>
      </c>
      <c r="K220" s="185" t="s">
        <v>5</v>
      </c>
      <c r="L220" s="104"/>
      <c r="M220" s="189" t="s">
        <v>5</v>
      </c>
      <c r="N220" s="190" t="s">
        <v>42</v>
      </c>
      <c r="O220" s="105"/>
      <c r="P220" s="191">
        <f t="shared" si="51"/>
        <v>0</v>
      </c>
      <c r="Q220" s="191">
        <v>0</v>
      </c>
      <c r="R220" s="191">
        <f t="shared" si="52"/>
        <v>0</v>
      </c>
      <c r="S220" s="191">
        <v>0</v>
      </c>
      <c r="T220" s="192">
        <f t="shared" si="53"/>
        <v>0</v>
      </c>
      <c r="AR220" s="93" t="s">
        <v>188</v>
      </c>
      <c r="AT220" s="93" t="s">
        <v>183</v>
      </c>
      <c r="AU220" s="93" t="s">
        <v>81</v>
      </c>
      <c r="AY220" s="93" t="s">
        <v>180</v>
      </c>
      <c r="BE220" s="193">
        <f t="shared" si="54"/>
        <v>0</v>
      </c>
      <c r="BF220" s="193">
        <f t="shared" si="55"/>
        <v>0</v>
      </c>
      <c r="BG220" s="193">
        <f t="shared" si="56"/>
        <v>0</v>
      </c>
      <c r="BH220" s="193">
        <f t="shared" si="57"/>
        <v>0</v>
      </c>
      <c r="BI220" s="193">
        <f t="shared" si="58"/>
        <v>0</v>
      </c>
      <c r="BJ220" s="93" t="s">
        <v>78</v>
      </c>
      <c r="BK220" s="193">
        <f t="shared" si="59"/>
        <v>0</v>
      </c>
      <c r="BL220" s="93" t="s">
        <v>188</v>
      </c>
      <c r="BM220" s="93" t="s">
        <v>3715</v>
      </c>
    </row>
    <row r="221" spans="2:65" s="103" customFormat="1" ht="16.5" customHeight="1">
      <c r="B221" s="104"/>
      <c r="C221" s="183" t="s">
        <v>1078</v>
      </c>
      <c r="D221" s="183" t="s">
        <v>183</v>
      </c>
      <c r="E221" s="184" t="s">
        <v>3697</v>
      </c>
      <c r="F221" s="185" t="s">
        <v>3698</v>
      </c>
      <c r="G221" s="186" t="s">
        <v>426</v>
      </c>
      <c r="H221" s="187">
        <v>1</v>
      </c>
      <c r="I221" s="6"/>
      <c r="J221" s="188">
        <f t="shared" si="50"/>
        <v>0</v>
      </c>
      <c r="K221" s="185" t="s">
        <v>5</v>
      </c>
      <c r="L221" s="104"/>
      <c r="M221" s="189" t="s">
        <v>5</v>
      </c>
      <c r="N221" s="190" t="s">
        <v>42</v>
      </c>
      <c r="O221" s="105"/>
      <c r="P221" s="191">
        <f t="shared" si="51"/>
        <v>0</v>
      </c>
      <c r="Q221" s="191">
        <v>0</v>
      </c>
      <c r="R221" s="191">
        <f t="shared" si="52"/>
        <v>0</v>
      </c>
      <c r="S221" s="191">
        <v>0</v>
      </c>
      <c r="T221" s="192">
        <f t="shared" si="53"/>
        <v>0</v>
      </c>
      <c r="AR221" s="93" t="s">
        <v>188</v>
      </c>
      <c r="AT221" s="93" t="s">
        <v>183</v>
      </c>
      <c r="AU221" s="93" t="s">
        <v>81</v>
      </c>
      <c r="AY221" s="93" t="s">
        <v>180</v>
      </c>
      <c r="BE221" s="193">
        <f t="shared" si="54"/>
        <v>0</v>
      </c>
      <c r="BF221" s="193">
        <f t="shared" si="55"/>
        <v>0</v>
      </c>
      <c r="BG221" s="193">
        <f t="shared" si="56"/>
        <v>0</v>
      </c>
      <c r="BH221" s="193">
        <f t="shared" si="57"/>
        <v>0</v>
      </c>
      <c r="BI221" s="193">
        <f t="shared" si="58"/>
        <v>0</v>
      </c>
      <c r="BJ221" s="93" t="s">
        <v>78</v>
      </c>
      <c r="BK221" s="193">
        <f t="shared" si="59"/>
        <v>0</v>
      </c>
      <c r="BL221" s="93" t="s">
        <v>188</v>
      </c>
      <c r="BM221" s="93" t="s">
        <v>3716</v>
      </c>
    </row>
    <row r="222" spans="2:65" s="103" customFormat="1" ht="16.5" customHeight="1">
      <c r="B222" s="104"/>
      <c r="C222" s="183" t="s">
        <v>1084</v>
      </c>
      <c r="D222" s="183" t="s">
        <v>183</v>
      </c>
      <c r="E222" s="184" t="s">
        <v>3700</v>
      </c>
      <c r="F222" s="185" t="s">
        <v>3701</v>
      </c>
      <c r="G222" s="186" t="s">
        <v>426</v>
      </c>
      <c r="H222" s="187">
        <v>1</v>
      </c>
      <c r="I222" s="6"/>
      <c r="J222" s="188">
        <f t="shared" si="50"/>
        <v>0</v>
      </c>
      <c r="K222" s="185" t="s">
        <v>5</v>
      </c>
      <c r="L222" s="104"/>
      <c r="M222" s="189" t="s">
        <v>5</v>
      </c>
      <c r="N222" s="190" t="s">
        <v>42</v>
      </c>
      <c r="O222" s="105"/>
      <c r="P222" s="191">
        <f t="shared" si="51"/>
        <v>0</v>
      </c>
      <c r="Q222" s="191">
        <v>0</v>
      </c>
      <c r="R222" s="191">
        <f t="shared" si="52"/>
        <v>0</v>
      </c>
      <c r="S222" s="191">
        <v>0</v>
      </c>
      <c r="T222" s="192">
        <f t="shared" si="53"/>
        <v>0</v>
      </c>
      <c r="AR222" s="93" t="s">
        <v>188</v>
      </c>
      <c r="AT222" s="93" t="s">
        <v>183</v>
      </c>
      <c r="AU222" s="93" t="s">
        <v>81</v>
      </c>
      <c r="AY222" s="93" t="s">
        <v>180</v>
      </c>
      <c r="BE222" s="193">
        <f t="shared" si="54"/>
        <v>0</v>
      </c>
      <c r="BF222" s="193">
        <f t="shared" si="55"/>
        <v>0</v>
      </c>
      <c r="BG222" s="193">
        <f t="shared" si="56"/>
        <v>0</v>
      </c>
      <c r="BH222" s="193">
        <f t="shared" si="57"/>
        <v>0</v>
      </c>
      <c r="BI222" s="193">
        <f t="shared" si="58"/>
        <v>0</v>
      </c>
      <c r="BJ222" s="93" t="s">
        <v>78</v>
      </c>
      <c r="BK222" s="193">
        <f t="shared" si="59"/>
        <v>0</v>
      </c>
      <c r="BL222" s="93" t="s">
        <v>188</v>
      </c>
      <c r="BM222" s="93" t="s">
        <v>3717</v>
      </c>
    </row>
    <row r="223" spans="2:65" s="103" customFormat="1" ht="16.5" customHeight="1">
      <c r="B223" s="104"/>
      <c r="C223" s="183" t="s">
        <v>1088</v>
      </c>
      <c r="D223" s="183" t="s">
        <v>183</v>
      </c>
      <c r="E223" s="184" t="s">
        <v>3718</v>
      </c>
      <c r="F223" s="185" t="s">
        <v>3719</v>
      </c>
      <c r="G223" s="186" t="s">
        <v>426</v>
      </c>
      <c r="H223" s="187">
        <v>1</v>
      </c>
      <c r="I223" s="6"/>
      <c r="J223" s="188">
        <f t="shared" si="50"/>
        <v>0</v>
      </c>
      <c r="K223" s="185" t="s">
        <v>5</v>
      </c>
      <c r="L223" s="104"/>
      <c r="M223" s="189" t="s">
        <v>5</v>
      </c>
      <c r="N223" s="190" t="s">
        <v>42</v>
      </c>
      <c r="O223" s="105"/>
      <c r="P223" s="191">
        <f t="shared" si="51"/>
        <v>0</v>
      </c>
      <c r="Q223" s="191">
        <v>0</v>
      </c>
      <c r="R223" s="191">
        <f t="shared" si="52"/>
        <v>0</v>
      </c>
      <c r="S223" s="191">
        <v>0</v>
      </c>
      <c r="T223" s="192">
        <f t="shared" si="53"/>
        <v>0</v>
      </c>
      <c r="AR223" s="93" t="s">
        <v>188</v>
      </c>
      <c r="AT223" s="93" t="s">
        <v>183</v>
      </c>
      <c r="AU223" s="93" t="s">
        <v>81</v>
      </c>
      <c r="AY223" s="93" t="s">
        <v>180</v>
      </c>
      <c r="BE223" s="193">
        <f t="shared" si="54"/>
        <v>0</v>
      </c>
      <c r="BF223" s="193">
        <f t="shared" si="55"/>
        <v>0</v>
      </c>
      <c r="BG223" s="193">
        <f t="shared" si="56"/>
        <v>0</v>
      </c>
      <c r="BH223" s="193">
        <f t="shared" si="57"/>
        <v>0</v>
      </c>
      <c r="BI223" s="193">
        <f t="shared" si="58"/>
        <v>0</v>
      </c>
      <c r="BJ223" s="93" t="s">
        <v>78</v>
      </c>
      <c r="BK223" s="193">
        <f t="shared" si="59"/>
        <v>0</v>
      </c>
      <c r="BL223" s="93" t="s">
        <v>188</v>
      </c>
      <c r="BM223" s="93" t="s">
        <v>3720</v>
      </c>
    </row>
    <row r="224" spans="2:65" s="171" customFormat="1" ht="37.35" customHeight="1">
      <c r="B224" s="170"/>
      <c r="D224" s="172" t="s">
        <v>70</v>
      </c>
      <c r="E224" s="173" t="s">
        <v>2570</v>
      </c>
      <c r="F224" s="173" t="s">
        <v>2571</v>
      </c>
      <c r="J224" s="174">
        <f>BK224</f>
        <v>0</v>
      </c>
      <c r="L224" s="170"/>
      <c r="M224" s="175"/>
      <c r="N224" s="176"/>
      <c r="O224" s="176"/>
      <c r="P224" s="177">
        <f>P225+P227+P231</f>
        <v>0</v>
      </c>
      <c r="Q224" s="176"/>
      <c r="R224" s="177">
        <f>R225+R227+R231</f>
        <v>0</v>
      </c>
      <c r="S224" s="176"/>
      <c r="T224" s="178">
        <f>T225+T227+T231</f>
        <v>0</v>
      </c>
      <c r="AR224" s="172" t="s">
        <v>219</v>
      </c>
      <c r="AT224" s="179" t="s">
        <v>70</v>
      </c>
      <c r="AU224" s="179" t="s">
        <v>71</v>
      </c>
      <c r="AY224" s="172" t="s">
        <v>180</v>
      </c>
      <c r="BK224" s="180">
        <f>BK225+BK227+BK231</f>
        <v>0</v>
      </c>
    </row>
    <row r="225" spans="2:65" s="171" customFormat="1" ht="19.899999999999999" customHeight="1">
      <c r="B225" s="170"/>
      <c r="D225" s="172" t="s">
        <v>70</v>
      </c>
      <c r="E225" s="181" t="s">
        <v>2572</v>
      </c>
      <c r="F225" s="181" t="s">
        <v>2573</v>
      </c>
      <c r="J225" s="182">
        <f>BK225</f>
        <v>0</v>
      </c>
      <c r="L225" s="170"/>
      <c r="M225" s="175"/>
      <c r="N225" s="176"/>
      <c r="O225" s="176"/>
      <c r="P225" s="177">
        <f>P226</f>
        <v>0</v>
      </c>
      <c r="Q225" s="176"/>
      <c r="R225" s="177">
        <f>R226</f>
        <v>0</v>
      </c>
      <c r="S225" s="176"/>
      <c r="T225" s="178">
        <f>T226</f>
        <v>0</v>
      </c>
      <c r="AR225" s="172" t="s">
        <v>219</v>
      </c>
      <c r="AT225" s="179" t="s">
        <v>70</v>
      </c>
      <c r="AU225" s="179" t="s">
        <v>78</v>
      </c>
      <c r="AY225" s="172" t="s">
        <v>180</v>
      </c>
      <c r="BK225" s="180">
        <f>BK226</f>
        <v>0</v>
      </c>
    </row>
    <row r="226" spans="2:65" s="103" customFormat="1" ht="16.5" customHeight="1">
      <c r="B226" s="104"/>
      <c r="C226" s="183" t="s">
        <v>1095</v>
      </c>
      <c r="D226" s="183" t="s">
        <v>183</v>
      </c>
      <c r="E226" s="184" t="s">
        <v>2580</v>
      </c>
      <c r="F226" s="185" t="s">
        <v>2581</v>
      </c>
      <c r="G226" s="186" t="s">
        <v>416</v>
      </c>
      <c r="H226" s="187">
        <v>1</v>
      </c>
      <c r="I226" s="6"/>
      <c r="J226" s="188">
        <f>ROUND(I226*H226,2)</f>
        <v>0</v>
      </c>
      <c r="K226" s="185" t="s">
        <v>187</v>
      </c>
      <c r="L226" s="104"/>
      <c r="M226" s="189" t="s">
        <v>5</v>
      </c>
      <c r="N226" s="190" t="s">
        <v>42</v>
      </c>
      <c r="O226" s="105"/>
      <c r="P226" s="191">
        <f>O226*H226</f>
        <v>0</v>
      </c>
      <c r="Q226" s="191">
        <v>0</v>
      </c>
      <c r="R226" s="191">
        <f>Q226*H226</f>
        <v>0</v>
      </c>
      <c r="S226" s="191">
        <v>0</v>
      </c>
      <c r="T226" s="192">
        <f>S226*H226</f>
        <v>0</v>
      </c>
      <c r="AR226" s="93" t="s">
        <v>2577</v>
      </c>
      <c r="AT226" s="93" t="s">
        <v>183</v>
      </c>
      <c r="AU226" s="93" t="s">
        <v>81</v>
      </c>
      <c r="AY226" s="93" t="s">
        <v>180</v>
      </c>
      <c r="BE226" s="193">
        <f>IF(N226="základní",J226,0)</f>
        <v>0</v>
      </c>
      <c r="BF226" s="193">
        <f>IF(N226="snížená",J226,0)</f>
        <v>0</v>
      </c>
      <c r="BG226" s="193">
        <f>IF(N226="zákl. přenesená",J226,0)</f>
        <v>0</v>
      </c>
      <c r="BH226" s="193">
        <f>IF(N226="sníž. přenesená",J226,0)</f>
        <v>0</v>
      </c>
      <c r="BI226" s="193">
        <f>IF(N226="nulová",J226,0)</f>
        <v>0</v>
      </c>
      <c r="BJ226" s="93" t="s">
        <v>78</v>
      </c>
      <c r="BK226" s="193">
        <f>ROUND(I226*H226,2)</f>
        <v>0</v>
      </c>
      <c r="BL226" s="93" t="s">
        <v>2577</v>
      </c>
      <c r="BM226" s="93" t="s">
        <v>3721</v>
      </c>
    </row>
    <row r="227" spans="2:65" s="171" customFormat="1" ht="29.85" customHeight="1">
      <c r="B227" s="170"/>
      <c r="D227" s="172" t="s">
        <v>70</v>
      </c>
      <c r="E227" s="181" t="s">
        <v>2583</v>
      </c>
      <c r="F227" s="181" t="s">
        <v>2584</v>
      </c>
      <c r="J227" s="182">
        <f>BK227</f>
        <v>0</v>
      </c>
      <c r="L227" s="170"/>
      <c r="M227" s="175"/>
      <c r="N227" s="176"/>
      <c r="O227" s="176"/>
      <c r="P227" s="177">
        <f>SUM(P228:P230)</f>
        <v>0</v>
      </c>
      <c r="Q227" s="176"/>
      <c r="R227" s="177">
        <f>SUM(R228:R230)</f>
        <v>0</v>
      </c>
      <c r="S227" s="176"/>
      <c r="T227" s="178">
        <f>SUM(T228:T230)</f>
        <v>0</v>
      </c>
      <c r="AR227" s="172" t="s">
        <v>219</v>
      </c>
      <c r="AT227" s="179" t="s">
        <v>70</v>
      </c>
      <c r="AU227" s="179" t="s">
        <v>78</v>
      </c>
      <c r="AY227" s="172" t="s">
        <v>180</v>
      </c>
      <c r="BK227" s="180">
        <f>SUM(BK228:BK230)</f>
        <v>0</v>
      </c>
    </row>
    <row r="228" spans="2:65" s="103" customFormat="1" ht="16.5" customHeight="1">
      <c r="B228" s="104"/>
      <c r="C228" s="183" t="s">
        <v>1101</v>
      </c>
      <c r="D228" s="183" t="s">
        <v>183</v>
      </c>
      <c r="E228" s="184" t="s">
        <v>2586</v>
      </c>
      <c r="F228" s="185" t="s">
        <v>2584</v>
      </c>
      <c r="G228" s="186" t="s">
        <v>416</v>
      </c>
      <c r="H228" s="187">
        <v>1</v>
      </c>
      <c r="I228" s="6"/>
      <c r="J228" s="188">
        <f>ROUND(I228*H228,2)</f>
        <v>0</v>
      </c>
      <c r="K228" s="185" t="s">
        <v>187</v>
      </c>
      <c r="L228" s="104"/>
      <c r="M228" s="189" t="s">
        <v>5</v>
      </c>
      <c r="N228" s="190" t="s">
        <v>42</v>
      </c>
      <c r="O228" s="105"/>
      <c r="P228" s="191">
        <f>O228*H228</f>
        <v>0</v>
      </c>
      <c r="Q228" s="191">
        <v>0</v>
      </c>
      <c r="R228" s="191">
        <f>Q228*H228</f>
        <v>0</v>
      </c>
      <c r="S228" s="191">
        <v>0</v>
      </c>
      <c r="T228" s="192">
        <f>S228*H228</f>
        <v>0</v>
      </c>
      <c r="AR228" s="93" t="s">
        <v>2577</v>
      </c>
      <c r="AT228" s="93" t="s">
        <v>183</v>
      </c>
      <c r="AU228" s="93" t="s">
        <v>81</v>
      </c>
      <c r="AY228" s="93" t="s">
        <v>180</v>
      </c>
      <c r="BE228" s="193">
        <f>IF(N228="základní",J228,0)</f>
        <v>0</v>
      </c>
      <c r="BF228" s="193">
        <f>IF(N228="snížená",J228,0)</f>
        <v>0</v>
      </c>
      <c r="BG228" s="193">
        <f>IF(N228="zákl. přenesená",J228,0)</f>
        <v>0</v>
      </c>
      <c r="BH228" s="193">
        <f>IF(N228="sníž. přenesená",J228,0)</f>
        <v>0</v>
      </c>
      <c r="BI228" s="193">
        <f>IF(N228="nulová",J228,0)</f>
        <v>0</v>
      </c>
      <c r="BJ228" s="93" t="s">
        <v>78</v>
      </c>
      <c r="BK228" s="193">
        <f>ROUND(I228*H228,2)</f>
        <v>0</v>
      </c>
      <c r="BL228" s="93" t="s">
        <v>2577</v>
      </c>
      <c r="BM228" s="93" t="s">
        <v>3722</v>
      </c>
    </row>
    <row r="229" spans="2:65" s="195" customFormat="1">
      <c r="B229" s="194"/>
      <c r="D229" s="196" t="s">
        <v>190</v>
      </c>
      <c r="E229" s="197" t="s">
        <v>5</v>
      </c>
      <c r="F229" s="198" t="s">
        <v>2800</v>
      </c>
      <c r="H229" s="197" t="s">
        <v>5</v>
      </c>
      <c r="L229" s="194"/>
      <c r="M229" s="199"/>
      <c r="N229" s="200"/>
      <c r="O229" s="200"/>
      <c r="P229" s="200"/>
      <c r="Q229" s="200"/>
      <c r="R229" s="200"/>
      <c r="S229" s="200"/>
      <c r="T229" s="201"/>
      <c r="AT229" s="197" t="s">
        <v>190</v>
      </c>
      <c r="AU229" s="197" t="s">
        <v>81</v>
      </c>
      <c r="AV229" s="195" t="s">
        <v>78</v>
      </c>
      <c r="AW229" s="195" t="s">
        <v>34</v>
      </c>
      <c r="AX229" s="195" t="s">
        <v>71</v>
      </c>
      <c r="AY229" s="197" t="s">
        <v>180</v>
      </c>
    </row>
    <row r="230" spans="2:65" s="203" customFormat="1">
      <c r="B230" s="202"/>
      <c r="D230" s="196" t="s">
        <v>190</v>
      </c>
      <c r="E230" s="204" t="s">
        <v>5</v>
      </c>
      <c r="F230" s="205" t="s">
        <v>78</v>
      </c>
      <c r="H230" s="206">
        <v>1</v>
      </c>
      <c r="L230" s="202"/>
      <c r="M230" s="207"/>
      <c r="N230" s="208"/>
      <c r="O230" s="208"/>
      <c r="P230" s="208"/>
      <c r="Q230" s="208"/>
      <c r="R230" s="208"/>
      <c r="S230" s="208"/>
      <c r="T230" s="209"/>
      <c r="AT230" s="204" t="s">
        <v>190</v>
      </c>
      <c r="AU230" s="204" t="s">
        <v>81</v>
      </c>
      <c r="AV230" s="203" t="s">
        <v>81</v>
      </c>
      <c r="AW230" s="203" t="s">
        <v>34</v>
      </c>
      <c r="AX230" s="203" t="s">
        <v>78</v>
      </c>
      <c r="AY230" s="204" t="s">
        <v>180</v>
      </c>
    </row>
    <row r="231" spans="2:65" s="171" customFormat="1" ht="29.85" customHeight="1">
      <c r="B231" s="170"/>
      <c r="D231" s="172" t="s">
        <v>70</v>
      </c>
      <c r="E231" s="181" t="s">
        <v>2597</v>
      </c>
      <c r="F231" s="181" t="s">
        <v>2598</v>
      </c>
      <c r="J231" s="182">
        <f>BK231</f>
        <v>0</v>
      </c>
      <c r="L231" s="170"/>
      <c r="M231" s="175"/>
      <c r="N231" s="176"/>
      <c r="O231" s="176"/>
      <c r="P231" s="177">
        <f>SUM(P232:P233)</f>
        <v>0</v>
      </c>
      <c r="Q231" s="176"/>
      <c r="R231" s="177">
        <f>SUM(R232:R233)</f>
        <v>0</v>
      </c>
      <c r="S231" s="176"/>
      <c r="T231" s="178">
        <f>SUM(T232:T233)</f>
        <v>0</v>
      </c>
      <c r="AR231" s="172" t="s">
        <v>219</v>
      </c>
      <c r="AT231" s="179" t="s">
        <v>70</v>
      </c>
      <c r="AU231" s="179" t="s">
        <v>78</v>
      </c>
      <c r="AY231" s="172" t="s">
        <v>180</v>
      </c>
      <c r="BK231" s="180">
        <f>SUM(BK232:BK233)</f>
        <v>0</v>
      </c>
    </row>
    <row r="232" spans="2:65" s="103" customFormat="1" ht="16.5" customHeight="1">
      <c r="B232" s="104"/>
      <c r="C232" s="183" t="s">
        <v>1107</v>
      </c>
      <c r="D232" s="183" t="s">
        <v>183</v>
      </c>
      <c r="E232" s="184" t="s">
        <v>3723</v>
      </c>
      <c r="F232" s="185" t="s">
        <v>3724</v>
      </c>
      <c r="G232" s="186" t="s">
        <v>416</v>
      </c>
      <c r="H232" s="187">
        <v>1</v>
      </c>
      <c r="I232" s="6"/>
      <c r="J232" s="188">
        <f>ROUND(I232*H232,2)</f>
        <v>0</v>
      </c>
      <c r="K232" s="185" t="s">
        <v>187</v>
      </c>
      <c r="L232" s="104"/>
      <c r="M232" s="189" t="s">
        <v>5</v>
      </c>
      <c r="N232" s="190" t="s">
        <v>42</v>
      </c>
      <c r="O232" s="105"/>
      <c r="P232" s="191">
        <f>O232*H232</f>
        <v>0</v>
      </c>
      <c r="Q232" s="191">
        <v>0</v>
      </c>
      <c r="R232" s="191">
        <f>Q232*H232</f>
        <v>0</v>
      </c>
      <c r="S232" s="191">
        <v>0</v>
      </c>
      <c r="T232" s="192">
        <f>S232*H232</f>
        <v>0</v>
      </c>
      <c r="AR232" s="93" t="s">
        <v>2577</v>
      </c>
      <c r="AT232" s="93" t="s">
        <v>183</v>
      </c>
      <c r="AU232" s="93" t="s">
        <v>81</v>
      </c>
      <c r="AY232" s="93" t="s">
        <v>180</v>
      </c>
      <c r="BE232" s="193">
        <f>IF(N232="základní",J232,0)</f>
        <v>0</v>
      </c>
      <c r="BF232" s="193">
        <f>IF(N232="snížená",J232,0)</f>
        <v>0</v>
      </c>
      <c r="BG232" s="193">
        <f>IF(N232="zákl. přenesená",J232,0)</f>
        <v>0</v>
      </c>
      <c r="BH232" s="193">
        <f>IF(N232="sníž. přenesená",J232,0)</f>
        <v>0</v>
      </c>
      <c r="BI232" s="193">
        <f>IF(N232="nulová",J232,0)</f>
        <v>0</v>
      </c>
      <c r="BJ232" s="93" t="s">
        <v>78</v>
      </c>
      <c r="BK232" s="193">
        <f>ROUND(I232*H232,2)</f>
        <v>0</v>
      </c>
      <c r="BL232" s="93" t="s">
        <v>2577</v>
      </c>
      <c r="BM232" s="93" t="s">
        <v>3725</v>
      </c>
    </row>
    <row r="233" spans="2:65" s="103" customFormat="1" ht="16.5" customHeight="1">
      <c r="B233" s="104"/>
      <c r="C233" s="183" t="s">
        <v>1111</v>
      </c>
      <c r="D233" s="183" t="s">
        <v>183</v>
      </c>
      <c r="E233" s="184" t="s">
        <v>2600</v>
      </c>
      <c r="F233" s="185" t="s">
        <v>2601</v>
      </c>
      <c r="G233" s="186" t="s">
        <v>416</v>
      </c>
      <c r="H233" s="187">
        <v>1</v>
      </c>
      <c r="I233" s="6"/>
      <c r="J233" s="188">
        <f>ROUND(I233*H233,2)</f>
        <v>0</v>
      </c>
      <c r="K233" s="185" t="s">
        <v>187</v>
      </c>
      <c r="L233" s="104"/>
      <c r="M233" s="189" t="s">
        <v>5</v>
      </c>
      <c r="N233" s="235" t="s">
        <v>42</v>
      </c>
      <c r="O233" s="236"/>
      <c r="P233" s="237">
        <f>O233*H233</f>
        <v>0</v>
      </c>
      <c r="Q233" s="237">
        <v>0</v>
      </c>
      <c r="R233" s="237">
        <f>Q233*H233</f>
        <v>0</v>
      </c>
      <c r="S233" s="237">
        <v>0</v>
      </c>
      <c r="T233" s="238">
        <f>S233*H233</f>
        <v>0</v>
      </c>
      <c r="AR233" s="93" t="s">
        <v>2577</v>
      </c>
      <c r="AT233" s="93" t="s">
        <v>183</v>
      </c>
      <c r="AU233" s="93" t="s">
        <v>81</v>
      </c>
      <c r="AY233" s="93" t="s">
        <v>180</v>
      </c>
      <c r="BE233" s="193">
        <f>IF(N233="základní",J233,0)</f>
        <v>0</v>
      </c>
      <c r="BF233" s="193">
        <f>IF(N233="snížená",J233,0)</f>
        <v>0</v>
      </c>
      <c r="BG233" s="193">
        <f>IF(N233="zákl. přenesená",J233,0)</f>
        <v>0</v>
      </c>
      <c r="BH233" s="193">
        <f>IF(N233="sníž. přenesená",J233,0)</f>
        <v>0</v>
      </c>
      <c r="BI233" s="193">
        <f>IF(N233="nulová",J233,0)</f>
        <v>0</v>
      </c>
      <c r="BJ233" s="93" t="s">
        <v>78</v>
      </c>
      <c r="BK233" s="193">
        <f>ROUND(I233*H233,2)</f>
        <v>0</v>
      </c>
      <c r="BL233" s="93" t="s">
        <v>2577</v>
      </c>
      <c r="BM233" s="93" t="s">
        <v>3726</v>
      </c>
    </row>
    <row r="234" spans="2:65" s="103" customFormat="1" ht="6.95" customHeight="1">
      <c r="B234" s="128"/>
      <c r="C234" s="129"/>
      <c r="D234" s="129"/>
      <c r="E234" s="129"/>
      <c r="F234" s="129"/>
      <c r="G234" s="129"/>
      <c r="H234" s="129"/>
      <c r="I234" s="129"/>
      <c r="J234" s="129"/>
      <c r="K234" s="129"/>
      <c r="L234" s="104"/>
    </row>
  </sheetData>
  <sheetProtection password="CF17" sheet="1" objects="1" scenarios="1" selectLockedCells="1"/>
  <autoFilter ref="C93:K233"/>
  <customSheetViews>
    <customSheetView guid="{B27864AB-045D-4AAD-8B6E-D0925319E34E}" showGridLines="0" fitToPage="1" showAutoFilter="1" hiddenRows="1" hiddenColumns="1">
      <pane ySplit="1" topLeftCell="A86" activePane="bottomLeft" state="frozen"/>
      <selection pane="bottomLeft" activeCell="I97" sqref="I97"/>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86:H86"/>
    <mergeCell ref="G1:H1"/>
    <mergeCell ref="L2:V2"/>
    <mergeCell ref="E49:H49"/>
    <mergeCell ref="E51:H51"/>
    <mergeCell ref="J55:J56"/>
    <mergeCell ref="E82:H82"/>
    <mergeCell ref="E84:H84"/>
    <mergeCell ref="E7:H7"/>
    <mergeCell ref="E9:H9"/>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115" activePane="bottomLeft" state="frozen"/>
      <selection pane="bottomLeft" activeCell="I125" sqref="I125"/>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101</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3727</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2608</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15" t="s">
        <v>3728</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ROUND(J93,2)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ROUND(SUM(BE93:BE176), 2)</f>
        <v>0</v>
      </c>
      <c r="G32" s="105"/>
      <c r="H32" s="105"/>
      <c r="I32" s="120">
        <v>0.21</v>
      </c>
      <c r="J32" s="119">
        <f>ROUND(ROUND((SUM(BE93:BE176)), 2)*I32, 2)</f>
        <v>0</v>
      </c>
      <c r="K32" s="106"/>
    </row>
    <row r="33" spans="2:11" s="103" customFormat="1" ht="14.45" customHeight="1">
      <c r="B33" s="104"/>
      <c r="C33" s="105"/>
      <c r="D33" s="105"/>
      <c r="E33" s="118" t="s">
        <v>43</v>
      </c>
      <c r="F33" s="119">
        <f>ROUND(SUM(BF93:BF176), 2)</f>
        <v>0</v>
      </c>
      <c r="G33" s="105"/>
      <c r="H33" s="105"/>
      <c r="I33" s="120">
        <v>0.15</v>
      </c>
      <c r="J33" s="119">
        <f>ROUND(ROUND((SUM(BF93:BF176)), 2)*I33, 2)</f>
        <v>0</v>
      </c>
      <c r="K33" s="106"/>
    </row>
    <row r="34" spans="2:11" s="103" customFormat="1" ht="14.45" hidden="1" customHeight="1">
      <c r="B34" s="104"/>
      <c r="C34" s="105"/>
      <c r="D34" s="105"/>
      <c r="E34" s="118" t="s">
        <v>44</v>
      </c>
      <c r="F34" s="119">
        <f>ROUND(SUM(BG93:BG176), 2)</f>
        <v>0</v>
      </c>
      <c r="G34" s="105"/>
      <c r="H34" s="105"/>
      <c r="I34" s="120">
        <v>0.21</v>
      </c>
      <c r="J34" s="119">
        <v>0</v>
      </c>
      <c r="K34" s="106"/>
    </row>
    <row r="35" spans="2:11" s="103" customFormat="1" ht="14.45" hidden="1" customHeight="1">
      <c r="B35" s="104"/>
      <c r="C35" s="105"/>
      <c r="D35" s="105"/>
      <c r="E35" s="118" t="s">
        <v>45</v>
      </c>
      <c r="F35" s="119">
        <f>ROUND(SUM(BH93:BH176), 2)</f>
        <v>0</v>
      </c>
      <c r="G35" s="105"/>
      <c r="H35" s="105"/>
      <c r="I35" s="120">
        <v>0.15</v>
      </c>
      <c r="J35" s="119">
        <v>0</v>
      </c>
      <c r="K35" s="106"/>
    </row>
    <row r="36" spans="2:11" s="103" customFormat="1" ht="14.45" hidden="1" customHeight="1">
      <c r="B36" s="104"/>
      <c r="C36" s="105"/>
      <c r="D36" s="105"/>
      <c r="E36" s="118" t="s">
        <v>46</v>
      </c>
      <c r="F36" s="119">
        <f>ROUND(SUM(BI93:BI176),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D.1.01.4.7.2 - ZAŘÍZENÍ SLABOPROUDÉ ELEKTRO</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J93</f>
        <v>0</v>
      </c>
      <c r="K60" s="106"/>
      <c r="AU60" s="93" t="s">
        <v>123</v>
      </c>
    </row>
    <row r="61" spans="2:47" s="144" customFormat="1" ht="24.95" customHeight="1">
      <c r="B61" s="138"/>
      <c r="C61" s="139"/>
      <c r="D61" s="140" t="s">
        <v>3407</v>
      </c>
      <c r="E61" s="141"/>
      <c r="F61" s="141"/>
      <c r="G61" s="141"/>
      <c r="H61" s="141"/>
      <c r="I61" s="141"/>
      <c r="J61" s="142">
        <f>J94</f>
        <v>0</v>
      </c>
      <c r="K61" s="143"/>
    </row>
    <row r="62" spans="2:47" s="151" customFormat="1" ht="19.899999999999999" customHeight="1">
      <c r="B62" s="145"/>
      <c r="C62" s="146"/>
      <c r="D62" s="147" t="s">
        <v>3729</v>
      </c>
      <c r="E62" s="148"/>
      <c r="F62" s="148"/>
      <c r="G62" s="148"/>
      <c r="H62" s="148"/>
      <c r="I62" s="148"/>
      <c r="J62" s="149">
        <f>J95</f>
        <v>0</v>
      </c>
      <c r="K62" s="150"/>
    </row>
    <row r="63" spans="2:47" s="151" customFormat="1" ht="19.899999999999999" customHeight="1">
      <c r="B63" s="145"/>
      <c r="C63" s="146"/>
      <c r="D63" s="147" t="s">
        <v>3730</v>
      </c>
      <c r="E63" s="148"/>
      <c r="F63" s="148"/>
      <c r="G63" s="148"/>
      <c r="H63" s="148"/>
      <c r="I63" s="148"/>
      <c r="J63" s="149">
        <f>J124</f>
        <v>0</v>
      </c>
      <c r="K63" s="150"/>
    </row>
    <row r="64" spans="2:47" s="151" customFormat="1" ht="19.899999999999999" customHeight="1">
      <c r="B64" s="145"/>
      <c r="C64" s="146"/>
      <c r="D64" s="147" t="s">
        <v>3731</v>
      </c>
      <c r="E64" s="148"/>
      <c r="F64" s="148"/>
      <c r="G64" s="148"/>
      <c r="H64" s="148"/>
      <c r="I64" s="148"/>
      <c r="J64" s="149">
        <f>J134</f>
        <v>0</v>
      </c>
      <c r="K64" s="150"/>
    </row>
    <row r="65" spans="2:12" s="151" customFormat="1" ht="19.899999999999999" customHeight="1">
      <c r="B65" s="145"/>
      <c r="C65" s="146"/>
      <c r="D65" s="147" t="s">
        <v>3732</v>
      </c>
      <c r="E65" s="148"/>
      <c r="F65" s="148"/>
      <c r="G65" s="148"/>
      <c r="H65" s="148"/>
      <c r="I65" s="148"/>
      <c r="J65" s="149">
        <f>J147</f>
        <v>0</v>
      </c>
      <c r="K65" s="150"/>
    </row>
    <row r="66" spans="2:12" s="151" customFormat="1" ht="19.899999999999999" customHeight="1">
      <c r="B66" s="145"/>
      <c r="C66" s="146"/>
      <c r="D66" s="147" t="s">
        <v>3733</v>
      </c>
      <c r="E66" s="148"/>
      <c r="F66" s="148"/>
      <c r="G66" s="148"/>
      <c r="H66" s="148"/>
      <c r="I66" s="148"/>
      <c r="J66" s="149">
        <f>J164</f>
        <v>0</v>
      </c>
      <c r="K66" s="150"/>
    </row>
    <row r="67" spans="2:12" s="151" customFormat="1" ht="19.899999999999999" customHeight="1">
      <c r="B67" s="145"/>
      <c r="C67" s="146"/>
      <c r="D67" s="147" t="s">
        <v>3734</v>
      </c>
      <c r="E67" s="148"/>
      <c r="F67" s="148"/>
      <c r="G67" s="148"/>
      <c r="H67" s="148"/>
      <c r="I67" s="148"/>
      <c r="J67" s="149">
        <f>J166</f>
        <v>0</v>
      </c>
      <c r="K67" s="150"/>
    </row>
    <row r="68" spans="2:12" s="144" customFormat="1" ht="24.95" customHeight="1">
      <c r="B68" s="138"/>
      <c r="C68" s="139"/>
      <c r="D68" s="140" t="s">
        <v>160</v>
      </c>
      <c r="E68" s="141"/>
      <c r="F68" s="141"/>
      <c r="G68" s="141"/>
      <c r="H68" s="141"/>
      <c r="I68" s="141"/>
      <c r="J68" s="142">
        <f>J168</f>
        <v>0</v>
      </c>
      <c r="K68" s="143"/>
    </row>
    <row r="69" spans="2:12" s="151" customFormat="1" ht="19.899999999999999" customHeight="1">
      <c r="B69" s="145"/>
      <c r="C69" s="146"/>
      <c r="D69" s="147" t="s">
        <v>161</v>
      </c>
      <c r="E69" s="148"/>
      <c r="F69" s="148"/>
      <c r="G69" s="148"/>
      <c r="H69" s="148"/>
      <c r="I69" s="148"/>
      <c r="J69" s="149">
        <f>J169</f>
        <v>0</v>
      </c>
      <c r="K69" s="150"/>
    </row>
    <row r="70" spans="2:12" s="151" customFormat="1" ht="19.899999999999999" customHeight="1">
      <c r="B70" s="145"/>
      <c r="C70" s="146"/>
      <c r="D70" s="147" t="s">
        <v>162</v>
      </c>
      <c r="E70" s="148"/>
      <c r="F70" s="148"/>
      <c r="G70" s="148"/>
      <c r="H70" s="148"/>
      <c r="I70" s="148"/>
      <c r="J70" s="149">
        <f>J171</f>
        <v>0</v>
      </c>
      <c r="K70" s="150"/>
    </row>
    <row r="71" spans="2:12" s="151" customFormat="1" ht="19.899999999999999" customHeight="1">
      <c r="B71" s="145"/>
      <c r="C71" s="146"/>
      <c r="D71" s="147" t="s">
        <v>163</v>
      </c>
      <c r="E71" s="148"/>
      <c r="F71" s="148"/>
      <c r="G71" s="148"/>
      <c r="H71" s="148"/>
      <c r="I71" s="148"/>
      <c r="J71" s="149">
        <f>J175</f>
        <v>0</v>
      </c>
      <c r="K71" s="150"/>
    </row>
    <row r="72" spans="2:12" s="103" customFormat="1" ht="21.75" customHeight="1">
      <c r="B72" s="104"/>
      <c r="C72" s="105"/>
      <c r="D72" s="105"/>
      <c r="E72" s="105"/>
      <c r="F72" s="105"/>
      <c r="G72" s="105"/>
      <c r="H72" s="105"/>
      <c r="I72" s="105"/>
      <c r="J72" s="105"/>
      <c r="K72" s="106"/>
    </row>
    <row r="73" spans="2:12" s="103" customFormat="1" ht="6.95" customHeight="1">
      <c r="B73" s="128"/>
      <c r="C73" s="129"/>
      <c r="D73" s="129"/>
      <c r="E73" s="129"/>
      <c r="F73" s="129"/>
      <c r="G73" s="129"/>
      <c r="H73" s="129"/>
      <c r="I73" s="129"/>
      <c r="J73" s="129"/>
      <c r="K73" s="130"/>
    </row>
    <row r="77" spans="2:12" s="103" customFormat="1" ht="6.95" customHeight="1">
      <c r="B77" s="131"/>
      <c r="C77" s="132"/>
      <c r="D77" s="132"/>
      <c r="E77" s="132"/>
      <c r="F77" s="132"/>
      <c r="G77" s="132"/>
      <c r="H77" s="132"/>
      <c r="I77" s="132"/>
      <c r="J77" s="132"/>
      <c r="K77" s="132"/>
      <c r="L77" s="104"/>
    </row>
    <row r="78" spans="2:12" s="103" customFormat="1" ht="36.950000000000003" customHeight="1">
      <c r="B78" s="104"/>
      <c r="C78" s="152" t="s">
        <v>164</v>
      </c>
      <c r="L78" s="104"/>
    </row>
    <row r="79" spans="2:12" s="103" customFormat="1" ht="6.95" customHeight="1">
      <c r="B79" s="104"/>
      <c r="L79" s="104"/>
    </row>
    <row r="80" spans="2:12" s="103" customFormat="1" ht="14.45" customHeight="1">
      <c r="B80" s="104"/>
      <c r="C80" s="153" t="s">
        <v>19</v>
      </c>
      <c r="L80" s="104"/>
    </row>
    <row r="81" spans="2:65" s="103" customFormat="1" ht="16.5" customHeight="1">
      <c r="B81" s="104"/>
      <c r="E81" s="352" t="str">
        <f>E7</f>
        <v>ÚSTÍ NAD LABEM, NEŠTĚMICKÁ 795/37 - STAVEBNÍ ÚPR.OBJ.PRO PEČOVATELSOU SLUŽBU</v>
      </c>
      <c r="F81" s="353"/>
      <c r="G81" s="353"/>
      <c r="H81" s="353"/>
      <c r="L81" s="104"/>
    </row>
    <row r="82" spans="2:65" ht="15">
      <c r="B82" s="97"/>
      <c r="C82" s="153" t="s">
        <v>115</v>
      </c>
      <c r="L82" s="97"/>
    </row>
    <row r="83" spans="2:65" s="103" customFormat="1" ht="16.5" customHeight="1">
      <c r="B83" s="104"/>
      <c r="E83" s="352" t="s">
        <v>116</v>
      </c>
      <c r="F83" s="346"/>
      <c r="G83" s="346"/>
      <c r="H83" s="346"/>
      <c r="L83" s="104"/>
    </row>
    <row r="84" spans="2:65" s="103" customFormat="1" ht="14.45" customHeight="1">
      <c r="B84" s="104"/>
      <c r="C84" s="153" t="s">
        <v>117</v>
      </c>
      <c r="L84" s="104"/>
    </row>
    <row r="85" spans="2:65" s="103" customFormat="1" ht="17.25" customHeight="1">
      <c r="B85" s="104"/>
      <c r="E85" s="323" t="str">
        <f>E11</f>
        <v>D.1.01.4.7.2 - ZAŘÍZENÍ SLABOPROUDÉ ELEKTRO</v>
      </c>
      <c r="F85" s="346"/>
      <c r="G85" s="346"/>
      <c r="H85" s="346"/>
      <c r="L85" s="104"/>
    </row>
    <row r="86" spans="2:65" s="103" customFormat="1" ht="6.95" customHeight="1">
      <c r="B86" s="104"/>
      <c r="L86" s="104"/>
    </row>
    <row r="87" spans="2:65" s="103" customFormat="1" ht="18" customHeight="1">
      <c r="B87" s="104"/>
      <c r="C87" s="153" t="s">
        <v>23</v>
      </c>
      <c r="F87" s="154" t="str">
        <f>F14</f>
        <v>ÚSTÍ NAD LABEM, KRÁSNÉ BŘEZNO</v>
      </c>
      <c r="I87" s="153" t="s">
        <v>25</v>
      </c>
      <c r="J87" s="155">
        <f>IF(J14="","",J14)</f>
        <v>43615</v>
      </c>
      <c r="L87" s="104"/>
    </row>
    <row r="88" spans="2:65" s="103" customFormat="1" ht="6.95" customHeight="1">
      <c r="B88" s="104"/>
      <c r="L88" s="104"/>
    </row>
    <row r="89" spans="2:65" s="103" customFormat="1" ht="15">
      <c r="B89" s="104"/>
      <c r="C89" s="153" t="s">
        <v>26</v>
      </c>
      <c r="F89" s="154" t="str">
        <f>E17</f>
        <v>STATUTÁRNÍ MĚSTO ÚSTÍ NAD LABEM</v>
      </c>
      <c r="I89" s="153" t="s">
        <v>32</v>
      </c>
      <c r="J89" s="154" t="str">
        <f>E23</f>
        <v>G DESIGN s.r.o.</v>
      </c>
      <c r="L89" s="104"/>
    </row>
    <row r="90" spans="2:65" s="103" customFormat="1" ht="14.45" customHeight="1">
      <c r="B90" s="104"/>
      <c r="C90" s="153" t="s">
        <v>30</v>
      </c>
      <c r="F90" s="154" t="str">
        <f>IF(E20="","",E20)</f>
        <v/>
      </c>
      <c r="L90" s="104"/>
    </row>
    <row r="91" spans="2:65" s="103" customFormat="1" ht="10.35" customHeight="1">
      <c r="B91" s="104"/>
      <c r="L91" s="104"/>
    </row>
    <row r="92" spans="2:65" s="163" customFormat="1" ht="29.25" customHeight="1">
      <c r="B92" s="156"/>
      <c r="C92" s="157" t="s">
        <v>165</v>
      </c>
      <c r="D92" s="158" t="s">
        <v>56</v>
      </c>
      <c r="E92" s="158" t="s">
        <v>52</v>
      </c>
      <c r="F92" s="158" t="s">
        <v>166</v>
      </c>
      <c r="G92" s="158" t="s">
        <v>167</v>
      </c>
      <c r="H92" s="158" t="s">
        <v>168</v>
      </c>
      <c r="I92" s="158" t="s">
        <v>169</v>
      </c>
      <c r="J92" s="158" t="s">
        <v>121</v>
      </c>
      <c r="K92" s="159" t="s">
        <v>170</v>
      </c>
      <c r="L92" s="156"/>
      <c r="M92" s="160" t="s">
        <v>171</v>
      </c>
      <c r="N92" s="161" t="s">
        <v>41</v>
      </c>
      <c r="O92" s="161" t="s">
        <v>172</v>
      </c>
      <c r="P92" s="161" t="s">
        <v>173</v>
      </c>
      <c r="Q92" s="161" t="s">
        <v>174</v>
      </c>
      <c r="R92" s="161" t="s">
        <v>175</v>
      </c>
      <c r="S92" s="161" t="s">
        <v>176</v>
      </c>
      <c r="T92" s="162" t="s">
        <v>177</v>
      </c>
    </row>
    <row r="93" spans="2:65" s="103" customFormat="1" ht="29.25" customHeight="1">
      <c r="B93" s="104"/>
      <c r="C93" s="164" t="s">
        <v>122</v>
      </c>
      <c r="J93" s="165">
        <f>BK93</f>
        <v>0</v>
      </c>
      <c r="L93" s="104"/>
      <c r="M93" s="166"/>
      <c r="N93" s="113"/>
      <c r="O93" s="113"/>
      <c r="P93" s="167">
        <f>P94+P168</f>
        <v>0</v>
      </c>
      <c r="Q93" s="113"/>
      <c r="R93" s="167">
        <f>R94+R168</f>
        <v>0</v>
      </c>
      <c r="S93" s="113"/>
      <c r="T93" s="168">
        <f>T94+T168</f>
        <v>0</v>
      </c>
      <c r="AT93" s="93" t="s">
        <v>70</v>
      </c>
      <c r="AU93" s="93" t="s">
        <v>123</v>
      </c>
      <c r="BK93" s="169">
        <f>BK94+BK168</f>
        <v>0</v>
      </c>
    </row>
    <row r="94" spans="2:65" s="171" customFormat="1" ht="37.35" customHeight="1">
      <c r="B94" s="170"/>
      <c r="D94" s="172" t="s">
        <v>70</v>
      </c>
      <c r="E94" s="173" t="s">
        <v>3415</v>
      </c>
      <c r="F94" s="173" t="s">
        <v>3416</v>
      </c>
      <c r="J94" s="174">
        <f>BK94</f>
        <v>0</v>
      </c>
      <c r="L94" s="170"/>
      <c r="M94" s="175"/>
      <c r="N94" s="176"/>
      <c r="O94" s="176"/>
      <c r="P94" s="177">
        <f>P95+P124+P134+P147+P164+P166</f>
        <v>0</v>
      </c>
      <c r="Q94" s="176"/>
      <c r="R94" s="177">
        <f>R95+R124+R134+R147+R164+R166</f>
        <v>0</v>
      </c>
      <c r="S94" s="176"/>
      <c r="T94" s="178">
        <f>T95+T124+T134+T147+T164+T166</f>
        <v>0</v>
      </c>
      <c r="AR94" s="172" t="s">
        <v>205</v>
      </c>
      <c r="AT94" s="179" t="s">
        <v>70</v>
      </c>
      <c r="AU94" s="179" t="s">
        <v>71</v>
      </c>
      <c r="AY94" s="172" t="s">
        <v>180</v>
      </c>
      <c r="BK94" s="180">
        <f>BK95+BK124+BK134+BK147+BK164+BK166</f>
        <v>0</v>
      </c>
    </row>
    <row r="95" spans="2:65" s="171" customFormat="1" ht="19.899999999999999" customHeight="1">
      <c r="B95" s="170"/>
      <c r="D95" s="172" t="s">
        <v>70</v>
      </c>
      <c r="E95" s="181" t="s">
        <v>2848</v>
      </c>
      <c r="F95" s="181" t="s">
        <v>3735</v>
      </c>
      <c r="J95" s="182">
        <f>BK95</f>
        <v>0</v>
      </c>
      <c r="L95" s="170"/>
      <c r="M95" s="175"/>
      <c r="N95" s="176"/>
      <c r="O95" s="176"/>
      <c r="P95" s="177">
        <f>SUM(P96:P123)</f>
        <v>0</v>
      </c>
      <c r="Q95" s="176"/>
      <c r="R95" s="177">
        <f>SUM(R96:R123)</f>
        <v>0</v>
      </c>
      <c r="S95" s="176"/>
      <c r="T95" s="178">
        <f>SUM(T96:T123)</f>
        <v>0</v>
      </c>
      <c r="AR95" s="172" t="s">
        <v>78</v>
      </c>
      <c r="AT95" s="179" t="s">
        <v>70</v>
      </c>
      <c r="AU95" s="179" t="s">
        <v>78</v>
      </c>
      <c r="AY95" s="172" t="s">
        <v>180</v>
      </c>
      <c r="BK95" s="180">
        <f>SUM(BK96:BK123)</f>
        <v>0</v>
      </c>
    </row>
    <row r="96" spans="2:65" s="103" customFormat="1" ht="216.75" customHeight="1">
      <c r="B96" s="104"/>
      <c r="C96" s="183" t="s">
        <v>78</v>
      </c>
      <c r="D96" s="183" t="s">
        <v>183</v>
      </c>
      <c r="E96" s="184" t="s">
        <v>3736</v>
      </c>
      <c r="F96" s="185" t="s">
        <v>3737</v>
      </c>
      <c r="G96" s="186" t="s">
        <v>426</v>
      </c>
      <c r="H96" s="187">
        <v>1</v>
      </c>
      <c r="I96" s="6"/>
      <c r="J96" s="188">
        <f t="shared" ref="J96:J123" si="0">ROUND(I96*H96,2)</f>
        <v>0</v>
      </c>
      <c r="K96" s="185" t="s">
        <v>5</v>
      </c>
      <c r="L96" s="104"/>
      <c r="M96" s="189" t="s">
        <v>5</v>
      </c>
      <c r="N96" s="190" t="s">
        <v>42</v>
      </c>
      <c r="O96" s="105"/>
      <c r="P96" s="191">
        <f t="shared" ref="P96:P123" si="1">O96*H96</f>
        <v>0</v>
      </c>
      <c r="Q96" s="191">
        <v>0</v>
      </c>
      <c r="R96" s="191">
        <f t="shared" ref="R96:R123" si="2">Q96*H96</f>
        <v>0</v>
      </c>
      <c r="S96" s="191">
        <v>0</v>
      </c>
      <c r="T96" s="192">
        <f t="shared" ref="T96:T123" si="3">S96*H96</f>
        <v>0</v>
      </c>
      <c r="AR96" s="93" t="s">
        <v>188</v>
      </c>
      <c r="AT96" s="93" t="s">
        <v>183</v>
      </c>
      <c r="AU96" s="93" t="s">
        <v>81</v>
      </c>
      <c r="AY96" s="93" t="s">
        <v>180</v>
      </c>
      <c r="BE96" s="193">
        <f t="shared" ref="BE96:BE123" si="4">IF(N96="základní",J96,0)</f>
        <v>0</v>
      </c>
      <c r="BF96" s="193">
        <f t="shared" ref="BF96:BF123" si="5">IF(N96="snížená",J96,0)</f>
        <v>0</v>
      </c>
      <c r="BG96" s="193">
        <f t="shared" ref="BG96:BG123" si="6">IF(N96="zákl. přenesená",J96,0)</f>
        <v>0</v>
      </c>
      <c r="BH96" s="193">
        <f t="shared" ref="BH96:BH123" si="7">IF(N96="sníž. přenesená",J96,0)</f>
        <v>0</v>
      </c>
      <c r="BI96" s="193">
        <f t="shared" ref="BI96:BI123" si="8">IF(N96="nulová",J96,0)</f>
        <v>0</v>
      </c>
      <c r="BJ96" s="93" t="s">
        <v>78</v>
      </c>
      <c r="BK96" s="193">
        <f t="shared" ref="BK96:BK123" si="9">ROUND(I96*H96,2)</f>
        <v>0</v>
      </c>
      <c r="BL96" s="93" t="s">
        <v>188</v>
      </c>
      <c r="BM96" s="93" t="s">
        <v>3738</v>
      </c>
    </row>
    <row r="97" spans="2:65" s="103" customFormat="1" ht="16.5" customHeight="1">
      <c r="B97" s="104"/>
      <c r="C97" s="183" t="s">
        <v>81</v>
      </c>
      <c r="D97" s="183" t="s">
        <v>183</v>
      </c>
      <c r="E97" s="184" t="s">
        <v>3739</v>
      </c>
      <c r="F97" s="185" t="s">
        <v>3740</v>
      </c>
      <c r="G97" s="186" t="s">
        <v>186</v>
      </c>
      <c r="H97" s="187">
        <v>2100</v>
      </c>
      <c r="I97" s="6"/>
      <c r="J97" s="188">
        <f t="shared" si="0"/>
        <v>0</v>
      </c>
      <c r="K97" s="185" t="s">
        <v>5</v>
      </c>
      <c r="L97" s="104"/>
      <c r="M97" s="189" t="s">
        <v>5</v>
      </c>
      <c r="N97" s="190" t="s">
        <v>42</v>
      </c>
      <c r="O97" s="105"/>
      <c r="P97" s="191">
        <f t="shared" si="1"/>
        <v>0</v>
      </c>
      <c r="Q97" s="191">
        <v>0</v>
      </c>
      <c r="R97" s="191">
        <f t="shared" si="2"/>
        <v>0</v>
      </c>
      <c r="S97" s="191">
        <v>0</v>
      </c>
      <c r="T97" s="192">
        <f t="shared" si="3"/>
        <v>0</v>
      </c>
      <c r="AR97" s="93" t="s">
        <v>188</v>
      </c>
      <c r="AT97" s="93" t="s">
        <v>183</v>
      </c>
      <c r="AU97" s="93" t="s">
        <v>81</v>
      </c>
      <c r="AY97" s="93" t="s">
        <v>180</v>
      </c>
      <c r="BE97" s="193">
        <f t="shared" si="4"/>
        <v>0</v>
      </c>
      <c r="BF97" s="193">
        <f t="shared" si="5"/>
        <v>0</v>
      </c>
      <c r="BG97" s="193">
        <f t="shared" si="6"/>
        <v>0</v>
      </c>
      <c r="BH97" s="193">
        <f t="shared" si="7"/>
        <v>0</v>
      </c>
      <c r="BI97" s="193">
        <f t="shared" si="8"/>
        <v>0</v>
      </c>
      <c r="BJ97" s="93" t="s">
        <v>78</v>
      </c>
      <c r="BK97" s="193">
        <f t="shared" si="9"/>
        <v>0</v>
      </c>
      <c r="BL97" s="93" t="s">
        <v>188</v>
      </c>
      <c r="BM97" s="93" t="s">
        <v>3741</v>
      </c>
    </row>
    <row r="98" spans="2:65" s="103" customFormat="1" ht="16.5" customHeight="1">
      <c r="B98" s="104"/>
      <c r="C98" s="183" t="s">
        <v>205</v>
      </c>
      <c r="D98" s="183" t="s">
        <v>183</v>
      </c>
      <c r="E98" s="184" t="s">
        <v>3742</v>
      </c>
      <c r="F98" s="185" t="s">
        <v>3743</v>
      </c>
      <c r="G98" s="186" t="s">
        <v>426</v>
      </c>
      <c r="H98" s="187">
        <v>2</v>
      </c>
      <c r="I98" s="6"/>
      <c r="J98" s="188">
        <f t="shared" si="0"/>
        <v>0</v>
      </c>
      <c r="K98" s="185" t="s">
        <v>5</v>
      </c>
      <c r="L98" s="104"/>
      <c r="M98" s="189" t="s">
        <v>5</v>
      </c>
      <c r="N98" s="190" t="s">
        <v>42</v>
      </c>
      <c r="O98" s="105"/>
      <c r="P98" s="191">
        <f t="shared" si="1"/>
        <v>0</v>
      </c>
      <c r="Q98" s="191">
        <v>0</v>
      </c>
      <c r="R98" s="191">
        <f t="shared" si="2"/>
        <v>0</v>
      </c>
      <c r="S98" s="191">
        <v>0</v>
      </c>
      <c r="T98" s="192">
        <f t="shared" si="3"/>
        <v>0</v>
      </c>
      <c r="AR98" s="93" t="s">
        <v>188</v>
      </c>
      <c r="AT98" s="93" t="s">
        <v>183</v>
      </c>
      <c r="AU98" s="93" t="s">
        <v>81</v>
      </c>
      <c r="AY98" s="93" t="s">
        <v>180</v>
      </c>
      <c r="BE98" s="193">
        <f t="shared" si="4"/>
        <v>0</v>
      </c>
      <c r="BF98" s="193">
        <f t="shared" si="5"/>
        <v>0</v>
      </c>
      <c r="BG98" s="193">
        <f t="shared" si="6"/>
        <v>0</v>
      </c>
      <c r="BH98" s="193">
        <f t="shared" si="7"/>
        <v>0</v>
      </c>
      <c r="BI98" s="193">
        <f t="shared" si="8"/>
        <v>0</v>
      </c>
      <c r="BJ98" s="93" t="s">
        <v>78</v>
      </c>
      <c r="BK98" s="193">
        <f t="shared" si="9"/>
        <v>0</v>
      </c>
      <c r="BL98" s="93" t="s">
        <v>188</v>
      </c>
      <c r="BM98" s="93" t="s">
        <v>3744</v>
      </c>
    </row>
    <row r="99" spans="2:65" s="103" customFormat="1" ht="16.5" customHeight="1">
      <c r="B99" s="104"/>
      <c r="C99" s="183" t="s">
        <v>188</v>
      </c>
      <c r="D99" s="183" t="s">
        <v>183</v>
      </c>
      <c r="E99" s="184" t="s">
        <v>3745</v>
      </c>
      <c r="F99" s="185" t="s">
        <v>3746</v>
      </c>
      <c r="G99" s="186" t="s">
        <v>426</v>
      </c>
      <c r="H99" s="187">
        <v>1</v>
      </c>
      <c r="I99" s="6"/>
      <c r="J99" s="188">
        <f t="shared" si="0"/>
        <v>0</v>
      </c>
      <c r="K99" s="185" t="s">
        <v>5</v>
      </c>
      <c r="L99" s="104"/>
      <c r="M99" s="189" t="s">
        <v>5</v>
      </c>
      <c r="N99" s="190" t="s">
        <v>42</v>
      </c>
      <c r="O99" s="105"/>
      <c r="P99" s="191">
        <f t="shared" si="1"/>
        <v>0</v>
      </c>
      <c r="Q99" s="191">
        <v>0</v>
      </c>
      <c r="R99" s="191">
        <f t="shared" si="2"/>
        <v>0</v>
      </c>
      <c r="S99" s="191">
        <v>0</v>
      </c>
      <c r="T99" s="192">
        <f t="shared" si="3"/>
        <v>0</v>
      </c>
      <c r="AR99" s="93" t="s">
        <v>188</v>
      </c>
      <c r="AT99" s="93" t="s">
        <v>183</v>
      </c>
      <c r="AU99" s="93" t="s">
        <v>81</v>
      </c>
      <c r="AY99" s="93" t="s">
        <v>180</v>
      </c>
      <c r="BE99" s="193">
        <f t="shared" si="4"/>
        <v>0</v>
      </c>
      <c r="BF99" s="193">
        <f t="shared" si="5"/>
        <v>0</v>
      </c>
      <c r="BG99" s="193">
        <f t="shared" si="6"/>
        <v>0</v>
      </c>
      <c r="BH99" s="193">
        <f t="shared" si="7"/>
        <v>0</v>
      </c>
      <c r="BI99" s="193">
        <f t="shared" si="8"/>
        <v>0</v>
      </c>
      <c r="BJ99" s="93" t="s">
        <v>78</v>
      </c>
      <c r="BK99" s="193">
        <f t="shared" si="9"/>
        <v>0</v>
      </c>
      <c r="BL99" s="93" t="s">
        <v>188</v>
      </c>
      <c r="BM99" s="93" t="s">
        <v>3747</v>
      </c>
    </row>
    <row r="100" spans="2:65" s="103" customFormat="1" ht="16.5" customHeight="1">
      <c r="B100" s="104"/>
      <c r="C100" s="183" t="s">
        <v>219</v>
      </c>
      <c r="D100" s="183" t="s">
        <v>183</v>
      </c>
      <c r="E100" s="184" t="s">
        <v>3748</v>
      </c>
      <c r="F100" s="185" t="s">
        <v>3749</v>
      </c>
      <c r="G100" s="186" t="s">
        <v>426</v>
      </c>
      <c r="H100" s="187">
        <v>2</v>
      </c>
      <c r="I100" s="6"/>
      <c r="J100" s="188">
        <f t="shared" si="0"/>
        <v>0</v>
      </c>
      <c r="K100" s="185" t="s">
        <v>5</v>
      </c>
      <c r="L100" s="104"/>
      <c r="M100" s="189" t="s">
        <v>5</v>
      </c>
      <c r="N100" s="190" t="s">
        <v>42</v>
      </c>
      <c r="O100" s="105"/>
      <c r="P100" s="191">
        <f t="shared" si="1"/>
        <v>0</v>
      </c>
      <c r="Q100" s="191">
        <v>0</v>
      </c>
      <c r="R100" s="191">
        <f t="shared" si="2"/>
        <v>0</v>
      </c>
      <c r="S100" s="191">
        <v>0</v>
      </c>
      <c r="T100" s="192">
        <f t="shared" si="3"/>
        <v>0</v>
      </c>
      <c r="AR100" s="93" t="s">
        <v>188</v>
      </c>
      <c r="AT100" s="93" t="s">
        <v>183</v>
      </c>
      <c r="AU100" s="93" t="s">
        <v>81</v>
      </c>
      <c r="AY100" s="93" t="s">
        <v>180</v>
      </c>
      <c r="BE100" s="193">
        <f t="shared" si="4"/>
        <v>0</v>
      </c>
      <c r="BF100" s="193">
        <f t="shared" si="5"/>
        <v>0</v>
      </c>
      <c r="BG100" s="193">
        <f t="shared" si="6"/>
        <v>0</v>
      </c>
      <c r="BH100" s="193">
        <f t="shared" si="7"/>
        <v>0</v>
      </c>
      <c r="BI100" s="193">
        <f t="shared" si="8"/>
        <v>0</v>
      </c>
      <c r="BJ100" s="93" t="s">
        <v>78</v>
      </c>
      <c r="BK100" s="193">
        <f t="shared" si="9"/>
        <v>0</v>
      </c>
      <c r="BL100" s="93" t="s">
        <v>188</v>
      </c>
      <c r="BM100" s="93" t="s">
        <v>3750</v>
      </c>
    </row>
    <row r="101" spans="2:65" s="103" customFormat="1" ht="16.5" customHeight="1">
      <c r="B101" s="104"/>
      <c r="C101" s="183" t="s">
        <v>226</v>
      </c>
      <c r="D101" s="183" t="s">
        <v>183</v>
      </c>
      <c r="E101" s="184" t="s">
        <v>3751</v>
      </c>
      <c r="F101" s="185" t="s">
        <v>3752</v>
      </c>
      <c r="G101" s="186" t="s">
        <v>426</v>
      </c>
      <c r="H101" s="187">
        <v>1</v>
      </c>
      <c r="I101" s="6"/>
      <c r="J101" s="188">
        <f t="shared" si="0"/>
        <v>0</v>
      </c>
      <c r="K101" s="185" t="s">
        <v>5</v>
      </c>
      <c r="L101" s="104"/>
      <c r="M101" s="189" t="s">
        <v>5</v>
      </c>
      <c r="N101" s="190" t="s">
        <v>42</v>
      </c>
      <c r="O101" s="105"/>
      <c r="P101" s="191">
        <f t="shared" si="1"/>
        <v>0</v>
      </c>
      <c r="Q101" s="191">
        <v>0</v>
      </c>
      <c r="R101" s="191">
        <f t="shared" si="2"/>
        <v>0</v>
      </c>
      <c r="S101" s="191">
        <v>0</v>
      </c>
      <c r="T101" s="192">
        <f t="shared" si="3"/>
        <v>0</v>
      </c>
      <c r="AR101" s="93" t="s">
        <v>188</v>
      </c>
      <c r="AT101" s="93" t="s">
        <v>183</v>
      </c>
      <c r="AU101" s="93" t="s">
        <v>81</v>
      </c>
      <c r="AY101" s="93" t="s">
        <v>180</v>
      </c>
      <c r="BE101" s="193">
        <f t="shared" si="4"/>
        <v>0</v>
      </c>
      <c r="BF101" s="193">
        <f t="shared" si="5"/>
        <v>0</v>
      </c>
      <c r="BG101" s="193">
        <f t="shared" si="6"/>
        <v>0</v>
      </c>
      <c r="BH101" s="193">
        <f t="shared" si="7"/>
        <v>0</v>
      </c>
      <c r="BI101" s="193">
        <f t="shared" si="8"/>
        <v>0</v>
      </c>
      <c r="BJ101" s="93" t="s">
        <v>78</v>
      </c>
      <c r="BK101" s="193">
        <f t="shared" si="9"/>
        <v>0</v>
      </c>
      <c r="BL101" s="93" t="s">
        <v>188</v>
      </c>
      <c r="BM101" s="93" t="s">
        <v>3753</v>
      </c>
    </row>
    <row r="102" spans="2:65" s="103" customFormat="1" ht="16.5" customHeight="1">
      <c r="B102" s="104"/>
      <c r="C102" s="183" t="s">
        <v>230</v>
      </c>
      <c r="D102" s="183" t="s">
        <v>183</v>
      </c>
      <c r="E102" s="184" t="s">
        <v>3754</v>
      </c>
      <c r="F102" s="185" t="s">
        <v>3755</v>
      </c>
      <c r="G102" s="186" t="s">
        <v>426</v>
      </c>
      <c r="H102" s="187">
        <v>2</v>
      </c>
      <c r="I102" s="6"/>
      <c r="J102" s="188">
        <f t="shared" si="0"/>
        <v>0</v>
      </c>
      <c r="K102" s="185" t="s">
        <v>5</v>
      </c>
      <c r="L102" s="104"/>
      <c r="M102" s="189" t="s">
        <v>5</v>
      </c>
      <c r="N102" s="190" t="s">
        <v>42</v>
      </c>
      <c r="O102" s="105"/>
      <c r="P102" s="191">
        <f t="shared" si="1"/>
        <v>0</v>
      </c>
      <c r="Q102" s="191">
        <v>0</v>
      </c>
      <c r="R102" s="191">
        <f t="shared" si="2"/>
        <v>0</v>
      </c>
      <c r="S102" s="191">
        <v>0</v>
      </c>
      <c r="T102" s="192">
        <f t="shared" si="3"/>
        <v>0</v>
      </c>
      <c r="AR102" s="93" t="s">
        <v>188</v>
      </c>
      <c r="AT102" s="93" t="s">
        <v>183</v>
      </c>
      <c r="AU102" s="93" t="s">
        <v>81</v>
      </c>
      <c r="AY102" s="93" t="s">
        <v>180</v>
      </c>
      <c r="BE102" s="193">
        <f t="shared" si="4"/>
        <v>0</v>
      </c>
      <c r="BF102" s="193">
        <f t="shared" si="5"/>
        <v>0</v>
      </c>
      <c r="BG102" s="193">
        <f t="shared" si="6"/>
        <v>0</v>
      </c>
      <c r="BH102" s="193">
        <f t="shared" si="7"/>
        <v>0</v>
      </c>
      <c r="BI102" s="193">
        <f t="shared" si="8"/>
        <v>0</v>
      </c>
      <c r="BJ102" s="93" t="s">
        <v>78</v>
      </c>
      <c r="BK102" s="193">
        <f t="shared" si="9"/>
        <v>0</v>
      </c>
      <c r="BL102" s="93" t="s">
        <v>188</v>
      </c>
      <c r="BM102" s="93" t="s">
        <v>3756</v>
      </c>
    </row>
    <row r="103" spans="2:65" s="103" customFormat="1" ht="16.5" customHeight="1">
      <c r="B103" s="104"/>
      <c r="C103" s="183" t="s">
        <v>234</v>
      </c>
      <c r="D103" s="183" t="s">
        <v>183</v>
      </c>
      <c r="E103" s="184" t="s">
        <v>3757</v>
      </c>
      <c r="F103" s="185" t="s">
        <v>3758</v>
      </c>
      <c r="G103" s="186" t="s">
        <v>426</v>
      </c>
      <c r="H103" s="187">
        <v>1</v>
      </c>
      <c r="I103" s="6"/>
      <c r="J103" s="188">
        <f t="shared" si="0"/>
        <v>0</v>
      </c>
      <c r="K103" s="185" t="s">
        <v>5</v>
      </c>
      <c r="L103" s="104"/>
      <c r="M103" s="189" t="s">
        <v>5</v>
      </c>
      <c r="N103" s="190" t="s">
        <v>42</v>
      </c>
      <c r="O103" s="105"/>
      <c r="P103" s="191">
        <f t="shared" si="1"/>
        <v>0</v>
      </c>
      <c r="Q103" s="191">
        <v>0</v>
      </c>
      <c r="R103" s="191">
        <f t="shared" si="2"/>
        <v>0</v>
      </c>
      <c r="S103" s="191">
        <v>0</v>
      </c>
      <c r="T103" s="192">
        <f t="shared" si="3"/>
        <v>0</v>
      </c>
      <c r="AR103" s="93" t="s">
        <v>188</v>
      </c>
      <c r="AT103" s="93" t="s">
        <v>183</v>
      </c>
      <c r="AU103" s="93" t="s">
        <v>81</v>
      </c>
      <c r="AY103" s="93" t="s">
        <v>180</v>
      </c>
      <c r="BE103" s="193">
        <f t="shared" si="4"/>
        <v>0</v>
      </c>
      <c r="BF103" s="193">
        <f t="shared" si="5"/>
        <v>0</v>
      </c>
      <c r="BG103" s="193">
        <f t="shared" si="6"/>
        <v>0</v>
      </c>
      <c r="BH103" s="193">
        <f t="shared" si="7"/>
        <v>0</v>
      </c>
      <c r="BI103" s="193">
        <f t="shared" si="8"/>
        <v>0</v>
      </c>
      <c r="BJ103" s="93" t="s">
        <v>78</v>
      </c>
      <c r="BK103" s="193">
        <f t="shared" si="9"/>
        <v>0</v>
      </c>
      <c r="BL103" s="93" t="s">
        <v>188</v>
      </c>
      <c r="BM103" s="93" t="s">
        <v>3759</v>
      </c>
    </row>
    <row r="104" spans="2:65" s="103" customFormat="1" ht="16.5" customHeight="1">
      <c r="B104" s="104"/>
      <c r="C104" s="183" t="s">
        <v>240</v>
      </c>
      <c r="D104" s="183" t="s">
        <v>183</v>
      </c>
      <c r="E104" s="184" t="s">
        <v>3760</v>
      </c>
      <c r="F104" s="185" t="s">
        <v>3761</v>
      </c>
      <c r="G104" s="186" t="s">
        <v>426</v>
      </c>
      <c r="H104" s="187">
        <v>1</v>
      </c>
      <c r="I104" s="6"/>
      <c r="J104" s="188">
        <f t="shared" si="0"/>
        <v>0</v>
      </c>
      <c r="K104" s="185" t="s">
        <v>5</v>
      </c>
      <c r="L104" s="104"/>
      <c r="M104" s="189" t="s">
        <v>5</v>
      </c>
      <c r="N104" s="190" t="s">
        <v>42</v>
      </c>
      <c r="O104" s="105"/>
      <c r="P104" s="191">
        <f t="shared" si="1"/>
        <v>0</v>
      </c>
      <c r="Q104" s="191">
        <v>0</v>
      </c>
      <c r="R104" s="191">
        <f t="shared" si="2"/>
        <v>0</v>
      </c>
      <c r="S104" s="191">
        <v>0</v>
      </c>
      <c r="T104" s="192">
        <f t="shared" si="3"/>
        <v>0</v>
      </c>
      <c r="AR104" s="93" t="s">
        <v>188</v>
      </c>
      <c r="AT104" s="93" t="s">
        <v>183</v>
      </c>
      <c r="AU104" s="93" t="s">
        <v>81</v>
      </c>
      <c r="AY104" s="93" t="s">
        <v>180</v>
      </c>
      <c r="BE104" s="193">
        <f t="shared" si="4"/>
        <v>0</v>
      </c>
      <c r="BF104" s="193">
        <f t="shared" si="5"/>
        <v>0</v>
      </c>
      <c r="BG104" s="193">
        <f t="shared" si="6"/>
        <v>0</v>
      </c>
      <c r="BH104" s="193">
        <f t="shared" si="7"/>
        <v>0</v>
      </c>
      <c r="BI104" s="193">
        <f t="shared" si="8"/>
        <v>0</v>
      </c>
      <c r="BJ104" s="93" t="s">
        <v>78</v>
      </c>
      <c r="BK104" s="193">
        <f t="shared" si="9"/>
        <v>0</v>
      </c>
      <c r="BL104" s="93" t="s">
        <v>188</v>
      </c>
      <c r="BM104" s="93" t="s">
        <v>3762</v>
      </c>
    </row>
    <row r="105" spans="2:65" s="103" customFormat="1" ht="16.5" customHeight="1">
      <c r="B105" s="104"/>
      <c r="C105" s="183" t="s">
        <v>181</v>
      </c>
      <c r="D105" s="183" t="s">
        <v>183</v>
      </c>
      <c r="E105" s="184" t="s">
        <v>3763</v>
      </c>
      <c r="F105" s="185" t="s">
        <v>3764</v>
      </c>
      <c r="G105" s="186" t="s">
        <v>426</v>
      </c>
      <c r="H105" s="187">
        <v>1</v>
      </c>
      <c r="I105" s="6"/>
      <c r="J105" s="188">
        <f t="shared" si="0"/>
        <v>0</v>
      </c>
      <c r="K105" s="185" t="s">
        <v>5</v>
      </c>
      <c r="L105" s="104"/>
      <c r="M105" s="189" t="s">
        <v>5</v>
      </c>
      <c r="N105" s="190" t="s">
        <v>42</v>
      </c>
      <c r="O105" s="105"/>
      <c r="P105" s="191">
        <f t="shared" si="1"/>
        <v>0</v>
      </c>
      <c r="Q105" s="191">
        <v>0</v>
      </c>
      <c r="R105" s="191">
        <f t="shared" si="2"/>
        <v>0</v>
      </c>
      <c r="S105" s="191">
        <v>0</v>
      </c>
      <c r="T105" s="192">
        <f t="shared" si="3"/>
        <v>0</v>
      </c>
      <c r="AR105" s="93" t="s">
        <v>188</v>
      </c>
      <c r="AT105" s="93" t="s">
        <v>183</v>
      </c>
      <c r="AU105" s="93" t="s">
        <v>81</v>
      </c>
      <c r="AY105" s="93" t="s">
        <v>180</v>
      </c>
      <c r="BE105" s="193">
        <f t="shared" si="4"/>
        <v>0</v>
      </c>
      <c r="BF105" s="193">
        <f t="shared" si="5"/>
        <v>0</v>
      </c>
      <c r="BG105" s="193">
        <f t="shared" si="6"/>
        <v>0</v>
      </c>
      <c r="BH105" s="193">
        <f t="shared" si="7"/>
        <v>0</v>
      </c>
      <c r="BI105" s="193">
        <f t="shared" si="8"/>
        <v>0</v>
      </c>
      <c r="BJ105" s="93" t="s">
        <v>78</v>
      </c>
      <c r="BK105" s="193">
        <f t="shared" si="9"/>
        <v>0</v>
      </c>
      <c r="BL105" s="93" t="s">
        <v>188</v>
      </c>
      <c r="BM105" s="93" t="s">
        <v>3765</v>
      </c>
    </row>
    <row r="106" spans="2:65" s="103" customFormat="1" ht="16.5" customHeight="1">
      <c r="B106" s="104"/>
      <c r="C106" s="183" t="s">
        <v>250</v>
      </c>
      <c r="D106" s="183" t="s">
        <v>183</v>
      </c>
      <c r="E106" s="184" t="s">
        <v>3766</v>
      </c>
      <c r="F106" s="185" t="s">
        <v>3767</v>
      </c>
      <c r="G106" s="186" t="s">
        <v>186</v>
      </c>
      <c r="H106" s="187">
        <v>40</v>
      </c>
      <c r="I106" s="6"/>
      <c r="J106" s="188">
        <f t="shared" si="0"/>
        <v>0</v>
      </c>
      <c r="K106" s="185" t="s">
        <v>5</v>
      </c>
      <c r="L106" s="104"/>
      <c r="M106" s="189" t="s">
        <v>5</v>
      </c>
      <c r="N106" s="190" t="s">
        <v>42</v>
      </c>
      <c r="O106" s="105"/>
      <c r="P106" s="191">
        <f t="shared" si="1"/>
        <v>0</v>
      </c>
      <c r="Q106" s="191">
        <v>0</v>
      </c>
      <c r="R106" s="191">
        <f t="shared" si="2"/>
        <v>0</v>
      </c>
      <c r="S106" s="191">
        <v>0</v>
      </c>
      <c r="T106" s="192">
        <f t="shared" si="3"/>
        <v>0</v>
      </c>
      <c r="AR106" s="93" t="s">
        <v>188</v>
      </c>
      <c r="AT106" s="93" t="s">
        <v>183</v>
      </c>
      <c r="AU106" s="93" t="s">
        <v>81</v>
      </c>
      <c r="AY106" s="93" t="s">
        <v>180</v>
      </c>
      <c r="BE106" s="193">
        <f t="shared" si="4"/>
        <v>0</v>
      </c>
      <c r="BF106" s="193">
        <f t="shared" si="5"/>
        <v>0</v>
      </c>
      <c r="BG106" s="193">
        <f t="shared" si="6"/>
        <v>0</v>
      </c>
      <c r="BH106" s="193">
        <f t="shared" si="7"/>
        <v>0</v>
      </c>
      <c r="BI106" s="193">
        <f t="shared" si="8"/>
        <v>0</v>
      </c>
      <c r="BJ106" s="93" t="s">
        <v>78</v>
      </c>
      <c r="BK106" s="193">
        <f t="shared" si="9"/>
        <v>0</v>
      </c>
      <c r="BL106" s="93" t="s">
        <v>188</v>
      </c>
      <c r="BM106" s="93" t="s">
        <v>3768</v>
      </c>
    </row>
    <row r="107" spans="2:65" s="103" customFormat="1" ht="16.5" customHeight="1">
      <c r="B107" s="104"/>
      <c r="C107" s="183" t="s">
        <v>254</v>
      </c>
      <c r="D107" s="183" t="s">
        <v>183</v>
      </c>
      <c r="E107" s="184" t="s">
        <v>3769</v>
      </c>
      <c r="F107" s="185" t="s">
        <v>3770</v>
      </c>
      <c r="G107" s="186" t="s">
        <v>186</v>
      </c>
      <c r="H107" s="187">
        <v>40</v>
      </c>
      <c r="I107" s="6"/>
      <c r="J107" s="188">
        <f t="shared" si="0"/>
        <v>0</v>
      </c>
      <c r="K107" s="185" t="s">
        <v>5</v>
      </c>
      <c r="L107" s="104"/>
      <c r="M107" s="189" t="s">
        <v>5</v>
      </c>
      <c r="N107" s="190" t="s">
        <v>42</v>
      </c>
      <c r="O107" s="105"/>
      <c r="P107" s="191">
        <f t="shared" si="1"/>
        <v>0</v>
      </c>
      <c r="Q107" s="191">
        <v>0</v>
      </c>
      <c r="R107" s="191">
        <f t="shared" si="2"/>
        <v>0</v>
      </c>
      <c r="S107" s="191">
        <v>0</v>
      </c>
      <c r="T107" s="192">
        <f t="shared" si="3"/>
        <v>0</v>
      </c>
      <c r="AR107" s="93" t="s">
        <v>188</v>
      </c>
      <c r="AT107" s="93" t="s">
        <v>183</v>
      </c>
      <c r="AU107" s="93" t="s">
        <v>81</v>
      </c>
      <c r="AY107" s="93" t="s">
        <v>180</v>
      </c>
      <c r="BE107" s="193">
        <f t="shared" si="4"/>
        <v>0</v>
      </c>
      <c r="BF107" s="193">
        <f t="shared" si="5"/>
        <v>0</v>
      </c>
      <c r="BG107" s="193">
        <f t="shared" si="6"/>
        <v>0</v>
      </c>
      <c r="BH107" s="193">
        <f t="shared" si="7"/>
        <v>0</v>
      </c>
      <c r="BI107" s="193">
        <f t="shared" si="8"/>
        <v>0</v>
      </c>
      <c r="BJ107" s="93" t="s">
        <v>78</v>
      </c>
      <c r="BK107" s="193">
        <f t="shared" si="9"/>
        <v>0</v>
      </c>
      <c r="BL107" s="93" t="s">
        <v>188</v>
      </c>
      <c r="BM107" s="93" t="s">
        <v>3771</v>
      </c>
    </row>
    <row r="108" spans="2:65" s="103" customFormat="1" ht="16.5" customHeight="1">
      <c r="B108" s="104"/>
      <c r="C108" s="183" t="s">
        <v>259</v>
      </c>
      <c r="D108" s="183" t="s">
        <v>183</v>
      </c>
      <c r="E108" s="184" t="s">
        <v>3772</v>
      </c>
      <c r="F108" s="185" t="s">
        <v>3773</v>
      </c>
      <c r="G108" s="186" t="s">
        <v>426</v>
      </c>
      <c r="H108" s="187">
        <v>2</v>
      </c>
      <c r="I108" s="6"/>
      <c r="J108" s="188">
        <f t="shared" si="0"/>
        <v>0</v>
      </c>
      <c r="K108" s="185" t="s">
        <v>5</v>
      </c>
      <c r="L108" s="104"/>
      <c r="M108" s="189" t="s">
        <v>5</v>
      </c>
      <c r="N108" s="190" t="s">
        <v>42</v>
      </c>
      <c r="O108" s="105"/>
      <c r="P108" s="191">
        <f t="shared" si="1"/>
        <v>0</v>
      </c>
      <c r="Q108" s="191">
        <v>0</v>
      </c>
      <c r="R108" s="191">
        <f t="shared" si="2"/>
        <v>0</v>
      </c>
      <c r="S108" s="191">
        <v>0</v>
      </c>
      <c r="T108" s="192">
        <f t="shared" si="3"/>
        <v>0</v>
      </c>
      <c r="AR108" s="93" t="s">
        <v>188</v>
      </c>
      <c r="AT108" s="93" t="s">
        <v>183</v>
      </c>
      <c r="AU108" s="93" t="s">
        <v>81</v>
      </c>
      <c r="AY108" s="93" t="s">
        <v>180</v>
      </c>
      <c r="BE108" s="193">
        <f t="shared" si="4"/>
        <v>0</v>
      </c>
      <c r="BF108" s="193">
        <f t="shared" si="5"/>
        <v>0</v>
      </c>
      <c r="BG108" s="193">
        <f t="shared" si="6"/>
        <v>0</v>
      </c>
      <c r="BH108" s="193">
        <f t="shared" si="7"/>
        <v>0</v>
      </c>
      <c r="BI108" s="193">
        <f t="shared" si="8"/>
        <v>0</v>
      </c>
      <c r="BJ108" s="93" t="s">
        <v>78</v>
      </c>
      <c r="BK108" s="193">
        <f t="shared" si="9"/>
        <v>0</v>
      </c>
      <c r="BL108" s="93" t="s">
        <v>188</v>
      </c>
      <c r="BM108" s="93" t="s">
        <v>3774</v>
      </c>
    </row>
    <row r="109" spans="2:65" s="103" customFormat="1" ht="16.5" customHeight="1">
      <c r="B109" s="104"/>
      <c r="C109" s="183" t="s">
        <v>263</v>
      </c>
      <c r="D109" s="183" t="s">
        <v>183</v>
      </c>
      <c r="E109" s="184" t="s">
        <v>3775</v>
      </c>
      <c r="F109" s="185" t="s">
        <v>3776</v>
      </c>
      <c r="G109" s="186" t="s">
        <v>426</v>
      </c>
      <c r="H109" s="187">
        <v>30</v>
      </c>
      <c r="I109" s="6"/>
      <c r="J109" s="188">
        <f t="shared" si="0"/>
        <v>0</v>
      </c>
      <c r="K109" s="185" t="s">
        <v>5</v>
      </c>
      <c r="L109" s="104"/>
      <c r="M109" s="189" t="s">
        <v>5</v>
      </c>
      <c r="N109" s="190" t="s">
        <v>42</v>
      </c>
      <c r="O109" s="105"/>
      <c r="P109" s="191">
        <f t="shared" si="1"/>
        <v>0</v>
      </c>
      <c r="Q109" s="191">
        <v>0</v>
      </c>
      <c r="R109" s="191">
        <f t="shared" si="2"/>
        <v>0</v>
      </c>
      <c r="S109" s="191">
        <v>0</v>
      </c>
      <c r="T109" s="192">
        <f t="shared" si="3"/>
        <v>0</v>
      </c>
      <c r="AR109" s="93" t="s">
        <v>188</v>
      </c>
      <c r="AT109" s="93" t="s">
        <v>183</v>
      </c>
      <c r="AU109" s="93" t="s">
        <v>81</v>
      </c>
      <c r="AY109" s="93" t="s">
        <v>180</v>
      </c>
      <c r="BE109" s="193">
        <f t="shared" si="4"/>
        <v>0</v>
      </c>
      <c r="BF109" s="193">
        <f t="shared" si="5"/>
        <v>0</v>
      </c>
      <c r="BG109" s="193">
        <f t="shared" si="6"/>
        <v>0</v>
      </c>
      <c r="BH109" s="193">
        <f t="shared" si="7"/>
        <v>0</v>
      </c>
      <c r="BI109" s="193">
        <f t="shared" si="8"/>
        <v>0</v>
      </c>
      <c r="BJ109" s="93" t="s">
        <v>78</v>
      </c>
      <c r="BK109" s="193">
        <f t="shared" si="9"/>
        <v>0</v>
      </c>
      <c r="BL109" s="93" t="s">
        <v>188</v>
      </c>
      <c r="BM109" s="93" t="s">
        <v>3777</v>
      </c>
    </row>
    <row r="110" spans="2:65" s="103" customFormat="1" ht="16.5" customHeight="1">
      <c r="B110" s="104"/>
      <c r="C110" s="183" t="s">
        <v>11</v>
      </c>
      <c r="D110" s="183" t="s">
        <v>183</v>
      </c>
      <c r="E110" s="184" t="s">
        <v>3778</v>
      </c>
      <c r="F110" s="185" t="s">
        <v>3779</v>
      </c>
      <c r="G110" s="186" t="s">
        <v>426</v>
      </c>
      <c r="H110" s="187">
        <v>2</v>
      </c>
      <c r="I110" s="6"/>
      <c r="J110" s="188">
        <f t="shared" si="0"/>
        <v>0</v>
      </c>
      <c r="K110" s="185" t="s">
        <v>5</v>
      </c>
      <c r="L110" s="104"/>
      <c r="M110" s="189" t="s">
        <v>5</v>
      </c>
      <c r="N110" s="190" t="s">
        <v>42</v>
      </c>
      <c r="O110" s="105"/>
      <c r="P110" s="191">
        <f t="shared" si="1"/>
        <v>0</v>
      </c>
      <c r="Q110" s="191">
        <v>0</v>
      </c>
      <c r="R110" s="191">
        <f t="shared" si="2"/>
        <v>0</v>
      </c>
      <c r="S110" s="191">
        <v>0</v>
      </c>
      <c r="T110" s="192">
        <f t="shared" si="3"/>
        <v>0</v>
      </c>
      <c r="AR110" s="93" t="s">
        <v>188</v>
      </c>
      <c r="AT110" s="93" t="s">
        <v>183</v>
      </c>
      <c r="AU110" s="93" t="s">
        <v>81</v>
      </c>
      <c r="AY110" s="93" t="s">
        <v>180</v>
      </c>
      <c r="BE110" s="193">
        <f t="shared" si="4"/>
        <v>0</v>
      </c>
      <c r="BF110" s="193">
        <f t="shared" si="5"/>
        <v>0</v>
      </c>
      <c r="BG110" s="193">
        <f t="shared" si="6"/>
        <v>0</v>
      </c>
      <c r="BH110" s="193">
        <f t="shared" si="7"/>
        <v>0</v>
      </c>
      <c r="BI110" s="193">
        <f t="shared" si="8"/>
        <v>0</v>
      </c>
      <c r="BJ110" s="93" t="s">
        <v>78</v>
      </c>
      <c r="BK110" s="193">
        <f t="shared" si="9"/>
        <v>0</v>
      </c>
      <c r="BL110" s="93" t="s">
        <v>188</v>
      </c>
      <c r="BM110" s="93" t="s">
        <v>3780</v>
      </c>
    </row>
    <row r="111" spans="2:65" s="103" customFormat="1" ht="16.5" customHeight="1">
      <c r="B111" s="104"/>
      <c r="C111" s="183" t="s">
        <v>271</v>
      </c>
      <c r="D111" s="183" t="s">
        <v>183</v>
      </c>
      <c r="E111" s="184" t="s">
        <v>3781</v>
      </c>
      <c r="F111" s="185" t="s">
        <v>3782</v>
      </c>
      <c r="G111" s="186" t="s">
        <v>426</v>
      </c>
      <c r="H111" s="187">
        <v>3</v>
      </c>
      <c r="I111" s="6"/>
      <c r="J111" s="188">
        <f t="shared" si="0"/>
        <v>0</v>
      </c>
      <c r="K111" s="185" t="s">
        <v>5</v>
      </c>
      <c r="L111" s="104"/>
      <c r="M111" s="189" t="s">
        <v>5</v>
      </c>
      <c r="N111" s="190" t="s">
        <v>42</v>
      </c>
      <c r="O111" s="105"/>
      <c r="P111" s="191">
        <f t="shared" si="1"/>
        <v>0</v>
      </c>
      <c r="Q111" s="191">
        <v>0</v>
      </c>
      <c r="R111" s="191">
        <f t="shared" si="2"/>
        <v>0</v>
      </c>
      <c r="S111" s="191">
        <v>0</v>
      </c>
      <c r="T111" s="192">
        <f t="shared" si="3"/>
        <v>0</v>
      </c>
      <c r="AR111" s="93" t="s">
        <v>188</v>
      </c>
      <c r="AT111" s="93" t="s">
        <v>183</v>
      </c>
      <c r="AU111" s="93" t="s">
        <v>81</v>
      </c>
      <c r="AY111" s="93" t="s">
        <v>180</v>
      </c>
      <c r="BE111" s="193">
        <f t="shared" si="4"/>
        <v>0</v>
      </c>
      <c r="BF111" s="193">
        <f t="shared" si="5"/>
        <v>0</v>
      </c>
      <c r="BG111" s="193">
        <f t="shared" si="6"/>
        <v>0</v>
      </c>
      <c r="BH111" s="193">
        <f t="shared" si="7"/>
        <v>0</v>
      </c>
      <c r="BI111" s="193">
        <f t="shared" si="8"/>
        <v>0</v>
      </c>
      <c r="BJ111" s="93" t="s">
        <v>78</v>
      </c>
      <c r="BK111" s="193">
        <f t="shared" si="9"/>
        <v>0</v>
      </c>
      <c r="BL111" s="93" t="s">
        <v>188</v>
      </c>
      <c r="BM111" s="93" t="s">
        <v>3783</v>
      </c>
    </row>
    <row r="112" spans="2:65" s="103" customFormat="1" ht="16.5" customHeight="1">
      <c r="B112" s="104"/>
      <c r="C112" s="183" t="s">
        <v>276</v>
      </c>
      <c r="D112" s="183" t="s">
        <v>183</v>
      </c>
      <c r="E112" s="184" t="s">
        <v>3784</v>
      </c>
      <c r="F112" s="185" t="s">
        <v>3785</v>
      </c>
      <c r="G112" s="186" t="s">
        <v>426</v>
      </c>
      <c r="H112" s="187">
        <v>30</v>
      </c>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3786</v>
      </c>
    </row>
    <row r="113" spans="2:65" s="103" customFormat="1" ht="16.5" customHeight="1">
      <c r="B113" s="104"/>
      <c r="C113" s="183" t="s">
        <v>281</v>
      </c>
      <c r="D113" s="183" t="s">
        <v>183</v>
      </c>
      <c r="E113" s="184" t="s">
        <v>3787</v>
      </c>
      <c r="F113" s="185" t="s">
        <v>3788</v>
      </c>
      <c r="G113" s="186" t="s">
        <v>426</v>
      </c>
      <c r="H113" s="187">
        <v>30</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3789</v>
      </c>
    </row>
    <row r="114" spans="2:65" s="103" customFormat="1" ht="16.5" customHeight="1">
      <c r="B114" s="104"/>
      <c r="C114" s="183" t="s">
        <v>295</v>
      </c>
      <c r="D114" s="183" t="s">
        <v>183</v>
      </c>
      <c r="E114" s="184" t="s">
        <v>3790</v>
      </c>
      <c r="F114" s="185" t="s">
        <v>3791</v>
      </c>
      <c r="G114" s="186" t="s">
        <v>426</v>
      </c>
      <c r="H114" s="187">
        <v>20</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3792</v>
      </c>
    </row>
    <row r="115" spans="2:65" s="103" customFormat="1" ht="16.5" customHeight="1">
      <c r="B115" s="104"/>
      <c r="C115" s="183" t="s">
        <v>302</v>
      </c>
      <c r="D115" s="183" t="s">
        <v>183</v>
      </c>
      <c r="E115" s="184" t="s">
        <v>3793</v>
      </c>
      <c r="F115" s="185" t="s">
        <v>3794</v>
      </c>
      <c r="G115" s="186" t="s">
        <v>426</v>
      </c>
      <c r="H115" s="187">
        <v>10</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3795</v>
      </c>
    </row>
    <row r="116" spans="2:65" s="103" customFormat="1" ht="16.5" customHeight="1">
      <c r="B116" s="104"/>
      <c r="C116" s="183" t="s">
        <v>10</v>
      </c>
      <c r="D116" s="183" t="s">
        <v>183</v>
      </c>
      <c r="E116" s="184" t="s">
        <v>3796</v>
      </c>
      <c r="F116" s="185" t="s">
        <v>3797</v>
      </c>
      <c r="G116" s="186" t="s">
        <v>426</v>
      </c>
      <c r="H116" s="187">
        <v>10</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3798</v>
      </c>
    </row>
    <row r="117" spans="2:65" s="103" customFormat="1" ht="16.5" customHeight="1">
      <c r="B117" s="104"/>
      <c r="C117" s="183" t="s">
        <v>312</v>
      </c>
      <c r="D117" s="183" t="s">
        <v>183</v>
      </c>
      <c r="E117" s="184" t="s">
        <v>3799</v>
      </c>
      <c r="F117" s="185" t="s">
        <v>3800</v>
      </c>
      <c r="G117" s="186" t="s">
        <v>426</v>
      </c>
      <c r="H117" s="187">
        <v>60</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3801</v>
      </c>
    </row>
    <row r="118" spans="2:65" s="103" customFormat="1" ht="16.5" customHeight="1">
      <c r="B118" s="104"/>
      <c r="C118" s="183" t="s">
        <v>317</v>
      </c>
      <c r="D118" s="183" t="s">
        <v>183</v>
      </c>
      <c r="E118" s="184" t="s">
        <v>3802</v>
      </c>
      <c r="F118" s="185" t="s">
        <v>3803</v>
      </c>
      <c r="G118" s="186" t="s">
        <v>426</v>
      </c>
      <c r="H118" s="187">
        <v>60</v>
      </c>
      <c r="I118" s="6"/>
      <c r="J118" s="188">
        <f t="shared" si="0"/>
        <v>0</v>
      </c>
      <c r="K118" s="185" t="s">
        <v>5</v>
      </c>
      <c r="L118" s="104"/>
      <c r="M118" s="189" t="s">
        <v>5</v>
      </c>
      <c r="N118" s="190" t="s">
        <v>42</v>
      </c>
      <c r="O118" s="105"/>
      <c r="P118" s="191">
        <f t="shared" si="1"/>
        <v>0</v>
      </c>
      <c r="Q118" s="191">
        <v>0</v>
      </c>
      <c r="R118" s="191">
        <f t="shared" si="2"/>
        <v>0</v>
      </c>
      <c r="S118" s="191">
        <v>0</v>
      </c>
      <c r="T118" s="192">
        <f t="shared" si="3"/>
        <v>0</v>
      </c>
      <c r="AR118" s="93" t="s">
        <v>188</v>
      </c>
      <c r="AT118" s="93" t="s">
        <v>183</v>
      </c>
      <c r="AU118" s="93" t="s">
        <v>81</v>
      </c>
      <c r="AY118" s="93" t="s">
        <v>180</v>
      </c>
      <c r="BE118" s="193">
        <f t="shared" si="4"/>
        <v>0</v>
      </c>
      <c r="BF118" s="193">
        <f t="shared" si="5"/>
        <v>0</v>
      </c>
      <c r="BG118" s="193">
        <f t="shared" si="6"/>
        <v>0</v>
      </c>
      <c r="BH118" s="193">
        <f t="shared" si="7"/>
        <v>0</v>
      </c>
      <c r="BI118" s="193">
        <f t="shared" si="8"/>
        <v>0</v>
      </c>
      <c r="BJ118" s="93" t="s">
        <v>78</v>
      </c>
      <c r="BK118" s="193">
        <f t="shared" si="9"/>
        <v>0</v>
      </c>
      <c r="BL118" s="93" t="s">
        <v>188</v>
      </c>
      <c r="BM118" s="93" t="s">
        <v>3804</v>
      </c>
    </row>
    <row r="119" spans="2:65" s="103" customFormat="1" ht="16.5" customHeight="1">
      <c r="B119" s="104"/>
      <c r="C119" s="183" t="s">
        <v>324</v>
      </c>
      <c r="D119" s="183" t="s">
        <v>183</v>
      </c>
      <c r="E119" s="184" t="s">
        <v>3805</v>
      </c>
      <c r="F119" s="185" t="s">
        <v>3806</v>
      </c>
      <c r="G119" s="186" t="s">
        <v>426</v>
      </c>
      <c r="H119" s="187">
        <v>60</v>
      </c>
      <c r="I119" s="6"/>
      <c r="J119" s="188">
        <f t="shared" si="0"/>
        <v>0</v>
      </c>
      <c r="K119" s="185" t="s">
        <v>5</v>
      </c>
      <c r="L119" s="104"/>
      <c r="M119" s="189" t="s">
        <v>5</v>
      </c>
      <c r="N119" s="190" t="s">
        <v>42</v>
      </c>
      <c r="O119" s="105"/>
      <c r="P119" s="191">
        <f t="shared" si="1"/>
        <v>0</v>
      </c>
      <c r="Q119" s="191">
        <v>0</v>
      </c>
      <c r="R119" s="191">
        <f t="shared" si="2"/>
        <v>0</v>
      </c>
      <c r="S119" s="191">
        <v>0</v>
      </c>
      <c r="T119" s="192">
        <f t="shared" si="3"/>
        <v>0</v>
      </c>
      <c r="AR119" s="93" t="s">
        <v>188</v>
      </c>
      <c r="AT119" s="93" t="s">
        <v>183</v>
      </c>
      <c r="AU119" s="93" t="s">
        <v>81</v>
      </c>
      <c r="AY119" s="93" t="s">
        <v>180</v>
      </c>
      <c r="BE119" s="193">
        <f t="shared" si="4"/>
        <v>0</v>
      </c>
      <c r="BF119" s="193">
        <f t="shared" si="5"/>
        <v>0</v>
      </c>
      <c r="BG119" s="193">
        <f t="shared" si="6"/>
        <v>0</v>
      </c>
      <c r="BH119" s="193">
        <f t="shared" si="7"/>
        <v>0</v>
      </c>
      <c r="BI119" s="193">
        <f t="shared" si="8"/>
        <v>0</v>
      </c>
      <c r="BJ119" s="93" t="s">
        <v>78</v>
      </c>
      <c r="BK119" s="193">
        <f t="shared" si="9"/>
        <v>0</v>
      </c>
      <c r="BL119" s="93" t="s">
        <v>188</v>
      </c>
      <c r="BM119" s="93" t="s">
        <v>3807</v>
      </c>
    </row>
    <row r="120" spans="2:65" s="103" customFormat="1" ht="16.5" customHeight="1">
      <c r="B120" s="104"/>
      <c r="C120" s="183" t="s">
        <v>338</v>
      </c>
      <c r="D120" s="183" t="s">
        <v>183</v>
      </c>
      <c r="E120" s="184" t="s">
        <v>3808</v>
      </c>
      <c r="F120" s="185" t="s">
        <v>3809</v>
      </c>
      <c r="G120" s="186" t="s">
        <v>426</v>
      </c>
      <c r="H120" s="187">
        <v>60</v>
      </c>
      <c r="I120" s="6"/>
      <c r="J120" s="188">
        <f t="shared" si="0"/>
        <v>0</v>
      </c>
      <c r="K120" s="185" t="s">
        <v>5</v>
      </c>
      <c r="L120" s="104"/>
      <c r="M120" s="189" t="s">
        <v>5</v>
      </c>
      <c r="N120" s="190" t="s">
        <v>42</v>
      </c>
      <c r="O120" s="105"/>
      <c r="P120" s="191">
        <f t="shared" si="1"/>
        <v>0</v>
      </c>
      <c r="Q120" s="191">
        <v>0</v>
      </c>
      <c r="R120" s="191">
        <f t="shared" si="2"/>
        <v>0</v>
      </c>
      <c r="S120" s="191">
        <v>0</v>
      </c>
      <c r="T120" s="192">
        <f t="shared" si="3"/>
        <v>0</v>
      </c>
      <c r="AR120" s="93" t="s">
        <v>188</v>
      </c>
      <c r="AT120" s="93" t="s">
        <v>183</v>
      </c>
      <c r="AU120" s="93" t="s">
        <v>81</v>
      </c>
      <c r="AY120" s="93" t="s">
        <v>180</v>
      </c>
      <c r="BE120" s="193">
        <f t="shared" si="4"/>
        <v>0</v>
      </c>
      <c r="BF120" s="193">
        <f t="shared" si="5"/>
        <v>0</v>
      </c>
      <c r="BG120" s="193">
        <f t="shared" si="6"/>
        <v>0</v>
      </c>
      <c r="BH120" s="193">
        <f t="shared" si="7"/>
        <v>0</v>
      </c>
      <c r="BI120" s="193">
        <f t="shared" si="8"/>
        <v>0</v>
      </c>
      <c r="BJ120" s="93" t="s">
        <v>78</v>
      </c>
      <c r="BK120" s="193">
        <f t="shared" si="9"/>
        <v>0</v>
      </c>
      <c r="BL120" s="93" t="s">
        <v>188</v>
      </c>
      <c r="BM120" s="93" t="s">
        <v>3810</v>
      </c>
    </row>
    <row r="121" spans="2:65" s="103" customFormat="1" ht="16.5" customHeight="1">
      <c r="B121" s="104"/>
      <c r="C121" s="183" t="s">
        <v>345</v>
      </c>
      <c r="D121" s="183" t="s">
        <v>183</v>
      </c>
      <c r="E121" s="184" t="s">
        <v>3811</v>
      </c>
      <c r="F121" s="185" t="s">
        <v>3812</v>
      </c>
      <c r="G121" s="186" t="s">
        <v>2449</v>
      </c>
      <c r="H121" s="187">
        <v>8</v>
      </c>
      <c r="I121" s="6"/>
      <c r="J121" s="188">
        <f t="shared" si="0"/>
        <v>0</v>
      </c>
      <c r="K121" s="185" t="s">
        <v>5</v>
      </c>
      <c r="L121" s="104"/>
      <c r="M121" s="189" t="s">
        <v>5</v>
      </c>
      <c r="N121" s="190" t="s">
        <v>42</v>
      </c>
      <c r="O121" s="105"/>
      <c r="P121" s="191">
        <f t="shared" si="1"/>
        <v>0</v>
      </c>
      <c r="Q121" s="191">
        <v>0</v>
      </c>
      <c r="R121" s="191">
        <f t="shared" si="2"/>
        <v>0</v>
      </c>
      <c r="S121" s="191">
        <v>0</v>
      </c>
      <c r="T121" s="192">
        <f t="shared" si="3"/>
        <v>0</v>
      </c>
      <c r="AR121" s="93" t="s">
        <v>188</v>
      </c>
      <c r="AT121" s="93" t="s">
        <v>183</v>
      </c>
      <c r="AU121" s="93" t="s">
        <v>81</v>
      </c>
      <c r="AY121" s="93" t="s">
        <v>180</v>
      </c>
      <c r="BE121" s="193">
        <f t="shared" si="4"/>
        <v>0</v>
      </c>
      <c r="BF121" s="193">
        <f t="shared" si="5"/>
        <v>0</v>
      </c>
      <c r="BG121" s="193">
        <f t="shared" si="6"/>
        <v>0</v>
      </c>
      <c r="BH121" s="193">
        <f t="shared" si="7"/>
        <v>0</v>
      </c>
      <c r="BI121" s="193">
        <f t="shared" si="8"/>
        <v>0</v>
      </c>
      <c r="BJ121" s="93" t="s">
        <v>78</v>
      </c>
      <c r="BK121" s="193">
        <f t="shared" si="9"/>
        <v>0</v>
      </c>
      <c r="BL121" s="93" t="s">
        <v>188</v>
      </c>
      <c r="BM121" s="93" t="s">
        <v>3813</v>
      </c>
    </row>
    <row r="122" spans="2:65" s="103" customFormat="1" ht="16.5" customHeight="1">
      <c r="B122" s="104"/>
      <c r="C122" s="183" t="s">
        <v>356</v>
      </c>
      <c r="D122" s="183" t="s">
        <v>183</v>
      </c>
      <c r="E122" s="184" t="s">
        <v>3814</v>
      </c>
      <c r="F122" s="185" t="s">
        <v>3815</v>
      </c>
      <c r="G122" s="186" t="s">
        <v>426</v>
      </c>
      <c r="H122" s="187">
        <v>1</v>
      </c>
      <c r="I122" s="6"/>
      <c r="J122" s="188">
        <f t="shared" si="0"/>
        <v>0</v>
      </c>
      <c r="K122" s="185" t="s">
        <v>5</v>
      </c>
      <c r="L122" s="104"/>
      <c r="M122" s="189" t="s">
        <v>5</v>
      </c>
      <c r="N122" s="190" t="s">
        <v>42</v>
      </c>
      <c r="O122" s="105"/>
      <c r="P122" s="191">
        <f t="shared" si="1"/>
        <v>0</v>
      </c>
      <c r="Q122" s="191">
        <v>0</v>
      </c>
      <c r="R122" s="191">
        <f t="shared" si="2"/>
        <v>0</v>
      </c>
      <c r="S122" s="191">
        <v>0</v>
      </c>
      <c r="T122" s="192">
        <f t="shared" si="3"/>
        <v>0</v>
      </c>
      <c r="AR122" s="93" t="s">
        <v>188</v>
      </c>
      <c r="AT122" s="93" t="s">
        <v>183</v>
      </c>
      <c r="AU122" s="93" t="s">
        <v>81</v>
      </c>
      <c r="AY122" s="93" t="s">
        <v>180</v>
      </c>
      <c r="BE122" s="193">
        <f t="shared" si="4"/>
        <v>0</v>
      </c>
      <c r="BF122" s="193">
        <f t="shared" si="5"/>
        <v>0</v>
      </c>
      <c r="BG122" s="193">
        <f t="shared" si="6"/>
        <v>0</v>
      </c>
      <c r="BH122" s="193">
        <f t="shared" si="7"/>
        <v>0</v>
      </c>
      <c r="BI122" s="193">
        <f t="shared" si="8"/>
        <v>0</v>
      </c>
      <c r="BJ122" s="93" t="s">
        <v>78</v>
      </c>
      <c r="BK122" s="193">
        <f t="shared" si="9"/>
        <v>0</v>
      </c>
      <c r="BL122" s="93" t="s">
        <v>188</v>
      </c>
      <c r="BM122" s="93" t="s">
        <v>3816</v>
      </c>
    </row>
    <row r="123" spans="2:65" s="103" customFormat="1" ht="16.5" customHeight="1">
      <c r="B123" s="104"/>
      <c r="C123" s="183" t="s">
        <v>362</v>
      </c>
      <c r="D123" s="183" t="s">
        <v>183</v>
      </c>
      <c r="E123" s="184" t="s">
        <v>3817</v>
      </c>
      <c r="F123" s="185" t="s">
        <v>3818</v>
      </c>
      <c r="G123" s="186" t="s">
        <v>2543</v>
      </c>
      <c r="H123" s="8"/>
      <c r="I123" s="6"/>
      <c r="J123" s="188">
        <f t="shared" si="0"/>
        <v>0</v>
      </c>
      <c r="K123" s="185" t="s">
        <v>5</v>
      </c>
      <c r="L123" s="104"/>
      <c r="M123" s="189" t="s">
        <v>5</v>
      </c>
      <c r="N123" s="190" t="s">
        <v>42</v>
      </c>
      <c r="O123" s="105"/>
      <c r="P123" s="191">
        <f t="shared" si="1"/>
        <v>0</v>
      </c>
      <c r="Q123" s="191">
        <v>0</v>
      </c>
      <c r="R123" s="191">
        <f t="shared" si="2"/>
        <v>0</v>
      </c>
      <c r="S123" s="191">
        <v>0</v>
      </c>
      <c r="T123" s="192">
        <f t="shared" si="3"/>
        <v>0</v>
      </c>
      <c r="AR123" s="93" t="s">
        <v>188</v>
      </c>
      <c r="AT123" s="93" t="s">
        <v>183</v>
      </c>
      <c r="AU123" s="93" t="s">
        <v>81</v>
      </c>
      <c r="AY123" s="93" t="s">
        <v>180</v>
      </c>
      <c r="BE123" s="193">
        <f t="shared" si="4"/>
        <v>0</v>
      </c>
      <c r="BF123" s="193">
        <f t="shared" si="5"/>
        <v>0</v>
      </c>
      <c r="BG123" s="193">
        <f t="shared" si="6"/>
        <v>0</v>
      </c>
      <c r="BH123" s="193">
        <f t="shared" si="7"/>
        <v>0</v>
      </c>
      <c r="BI123" s="193">
        <f t="shared" si="8"/>
        <v>0</v>
      </c>
      <c r="BJ123" s="93" t="s">
        <v>78</v>
      </c>
      <c r="BK123" s="193">
        <f t="shared" si="9"/>
        <v>0</v>
      </c>
      <c r="BL123" s="93" t="s">
        <v>188</v>
      </c>
      <c r="BM123" s="93" t="s">
        <v>3819</v>
      </c>
    </row>
    <row r="124" spans="2:65" s="171" customFormat="1" ht="29.85" customHeight="1">
      <c r="B124" s="170"/>
      <c r="D124" s="172" t="s">
        <v>70</v>
      </c>
      <c r="E124" s="181" t="s">
        <v>2862</v>
      </c>
      <c r="F124" s="181" t="s">
        <v>3820</v>
      </c>
      <c r="J124" s="182">
        <f>BK124</f>
        <v>0</v>
      </c>
      <c r="L124" s="170"/>
      <c r="M124" s="175"/>
      <c r="N124" s="176"/>
      <c r="O124" s="176"/>
      <c r="P124" s="177">
        <f>SUM(P125:P133)</f>
        <v>0</v>
      </c>
      <c r="Q124" s="176"/>
      <c r="R124" s="177">
        <f>SUM(R125:R133)</f>
        <v>0</v>
      </c>
      <c r="S124" s="176"/>
      <c r="T124" s="178">
        <f>SUM(T125:T133)</f>
        <v>0</v>
      </c>
      <c r="AR124" s="172" t="s">
        <v>78</v>
      </c>
      <c r="AT124" s="179" t="s">
        <v>70</v>
      </c>
      <c r="AU124" s="179" t="s">
        <v>78</v>
      </c>
      <c r="AY124" s="172" t="s">
        <v>180</v>
      </c>
      <c r="BK124" s="180">
        <f>SUM(BK125:BK133)</f>
        <v>0</v>
      </c>
    </row>
    <row r="125" spans="2:65" s="103" customFormat="1" ht="102" customHeight="1">
      <c r="B125" s="104"/>
      <c r="C125" s="183" t="s">
        <v>368</v>
      </c>
      <c r="D125" s="183" t="s">
        <v>183</v>
      </c>
      <c r="E125" s="184" t="s">
        <v>3821</v>
      </c>
      <c r="F125" s="185" t="s">
        <v>3822</v>
      </c>
      <c r="G125" s="186" t="s">
        <v>426</v>
      </c>
      <c r="H125" s="187">
        <v>1</v>
      </c>
      <c r="I125" s="6"/>
      <c r="J125" s="188">
        <f t="shared" ref="J125:J133" si="10">ROUND(I125*H125,2)</f>
        <v>0</v>
      </c>
      <c r="K125" s="185" t="s">
        <v>5</v>
      </c>
      <c r="L125" s="104"/>
      <c r="M125" s="189" t="s">
        <v>5</v>
      </c>
      <c r="N125" s="190" t="s">
        <v>42</v>
      </c>
      <c r="O125" s="105"/>
      <c r="P125" s="191">
        <f t="shared" ref="P125:P133" si="11">O125*H125</f>
        <v>0</v>
      </c>
      <c r="Q125" s="191">
        <v>0</v>
      </c>
      <c r="R125" s="191">
        <f t="shared" ref="R125:R133" si="12">Q125*H125</f>
        <v>0</v>
      </c>
      <c r="S125" s="191">
        <v>0</v>
      </c>
      <c r="T125" s="192">
        <f t="shared" ref="T125:T133" si="13">S125*H125</f>
        <v>0</v>
      </c>
      <c r="AR125" s="93" t="s">
        <v>188</v>
      </c>
      <c r="AT125" s="93" t="s">
        <v>183</v>
      </c>
      <c r="AU125" s="93" t="s">
        <v>81</v>
      </c>
      <c r="AY125" s="93" t="s">
        <v>180</v>
      </c>
      <c r="BE125" s="193">
        <f t="shared" ref="BE125:BE133" si="14">IF(N125="základní",J125,0)</f>
        <v>0</v>
      </c>
      <c r="BF125" s="193">
        <f t="shared" ref="BF125:BF133" si="15">IF(N125="snížená",J125,0)</f>
        <v>0</v>
      </c>
      <c r="BG125" s="193">
        <f t="shared" ref="BG125:BG133" si="16">IF(N125="zákl. přenesená",J125,0)</f>
        <v>0</v>
      </c>
      <c r="BH125" s="193">
        <f t="shared" ref="BH125:BH133" si="17">IF(N125="sníž. přenesená",J125,0)</f>
        <v>0</v>
      </c>
      <c r="BI125" s="193">
        <f t="shared" ref="BI125:BI133" si="18">IF(N125="nulová",J125,0)</f>
        <v>0</v>
      </c>
      <c r="BJ125" s="93" t="s">
        <v>78</v>
      </c>
      <c r="BK125" s="193">
        <f t="shared" ref="BK125:BK133" si="19">ROUND(I125*H125,2)</f>
        <v>0</v>
      </c>
      <c r="BL125" s="93" t="s">
        <v>188</v>
      </c>
      <c r="BM125" s="93" t="s">
        <v>3823</v>
      </c>
    </row>
    <row r="126" spans="2:65" s="103" customFormat="1" ht="16.5" customHeight="1">
      <c r="B126" s="104"/>
      <c r="C126" s="183" t="s">
        <v>376</v>
      </c>
      <c r="D126" s="183" t="s">
        <v>183</v>
      </c>
      <c r="E126" s="184" t="s">
        <v>3824</v>
      </c>
      <c r="F126" s="185" t="s">
        <v>3825</v>
      </c>
      <c r="G126" s="186" t="s">
        <v>426</v>
      </c>
      <c r="H126" s="187">
        <v>1</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3826</v>
      </c>
    </row>
    <row r="127" spans="2:65" s="103" customFormat="1" ht="16.5" customHeight="1">
      <c r="B127" s="104"/>
      <c r="C127" s="183" t="s">
        <v>384</v>
      </c>
      <c r="D127" s="183" t="s">
        <v>183</v>
      </c>
      <c r="E127" s="184" t="s">
        <v>3827</v>
      </c>
      <c r="F127" s="185" t="s">
        <v>3828</v>
      </c>
      <c r="G127" s="186" t="s">
        <v>426</v>
      </c>
      <c r="H127" s="187">
        <v>2</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3829</v>
      </c>
    </row>
    <row r="128" spans="2:65" s="103" customFormat="1" ht="16.5" customHeight="1">
      <c r="B128" s="104"/>
      <c r="C128" s="183" t="s">
        <v>389</v>
      </c>
      <c r="D128" s="183" t="s">
        <v>183</v>
      </c>
      <c r="E128" s="184" t="s">
        <v>3830</v>
      </c>
      <c r="F128" s="185" t="s">
        <v>3831</v>
      </c>
      <c r="G128" s="186" t="s">
        <v>426</v>
      </c>
      <c r="H128" s="187">
        <v>2</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3832</v>
      </c>
    </row>
    <row r="129" spans="2:65" s="103" customFormat="1" ht="16.5" customHeight="1">
      <c r="B129" s="104"/>
      <c r="C129" s="183" t="s">
        <v>395</v>
      </c>
      <c r="D129" s="183" t="s">
        <v>183</v>
      </c>
      <c r="E129" s="184" t="s">
        <v>3833</v>
      </c>
      <c r="F129" s="185" t="s">
        <v>3834</v>
      </c>
      <c r="G129" s="186" t="s">
        <v>426</v>
      </c>
      <c r="H129" s="187">
        <v>14</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3835</v>
      </c>
    </row>
    <row r="130" spans="2:65" s="103" customFormat="1" ht="16.5" customHeight="1">
      <c r="B130" s="104"/>
      <c r="C130" s="183" t="s">
        <v>402</v>
      </c>
      <c r="D130" s="183" t="s">
        <v>183</v>
      </c>
      <c r="E130" s="184" t="s">
        <v>3836</v>
      </c>
      <c r="F130" s="185" t="s">
        <v>3837</v>
      </c>
      <c r="G130" s="186" t="s">
        <v>186</v>
      </c>
      <c r="H130" s="187">
        <v>30</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3838</v>
      </c>
    </row>
    <row r="131" spans="2:65" s="103" customFormat="1" ht="16.5" customHeight="1">
      <c r="B131" s="104"/>
      <c r="C131" s="183" t="s">
        <v>413</v>
      </c>
      <c r="D131" s="183" t="s">
        <v>183</v>
      </c>
      <c r="E131" s="184" t="s">
        <v>3839</v>
      </c>
      <c r="F131" s="185" t="s">
        <v>3840</v>
      </c>
      <c r="G131" s="186" t="s">
        <v>426</v>
      </c>
      <c r="H131" s="187">
        <v>15</v>
      </c>
      <c r="I131" s="6"/>
      <c r="J131" s="188">
        <f t="shared" si="10"/>
        <v>0</v>
      </c>
      <c r="K131" s="185" t="s">
        <v>5</v>
      </c>
      <c r="L131" s="104"/>
      <c r="M131" s="189" t="s">
        <v>5</v>
      </c>
      <c r="N131" s="190" t="s">
        <v>42</v>
      </c>
      <c r="O131" s="105"/>
      <c r="P131" s="191">
        <f t="shared" si="11"/>
        <v>0</v>
      </c>
      <c r="Q131" s="191">
        <v>0</v>
      </c>
      <c r="R131" s="191">
        <f t="shared" si="12"/>
        <v>0</v>
      </c>
      <c r="S131" s="191">
        <v>0</v>
      </c>
      <c r="T131" s="192">
        <f t="shared" si="13"/>
        <v>0</v>
      </c>
      <c r="AR131" s="93" t="s">
        <v>188</v>
      </c>
      <c r="AT131" s="93" t="s">
        <v>183</v>
      </c>
      <c r="AU131" s="93" t="s">
        <v>81</v>
      </c>
      <c r="AY131" s="93" t="s">
        <v>180</v>
      </c>
      <c r="BE131" s="193">
        <f t="shared" si="14"/>
        <v>0</v>
      </c>
      <c r="BF131" s="193">
        <f t="shared" si="15"/>
        <v>0</v>
      </c>
      <c r="BG131" s="193">
        <f t="shared" si="16"/>
        <v>0</v>
      </c>
      <c r="BH131" s="193">
        <f t="shared" si="17"/>
        <v>0</v>
      </c>
      <c r="BI131" s="193">
        <f t="shared" si="18"/>
        <v>0</v>
      </c>
      <c r="BJ131" s="93" t="s">
        <v>78</v>
      </c>
      <c r="BK131" s="193">
        <f t="shared" si="19"/>
        <v>0</v>
      </c>
      <c r="BL131" s="93" t="s">
        <v>188</v>
      </c>
      <c r="BM131" s="93" t="s">
        <v>3841</v>
      </c>
    </row>
    <row r="132" spans="2:65" s="103" customFormat="1" ht="16.5" customHeight="1">
      <c r="B132" s="104"/>
      <c r="C132" s="183" t="s">
        <v>423</v>
      </c>
      <c r="D132" s="183" t="s">
        <v>183</v>
      </c>
      <c r="E132" s="184" t="s">
        <v>3842</v>
      </c>
      <c r="F132" s="185" t="s">
        <v>3843</v>
      </c>
      <c r="G132" s="186" t="s">
        <v>426</v>
      </c>
      <c r="H132" s="187">
        <v>15</v>
      </c>
      <c r="I132" s="6"/>
      <c r="J132" s="188">
        <f t="shared" si="10"/>
        <v>0</v>
      </c>
      <c r="K132" s="185" t="s">
        <v>5</v>
      </c>
      <c r="L132" s="104"/>
      <c r="M132" s="189" t="s">
        <v>5</v>
      </c>
      <c r="N132" s="190" t="s">
        <v>42</v>
      </c>
      <c r="O132" s="105"/>
      <c r="P132" s="191">
        <f t="shared" si="11"/>
        <v>0</v>
      </c>
      <c r="Q132" s="191">
        <v>0</v>
      </c>
      <c r="R132" s="191">
        <f t="shared" si="12"/>
        <v>0</v>
      </c>
      <c r="S132" s="191">
        <v>0</v>
      </c>
      <c r="T132" s="192">
        <f t="shared" si="13"/>
        <v>0</v>
      </c>
      <c r="AR132" s="93" t="s">
        <v>188</v>
      </c>
      <c r="AT132" s="93" t="s">
        <v>183</v>
      </c>
      <c r="AU132" s="93" t="s">
        <v>81</v>
      </c>
      <c r="AY132" s="93" t="s">
        <v>180</v>
      </c>
      <c r="BE132" s="193">
        <f t="shared" si="14"/>
        <v>0</v>
      </c>
      <c r="BF132" s="193">
        <f t="shared" si="15"/>
        <v>0</v>
      </c>
      <c r="BG132" s="193">
        <f t="shared" si="16"/>
        <v>0</v>
      </c>
      <c r="BH132" s="193">
        <f t="shared" si="17"/>
        <v>0</v>
      </c>
      <c r="BI132" s="193">
        <f t="shared" si="18"/>
        <v>0</v>
      </c>
      <c r="BJ132" s="93" t="s">
        <v>78</v>
      </c>
      <c r="BK132" s="193">
        <f t="shared" si="19"/>
        <v>0</v>
      </c>
      <c r="BL132" s="93" t="s">
        <v>188</v>
      </c>
      <c r="BM132" s="93" t="s">
        <v>3844</v>
      </c>
    </row>
    <row r="133" spans="2:65" s="103" customFormat="1" ht="16.5" customHeight="1">
      <c r="B133" s="104"/>
      <c r="C133" s="183" t="s">
        <v>429</v>
      </c>
      <c r="D133" s="183" t="s">
        <v>183</v>
      </c>
      <c r="E133" s="184" t="s">
        <v>3845</v>
      </c>
      <c r="F133" s="185" t="s">
        <v>3818</v>
      </c>
      <c r="G133" s="186" t="s">
        <v>2543</v>
      </c>
      <c r="H133" s="8"/>
      <c r="I133" s="6"/>
      <c r="J133" s="188">
        <f t="shared" si="10"/>
        <v>0</v>
      </c>
      <c r="K133" s="185" t="s">
        <v>5</v>
      </c>
      <c r="L133" s="104"/>
      <c r="M133" s="189" t="s">
        <v>5</v>
      </c>
      <c r="N133" s="190" t="s">
        <v>42</v>
      </c>
      <c r="O133" s="105"/>
      <c r="P133" s="191">
        <f t="shared" si="11"/>
        <v>0</v>
      </c>
      <c r="Q133" s="191">
        <v>0</v>
      </c>
      <c r="R133" s="191">
        <f t="shared" si="12"/>
        <v>0</v>
      </c>
      <c r="S133" s="191">
        <v>0</v>
      </c>
      <c r="T133" s="192">
        <f t="shared" si="13"/>
        <v>0</v>
      </c>
      <c r="AR133" s="93" t="s">
        <v>188</v>
      </c>
      <c r="AT133" s="93" t="s">
        <v>183</v>
      </c>
      <c r="AU133" s="93" t="s">
        <v>81</v>
      </c>
      <c r="AY133" s="93" t="s">
        <v>180</v>
      </c>
      <c r="BE133" s="193">
        <f t="shared" si="14"/>
        <v>0</v>
      </c>
      <c r="BF133" s="193">
        <f t="shared" si="15"/>
        <v>0</v>
      </c>
      <c r="BG133" s="193">
        <f t="shared" si="16"/>
        <v>0</v>
      </c>
      <c r="BH133" s="193">
        <f t="shared" si="17"/>
        <v>0</v>
      </c>
      <c r="BI133" s="193">
        <f t="shared" si="18"/>
        <v>0</v>
      </c>
      <c r="BJ133" s="93" t="s">
        <v>78</v>
      </c>
      <c r="BK133" s="193">
        <f t="shared" si="19"/>
        <v>0</v>
      </c>
      <c r="BL133" s="93" t="s">
        <v>188</v>
      </c>
      <c r="BM133" s="93" t="s">
        <v>3846</v>
      </c>
    </row>
    <row r="134" spans="2:65" s="171" customFormat="1" ht="29.85" customHeight="1">
      <c r="B134" s="170"/>
      <c r="D134" s="172" t="s">
        <v>70</v>
      </c>
      <c r="E134" s="181" t="s">
        <v>2881</v>
      </c>
      <c r="F134" s="181" t="s">
        <v>3847</v>
      </c>
      <c r="J134" s="182">
        <f>BK134</f>
        <v>0</v>
      </c>
      <c r="L134" s="170"/>
      <c r="M134" s="175"/>
      <c r="N134" s="176"/>
      <c r="O134" s="176"/>
      <c r="P134" s="177">
        <f>SUM(P135:P146)</f>
        <v>0</v>
      </c>
      <c r="Q134" s="176"/>
      <c r="R134" s="177">
        <f>SUM(R135:R146)</f>
        <v>0</v>
      </c>
      <c r="S134" s="176"/>
      <c r="T134" s="178">
        <f>SUM(T135:T146)</f>
        <v>0</v>
      </c>
      <c r="AR134" s="172" t="s">
        <v>78</v>
      </c>
      <c r="AT134" s="179" t="s">
        <v>70</v>
      </c>
      <c r="AU134" s="179" t="s">
        <v>78</v>
      </c>
      <c r="AY134" s="172" t="s">
        <v>180</v>
      </c>
      <c r="BK134" s="180">
        <f>SUM(BK135:BK146)</f>
        <v>0</v>
      </c>
    </row>
    <row r="135" spans="2:65" s="103" customFormat="1" ht="25.5" customHeight="1">
      <c r="B135" s="104"/>
      <c r="C135" s="183" t="s">
        <v>411</v>
      </c>
      <c r="D135" s="183" t="s">
        <v>183</v>
      </c>
      <c r="E135" s="184" t="s">
        <v>3848</v>
      </c>
      <c r="F135" s="185" t="s">
        <v>3849</v>
      </c>
      <c r="G135" s="186" t="s">
        <v>426</v>
      </c>
      <c r="H135" s="187">
        <v>1</v>
      </c>
      <c r="I135" s="6"/>
      <c r="J135" s="188">
        <f t="shared" ref="J135:J146" si="20">ROUND(I135*H135,2)</f>
        <v>0</v>
      </c>
      <c r="K135" s="185" t="s">
        <v>5</v>
      </c>
      <c r="L135" s="104"/>
      <c r="M135" s="189" t="s">
        <v>5</v>
      </c>
      <c r="N135" s="190" t="s">
        <v>42</v>
      </c>
      <c r="O135" s="105"/>
      <c r="P135" s="191">
        <f t="shared" ref="P135:P146" si="21">O135*H135</f>
        <v>0</v>
      </c>
      <c r="Q135" s="191">
        <v>0</v>
      </c>
      <c r="R135" s="191">
        <f t="shared" ref="R135:R146" si="22">Q135*H135</f>
        <v>0</v>
      </c>
      <c r="S135" s="191">
        <v>0</v>
      </c>
      <c r="T135" s="192">
        <f t="shared" ref="T135:T146" si="23">S135*H135</f>
        <v>0</v>
      </c>
      <c r="AR135" s="93" t="s">
        <v>188</v>
      </c>
      <c r="AT135" s="93" t="s">
        <v>183</v>
      </c>
      <c r="AU135" s="93" t="s">
        <v>81</v>
      </c>
      <c r="AY135" s="93" t="s">
        <v>180</v>
      </c>
      <c r="BE135" s="193">
        <f t="shared" ref="BE135:BE146" si="24">IF(N135="základní",J135,0)</f>
        <v>0</v>
      </c>
      <c r="BF135" s="193">
        <f t="shared" ref="BF135:BF146" si="25">IF(N135="snížená",J135,0)</f>
        <v>0</v>
      </c>
      <c r="BG135" s="193">
        <f t="shared" ref="BG135:BG146" si="26">IF(N135="zákl. přenesená",J135,0)</f>
        <v>0</v>
      </c>
      <c r="BH135" s="193">
        <f t="shared" ref="BH135:BH146" si="27">IF(N135="sníž. přenesená",J135,0)</f>
        <v>0</v>
      </c>
      <c r="BI135" s="193">
        <f t="shared" ref="BI135:BI146" si="28">IF(N135="nulová",J135,0)</f>
        <v>0</v>
      </c>
      <c r="BJ135" s="93" t="s">
        <v>78</v>
      </c>
      <c r="BK135" s="193">
        <f t="shared" ref="BK135:BK146" si="29">ROUND(I135*H135,2)</f>
        <v>0</v>
      </c>
      <c r="BL135" s="93" t="s">
        <v>188</v>
      </c>
      <c r="BM135" s="93" t="s">
        <v>3850</v>
      </c>
    </row>
    <row r="136" spans="2:65" s="103" customFormat="1" ht="25.5" customHeight="1">
      <c r="B136" s="104"/>
      <c r="C136" s="183" t="s">
        <v>440</v>
      </c>
      <c r="D136" s="183" t="s">
        <v>183</v>
      </c>
      <c r="E136" s="184" t="s">
        <v>3851</v>
      </c>
      <c r="F136" s="185" t="s">
        <v>3852</v>
      </c>
      <c r="G136" s="186" t="s">
        <v>426</v>
      </c>
      <c r="H136" s="187">
        <v>2</v>
      </c>
      <c r="I136" s="6"/>
      <c r="J136" s="188">
        <f t="shared" si="20"/>
        <v>0</v>
      </c>
      <c r="K136" s="185" t="s">
        <v>5</v>
      </c>
      <c r="L136" s="104"/>
      <c r="M136" s="189" t="s">
        <v>5</v>
      </c>
      <c r="N136" s="190" t="s">
        <v>42</v>
      </c>
      <c r="O136" s="105"/>
      <c r="P136" s="191">
        <f t="shared" si="21"/>
        <v>0</v>
      </c>
      <c r="Q136" s="191">
        <v>0</v>
      </c>
      <c r="R136" s="191">
        <f t="shared" si="22"/>
        <v>0</v>
      </c>
      <c r="S136" s="191">
        <v>0</v>
      </c>
      <c r="T136" s="192">
        <f t="shared" si="23"/>
        <v>0</v>
      </c>
      <c r="AR136" s="93" t="s">
        <v>188</v>
      </c>
      <c r="AT136" s="93" t="s">
        <v>183</v>
      </c>
      <c r="AU136" s="93" t="s">
        <v>81</v>
      </c>
      <c r="AY136" s="93" t="s">
        <v>180</v>
      </c>
      <c r="BE136" s="193">
        <f t="shared" si="24"/>
        <v>0</v>
      </c>
      <c r="BF136" s="193">
        <f t="shared" si="25"/>
        <v>0</v>
      </c>
      <c r="BG136" s="193">
        <f t="shared" si="26"/>
        <v>0</v>
      </c>
      <c r="BH136" s="193">
        <f t="shared" si="27"/>
        <v>0</v>
      </c>
      <c r="BI136" s="193">
        <f t="shared" si="28"/>
        <v>0</v>
      </c>
      <c r="BJ136" s="93" t="s">
        <v>78</v>
      </c>
      <c r="BK136" s="193">
        <f t="shared" si="29"/>
        <v>0</v>
      </c>
      <c r="BL136" s="93" t="s">
        <v>188</v>
      </c>
      <c r="BM136" s="93" t="s">
        <v>3853</v>
      </c>
    </row>
    <row r="137" spans="2:65" s="103" customFormat="1" ht="16.5" customHeight="1">
      <c r="B137" s="104"/>
      <c r="C137" s="183" t="s">
        <v>444</v>
      </c>
      <c r="D137" s="183" t="s">
        <v>183</v>
      </c>
      <c r="E137" s="184" t="s">
        <v>3854</v>
      </c>
      <c r="F137" s="185" t="s">
        <v>3855</v>
      </c>
      <c r="G137" s="186" t="s">
        <v>426</v>
      </c>
      <c r="H137" s="187">
        <v>1</v>
      </c>
      <c r="I137" s="6"/>
      <c r="J137" s="188">
        <f t="shared" si="20"/>
        <v>0</v>
      </c>
      <c r="K137" s="185" t="s">
        <v>5</v>
      </c>
      <c r="L137" s="104"/>
      <c r="M137" s="189" t="s">
        <v>5</v>
      </c>
      <c r="N137" s="190" t="s">
        <v>42</v>
      </c>
      <c r="O137" s="105"/>
      <c r="P137" s="191">
        <f t="shared" si="21"/>
        <v>0</v>
      </c>
      <c r="Q137" s="191">
        <v>0</v>
      </c>
      <c r="R137" s="191">
        <f t="shared" si="22"/>
        <v>0</v>
      </c>
      <c r="S137" s="191">
        <v>0</v>
      </c>
      <c r="T137" s="192">
        <f t="shared" si="23"/>
        <v>0</v>
      </c>
      <c r="AR137" s="93" t="s">
        <v>188</v>
      </c>
      <c r="AT137" s="93" t="s">
        <v>183</v>
      </c>
      <c r="AU137" s="93" t="s">
        <v>81</v>
      </c>
      <c r="AY137" s="93" t="s">
        <v>180</v>
      </c>
      <c r="BE137" s="193">
        <f t="shared" si="24"/>
        <v>0</v>
      </c>
      <c r="BF137" s="193">
        <f t="shared" si="25"/>
        <v>0</v>
      </c>
      <c r="BG137" s="193">
        <f t="shared" si="26"/>
        <v>0</v>
      </c>
      <c r="BH137" s="193">
        <f t="shared" si="27"/>
        <v>0</v>
      </c>
      <c r="BI137" s="193">
        <f t="shared" si="28"/>
        <v>0</v>
      </c>
      <c r="BJ137" s="93" t="s">
        <v>78</v>
      </c>
      <c r="BK137" s="193">
        <f t="shared" si="29"/>
        <v>0</v>
      </c>
      <c r="BL137" s="93" t="s">
        <v>188</v>
      </c>
      <c r="BM137" s="93" t="s">
        <v>3856</v>
      </c>
    </row>
    <row r="138" spans="2:65" s="103" customFormat="1" ht="16.5" customHeight="1">
      <c r="B138" s="104"/>
      <c r="C138" s="183" t="s">
        <v>451</v>
      </c>
      <c r="D138" s="183" t="s">
        <v>183</v>
      </c>
      <c r="E138" s="184" t="s">
        <v>3857</v>
      </c>
      <c r="F138" s="185" t="s">
        <v>3858</v>
      </c>
      <c r="G138" s="186" t="s">
        <v>426</v>
      </c>
      <c r="H138" s="187">
        <v>20</v>
      </c>
      <c r="I138" s="6"/>
      <c r="J138" s="188">
        <f t="shared" si="20"/>
        <v>0</v>
      </c>
      <c r="K138" s="185" t="s">
        <v>5</v>
      </c>
      <c r="L138" s="104"/>
      <c r="M138" s="189" t="s">
        <v>5</v>
      </c>
      <c r="N138" s="190" t="s">
        <v>42</v>
      </c>
      <c r="O138" s="105"/>
      <c r="P138" s="191">
        <f t="shared" si="21"/>
        <v>0</v>
      </c>
      <c r="Q138" s="191">
        <v>0</v>
      </c>
      <c r="R138" s="191">
        <f t="shared" si="22"/>
        <v>0</v>
      </c>
      <c r="S138" s="191">
        <v>0</v>
      </c>
      <c r="T138" s="192">
        <f t="shared" si="23"/>
        <v>0</v>
      </c>
      <c r="AR138" s="93" t="s">
        <v>188</v>
      </c>
      <c r="AT138" s="93" t="s">
        <v>183</v>
      </c>
      <c r="AU138" s="93" t="s">
        <v>81</v>
      </c>
      <c r="AY138" s="93" t="s">
        <v>180</v>
      </c>
      <c r="BE138" s="193">
        <f t="shared" si="24"/>
        <v>0</v>
      </c>
      <c r="BF138" s="193">
        <f t="shared" si="25"/>
        <v>0</v>
      </c>
      <c r="BG138" s="193">
        <f t="shared" si="26"/>
        <v>0</v>
      </c>
      <c r="BH138" s="193">
        <f t="shared" si="27"/>
        <v>0</v>
      </c>
      <c r="BI138" s="193">
        <f t="shared" si="28"/>
        <v>0</v>
      </c>
      <c r="BJ138" s="93" t="s">
        <v>78</v>
      </c>
      <c r="BK138" s="193">
        <f t="shared" si="29"/>
        <v>0</v>
      </c>
      <c r="BL138" s="93" t="s">
        <v>188</v>
      </c>
      <c r="BM138" s="93" t="s">
        <v>3859</v>
      </c>
    </row>
    <row r="139" spans="2:65" s="103" customFormat="1" ht="16.5" customHeight="1">
      <c r="B139" s="104"/>
      <c r="C139" s="183" t="s">
        <v>458</v>
      </c>
      <c r="D139" s="183" t="s">
        <v>183</v>
      </c>
      <c r="E139" s="184" t="s">
        <v>3860</v>
      </c>
      <c r="F139" s="185" t="s">
        <v>3861</v>
      </c>
      <c r="G139" s="186" t="s">
        <v>426</v>
      </c>
      <c r="H139" s="187">
        <v>2</v>
      </c>
      <c r="I139" s="6"/>
      <c r="J139" s="188">
        <f t="shared" si="20"/>
        <v>0</v>
      </c>
      <c r="K139" s="185" t="s">
        <v>5</v>
      </c>
      <c r="L139" s="104"/>
      <c r="M139" s="189" t="s">
        <v>5</v>
      </c>
      <c r="N139" s="190" t="s">
        <v>42</v>
      </c>
      <c r="O139" s="105"/>
      <c r="P139" s="191">
        <f t="shared" si="21"/>
        <v>0</v>
      </c>
      <c r="Q139" s="191">
        <v>0</v>
      </c>
      <c r="R139" s="191">
        <f t="shared" si="22"/>
        <v>0</v>
      </c>
      <c r="S139" s="191">
        <v>0</v>
      </c>
      <c r="T139" s="192">
        <f t="shared" si="23"/>
        <v>0</v>
      </c>
      <c r="AR139" s="93" t="s">
        <v>188</v>
      </c>
      <c r="AT139" s="93" t="s">
        <v>183</v>
      </c>
      <c r="AU139" s="93" t="s">
        <v>81</v>
      </c>
      <c r="AY139" s="93" t="s">
        <v>180</v>
      </c>
      <c r="BE139" s="193">
        <f t="shared" si="24"/>
        <v>0</v>
      </c>
      <c r="BF139" s="193">
        <f t="shared" si="25"/>
        <v>0</v>
      </c>
      <c r="BG139" s="193">
        <f t="shared" si="26"/>
        <v>0</v>
      </c>
      <c r="BH139" s="193">
        <f t="shared" si="27"/>
        <v>0</v>
      </c>
      <c r="BI139" s="193">
        <f t="shared" si="28"/>
        <v>0</v>
      </c>
      <c r="BJ139" s="93" t="s">
        <v>78</v>
      </c>
      <c r="BK139" s="193">
        <f t="shared" si="29"/>
        <v>0</v>
      </c>
      <c r="BL139" s="93" t="s">
        <v>188</v>
      </c>
      <c r="BM139" s="93" t="s">
        <v>3862</v>
      </c>
    </row>
    <row r="140" spans="2:65" s="103" customFormat="1" ht="16.5" customHeight="1">
      <c r="B140" s="104"/>
      <c r="C140" s="183" t="s">
        <v>466</v>
      </c>
      <c r="D140" s="183" t="s">
        <v>183</v>
      </c>
      <c r="E140" s="184" t="s">
        <v>3863</v>
      </c>
      <c r="F140" s="185" t="s">
        <v>3864</v>
      </c>
      <c r="G140" s="186" t="s">
        <v>426</v>
      </c>
      <c r="H140" s="187">
        <v>2</v>
      </c>
      <c r="I140" s="6"/>
      <c r="J140" s="188">
        <f t="shared" si="20"/>
        <v>0</v>
      </c>
      <c r="K140" s="185" t="s">
        <v>5</v>
      </c>
      <c r="L140" s="104"/>
      <c r="M140" s="189" t="s">
        <v>5</v>
      </c>
      <c r="N140" s="190" t="s">
        <v>42</v>
      </c>
      <c r="O140" s="105"/>
      <c r="P140" s="191">
        <f t="shared" si="21"/>
        <v>0</v>
      </c>
      <c r="Q140" s="191">
        <v>0</v>
      </c>
      <c r="R140" s="191">
        <f t="shared" si="22"/>
        <v>0</v>
      </c>
      <c r="S140" s="191">
        <v>0</v>
      </c>
      <c r="T140" s="192">
        <f t="shared" si="23"/>
        <v>0</v>
      </c>
      <c r="AR140" s="93" t="s">
        <v>188</v>
      </c>
      <c r="AT140" s="93" t="s">
        <v>183</v>
      </c>
      <c r="AU140" s="93" t="s">
        <v>81</v>
      </c>
      <c r="AY140" s="93" t="s">
        <v>180</v>
      </c>
      <c r="BE140" s="193">
        <f t="shared" si="24"/>
        <v>0</v>
      </c>
      <c r="BF140" s="193">
        <f t="shared" si="25"/>
        <v>0</v>
      </c>
      <c r="BG140" s="193">
        <f t="shared" si="26"/>
        <v>0</v>
      </c>
      <c r="BH140" s="193">
        <f t="shared" si="27"/>
        <v>0</v>
      </c>
      <c r="BI140" s="193">
        <f t="shared" si="28"/>
        <v>0</v>
      </c>
      <c r="BJ140" s="93" t="s">
        <v>78</v>
      </c>
      <c r="BK140" s="193">
        <f t="shared" si="29"/>
        <v>0</v>
      </c>
      <c r="BL140" s="93" t="s">
        <v>188</v>
      </c>
      <c r="BM140" s="93" t="s">
        <v>3865</v>
      </c>
    </row>
    <row r="141" spans="2:65" s="103" customFormat="1" ht="16.5" customHeight="1">
      <c r="B141" s="104"/>
      <c r="C141" s="183" t="s">
        <v>473</v>
      </c>
      <c r="D141" s="183" t="s">
        <v>183</v>
      </c>
      <c r="E141" s="184" t="s">
        <v>3866</v>
      </c>
      <c r="F141" s="185" t="s">
        <v>3867</v>
      </c>
      <c r="G141" s="186" t="s">
        <v>426</v>
      </c>
      <c r="H141" s="187">
        <v>3</v>
      </c>
      <c r="I141" s="6"/>
      <c r="J141" s="188">
        <f t="shared" si="20"/>
        <v>0</v>
      </c>
      <c r="K141" s="185" t="s">
        <v>5</v>
      </c>
      <c r="L141" s="104"/>
      <c r="M141" s="189" t="s">
        <v>5</v>
      </c>
      <c r="N141" s="190" t="s">
        <v>42</v>
      </c>
      <c r="O141" s="105"/>
      <c r="P141" s="191">
        <f t="shared" si="21"/>
        <v>0</v>
      </c>
      <c r="Q141" s="191">
        <v>0</v>
      </c>
      <c r="R141" s="191">
        <f t="shared" si="22"/>
        <v>0</v>
      </c>
      <c r="S141" s="191">
        <v>0</v>
      </c>
      <c r="T141" s="192">
        <f t="shared" si="23"/>
        <v>0</v>
      </c>
      <c r="AR141" s="93" t="s">
        <v>188</v>
      </c>
      <c r="AT141" s="93" t="s">
        <v>183</v>
      </c>
      <c r="AU141" s="93" t="s">
        <v>81</v>
      </c>
      <c r="AY141" s="93" t="s">
        <v>180</v>
      </c>
      <c r="BE141" s="193">
        <f t="shared" si="24"/>
        <v>0</v>
      </c>
      <c r="BF141" s="193">
        <f t="shared" si="25"/>
        <v>0</v>
      </c>
      <c r="BG141" s="193">
        <f t="shared" si="26"/>
        <v>0</v>
      </c>
      <c r="BH141" s="193">
        <f t="shared" si="27"/>
        <v>0</v>
      </c>
      <c r="BI141" s="193">
        <f t="shared" si="28"/>
        <v>0</v>
      </c>
      <c r="BJ141" s="93" t="s">
        <v>78</v>
      </c>
      <c r="BK141" s="193">
        <f t="shared" si="29"/>
        <v>0</v>
      </c>
      <c r="BL141" s="93" t="s">
        <v>188</v>
      </c>
      <c r="BM141" s="93" t="s">
        <v>3868</v>
      </c>
    </row>
    <row r="142" spans="2:65" s="103" customFormat="1" ht="16.5" customHeight="1">
      <c r="B142" s="104"/>
      <c r="C142" s="183" t="s">
        <v>481</v>
      </c>
      <c r="D142" s="183" t="s">
        <v>183</v>
      </c>
      <c r="E142" s="184" t="s">
        <v>3869</v>
      </c>
      <c r="F142" s="185" t="s">
        <v>3870</v>
      </c>
      <c r="G142" s="186" t="s">
        <v>186</v>
      </c>
      <c r="H142" s="187">
        <v>1850</v>
      </c>
      <c r="I142" s="6"/>
      <c r="J142" s="188">
        <f t="shared" si="20"/>
        <v>0</v>
      </c>
      <c r="K142" s="185" t="s">
        <v>5</v>
      </c>
      <c r="L142" s="104"/>
      <c r="M142" s="189" t="s">
        <v>5</v>
      </c>
      <c r="N142" s="190" t="s">
        <v>42</v>
      </c>
      <c r="O142" s="105"/>
      <c r="P142" s="191">
        <f t="shared" si="21"/>
        <v>0</v>
      </c>
      <c r="Q142" s="191">
        <v>0</v>
      </c>
      <c r="R142" s="191">
        <f t="shared" si="22"/>
        <v>0</v>
      </c>
      <c r="S142" s="191">
        <v>0</v>
      </c>
      <c r="T142" s="192">
        <f t="shared" si="23"/>
        <v>0</v>
      </c>
      <c r="AR142" s="93" t="s">
        <v>188</v>
      </c>
      <c r="AT142" s="93" t="s">
        <v>183</v>
      </c>
      <c r="AU142" s="93" t="s">
        <v>81</v>
      </c>
      <c r="AY142" s="93" t="s">
        <v>180</v>
      </c>
      <c r="BE142" s="193">
        <f t="shared" si="24"/>
        <v>0</v>
      </c>
      <c r="BF142" s="193">
        <f t="shared" si="25"/>
        <v>0</v>
      </c>
      <c r="BG142" s="193">
        <f t="shared" si="26"/>
        <v>0</v>
      </c>
      <c r="BH142" s="193">
        <f t="shared" si="27"/>
        <v>0</v>
      </c>
      <c r="BI142" s="193">
        <f t="shared" si="28"/>
        <v>0</v>
      </c>
      <c r="BJ142" s="93" t="s">
        <v>78</v>
      </c>
      <c r="BK142" s="193">
        <f t="shared" si="29"/>
        <v>0</v>
      </c>
      <c r="BL142" s="93" t="s">
        <v>188</v>
      </c>
      <c r="BM142" s="93" t="s">
        <v>3871</v>
      </c>
    </row>
    <row r="143" spans="2:65" s="103" customFormat="1" ht="16.5" customHeight="1">
      <c r="B143" s="104"/>
      <c r="C143" s="183" t="s">
        <v>489</v>
      </c>
      <c r="D143" s="183" t="s">
        <v>183</v>
      </c>
      <c r="E143" s="184" t="s">
        <v>3872</v>
      </c>
      <c r="F143" s="185" t="s">
        <v>3873</v>
      </c>
      <c r="G143" s="186" t="s">
        <v>186</v>
      </c>
      <c r="H143" s="187">
        <v>120</v>
      </c>
      <c r="I143" s="6"/>
      <c r="J143" s="188">
        <f t="shared" si="20"/>
        <v>0</v>
      </c>
      <c r="K143" s="185" t="s">
        <v>5</v>
      </c>
      <c r="L143" s="104"/>
      <c r="M143" s="189" t="s">
        <v>5</v>
      </c>
      <c r="N143" s="190" t="s">
        <v>42</v>
      </c>
      <c r="O143" s="105"/>
      <c r="P143" s="191">
        <f t="shared" si="21"/>
        <v>0</v>
      </c>
      <c r="Q143" s="191">
        <v>0</v>
      </c>
      <c r="R143" s="191">
        <f t="shared" si="22"/>
        <v>0</v>
      </c>
      <c r="S143" s="191">
        <v>0</v>
      </c>
      <c r="T143" s="192">
        <f t="shared" si="23"/>
        <v>0</v>
      </c>
      <c r="AR143" s="93" t="s">
        <v>188</v>
      </c>
      <c r="AT143" s="93" t="s">
        <v>183</v>
      </c>
      <c r="AU143" s="93" t="s">
        <v>81</v>
      </c>
      <c r="AY143" s="93" t="s">
        <v>180</v>
      </c>
      <c r="BE143" s="193">
        <f t="shared" si="24"/>
        <v>0</v>
      </c>
      <c r="BF143" s="193">
        <f t="shared" si="25"/>
        <v>0</v>
      </c>
      <c r="BG143" s="193">
        <f t="shared" si="26"/>
        <v>0</v>
      </c>
      <c r="BH143" s="193">
        <f t="shared" si="27"/>
        <v>0</v>
      </c>
      <c r="BI143" s="193">
        <f t="shared" si="28"/>
        <v>0</v>
      </c>
      <c r="BJ143" s="93" t="s">
        <v>78</v>
      </c>
      <c r="BK143" s="193">
        <f t="shared" si="29"/>
        <v>0</v>
      </c>
      <c r="BL143" s="93" t="s">
        <v>188</v>
      </c>
      <c r="BM143" s="93" t="s">
        <v>3874</v>
      </c>
    </row>
    <row r="144" spans="2:65" s="103" customFormat="1" ht="16.5" customHeight="1">
      <c r="B144" s="104"/>
      <c r="C144" s="183" t="s">
        <v>500</v>
      </c>
      <c r="D144" s="183" t="s">
        <v>183</v>
      </c>
      <c r="E144" s="184" t="s">
        <v>3875</v>
      </c>
      <c r="F144" s="185" t="s">
        <v>3740</v>
      </c>
      <c r="G144" s="186" t="s">
        <v>186</v>
      </c>
      <c r="H144" s="187">
        <v>130</v>
      </c>
      <c r="I144" s="6"/>
      <c r="J144" s="188">
        <f t="shared" si="20"/>
        <v>0</v>
      </c>
      <c r="K144" s="185" t="s">
        <v>5</v>
      </c>
      <c r="L144" s="104"/>
      <c r="M144" s="189" t="s">
        <v>5</v>
      </c>
      <c r="N144" s="190" t="s">
        <v>42</v>
      </c>
      <c r="O144" s="105"/>
      <c r="P144" s="191">
        <f t="shared" si="21"/>
        <v>0</v>
      </c>
      <c r="Q144" s="191">
        <v>0</v>
      </c>
      <c r="R144" s="191">
        <f t="shared" si="22"/>
        <v>0</v>
      </c>
      <c r="S144" s="191">
        <v>0</v>
      </c>
      <c r="T144" s="192">
        <f t="shared" si="23"/>
        <v>0</v>
      </c>
      <c r="AR144" s="93" t="s">
        <v>188</v>
      </c>
      <c r="AT144" s="93" t="s">
        <v>183</v>
      </c>
      <c r="AU144" s="93" t="s">
        <v>81</v>
      </c>
      <c r="AY144" s="93" t="s">
        <v>180</v>
      </c>
      <c r="BE144" s="193">
        <f t="shared" si="24"/>
        <v>0</v>
      </c>
      <c r="BF144" s="193">
        <f t="shared" si="25"/>
        <v>0</v>
      </c>
      <c r="BG144" s="193">
        <f t="shared" si="26"/>
        <v>0</v>
      </c>
      <c r="BH144" s="193">
        <f t="shared" si="27"/>
        <v>0</v>
      </c>
      <c r="BI144" s="193">
        <f t="shared" si="28"/>
        <v>0</v>
      </c>
      <c r="BJ144" s="93" t="s">
        <v>78</v>
      </c>
      <c r="BK144" s="193">
        <f t="shared" si="29"/>
        <v>0</v>
      </c>
      <c r="BL144" s="93" t="s">
        <v>188</v>
      </c>
      <c r="BM144" s="93" t="s">
        <v>3876</v>
      </c>
    </row>
    <row r="145" spans="2:65" s="103" customFormat="1" ht="16.5" customHeight="1">
      <c r="B145" s="104"/>
      <c r="C145" s="183" t="s">
        <v>504</v>
      </c>
      <c r="D145" s="183" t="s">
        <v>183</v>
      </c>
      <c r="E145" s="184" t="s">
        <v>3877</v>
      </c>
      <c r="F145" s="185" t="s">
        <v>3878</v>
      </c>
      <c r="G145" s="186" t="s">
        <v>416</v>
      </c>
      <c r="H145" s="187">
        <v>1</v>
      </c>
      <c r="I145" s="6"/>
      <c r="J145" s="188">
        <f t="shared" si="20"/>
        <v>0</v>
      </c>
      <c r="K145" s="185" t="s">
        <v>5</v>
      </c>
      <c r="L145" s="104"/>
      <c r="M145" s="189" t="s">
        <v>5</v>
      </c>
      <c r="N145" s="190" t="s">
        <v>42</v>
      </c>
      <c r="O145" s="105"/>
      <c r="P145" s="191">
        <f t="shared" si="21"/>
        <v>0</v>
      </c>
      <c r="Q145" s="191">
        <v>0</v>
      </c>
      <c r="R145" s="191">
        <f t="shared" si="22"/>
        <v>0</v>
      </c>
      <c r="S145" s="191">
        <v>0</v>
      </c>
      <c r="T145" s="192">
        <f t="shared" si="23"/>
        <v>0</v>
      </c>
      <c r="AR145" s="93" t="s">
        <v>188</v>
      </c>
      <c r="AT145" s="93" t="s">
        <v>183</v>
      </c>
      <c r="AU145" s="93" t="s">
        <v>81</v>
      </c>
      <c r="AY145" s="93" t="s">
        <v>180</v>
      </c>
      <c r="BE145" s="193">
        <f t="shared" si="24"/>
        <v>0</v>
      </c>
      <c r="BF145" s="193">
        <f t="shared" si="25"/>
        <v>0</v>
      </c>
      <c r="BG145" s="193">
        <f t="shared" si="26"/>
        <v>0</v>
      </c>
      <c r="BH145" s="193">
        <f t="shared" si="27"/>
        <v>0</v>
      </c>
      <c r="BI145" s="193">
        <f t="shared" si="28"/>
        <v>0</v>
      </c>
      <c r="BJ145" s="93" t="s">
        <v>78</v>
      </c>
      <c r="BK145" s="193">
        <f t="shared" si="29"/>
        <v>0</v>
      </c>
      <c r="BL145" s="93" t="s">
        <v>188</v>
      </c>
      <c r="BM145" s="93" t="s">
        <v>3879</v>
      </c>
    </row>
    <row r="146" spans="2:65" s="103" customFormat="1" ht="16.5" customHeight="1">
      <c r="B146" s="104"/>
      <c r="C146" s="183" t="s">
        <v>510</v>
      </c>
      <c r="D146" s="183" t="s">
        <v>183</v>
      </c>
      <c r="E146" s="184" t="s">
        <v>3880</v>
      </c>
      <c r="F146" s="185" t="s">
        <v>3818</v>
      </c>
      <c r="G146" s="186" t="s">
        <v>2543</v>
      </c>
      <c r="H146" s="8"/>
      <c r="I146" s="6"/>
      <c r="J146" s="188">
        <f t="shared" si="20"/>
        <v>0</v>
      </c>
      <c r="K146" s="185" t="s">
        <v>5</v>
      </c>
      <c r="L146" s="104"/>
      <c r="M146" s="189" t="s">
        <v>5</v>
      </c>
      <c r="N146" s="190" t="s">
        <v>42</v>
      </c>
      <c r="O146" s="105"/>
      <c r="P146" s="191">
        <f t="shared" si="21"/>
        <v>0</v>
      </c>
      <c r="Q146" s="191">
        <v>0</v>
      </c>
      <c r="R146" s="191">
        <f t="shared" si="22"/>
        <v>0</v>
      </c>
      <c r="S146" s="191">
        <v>0</v>
      </c>
      <c r="T146" s="192">
        <f t="shared" si="23"/>
        <v>0</v>
      </c>
      <c r="AR146" s="93" t="s">
        <v>188</v>
      </c>
      <c r="AT146" s="93" t="s">
        <v>183</v>
      </c>
      <c r="AU146" s="93" t="s">
        <v>81</v>
      </c>
      <c r="AY146" s="93" t="s">
        <v>180</v>
      </c>
      <c r="BE146" s="193">
        <f t="shared" si="24"/>
        <v>0</v>
      </c>
      <c r="BF146" s="193">
        <f t="shared" si="25"/>
        <v>0</v>
      </c>
      <c r="BG146" s="193">
        <f t="shared" si="26"/>
        <v>0</v>
      </c>
      <c r="BH146" s="193">
        <f t="shared" si="27"/>
        <v>0</v>
      </c>
      <c r="BI146" s="193">
        <f t="shared" si="28"/>
        <v>0</v>
      </c>
      <c r="BJ146" s="93" t="s">
        <v>78</v>
      </c>
      <c r="BK146" s="193">
        <f t="shared" si="29"/>
        <v>0</v>
      </c>
      <c r="BL146" s="93" t="s">
        <v>188</v>
      </c>
      <c r="BM146" s="93" t="s">
        <v>3881</v>
      </c>
    </row>
    <row r="147" spans="2:65" s="171" customFormat="1" ht="29.85" customHeight="1">
      <c r="B147" s="170"/>
      <c r="D147" s="172" t="s">
        <v>70</v>
      </c>
      <c r="E147" s="181" t="s">
        <v>2892</v>
      </c>
      <c r="F147" s="181" t="s">
        <v>3882</v>
      </c>
      <c r="J147" s="182">
        <f>BK147</f>
        <v>0</v>
      </c>
      <c r="L147" s="170"/>
      <c r="M147" s="175"/>
      <c r="N147" s="176"/>
      <c r="O147" s="176"/>
      <c r="P147" s="177">
        <f>SUM(P148:P163)</f>
        <v>0</v>
      </c>
      <c r="Q147" s="176"/>
      <c r="R147" s="177">
        <f>SUM(R148:R163)</f>
        <v>0</v>
      </c>
      <c r="S147" s="176"/>
      <c r="T147" s="178">
        <f>SUM(T148:T163)</f>
        <v>0</v>
      </c>
      <c r="AR147" s="172" t="s">
        <v>78</v>
      </c>
      <c r="AT147" s="179" t="s">
        <v>70</v>
      </c>
      <c r="AU147" s="179" t="s">
        <v>78</v>
      </c>
      <c r="AY147" s="172" t="s">
        <v>180</v>
      </c>
      <c r="BK147" s="180">
        <f>SUM(BK148:BK163)</f>
        <v>0</v>
      </c>
    </row>
    <row r="148" spans="2:65" s="103" customFormat="1" ht="16.5" customHeight="1">
      <c r="B148" s="104"/>
      <c r="C148" s="183" t="s">
        <v>565</v>
      </c>
      <c r="D148" s="183" t="s">
        <v>183</v>
      </c>
      <c r="E148" s="184" t="s">
        <v>3883</v>
      </c>
      <c r="F148" s="185" t="s">
        <v>3884</v>
      </c>
      <c r="G148" s="186" t="s">
        <v>186</v>
      </c>
      <c r="H148" s="187">
        <v>80</v>
      </c>
      <c r="I148" s="6"/>
      <c r="J148" s="188">
        <f t="shared" ref="J148:J163" si="30">ROUND(I148*H148,2)</f>
        <v>0</v>
      </c>
      <c r="K148" s="185" t="s">
        <v>5</v>
      </c>
      <c r="L148" s="104"/>
      <c r="M148" s="189" t="s">
        <v>5</v>
      </c>
      <c r="N148" s="190" t="s">
        <v>42</v>
      </c>
      <c r="O148" s="105"/>
      <c r="P148" s="191">
        <f t="shared" ref="P148:P163" si="31">O148*H148</f>
        <v>0</v>
      </c>
      <c r="Q148" s="191">
        <v>0</v>
      </c>
      <c r="R148" s="191">
        <f t="shared" ref="R148:R163" si="32">Q148*H148</f>
        <v>0</v>
      </c>
      <c r="S148" s="191">
        <v>0</v>
      </c>
      <c r="T148" s="192">
        <f t="shared" ref="T148:T163" si="33">S148*H148</f>
        <v>0</v>
      </c>
      <c r="AR148" s="93" t="s">
        <v>188</v>
      </c>
      <c r="AT148" s="93" t="s">
        <v>183</v>
      </c>
      <c r="AU148" s="93" t="s">
        <v>81</v>
      </c>
      <c r="AY148" s="93" t="s">
        <v>180</v>
      </c>
      <c r="BE148" s="193">
        <f t="shared" ref="BE148:BE163" si="34">IF(N148="základní",J148,0)</f>
        <v>0</v>
      </c>
      <c r="BF148" s="193">
        <f t="shared" ref="BF148:BF163" si="35">IF(N148="snížená",J148,0)</f>
        <v>0</v>
      </c>
      <c r="BG148" s="193">
        <f t="shared" ref="BG148:BG163" si="36">IF(N148="zákl. přenesená",J148,0)</f>
        <v>0</v>
      </c>
      <c r="BH148" s="193">
        <f t="shared" ref="BH148:BH163" si="37">IF(N148="sníž. přenesená",J148,0)</f>
        <v>0</v>
      </c>
      <c r="BI148" s="193">
        <f t="shared" ref="BI148:BI163" si="38">IF(N148="nulová",J148,0)</f>
        <v>0</v>
      </c>
      <c r="BJ148" s="93" t="s">
        <v>78</v>
      </c>
      <c r="BK148" s="193">
        <f t="shared" ref="BK148:BK163" si="39">ROUND(I148*H148,2)</f>
        <v>0</v>
      </c>
      <c r="BL148" s="93" t="s">
        <v>188</v>
      </c>
      <c r="BM148" s="93" t="s">
        <v>3885</v>
      </c>
    </row>
    <row r="149" spans="2:65" s="103" customFormat="1" ht="16.5" customHeight="1">
      <c r="B149" s="104"/>
      <c r="C149" s="183" t="s">
        <v>569</v>
      </c>
      <c r="D149" s="183" t="s">
        <v>183</v>
      </c>
      <c r="E149" s="184" t="s">
        <v>3886</v>
      </c>
      <c r="F149" s="185" t="s">
        <v>3887</v>
      </c>
      <c r="G149" s="186" t="s">
        <v>186</v>
      </c>
      <c r="H149" s="187">
        <v>60</v>
      </c>
      <c r="I149" s="6"/>
      <c r="J149" s="188">
        <f t="shared" si="30"/>
        <v>0</v>
      </c>
      <c r="K149" s="185" t="s">
        <v>5</v>
      </c>
      <c r="L149" s="104"/>
      <c r="M149" s="189" t="s">
        <v>5</v>
      </c>
      <c r="N149" s="190" t="s">
        <v>42</v>
      </c>
      <c r="O149" s="105"/>
      <c r="P149" s="191">
        <f t="shared" si="31"/>
        <v>0</v>
      </c>
      <c r="Q149" s="191">
        <v>0</v>
      </c>
      <c r="R149" s="191">
        <f t="shared" si="32"/>
        <v>0</v>
      </c>
      <c r="S149" s="191">
        <v>0</v>
      </c>
      <c r="T149" s="192">
        <f t="shared" si="33"/>
        <v>0</v>
      </c>
      <c r="AR149" s="93" t="s">
        <v>188</v>
      </c>
      <c r="AT149" s="93" t="s">
        <v>183</v>
      </c>
      <c r="AU149" s="93" t="s">
        <v>81</v>
      </c>
      <c r="AY149" s="93" t="s">
        <v>180</v>
      </c>
      <c r="BE149" s="193">
        <f t="shared" si="34"/>
        <v>0</v>
      </c>
      <c r="BF149" s="193">
        <f t="shared" si="35"/>
        <v>0</v>
      </c>
      <c r="BG149" s="193">
        <f t="shared" si="36"/>
        <v>0</v>
      </c>
      <c r="BH149" s="193">
        <f t="shared" si="37"/>
        <v>0</v>
      </c>
      <c r="BI149" s="193">
        <f t="shared" si="38"/>
        <v>0</v>
      </c>
      <c r="BJ149" s="93" t="s">
        <v>78</v>
      </c>
      <c r="BK149" s="193">
        <f t="shared" si="39"/>
        <v>0</v>
      </c>
      <c r="BL149" s="93" t="s">
        <v>188</v>
      </c>
      <c r="BM149" s="93" t="s">
        <v>3888</v>
      </c>
    </row>
    <row r="150" spans="2:65" s="103" customFormat="1" ht="16.5" customHeight="1">
      <c r="B150" s="104"/>
      <c r="C150" s="183" t="s">
        <v>577</v>
      </c>
      <c r="D150" s="183" t="s">
        <v>183</v>
      </c>
      <c r="E150" s="184" t="s">
        <v>3889</v>
      </c>
      <c r="F150" s="185" t="s">
        <v>3890</v>
      </c>
      <c r="G150" s="186" t="s">
        <v>186</v>
      </c>
      <c r="H150" s="187">
        <v>40</v>
      </c>
      <c r="I150" s="6"/>
      <c r="J150" s="188">
        <f t="shared" si="30"/>
        <v>0</v>
      </c>
      <c r="K150" s="185" t="s">
        <v>5</v>
      </c>
      <c r="L150" s="104"/>
      <c r="M150" s="189" t="s">
        <v>5</v>
      </c>
      <c r="N150" s="190" t="s">
        <v>42</v>
      </c>
      <c r="O150" s="105"/>
      <c r="P150" s="191">
        <f t="shared" si="31"/>
        <v>0</v>
      </c>
      <c r="Q150" s="191">
        <v>0</v>
      </c>
      <c r="R150" s="191">
        <f t="shared" si="32"/>
        <v>0</v>
      </c>
      <c r="S150" s="191">
        <v>0</v>
      </c>
      <c r="T150" s="192">
        <f t="shared" si="33"/>
        <v>0</v>
      </c>
      <c r="AR150" s="93" t="s">
        <v>188</v>
      </c>
      <c r="AT150" s="93" t="s">
        <v>183</v>
      </c>
      <c r="AU150" s="93" t="s">
        <v>81</v>
      </c>
      <c r="AY150" s="93" t="s">
        <v>180</v>
      </c>
      <c r="BE150" s="193">
        <f t="shared" si="34"/>
        <v>0</v>
      </c>
      <c r="BF150" s="193">
        <f t="shared" si="35"/>
        <v>0</v>
      </c>
      <c r="BG150" s="193">
        <f t="shared" si="36"/>
        <v>0</v>
      </c>
      <c r="BH150" s="193">
        <f t="shared" si="37"/>
        <v>0</v>
      </c>
      <c r="BI150" s="193">
        <f t="shared" si="38"/>
        <v>0</v>
      </c>
      <c r="BJ150" s="93" t="s">
        <v>78</v>
      </c>
      <c r="BK150" s="193">
        <f t="shared" si="39"/>
        <v>0</v>
      </c>
      <c r="BL150" s="93" t="s">
        <v>188</v>
      </c>
      <c r="BM150" s="93" t="s">
        <v>3891</v>
      </c>
    </row>
    <row r="151" spans="2:65" s="103" customFormat="1" ht="16.5" customHeight="1">
      <c r="B151" s="104"/>
      <c r="C151" s="183" t="s">
        <v>584</v>
      </c>
      <c r="D151" s="183" t="s">
        <v>183</v>
      </c>
      <c r="E151" s="184" t="s">
        <v>3892</v>
      </c>
      <c r="F151" s="185" t="s">
        <v>3893</v>
      </c>
      <c r="G151" s="186" t="s">
        <v>186</v>
      </c>
      <c r="H151" s="187">
        <v>130</v>
      </c>
      <c r="I151" s="6"/>
      <c r="J151" s="188">
        <f t="shared" si="30"/>
        <v>0</v>
      </c>
      <c r="K151" s="185" t="s">
        <v>5</v>
      </c>
      <c r="L151" s="104"/>
      <c r="M151" s="189" t="s">
        <v>5</v>
      </c>
      <c r="N151" s="190" t="s">
        <v>42</v>
      </c>
      <c r="O151" s="105"/>
      <c r="P151" s="191">
        <f t="shared" si="31"/>
        <v>0</v>
      </c>
      <c r="Q151" s="191">
        <v>0</v>
      </c>
      <c r="R151" s="191">
        <f t="shared" si="32"/>
        <v>0</v>
      </c>
      <c r="S151" s="191">
        <v>0</v>
      </c>
      <c r="T151" s="192">
        <f t="shared" si="33"/>
        <v>0</v>
      </c>
      <c r="AR151" s="93" t="s">
        <v>188</v>
      </c>
      <c r="AT151" s="93" t="s">
        <v>183</v>
      </c>
      <c r="AU151" s="93" t="s">
        <v>81</v>
      </c>
      <c r="AY151" s="93" t="s">
        <v>180</v>
      </c>
      <c r="BE151" s="193">
        <f t="shared" si="34"/>
        <v>0</v>
      </c>
      <c r="BF151" s="193">
        <f t="shared" si="35"/>
        <v>0</v>
      </c>
      <c r="BG151" s="193">
        <f t="shared" si="36"/>
        <v>0</v>
      </c>
      <c r="BH151" s="193">
        <f t="shared" si="37"/>
        <v>0</v>
      </c>
      <c r="BI151" s="193">
        <f t="shared" si="38"/>
        <v>0</v>
      </c>
      <c r="BJ151" s="93" t="s">
        <v>78</v>
      </c>
      <c r="BK151" s="193">
        <f t="shared" si="39"/>
        <v>0</v>
      </c>
      <c r="BL151" s="93" t="s">
        <v>188</v>
      </c>
      <c r="BM151" s="93" t="s">
        <v>3894</v>
      </c>
    </row>
    <row r="152" spans="2:65" s="103" customFormat="1" ht="16.5" customHeight="1">
      <c r="B152" s="104"/>
      <c r="C152" s="183" t="s">
        <v>586</v>
      </c>
      <c r="D152" s="183" t="s">
        <v>183</v>
      </c>
      <c r="E152" s="184" t="s">
        <v>3895</v>
      </c>
      <c r="F152" s="185" t="s">
        <v>3896</v>
      </c>
      <c r="G152" s="186" t="s">
        <v>186</v>
      </c>
      <c r="H152" s="187">
        <v>250</v>
      </c>
      <c r="I152" s="6"/>
      <c r="J152" s="188">
        <f t="shared" si="30"/>
        <v>0</v>
      </c>
      <c r="K152" s="185" t="s">
        <v>5</v>
      </c>
      <c r="L152" s="104"/>
      <c r="M152" s="189" t="s">
        <v>5</v>
      </c>
      <c r="N152" s="190" t="s">
        <v>42</v>
      </c>
      <c r="O152" s="105"/>
      <c r="P152" s="191">
        <f t="shared" si="31"/>
        <v>0</v>
      </c>
      <c r="Q152" s="191">
        <v>0</v>
      </c>
      <c r="R152" s="191">
        <f t="shared" si="32"/>
        <v>0</v>
      </c>
      <c r="S152" s="191">
        <v>0</v>
      </c>
      <c r="T152" s="192">
        <f t="shared" si="33"/>
        <v>0</v>
      </c>
      <c r="AR152" s="93" t="s">
        <v>188</v>
      </c>
      <c r="AT152" s="93" t="s">
        <v>183</v>
      </c>
      <c r="AU152" s="93" t="s">
        <v>81</v>
      </c>
      <c r="AY152" s="93" t="s">
        <v>180</v>
      </c>
      <c r="BE152" s="193">
        <f t="shared" si="34"/>
        <v>0</v>
      </c>
      <c r="BF152" s="193">
        <f t="shared" si="35"/>
        <v>0</v>
      </c>
      <c r="BG152" s="193">
        <f t="shared" si="36"/>
        <v>0</v>
      </c>
      <c r="BH152" s="193">
        <f t="shared" si="37"/>
        <v>0</v>
      </c>
      <c r="BI152" s="193">
        <f t="shared" si="38"/>
        <v>0</v>
      </c>
      <c r="BJ152" s="93" t="s">
        <v>78</v>
      </c>
      <c r="BK152" s="193">
        <f t="shared" si="39"/>
        <v>0</v>
      </c>
      <c r="BL152" s="93" t="s">
        <v>188</v>
      </c>
      <c r="BM152" s="93" t="s">
        <v>3897</v>
      </c>
    </row>
    <row r="153" spans="2:65" s="103" customFormat="1" ht="16.5" customHeight="1">
      <c r="B153" s="104"/>
      <c r="C153" s="183" t="s">
        <v>618</v>
      </c>
      <c r="D153" s="183" t="s">
        <v>183</v>
      </c>
      <c r="E153" s="184" t="s">
        <v>3898</v>
      </c>
      <c r="F153" s="185" t="s">
        <v>3899</v>
      </c>
      <c r="G153" s="186" t="s">
        <v>186</v>
      </c>
      <c r="H153" s="187">
        <v>40</v>
      </c>
      <c r="I153" s="6"/>
      <c r="J153" s="188">
        <f t="shared" si="30"/>
        <v>0</v>
      </c>
      <c r="K153" s="185" t="s">
        <v>5</v>
      </c>
      <c r="L153" s="104"/>
      <c r="M153" s="189" t="s">
        <v>5</v>
      </c>
      <c r="N153" s="190" t="s">
        <v>42</v>
      </c>
      <c r="O153" s="105"/>
      <c r="P153" s="191">
        <f t="shared" si="31"/>
        <v>0</v>
      </c>
      <c r="Q153" s="191">
        <v>0</v>
      </c>
      <c r="R153" s="191">
        <f t="shared" si="32"/>
        <v>0</v>
      </c>
      <c r="S153" s="191">
        <v>0</v>
      </c>
      <c r="T153" s="192">
        <f t="shared" si="33"/>
        <v>0</v>
      </c>
      <c r="AR153" s="93" t="s">
        <v>188</v>
      </c>
      <c r="AT153" s="93" t="s">
        <v>183</v>
      </c>
      <c r="AU153" s="93" t="s">
        <v>81</v>
      </c>
      <c r="AY153" s="93" t="s">
        <v>180</v>
      </c>
      <c r="BE153" s="193">
        <f t="shared" si="34"/>
        <v>0</v>
      </c>
      <c r="BF153" s="193">
        <f t="shared" si="35"/>
        <v>0</v>
      </c>
      <c r="BG153" s="193">
        <f t="shared" si="36"/>
        <v>0</v>
      </c>
      <c r="BH153" s="193">
        <f t="shared" si="37"/>
        <v>0</v>
      </c>
      <c r="BI153" s="193">
        <f t="shared" si="38"/>
        <v>0</v>
      </c>
      <c r="BJ153" s="93" t="s">
        <v>78</v>
      </c>
      <c r="BK153" s="193">
        <f t="shared" si="39"/>
        <v>0</v>
      </c>
      <c r="BL153" s="93" t="s">
        <v>188</v>
      </c>
      <c r="BM153" s="93" t="s">
        <v>3900</v>
      </c>
    </row>
    <row r="154" spans="2:65" s="103" customFormat="1" ht="16.5" customHeight="1">
      <c r="B154" s="104"/>
      <c r="C154" s="183" t="s">
        <v>636</v>
      </c>
      <c r="D154" s="183" t="s">
        <v>183</v>
      </c>
      <c r="E154" s="184" t="s">
        <v>3901</v>
      </c>
      <c r="F154" s="185" t="s">
        <v>3902</v>
      </c>
      <c r="G154" s="186" t="s">
        <v>186</v>
      </c>
      <c r="H154" s="187">
        <v>150</v>
      </c>
      <c r="I154" s="6"/>
      <c r="J154" s="188">
        <f t="shared" si="30"/>
        <v>0</v>
      </c>
      <c r="K154" s="185" t="s">
        <v>5</v>
      </c>
      <c r="L154" s="104"/>
      <c r="M154" s="189" t="s">
        <v>5</v>
      </c>
      <c r="N154" s="190" t="s">
        <v>42</v>
      </c>
      <c r="O154" s="105"/>
      <c r="P154" s="191">
        <f t="shared" si="31"/>
        <v>0</v>
      </c>
      <c r="Q154" s="191">
        <v>0</v>
      </c>
      <c r="R154" s="191">
        <f t="shared" si="32"/>
        <v>0</v>
      </c>
      <c r="S154" s="191">
        <v>0</v>
      </c>
      <c r="T154" s="192">
        <f t="shared" si="33"/>
        <v>0</v>
      </c>
      <c r="AR154" s="93" t="s">
        <v>188</v>
      </c>
      <c r="AT154" s="93" t="s">
        <v>183</v>
      </c>
      <c r="AU154" s="93" t="s">
        <v>81</v>
      </c>
      <c r="AY154" s="93" t="s">
        <v>180</v>
      </c>
      <c r="BE154" s="193">
        <f t="shared" si="34"/>
        <v>0</v>
      </c>
      <c r="BF154" s="193">
        <f t="shared" si="35"/>
        <v>0</v>
      </c>
      <c r="BG154" s="193">
        <f t="shared" si="36"/>
        <v>0</v>
      </c>
      <c r="BH154" s="193">
        <f t="shared" si="37"/>
        <v>0</v>
      </c>
      <c r="BI154" s="193">
        <f t="shared" si="38"/>
        <v>0</v>
      </c>
      <c r="BJ154" s="93" t="s">
        <v>78</v>
      </c>
      <c r="BK154" s="193">
        <f t="shared" si="39"/>
        <v>0</v>
      </c>
      <c r="BL154" s="93" t="s">
        <v>188</v>
      </c>
      <c r="BM154" s="93" t="s">
        <v>3903</v>
      </c>
    </row>
    <row r="155" spans="2:65" s="103" customFormat="1" ht="16.5" customHeight="1">
      <c r="B155" s="104"/>
      <c r="C155" s="183" t="s">
        <v>639</v>
      </c>
      <c r="D155" s="183" t="s">
        <v>183</v>
      </c>
      <c r="E155" s="184" t="s">
        <v>3904</v>
      </c>
      <c r="F155" s="185" t="s">
        <v>3905</v>
      </c>
      <c r="G155" s="186" t="s">
        <v>426</v>
      </c>
      <c r="H155" s="187">
        <v>300</v>
      </c>
      <c r="I155" s="6"/>
      <c r="J155" s="188">
        <f t="shared" si="30"/>
        <v>0</v>
      </c>
      <c r="K155" s="185" t="s">
        <v>5</v>
      </c>
      <c r="L155" s="104"/>
      <c r="M155" s="189" t="s">
        <v>5</v>
      </c>
      <c r="N155" s="190" t="s">
        <v>42</v>
      </c>
      <c r="O155" s="105"/>
      <c r="P155" s="191">
        <f t="shared" si="31"/>
        <v>0</v>
      </c>
      <c r="Q155" s="191">
        <v>0</v>
      </c>
      <c r="R155" s="191">
        <f t="shared" si="32"/>
        <v>0</v>
      </c>
      <c r="S155" s="191">
        <v>0</v>
      </c>
      <c r="T155" s="192">
        <f t="shared" si="33"/>
        <v>0</v>
      </c>
      <c r="AR155" s="93" t="s">
        <v>188</v>
      </c>
      <c r="AT155" s="93" t="s">
        <v>183</v>
      </c>
      <c r="AU155" s="93" t="s">
        <v>81</v>
      </c>
      <c r="AY155" s="93" t="s">
        <v>180</v>
      </c>
      <c r="BE155" s="193">
        <f t="shared" si="34"/>
        <v>0</v>
      </c>
      <c r="BF155" s="193">
        <f t="shared" si="35"/>
        <v>0</v>
      </c>
      <c r="BG155" s="193">
        <f t="shared" si="36"/>
        <v>0</v>
      </c>
      <c r="BH155" s="193">
        <f t="shared" si="37"/>
        <v>0</v>
      </c>
      <c r="BI155" s="193">
        <f t="shared" si="38"/>
        <v>0</v>
      </c>
      <c r="BJ155" s="93" t="s">
        <v>78</v>
      </c>
      <c r="BK155" s="193">
        <f t="shared" si="39"/>
        <v>0</v>
      </c>
      <c r="BL155" s="93" t="s">
        <v>188</v>
      </c>
      <c r="BM155" s="93" t="s">
        <v>3906</v>
      </c>
    </row>
    <row r="156" spans="2:65" s="103" customFormat="1" ht="16.5" customHeight="1">
      <c r="B156" s="104"/>
      <c r="C156" s="183" t="s">
        <v>649</v>
      </c>
      <c r="D156" s="183" t="s">
        <v>183</v>
      </c>
      <c r="E156" s="184" t="s">
        <v>3907</v>
      </c>
      <c r="F156" s="185" t="s">
        <v>3908</v>
      </c>
      <c r="G156" s="186" t="s">
        <v>426</v>
      </c>
      <c r="H156" s="187">
        <v>300</v>
      </c>
      <c r="I156" s="6"/>
      <c r="J156" s="188">
        <f t="shared" si="30"/>
        <v>0</v>
      </c>
      <c r="K156" s="185" t="s">
        <v>5</v>
      </c>
      <c r="L156" s="104"/>
      <c r="M156" s="189" t="s">
        <v>5</v>
      </c>
      <c r="N156" s="190" t="s">
        <v>42</v>
      </c>
      <c r="O156" s="105"/>
      <c r="P156" s="191">
        <f t="shared" si="31"/>
        <v>0</v>
      </c>
      <c r="Q156" s="191">
        <v>0</v>
      </c>
      <c r="R156" s="191">
        <f t="shared" si="32"/>
        <v>0</v>
      </c>
      <c r="S156" s="191">
        <v>0</v>
      </c>
      <c r="T156" s="192">
        <f t="shared" si="33"/>
        <v>0</v>
      </c>
      <c r="AR156" s="93" t="s">
        <v>188</v>
      </c>
      <c r="AT156" s="93" t="s">
        <v>183</v>
      </c>
      <c r="AU156" s="93" t="s">
        <v>81</v>
      </c>
      <c r="AY156" s="93" t="s">
        <v>180</v>
      </c>
      <c r="BE156" s="193">
        <f t="shared" si="34"/>
        <v>0</v>
      </c>
      <c r="BF156" s="193">
        <f t="shared" si="35"/>
        <v>0</v>
      </c>
      <c r="BG156" s="193">
        <f t="shared" si="36"/>
        <v>0</v>
      </c>
      <c r="BH156" s="193">
        <f t="shared" si="37"/>
        <v>0</v>
      </c>
      <c r="BI156" s="193">
        <f t="shared" si="38"/>
        <v>0</v>
      </c>
      <c r="BJ156" s="93" t="s">
        <v>78</v>
      </c>
      <c r="BK156" s="193">
        <f t="shared" si="39"/>
        <v>0</v>
      </c>
      <c r="BL156" s="93" t="s">
        <v>188</v>
      </c>
      <c r="BM156" s="93" t="s">
        <v>3909</v>
      </c>
    </row>
    <row r="157" spans="2:65" s="103" customFormat="1" ht="16.5" customHeight="1">
      <c r="B157" s="104"/>
      <c r="C157" s="183" t="s">
        <v>659</v>
      </c>
      <c r="D157" s="183" t="s">
        <v>183</v>
      </c>
      <c r="E157" s="184" t="s">
        <v>3910</v>
      </c>
      <c r="F157" s="185" t="s">
        <v>3911</v>
      </c>
      <c r="G157" s="186" t="s">
        <v>426</v>
      </c>
      <c r="H157" s="187">
        <v>150</v>
      </c>
      <c r="I157" s="6"/>
      <c r="J157" s="188">
        <f t="shared" si="30"/>
        <v>0</v>
      </c>
      <c r="K157" s="185" t="s">
        <v>5</v>
      </c>
      <c r="L157" s="104"/>
      <c r="M157" s="189" t="s">
        <v>5</v>
      </c>
      <c r="N157" s="190" t="s">
        <v>42</v>
      </c>
      <c r="O157" s="105"/>
      <c r="P157" s="191">
        <f t="shared" si="31"/>
        <v>0</v>
      </c>
      <c r="Q157" s="191">
        <v>0</v>
      </c>
      <c r="R157" s="191">
        <f t="shared" si="32"/>
        <v>0</v>
      </c>
      <c r="S157" s="191">
        <v>0</v>
      </c>
      <c r="T157" s="192">
        <f t="shared" si="33"/>
        <v>0</v>
      </c>
      <c r="AR157" s="93" t="s">
        <v>188</v>
      </c>
      <c r="AT157" s="93" t="s">
        <v>183</v>
      </c>
      <c r="AU157" s="93" t="s">
        <v>81</v>
      </c>
      <c r="AY157" s="93" t="s">
        <v>180</v>
      </c>
      <c r="BE157" s="193">
        <f t="shared" si="34"/>
        <v>0</v>
      </c>
      <c r="BF157" s="193">
        <f t="shared" si="35"/>
        <v>0</v>
      </c>
      <c r="BG157" s="193">
        <f t="shared" si="36"/>
        <v>0</v>
      </c>
      <c r="BH157" s="193">
        <f t="shared" si="37"/>
        <v>0</v>
      </c>
      <c r="BI157" s="193">
        <f t="shared" si="38"/>
        <v>0</v>
      </c>
      <c r="BJ157" s="93" t="s">
        <v>78</v>
      </c>
      <c r="BK157" s="193">
        <f t="shared" si="39"/>
        <v>0</v>
      </c>
      <c r="BL157" s="93" t="s">
        <v>188</v>
      </c>
      <c r="BM157" s="93" t="s">
        <v>3912</v>
      </c>
    </row>
    <row r="158" spans="2:65" s="103" customFormat="1" ht="16.5" customHeight="1">
      <c r="B158" s="104"/>
      <c r="C158" s="183" t="s">
        <v>703</v>
      </c>
      <c r="D158" s="183" t="s">
        <v>183</v>
      </c>
      <c r="E158" s="184" t="s">
        <v>3913</v>
      </c>
      <c r="F158" s="185" t="s">
        <v>3914</v>
      </c>
      <c r="G158" s="186" t="s">
        <v>426</v>
      </c>
      <c r="H158" s="187">
        <v>30</v>
      </c>
      <c r="I158" s="6"/>
      <c r="J158" s="188">
        <f t="shared" si="30"/>
        <v>0</v>
      </c>
      <c r="K158" s="185" t="s">
        <v>5</v>
      </c>
      <c r="L158" s="104"/>
      <c r="M158" s="189" t="s">
        <v>5</v>
      </c>
      <c r="N158" s="190" t="s">
        <v>42</v>
      </c>
      <c r="O158" s="105"/>
      <c r="P158" s="191">
        <f t="shared" si="31"/>
        <v>0</v>
      </c>
      <c r="Q158" s="191">
        <v>0</v>
      </c>
      <c r="R158" s="191">
        <f t="shared" si="32"/>
        <v>0</v>
      </c>
      <c r="S158" s="191">
        <v>0</v>
      </c>
      <c r="T158" s="192">
        <f t="shared" si="33"/>
        <v>0</v>
      </c>
      <c r="AR158" s="93" t="s">
        <v>188</v>
      </c>
      <c r="AT158" s="93" t="s">
        <v>183</v>
      </c>
      <c r="AU158" s="93" t="s">
        <v>81</v>
      </c>
      <c r="AY158" s="93" t="s">
        <v>180</v>
      </c>
      <c r="BE158" s="193">
        <f t="shared" si="34"/>
        <v>0</v>
      </c>
      <c r="BF158" s="193">
        <f t="shared" si="35"/>
        <v>0</v>
      </c>
      <c r="BG158" s="193">
        <f t="shared" si="36"/>
        <v>0</v>
      </c>
      <c r="BH158" s="193">
        <f t="shared" si="37"/>
        <v>0</v>
      </c>
      <c r="BI158" s="193">
        <f t="shared" si="38"/>
        <v>0</v>
      </c>
      <c r="BJ158" s="93" t="s">
        <v>78</v>
      </c>
      <c r="BK158" s="193">
        <f t="shared" si="39"/>
        <v>0</v>
      </c>
      <c r="BL158" s="93" t="s">
        <v>188</v>
      </c>
      <c r="BM158" s="93" t="s">
        <v>3915</v>
      </c>
    </row>
    <row r="159" spans="2:65" s="103" customFormat="1" ht="16.5" customHeight="1">
      <c r="B159" s="104"/>
      <c r="C159" s="183" t="s">
        <v>479</v>
      </c>
      <c r="D159" s="183" t="s">
        <v>183</v>
      </c>
      <c r="E159" s="184" t="s">
        <v>3916</v>
      </c>
      <c r="F159" s="185" t="s">
        <v>3917</v>
      </c>
      <c r="G159" s="186" t="s">
        <v>426</v>
      </c>
      <c r="H159" s="187">
        <v>30</v>
      </c>
      <c r="I159" s="6"/>
      <c r="J159" s="188">
        <f t="shared" si="30"/>
        <v>0</v>
      </c>
      <c r="K159" s="185" t="s">
        <v>5</v>
      </c>
      <c r="L159" s="104"/>
      <c r="M159" s="189" t="s">
        <v>5</v>
      </c>
      <c r="N159" s="190" t="s">
        <v>42</v>
      </c>
      <c r="O159" s="105"/>
      <c r="P159" s="191">
        <f t="shared" si="31"/>
        <v>0</v>
      </c>
      <c r="Q159" s="191">
        <v>0</v>
      </c>
      <c r="R159" s="191">
        <f t="shared" si="32"/>
        <v>0</v>
      </c>
      <c r="S159" s="191">
        <v>0</v>
      </c>
      <c r="T159" s="192">
        <f t="shared" si="33"/>
        <v>0</v>
      </c>
      <c r="AR159" s="93" t="s">
        <v>188</v>
      </c>
      <c r="AT159" s="93" t="s">
        <v>183</v>
      </c>
      <c r="AU159" s="93" t="s">
        <v>81</v>
      </c>
      <c r="AY159" s="93" t="s">
        <v>180</v>
      </c>
      <c r="BE159" s="193">
        <f t="shared" si="34"/>
        <v>0</v>
      </c>
      <c r="BF159" s="193">
        <f t="shared" si="35"/>
        <v>0</v>
      </c>
      <c r="BG159" s="193">
        <f t="shared" si="36"/>
        <v>0</v>
      </c>
      <c r="BH159" s="193">
        <f t="shared" si="37"/>
        <v>0</v>
      </c>
      <c r="BI159" s="193">
        <f t="shared" si="38"/>
        <v>0</v>
      </c>
      <c r="BJ159" s="93" t="s">
        <v>78</v>
      </c>
      <c r="BK159" s="193">
        <f t="shared" si="39"/>
        <v>0</v>
      </c>
      <c r="BL159" s="93" t="s">
        <v>188</v>
      </c>
      <c r="BM159" s="93" t="s">
        <v>3918</v>
      </c>
    </row>
    <row r="160" spans="2:65" s="103" customFormat="1" ht="16.5" customHeight="1">
      <c r="B160" s="104"/>
      <c r="C160" s="183" t="s">
        <v>647</v>
      </c>
      <c r="D160" s="183" t="s">
        <v>183</v>
      </c>
      <c r="E160" s="184" t="s">
        <v>3919</v>
      </c>
      <c r="F160" s="185" t="s">
        <v>3920</v>
      </c>
      <c r="G160" s="186" t="s">
        <v>426</v>
      </c>
      <c r="H160" s="187">
        <v>20</v>
      </c>
      <c r="I160" s="6"/>
      <c r="J160" s="188">
        <f t="shared" si="30"/>
        <v>0</v>
      </c>
      <c r="K160" s="185" t="s">
        <v>5</v>
      </c>
      <c r="L160" s="104"/>
      <c r="M160" s="189" t="s">
        <v>5</v>
      </c>
      <c r="N160" s="190" t="s">
        <v>42</v>
      </c>
      <c r="O160" s="105"/>
      <c r="P160" s="191">
        <f t="shared" si="31"/>
        <v>0</v>
      </c>
      <c r="Q160" s="191">
        <v>0</v>
      </c>
      <c r="R160" s="191">
        <f t="shared" si="32"/>
        <v>0</v>
      </c>
      <c r="S160" s="191">
        <v>0</v>
      </c>
      <c r="T160" s="192">
        <f t="shared" si="33"/>
        <v>0</v>
      </c>
      <c r="AR160" s="93" t="s">
        <v>188</v>
      </c>
      <c r="AT160" s="93" t="s">
        <v>183</v>
      </c>
      <c r="AU160" s="93" t="s">
        <v>81</v>
      </c>
      <c r="AY160" s="93" t="s">
        <v>180</v>
      </c>
      <c r="BE160" s="193">
        <f t="shared" si="34"/>
        <v>0</v>
      </c>
      <c r="BF160" s="193">
        <f t="shared" si="35"/>
        <v>0</v>
      </c>
      <c r="BG160" s="193">
        <f t="shared" si="36"/>
        <v>0</v>
      </c>
      <c r="BH160" s="193">
        <f t="shared" si="37"/>
        <v>0</v>
      </c>
      <c r="BI160" s="193">
        <f t="shared" si="38"/>
        <v>0</v>
      </c>
      <c r="BJ160" s="93" t="s">
        <v>78</v>
      </c>
      <c r="BK160" s="193">
        <f t="shared" si="39"/>
        <v>0</v>
      </c>
      <c r="BL160" s="93" t="s">
        <v>188</v>
      </c>
      <c r="BM160" s="93" t="s">
        <v>3921</v>
      </c>
    </row>
    <row r="161" spans="2:65" s="103" customFormat="1" ht="16.5" customHeight="1">
      <c r="B161" s="104"/>
      <c r="C161" s="183" t="s">
        <v>730</v>
      </c>
      <c r="D161" s="183" t="s">
        <v>183</v>
      </c>
      <c r="E161" s="184" t="s">
        <v>3922</v>
      </c>
      <c r="F161" s="185" t="s">
        <v>3923</v>
      </c>
      <c r="G161" s="186" t="s">
        <v>426</v>
      </c>
      <c r="H161" s="187">
        <v>1</v>
      </c>
      <c r="I161" s="6"/>
      <c r="J161" s="188">
        <f t="shared" si="30"/>
        <v>0</v>
      </c>
      <c r="K161" s="185" t="s">
        <v>5</v>
      </c>
      <c r="L161" s="104"/>
      <c r="M161" s="189" t="s">
        <v>5</v>
      </c>
      <c r="N161" s="190" t="s">
        <v>42</v>
      </c>
      <c r="O161" s="105"/>
      <c r="P161" s="191">
        <f t="shared" si="31"/>
        <v>0</v>
      </c>
      <c r="Q161" s="191">
        <v>0</v>
      </c>
      <c r="R161" s="191">
        <f t="shared" si="32"/>
        <v>0</v>
      </c>
      <c r="S161" s="191">
        <v>0</v>
      </c>
      <c r="T161" s="192">
        <f t="shared" si="33"/>
        <v>0</v>
      </c>
      <c r="AR161" s="93" t="s">
        <v>188</v>
      </c>
      <c r="AT161" s="93" t="s">
        <v>183</v>
      </c>
      <c r="AU161" s="93" t="s">
        <v>81</v>
      </c>
      <c r="AY161" s="93" t="s">
        <v>180</v>
      </c>
      <c r="BE161" s="193">
        <f t="shared" si="34"/>
        <v>0</v>
      </c>
      <c r="BF161" s="193">
        <f t="shared" si="35"/>
        <v>0</v>
      </c>
      <c r="BG161" s="193">
        <f t="shared" si="36"/>
        <v>0</v>
      </c>
      <c r="BH161" s="193">
        <f t="shared" si="37"/>
        <v>0</v>
      </c>
      <c r="BI161" s="193">
        <f t="shared" si="38"/>
        <v>0</v>
      </c>
      <c r="BJ161" s="93" t="s">
        <v>78</v>
      </c>
      <c r="BK161" s="193">
        <f t="shared" si="39"/>
        <v>0</v>
      </c>
      <c r="BL161" s="93" t="s">
        <v>188</v>
      </c>
      <c r="BM161" s="93" t="s">
        <v>3924</v>
      </c>
    </row>
    <row r="162" spans="2:65" s="103" customFormat="1" ht="16.5" customHeight="1">
      <c r="B162" s="104"/>
      <c r="C162" s="183" t="s">
        <v>735</v>
      </c>
      <c r="D162" s="183" t="s">
        <v>183</v>
      </c>
      <c r="E162" s="184" t="s">
        <v>3925</v>
      </c>
      <c r="F162" s="185" t="s">
        <v>3926</v>
      </c>
      <c r="G162" s="186" t="s">
        <v>186</v>
      </c>
      <c r="H162" s="187">
        <v>90</v>
      </c>
      <c r="I162" s="6"/>
      <c r="J162" s="188">
        <f t="shared" si="30"/>
        <v>0</v>
      </c>
      <c r="K162" s="185" t="s">
        <v>5</v>
      </c>
      <c r="L162" s="104"/>
      <c r="M162" s="189" t="s">
        <v>5</v>
      </c>
      <c r="N162" s="190" t="s">
        <v>42</v>
      </c>
      <c r="O162" s="105"/>
      <c r="P162" s="191">
        <f t="shared" si="31"/>
        <v>0</v>
      </c>
      <c r="Q162" s="191">
        <v>0</v>
      </c>
      <c r="R162" s="191">
        <f t="shared" si="32"/>
        <v>0</v>
      </c>
      <c r="S162" s="191">
        <v>0</v>
      </c>
      <c r="T162" s="192">
        <f t="shared" si="33"/>
        <v>0</v>
      </c>
      <c r="AR162" s="93" t="s">
        <v>188</v>
      </c>
      <c r="AT162" s="93" t="s">
        <v>183</v>
      </c>
      <c r="AU162" s="93" t="s">
        <v>81</v>
      </c>
      <c r="AY162" s="93" t="s">
        <v>180</v>
      </c>
      <c r="BE162" s="193">
        <f t="shared" si="34"/>
        <v>0</v>
      </c>
      <c r="BF162" s="193">
        <f t="shared" si="35"/>
        <v>0</v>
      </c>
      <c r="BG162" s="193">
        <f t="shared" si="36"/>
        <v>0</v>
      </c>
      <c r="BH162" s="193">
        <f t="shared" si="37"/>
        <v>0</v>
      </c>
      <c r="BI162" s="193">
        <f t="shared" si="38"/>
        <v>0</v>
      </c>
      <c r="BJ162" s="93" t="s">
        <v>78</v>
      </c>
      <c r="BK162" s="193">
        <f t="shared" si="39"/>
        <v>0</v>
      </c>
      <c r="BL162" s="93" t="s">
        <v>188</v>
      </c>
      <c r="BM162" s="93" t="s">
        <v>3927</v>
      </c>
    </row>
    <row r="163" spans="2:65" s="103" customFormat="1" ht="16.5" customHeight="1">
      <c r="B163" s="104"/>
      <c r="C163" s="183" t="s">
        <v>744</v>
      </c>
      <c r="D163" s="183" t="s">
        <v>183</v>
      </c>
      <c r="E163" s="184" t="s">
        <v>3928</v>
      </c>
      <c r="F163" s="185" t="s">
        <v>3818</v>
      </c>
      <c r="G163" s="186" t="s">
        <v>2543</v>
      </c>
      <c r="H163" s="8"/>
      <c r="I163" s="6"/>
      <c r="J163" s="188">
        <f t="shared" si="30"/>
        <v>0</v>
      </c>
      <c r="K163" s="185" t="s">
        <v>5</v>
      </c>
      <c r="L163" s="104"/>
      <c r="M163" s="189" t="s">
        <v>5</v>
      </c>
      <c r="N163" s="190" t="s">
        <v>42</v>
      </c>
      <c r="O163" s="105"/>
      <c r="P163" s="191">
        <f t="shared" si="31"/>
        <v>0</v>
      </c>
      <c r="Q163" s="191">
        <v>0</v>
      </c>
      <c r="R163" s="191">
        <f t="shared" si="32"/>
        <v>0</v>
      </c>
      <c r="S163" s="191">
        <v>0</v>
      </c>
      <c r="T163" s="192">
        <f t="shared" si="33"/>
        <v>0</v>
      </c>
      <c r="AR163" s="93" t="s">
        <v>188</v>
      </c>
      <c r="AT163" s="93" t="s">
        <v>183</v>
      </c>
      <c r="AU163" s="93" t="s">
        <v>81</v>
      </c>
      <c r="AY163" s="93" t="s">
        <v>180</v>
      </c>
      <c r="BE163" s="193">
        <f t="shared" si="34"/>
        <v>0</v>
      </c>
      <c r="BF163" s="193">
        <f t="shared" si="35"/>
        <v>0</v>
      </c>
      <c r="BG163" s="193">
        <f t="shared" si="36"/>
        <v>0</v>
      </c>
      <c r="BH163" s="193">
        <f t="shared" si="37"/>
        <v>0</v>
      </c>
      <c r="BI163" s="193">
        <f t="shared" si="38"/>
        <v>0</v>
      </c>
      <c r="BJ163" s="93" t="s">
        <v>78</v>
      </c>
      <c r="BK163" s="193">
        <f t="shared" si="39"/>
        <v>0</v>
      </c>
      <c r="BL163" s="93" t="s">
        <v>188</v>
      </c>
      <c r="BM163" s="93" t="s">
        <v>3929</v>
      </c>
    </row>
    <row r="164" spans="2:65" s="171" customFormat="1" ht="29.85" customHeight="1">
      <c r="B164" s="170"/>
      <c r="D164" s="172" t="s">
        <v>70</v>
      </c>
      <c r="E164" s="181" t="s">
        <v>2901</v>
      </c>
      <c r="F164" s="181" t="s">
        <v>3647</v>
      </c>
      <c r="J164" s="182">
        <f>BK164</f>
        <v>0</v>
      </c>
      <c r="L164" s="170"/>
      <c r="M164" s="175"/>
      <c r="N164" s="176"/>
      <c r="O164" s="176"/>
      <c r="P164" s="177">
        <f>P165</f>
        <v>0</v>
      </c>
      <c r="Q164" s="176"/>
      <c r="R164" s="177">
        <f>R165</f>
        <v>0</v>
      </c>
      <c r="S164" s="176"/>
      <c r="T164" s="178">
        <f>T165</f>
        <v>0</v>
      </c>
      <c r="AR164" s="172" t="s">
        <v>78</v>
      </c>
      <c r="AT164" s="179" t="s">
        <v>70</v>
      </c>
      <c r="AU164" s="179" t="s">
        <v>78</v>
      </c>
      <c r="AY164" s="172" t="s">
        <v>180</v>
      </c>
      <c r="BK164" s="180">
        <f>BK165</f>
        <v>0</v>
      </c>
    </row>
    <row r="165" spans="2:65" s="103" customFormat="1" ht="16.5" customHeight="1">
      <c r="B165" s="104"/>
      <c r="C165" s="183" t="s">
        <v>750</v>
      </c>
      <c r="D165" s="183" t="s">
        <v>183</v>
      </c>
      <c r="E165" s="184" t="s">
        <v>3648</v>
      </c>
      <c r="F165" s="185" t="s">
        <v>3649</v>
      </c>
      <c r="G165" s="186" t="s">
        <v>416</v>
      </c>
      <c r="H165" s="187">
        <v>1</v>
      </c>
      <c r="I165" s="6"/>
      <c r="J165" s="188">
        <f>ROUND(I165*H165,2)</f>
        <v>0</v>
      </c>
      <c r="K165" s="185" t="s">
        <v>5</v>
      </c>
      <c r="L165" s="104"/>
      <c r="M165" s="189" t="s">
        <v>5</v>
      </c>
      <c r="N165" s="190" t="s">
        <v>42</v>
      </c>
      <c r="O165" s="105"/>
      <c r="P165" s="191">
        <f>O165*H165</f>
        <v>0</v>
      </c>
      <c r="Q165" s="191">
        <v>0</v>
      </c>
      <c r="R165" s="191">
        <f>Q165*H165</f>
        <v>0</v>
      </c>
      <c r="S165" s="191">
        <v>0</v>
      </c>
      <c r="T165" s="192">
        <f>S165*H165</f>
        <v>0</v>
      </c>
      <c r="AR165" s="93" t="s">
        <v>188</v>
      </c>
      <c r="AT165" s="93" t="s">
        <v>183</v>
      </c>
      <c r="AU165" s="93" t="s">
        <v>81</v>
      </c>
      <c r="AY165" s="93" t="s">
        <v>180</v>
      </c>
      <c r="BE165" s="193">
        <f>IF(N165="základní",J165,0)</f>
        <v>0</v>
      </c>
      <c r="BF165" s="193">
        <f>IF(N165="snížená",J165,0)</f>
        <v>0</v>
      </c>
      <c r="BG165" s="193">
        <f>IF(N165="zákl. přenesená",J165,0)</f>
        <v>0</v>
      </c>
      <c r="BH165" s="193">
        <f>IF(N165="sníž. přenesená",J165,0)</f>
        <v>0</v>
      </c>
      <c r="BI165" s="193">
        <f>IF(N165="nulová",J165,0)</f>
        <v>0</v>
      </c>
      <c r="BJ165" s="93" t="s">
        <v>78</v>
      </c>
      <c r="BK165" s="193">
        <f>ROUND(I165*H165,2)</f>
        <v>0</v>
      </c>
      <c r="BL165" s="93" t="s">
        <v>188</v>
      </c>
      <c r="BM165" s="93" t="s">
        <v>3930</v>
      </c>
    </row>
    <row r="166" spans="2:65" s="171" customFormat="1" ht="29.85" customHeight="1">
      <c r="B166" s="170"/>
      <c r="D166" s="172" t="s">
        <v>70</v>
      </c>
      <c r="E166" s="181" t="s">
        <v>2910</v>
      </c>
      <c r="F166" s="181" t="s">
        <v>3931</v>
      </c>
      <c r="J166" s="182">
        <f>BK166</f>
        <v>0</v>
      </c>
      <c r="L166" s="170"/>
      <c r="M166" s="175"/>
      <c r="N166" s="176"/>
      <c r="O166" s="176"/>
      <c r="P166" s="177">
        <f>P167</f>
        <v>0</v>
      </c>
      <c r="Q166" s="176"/>
      <c r="R166" s="177">
        <f>R167</f>
        <v>0</v>
      </c>
      <c r="S166" s="176"/>
      <c r="T166" s="178">
        <f>T167</f>
        <v>0</v>
      </c>
      <c r="AR166" s="172" t="s">
        <v>78</v>
      </c>
      <c r="AT166" s="179" t="s">
        <v>70</v>
      </c>
      <c r="AU166" s="179" t="s">
        <v>78</v>
      </c>
      <c r="AY166" s="172" t="s">
        <v>180</v>
      </c>
      <c r="BK166" s="180">
        <f>BK167</f>
        <v>0</v>
      </c>
    </row>
    <row r="167" spans="2:65" s="103" customFormat="1" ht="16.5" customHeight="1">
      <c r="B167" s="104"/>
      <c r="C167" s="183" t="s">
        <v>755</v>
      </c>
      <c r="D167" s="183" t="s">
        <v>183</v>
      </c>
      <c r="E167" s="184" t="s">
        <v>3932</v>
      </c>
      <c r="F167" s="185" t="s">
        <v>3933</v>
      </c>
      <c r="G167" s="186" t="s">
        <v>416</v>
      </c>
      <c r="H167" s="187">
        <v>1</v>
      </c>
      <c r="I167" s="6"/>
      <c r="J167" s="188">
        <f>ROUND(I167*H167,2)</f>
        <v>0</v>
      </c>
      <c r="K167" s="185" t="s">
        <v>5</v>
      </c>
      <c r="L167" s="104"/>
      <c r="M167" s="189" t="s">
        <v>5</v>
      </c>
      <c r="N167" s="190" t="s">
        <v>42</v>
      </c>
      <c r="O167" s="105"/>
      <c r="P167" s="191">
        <f>O167*H167</f>
        <v>0</v>
      </c>
      <c r="Q167" s="191">
        <v>0</v>
      </c>
      <c r="R167" s="191">
        <f>Q167*H167</f>
        <v>0</v>
      </c>
      <c r="S167" s="191">
        <v>0</v>
      </c>
      <c r="T167" s="192">
        <f>S167*H167</f>
        <v>0</v>
      </c>
      <c r="AR167" s="93" t="s">
        <v>188</v>
      </c>
      <c r="AT167" s="93" t="s">
        <v>183</v>
      </c>
      <c r="AU167" s="93" t="s">
        <v>81</v>
      </c>
      <c r="AY167" s="93" t="s">
        <v>180</v>
      </c>
      <c r="BE167" s="193">
        <f>IF(N167="základní",J167,0)</f>
        <v>0</v>
      </c>
      <c r="BF167" s="193">
        <f>IF(N167="snížená",J167,0)</f>
        <v>0</v>
      </c>
      <c r="BG167" s="193">
        <f>IF(N167="zákl. přenesená",J167,0)</f>
        <v>0</v>
      </c>
      <c r="BH167" s="193">
        <f>IF(N167="sníž. přenesená",J167,0)</f>
        <v>0</v>
      </c>
      <c r="BI167" s="193">
        <f>IF(N167="nulová",J167,0)</f>
        <v>0</v>
      </c>
      <c r="BJ167" s="93" t="s">
        <v>78</v>
      </c>
      <c r="BK167" s="193">
        <f>ROUND(I167*H167,2)</f>
        <v>0</v>
      </c>
      <c r="BL167" s="93" t="s">
        <v>188</v>
      </c>
      <c r="BM167" s="93" t="s">
        <v>3934</v>
      </c>
    </row>
    <row r="168" spans="2:65" s="171" customFormat="1" ht="37.35" customHeight="1">
      <c r="B168" s="170"/>
      <c r="D168" s="172" t="s">
        <v>70</v>
      </c>
      <c r="E168" s="173" t="s">
        <v>2570</v>
      </c>
      <c r="F168" s="173" t="s">
        <v>2571</v>
      </c>
      <c r="J168" s="174">
        <f>BK168</f>
        <v>0</v>
      </c>
      <c r="L168" s="170"/>
      <c r="M168" s="175"/>
      <c r="N168" s="176"/>
      <c r="O168" s="176"/>
      <c r="P168" s="177">
        <f>P169+P171+P175</f>
        <v>0</v>
      </c>
      <c r="Q168" s="176"/>
      <c r="R168" s="177">
        <f>R169+R171+R175</f>
        <v>0</v>
      </c>
      <c r="S168" s="176"/>
      <c r="T168" s="178">
        <f>T169+T171+T175</f>
        <v>0</v>
      </c>
      <c r="AR168" s="172" t="s">
        <v>219</v>
      </c>
      <c r="AT168" s="179" t="s">
        <v>70</v>
      </c>
      <c r="AU168" s="179" t="s">
        <v>71</v>
      </c>
      <c r="AY168" s="172" t="s">
        <v>180</v>
      </c>
      <c r="BK168" s="180">
        <f>BK169+BK171+BK175</f>
        <v>0</v>
      </c>
    </row>
    <row r="169" spans="2:65" s="171" customFormat="1" ht="19.899999999999999" customHeight="1">
      <c r="B169" s="170"/>
      <c r="D169" s="172" t="s">
        <v>70</v>
      </c>
      <c r="E169" s="181" t="s">
        <v>2572</v>
      </c>
      <c r="F169" s="181" t="s">
        <v>2573</v>
      </c>
      <c r="J169" s="182">
        <f>BK169</f>
        <v>0</v>
      </c>
      <c r="L169" s="170"/>
      <c r="M169" s="175"/>
      <c r="N169" s="176"/>
      <c r="O169" s="176"/>
      <c r="P169" s="177">
        <f>P170</f>
        <v>0</v>
      </c>
      <c r="Q169" s="176"/>
      <c r="R169" s="177">
        <f>R170</f>
        <v>0</v>
      </c>
      <c r="S169" s="176"/>
      <c r="T169" s="178">
        <f>T170</f>
        <v>0</v>
      </c>
      <c r="AR169" s="172" t="s">
        <v>219</v>
      </c>
      <c r="AT169" s="179" t="s">
        <v>70</v>
      </c>
      <c r="AU169" s="179" t="s">
        <v>78</v>
      </c>
      <c r="AY169" s="172" t="s">
        <v>180</v>
      </c>
      <c r="BK169" s="180">
        <f>BK170</f>
        <v>0</v>
      </c>
    </row>
    <row r="170" spans="2:65" s="103" customFormat="1" ht="16.5" customHeight="1">
      <c r="B170" s="104"/>
      <c r="C170" s="183" t="s">
        <v>764</v>
      </c>
      <c r="D170" s="183" t="s">
        <v>183</v>
      </c>
      <c r="E170" s="184" t="s">
        <v>2580</v>
      </c>
      <c r="F170" s="185" t="s">
        <v>2581</v>
      </c>
      <c r="G170" s="186" t="s">
        <v>416</v>
      </c>
      <c r="H170" s="187">
        <v>1</v>
      </c>
      <c r="I170" s="6"/>
      <c r="J170" s="188">
        <f>ROUND(I170*H170,2)</f>
        <v>0</v>
      </c>
      <c r="K170" s="185" t="s">
        <v>187</v>
      </c>
      <c r="L170" s="104"/>
      <c r="M170" s="189" t="s">
        <v>5</v>
      </c>
      <c r="N170" s="190" t="s">
        <v>42</v>
      </c>
      <c r="O170" s="105"/>
      <c r="P170" s="191">
        <f>O170*H170</f>
        <v>0</v>
      </c>
      <c r="Q170" s="191">
        <v>0</v>
      </c>
      <c r="R170" s="191">
        <f>Q170*H170</f>
        <v>0</v>
      </c>
      <c r="S170" s="191">
        <v>0</v>
      </c>
      <c r="T170" s="192">
        <f>S170*H170</f>
        <v>0</v>
      </c>
      <c r="AR170" s="93" t="s">
        <v>2577</v>
      </c>
      <c r="AT170" s="93" t="s">
        <v>183</v>
      </c>
      <c r="AU170" s="93" t="s">
        <v>81</v>
      </c>
      <c r="AY170" s="93" t="s">
        <v>180</v>
      </c>
      <c r="BE170" s="193">
        <f>IF(N170="základní",J170,0)</f>
        <v>0</v>
      </c>
      <c r="BF170" s="193">
        <f>IF(N170="snížená",J170,0)</f>
        <v>0</v>
      </c>
      <c r="BG170" s="193">
        <f>IF(N170="zákl. přenesená",J170,0)</f>
        <v>0</v>
      </c>
      <c r="BH170" s="193">
        <f>IF(N170="sníž. přenesená",J170,0)</f>
        <v>0</v>
      </c>
      <c r="BI170" s="193">
        <f>IF(N170="nulová",J170,0)</f>
        <v>0</v>
      </c>
      <c r="BJ170" s="93" t="s">
        <v>78</v>
      </c>
      <c r="BK170" s="193">
        <f>ROUND(I170*H170,2)</f>
        <v>0</v>
      </c>
      <c r="BL170" s="93" t="s">
        <v>2577</v>
      </c>
      <c r="BM170" s="93" t="s">
        <v>3935</v>
      </c>
    </row>
    <row r="171" spans="2:65" s="171" customFormat="1" ht="29.85" customHeight="1">
      <c r="B171" s="170"/>
      <c r="D171" s="172" t="s">
        <v>70</v>
      </c>
      <c r="E171" s="181" t="s">
        <v>2583</v>
      </c>
      <c r="F171" s="181" t="s">
        <v>2584</v>
      </c>
      <c r="J171" s="182">
        <f>BK171</f>
        <v>0</v>
      </c>
      <c r="L171" s="170"/>
      <c r="M171" s="175"/>
      <c r="N171" s="176"/>
      <c r="O171" s="176"/>
      <c r="P171" s="177">
        <f>SUM(P172:P174)</f>
        <v>0</v>
      </c>
      <c r="Q171" s="176"/>
      <c r="R171" s="177">
        <f>SUM(R172:R174)</f>
        <v>0</v>
      </c>
      <c r="S171" s="176"/>
      <c r="T171" s="178">
        <f>SUM(T172:T174)</f>
        <v>0</v>
      </c>
      <c r="AR171" s="172" t="s">
        <v>219</v>
      </c>
      <c r="AT171" s="179" t="s">
        <v>70</v>
      </c>
      <c r="AU171" s="179" t="s">
        <v>78</v>
      </c>
      <c r="AY171" s="172" t="s">
        <v>180</v>
      </c>
      <c r="BK171" s="180">
        <f>SUM(BK172:BK174)</f>
        <v>0</v>
      </c>
    </row>
    <row r="172" spans="2:65" s="103" customFormat="1" ht="16.5" customHeight="1">
      <c r="B172" s="104"/>
      <c r="C172" s="183" t="s">
        <v>770</v>
      </c>
      <c r="D172" s="183" t="s">
        <v>183</v>
      </c>
      <c r="E172" s="184" t="s">
        <v>2586</v>
      </c>
      <c r="F172" s="185" t="s">
        <v>2584</v>
      </c>
      <c r="G172" s="186" t="s">
        <v>416</v>
      </c>
      <c r="H172" s="187">
        <v>1</v>
      </c>
      <c r="I172" s="6"/>
      <c r="J172" s="188">
        <f>ROUND(I172*H172,2)</f>
        <v>0</v>
      </c>
      <c r="K172" s="185" t="s">
        <v>187</v>
      </c>
      <c r="L172" s="104"/>
      <c r="M172" s="189" t="s">
        <v>5</v>
      </c>
      <c r="N172" s="190" t="s">
        <v>42</v>
      </c>
      <c r="O172" s="105"/>
      <c r="P172" s="191">
        <f>O172*H172</f>
        <v>0</v>
      </c>
      <c r="Q172" s="191">
        <v>0</v>
      </c>
      <c r="R172" s="191">
        <f>Q172*H172</f>
        <v>0</v>
      </c>
      <c r="S172" s="191">
        <v>0</v>
      </c>
      <c r="T172" s="192">
        <f>S172*H172</f>
        <v>0</v>
      </c>
      <c r="AR172" s="93" t="s">
        <v>2577</v>
      </c>
      <c r="AT172" s="93" t="s">
        <v>183</v>
      </c>
      <c r="AU172" s="93" t="s">
        <v>81</v>
      </c>
      <c r="AY172" s="93" t="s">
        <v>180</v>
      </c>
      <c r="BE172" s="193">
        <f>IF(N172="základní",J172,0)</f>
        <v>0</v>
      </c>
      <c r="BF172" s="193">
        <f>IF(N172="snížená",J172,0)</f>
        <v>0</v>
      </c>
      <c r="BG172" s="193">
        <f>IF(N172="zákl. přenesená",J172,0)</f>
        <v>0</v>
      </c>
      <c r="BH172" s="193">
        <f>IF(N172="sníž. přenesená",J172,0)</f>
        <v>0</v>
      </c>
      <c r="BI172" s="193">
        <f>IF(N172="nulová",J172,0)</f>
        <v>0</v>
      </c>
      <c r="BJ172" s="93" t="s">
        <v>78</v>
      </c>
      <c r="BK172" s="193">
        <f>ROUND(I172*H172,2)</f>
        <v>0</v>
      </c>
      <c r="BL172" s="93" t="s">
        <v>2577</v>
      </c>
      <c r="BM172" s="93" t="s">
        <v>3936</v>
      </c>
    </row>
    <row r="173" spans="2:65" s="195" customFormat="1">
      <c r="B173" s="194"/>
      <c r="D173" s="196" t="s">
        <v>190</v>
      </c>
      <c r="E173" s="197" t="s">
        <v>5</v>
      </c>
      <c r="F173" s="198" t="s">
        <v>2800</v>
      </c>
      <c r="H173" s="197" t="s">
        <v>5</v>
      </c>
      <c r="L173" s="194"/>
      <c r="M173" s="199"/>
      <c r="N173" s="200"/>
      <c r="O173" s="200"/>
      <c r="P173" s="200"/>
      <c r="Q173" s="200"/>
      <c r="R173" s="200"/>
      <c r="S173" s="200"/>
      <c r="T173" s="201"/>
      <c r="AT173" s="197" t="s">
        <v>190</v>
      </c>
      <c r="AU173" s="197" t="s">
        <v>81</v>
      </c>
      <c r="AV173" s="195" t="s">
        <v>78</v>
      </c>
      <c r="AW173" s="195" t="s">
        <v>34</v>
      </c>
      <c r="AX173" s="195" t="s">
        <v>71</v>
      </c>
      <c r="AY173" s="197" t="s">
        <v>180</v>
      </c>
    </row>
    <row r="174" spans="2:65" s="203" customFormat="1">
      <c r="B174" s="202"/>
      <c r="D174" s="196" t="s">
        <v>190</v>
      </c>
      <c r="E174" s="204" t="s">
        <v>5</v>
      </c>
      <c r="F174" s="205" t="s">
        <v>78</v>
      </c>
      <c r="H174" s="206">
        <v>1</v>
      </c>
      <c r="L174" s="202"/>
      <c r="M174" s="207"/>
      <c r="N174" s="208"/>
      <c r="O174" s="208"/>
      <c r="P174" s="208"/>
      <c r="Q174" s="208"/>
      <c r="R174" s="208"/>
      <c r="S174" s="208"/>
      <c r="T174" s="209"/>
      <c r="AT174" s="204" t="s">
        <v>190</v>
      </c>
      <c r="AU174" s="204" t="s">
        <v>81</v>
      </c>
      <c r="AV174" s="203" t="s">
        <v>81</v>
      </c>
      <c r="AW174" s="203" t="s">
        <v>34</v>
      </c>
      <c r="AX174" s="203" t="s">
        <v>78</v>
      </c>
      <c r="AY174" s="204" t="s">
        <v>180</v>
      </c>
    </row>
    <row r="175" spans="2:65" s="171" customFormat="1" ht="29.85" customHeight="1">
      <c r="B175" s="170"/>
      <c r="D175" s="172" t="s">
        <v>70</v>
      </c>
      <c r="E175" s="181" t="s">
        <v>2597</v>
      </c>
      <c r="F175" s="181" t="s">
        <v>2598</v>
      </c>
      <c r="J175" s="182">
        <f>BK175</f>
        <v>0</v>
      </c>
      <c r="L175" s="170"/>
      <c r="M175" s="175"/>
      <c r="N175" s="176"/>
      <c r="O175" s="176"/>
      <c r="P175" s="177">
        <f>P176</f>
        <v>0</v>
      </c>
      <c r="Q175" s="176"/>
      <c r="R175" s="177">
        <f>R176</f>
        <v>0</v>
      </c>
      <c r="S175" s="176"/>
      <c r="T175" s="178">
        <f>T176</f>
        <v>0</v>
      </c>
      <c r="AR175" s="172" t="s">
        <v>219</v>
      </c>
      <c r="AT175" s="179" t="s">
        <v>70</v>
      </c>
      <c r="AU175" s="179" t="s">
        <v>78</v>
      </c>
      <c r="AY175" s="172" t="s">
        <v>180</v>
      </c>
      <c r="BK175" s="180">
        <f>BK176</f>
        <v>0</v>
      </c>
    </row>
    <row r="176" spans="2:65" s="103" customFormat="1" ht="16.5" customHeight="1">
      <c r="B176" s="104"/>
      <c r="C176" s="183" t="s">
        <v>773</v>
      </c>
      <c r="D176" s="183" t="s">
        <v>183</v>
      </c>
      <c r="E176" s="184" t="s">
        <v>2600</v>
      </c>
      <c r="F176" s="185" t="s">
        <v>2601</v>
      </c>
      <c r="G176" s="186" t="s">
        <v>416</v>
      </c>
      <c r="H176" s="187">
        <v>1</v>
      </c>
      <c r="I176" s="6"/>
      <c r="J176" s="188">
        <f>ROUND(I176*H176,2)</f>
        <v>0</v>
      </c>
      <c r="K176" s="185" t="s">
        <v>187</v>
      </c>
      <c r="L176" s="104"/>
      <c r="M176" s="189" t="s">
        <v>5</v>
      </c>
      <c r="N176" s="235" t="s">
        <v>42</v>
      </c>
      <c r="O176" s="236"/>
      <c r="P176" s="237">
        <f>O176*H176</f>
        <v>0</v>
      </c>
      <c r="Q176" s="237">
        <v>0</v>
      </c>
      <c r="R176" s="237">
        <f>Q176*H176</f>
        <v>0</v>
      </c>
      <c r="S176" s="237">
        <v>0</v>
      </c>
      <c r="T176" s="238">
        <f>S176*H176</f>
        <v>0</v>
      </c>
      <c r="AR176" s="93" t="s">
        <v>2577</v>
      </c>
      <c r="AT176" s="93" t="s">
        <v>183</v>
      </c>
      <c r="AU176" s="93" t="s">
        <v>81</v>
      </c>
      <c r="AY176" s="93" t="s">
        <v>180</v>
      </c>
      <c r="BE176" s="193">
        <f>IF(N176="základní",J176,0)</f>
        <v>0</v>
      </c>
      <c r="BF176" s="193">
        <f>IF(N176="snížená",J176,0)</f>
        <v>0</v>
      </c>
      <c r="BG176" s="193">
        <f>IF(N176="zákl. přenesená",J176,0)</f>
        <v>0</v>
      </c>
      <c r="BH176" s="193">
        <f>IF(N176="sníž. přenesená",J176,0)</f>
        <v>0</v>
      </c>
      <c r="BI176" s="193">
        <f>IF(N176="nulová",J176,0)</f>
        <v>0</v>
      </c>
      <c r="BJ176" s="93" t="s">
        <v>78</v>
      </c>
      <c r="BK176" s="193">
        <f>ROUND(I176*H176,2)</f>
        <v>0</v>
      </c>
      <c r="BL176" s="93" t="s">
        <v>2577</v>
      </c>
      <c r="BM176" s="93" t="s">
        <v>3937</v>
      </c>
    </row>
    <row r="177" spans="2:12" s="103" customFormat="1" ht="6.95" customHeight="1">
      <c r="B177" s="128"/>
      <c r="C177" s="129"/>
      <c r="D177" s="129"/>
      <c r="E177" s="129"/>
      <c r="F177" s="129"/>
      <c r="G177" s="129"/>
      <c r="H177" s="129"/>
      <c r="I177" s="129"/>
      <c r="J177" s="129"/>
      <c r="K177" s="129"/>
      <c r="L177" s="104"/>
    </row>
  </sheetData>
  <sheetProtection password="CF17" sheet="1" selectLockedCells="1"/>
  <autoFilter ref="C92:K176"/>
  <customSheetViews>
    <customSheetView guid="{B27864AB-045D-4AAD-8B6E-D0925319E34E}" showGridLines="0" fitToPage="1" showAutoFilter="1" hiddenRows="1" hiddenColumns="1">
      <pane ySplit="1" topLeftCell="A115" activePane="bottomLeft" state="frozen"/>
      <selection pane="bottomLeft" activeCell="I125" sqref="I125"/>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85:H85"/>
    <mergeCell ref="G1:H1"/>
    <mergeCell ref="L2:V2"/>
    <mergeCell ref="E49:H49"/>
    <mergeCell ref="E51:H51"/>
    <mergeCell ref="J55:J56"/>
    <mergeCell ref="E81:H81"/>
    <mergeCell ref="E83:H83"/>
    <mergeCell ref="E7:H7"/>
    <mergeCell ref="E9:H9"/>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79" activePane="bottomLeft" state="frozen"/>
      <selection pane="bottomLeft" activeCell="I100" activeCellId="2" sqref="I88:I93 I96 I100"/>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104</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ht="15">
      <c r="B8" s="97"/>
      <c r="C8" s="98"/>
      <c r="D8" s="102" t="s">
        <v>115</v>
      </c>
      <c r="E8" s="98"/>
      <c r="F8" s="98"/>
      <c r="G8" s="98"/>
      <c r="H8" s="98"/>
      <c r="I8" s="98"/>
      <c r="J8" s="98"/>
      <c r="K8" s="100"/>
    </row>
    <row r="9" spans="1:70" s="103" customFormat="1" ht="16.5" customHeight="1">
      <c r="B9" s="104"/>
      <c r="C9" s="105"/>
      <c r="D9" s="105"/>
      <c r="E9" s="348" t="s">
        <v>116</v>
      </c>
      <c r="F9" s="349"/>
      <c r="G9" s="349"/>
      <c r="H9" s="349"/>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50" t="s">
        <v>3938</v>
      </c>
      <c r="F11" s="349"/>
      <c r="G11" s="349"/>
      <c r="H11" s="349"/>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2608</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15" t="s">
        <v>3728</v>
      </c>
      <c r="F26" s="315"/>
      <c r="G26" s="315"/>
      <c r="H26" s="315"/>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ROUND(J86,2)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ROUND(SUM(BE86:BE100), 2)</f>
        <v>0</v>
      </c>
      <c r="G32" s="105"/>
      <c r="H32" s="105"/>
      <c r="I32" s="120">
        <v>0.21</v>
      </c>
      <c r="J32" s="119">
        <f>ROUND(ROUND((SUM(BE86:BE100)), 2)*I32, 2)</f>
        <v>0</v>
      </c>
      <c r="K32" s="106"/>
    </row>
    <row r="33" spans="2:11" s="103" customFormat="1" ht="14.45" customHeight="1">
      <c r="B33" s="104"/>
      <c r="C33" s="105"/>
      <c r="D33" s="105"/>
      <c r="E33" s="118" t="s">
        <v>43</v>
      </c>
      <c r="F33" s="119">
        <f>ROUND(SUM(BF86:BF100), 2)</f>
        <v>0</v>
      </c>
      <c r="G33" s="105"/>
      <c r="H33" s="105"/>
      <c r="I33" s="120">
        <v>0.15</v>
      </c>
      <c r="J33" s="119">
        <f>ROUND(ROUND((SUM(BF86:BF100)), 2)*I33, 2)</f>
        <v>0</v>
      </c>
      <c r="K33" s="106"/>
    </row>
    <row r="34" spans="2:11" s="103" customFormat="1" ht="14.45" hidden="1" customHeight="1">
      <c r="B34" s="104"/>
      <c r="C34" s="105"/>
      <c r="D34" s="105"/>
      <c r="E34" s="118" t="s">
        <v>44</v>
      </c>
      <c r="F34" s="119">
        <f>ROUND(SUM(BG86:BG100), 2)</f>
        <v>0</v>
      </c>
      <c r="G34" s="105"/>
      <c r="H34" s="105"/>
      <c r="I34" s="120">
        <v>0.21</v>
      </c>
      <c r="J34" s="119">
        <v>0</v>
      </c>
      <c r="K34" s="106"/>
    </row>
    <row r="35" spans="2:11" s="103" customFormat="1" ht="14.45" hidden="1" customHeight="1">
      <c r="B35" s="104"/>
      <c r="C35" s="105"/>
      <c r="D35" s="105"/>
      <c r="E35" s="118" t="s">
        <v>45</v>
      </c>
      <c r="F35" s="119">
        <f>ROUND(SUM(BH86:BH100), 2)</f>
        <v>0</v>
      </c>
      <c r="G35" s="105"/>
      <c r="H35" s="105"/>
      <c r="I35" s="120">
        <v>0.15</v>
      </c>
      <c r="J35" s="119">
        <v>0</v>
      </c>
      <c r="K35" s="106"/>
    </row>
    <row r="36" spans="2:11" s="103" customFormat="1" ht="14.45" hidden="1" customHeight="1">
      <c r="B36" s="104"/>
      <c r="C36" s="105"/>
      <c r="D36" s="105"/>
      <c r="E36" s="118" t="s">
        <v>46</v>
      </c>
      <c r="F36" s="119">
        <f>ROUND(SUM(BI86:BI100),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8" t="str">
        <f>E7</f>
        <v>ÚSTÍ NAD LABEM, NEŠTĚMICKÁ 795/37 - STAVEBNÍ ÚPR.OBJ.PRO PEČOVATELSOU SLUŽBU</v>
      </c>
      <c r="F47" s="354"/>
      <c r="G47" s="354"/>
      <c r="H47" s="354"/>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8" t="s">
        <v>116</v>
      </c>
      <c r="F49" s="349"/>
      <c r="G49" s="349"/>
      <c r="H49" s="349"/>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50" t="str">
        <f>E11</f>
        <v>D.1.01.4.11 - SYSTÉM ZACHYCENÍ PÁDU</v>
      </c>
      <c r="F51" s="349"/>
      <c r="G51" s="349"/>
      <c r="H51" s="349"/>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15" t="str">
        <f>E23</f>
        <v>G DESIGN s.r.o.</v>
      </c>
      <c r="K55" s="106"/>
    </row>
    <row r="56" spans="2:47" s="103" customFormat="1" ht="14.45" customHeight="1">
      <c r="B56" s="104"/>
      <c r="C56" s="102" t="s">
        <v>30</v>
      </c>
      <c r="D56" s="105"/>
      <c r="E56" s="105"/>
      <c r="F56" s="107" t="str">
        <f>IF(E20="","",E20)</f>
        <v/>
      </c>
      <c r="G56" s="105"/>
      <c r="H56" s="105"/>
      <c r="I56" s="105"/>
      <c r="J56" s="351"/>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J86</f>
        <v>0</v>
      </c>
      <c r="K60" s="106"/>
      <c r="AU60" s="93" t="s">
        <v>123</v>
      </c>
    </row>
    <row r="61" spans="2:47" s="144" customFormat="1" ht="24.95" customHeight="1">
      <c r="B61" s="138"/>
      <c r="C61" s="139"/>
      <c r="D61" s="140" t="s">
        <v>3939</v>
      </c>
      <c r="E61" s="141"/>
      <c r="F61" s="141"/>
      <c r="G61" s="141"/>
      <c r="H61" s="141"/>
      <c r="I61" s="141"/>
      <c r="J61" s="142">
        <f>J87</f>
        <v>0</v>
      </c>
      <c r="K61" s="143"/>
    </row>
    <row r="62" spans="2:47" s="144" customFormat="1" ht="24.95" customHeight="1">
      <c r="B62" s="138"/>
      <c r="C62" s="139"/>
      <c r="D62" s="140" t="s">
        <v>160</v>
      </c>
      <c r="E62" s="141"/>
      <c r="F62" s="141"/>
      <c r="G62" s="141"/>
      <c r="H62" s="141"/>
      <c r="I62" s="141"/>
      <c r="J62" s="142">
        <f>J94</f>
        <v>0</v>
      </c>
      <c r="K62" s="143"/>
    </row>
    <row r="63" spans="2:47" s="151" customFormat="1" ht="19.899999999999999" customHeight="1">
      <c r="B63" s="145"/>
      <c r="C63" s="146"/>
      <c r="D63" s="147" t="s">
        <v>162</v>
      </c>
      <c r="E63" s="148"/>
      <c r="F63" s="148"/>
      <c r="G63" s="148"/>
      <c r="H63" s="148"/>
      <c r="I63" s="148"/>
      <c r="J63" s="149">
        <f>J95</f>
        <v>0</v>
      </c>
      <c r="K63" s="150"/>
    </row>
    <row r="64" spans="2:47" s="151" customFormat="1" ht="19.899999999999999" customHeight="1">
      <c r="B64" s="145"/>
      <c r="C64" s="146"/>
      <c r="D64" s="147" t="s">
        <v>163</v>
      </c>
      <c r="E64" s="148"/>
      <c r="F64" s="148"/>
      <c r="G64" s="148"/>
      <c r="H64" s="148"/>
      <c r="I64" s="148"/>
      <c r="J64" s="149">
        <f>J99</f>
        <v>0</v>
      </c>
      <c r="K64" s="150"/>
    </row>
    <row r="65" spans="2:12" s="103" customFormat="1" ht="21.75" customHeight="1">
      <c r="B65" s="104"/>
      <c r="C65" s="105"/>
      <c r="D65" s="105"/>
      <c r="E65" s="105"/>
      <c r="F65" s="105"/>
      <c r="G65" s="105"/>
      <c r="H65" s="105"/>
      <c r="I65" s="105"/>
      <c r="J65" s="105"/>
      <c r="K65" s="106"/>
    </row>
    <row r="66" spans="2:12" s="103" customFormat="1" ht="6.95" customHeight="1">
      <c r="B66" s="128"/>
      <c r="C66" s="129"/>
      <c r="D66" s="129"/>
      <c r="E66" s="129"/>
      <c r="F66" s="129"/>
      <c r="G66" s="129"/>
      <c r="H66" s="129"/>
      <c r="I66" s="129"/>
      <c r="J66" s="129"/>
      <c r="K66" s="130"/>
    </row>
    <row r="70" spans="2:12" s="103" customFormat="1" ht="6.95" customHeight="1">
      <c r="B70" s="131"/>
      <c r="C70" s="132"/>
      <c r="D70" s="132"/>
      <c r="E70" s="132"/>
      <c r="F70" s="132"/>
      <c r="G70" s="132"/>
      <c r="H70" s="132"/>
      <c r="I70" s="132"/>
      <c r="J70" s="132"/>
      <c r="K70" s="132"/>
      <c r="L70" s="104"/>
    </row>
    <row r="71" spans="2:12" s="103" customFormat="1" ht="36.950000000000003" customHeight="1">
      <c r="B71" s="104"/>
      <c r="C71" s="152" t="s">
        <v>164</v>
      </c>
      <c r="L71" s="104"/>
    </row>
    <row r="72" spans="2:12" s="103" customFormat="1" ht="6.95" customHeight="1">
      <c r="B72" s="104"/>
      <c r="L72" s="104"/>
    </row>
    <row r="73" spans="2:12" s="103" customFormat="1" ht="14.45" customHeight="1">
      <c r="B73" s="104"/>
      <c r="C73" s="153" t="s">
        <v>19</v>
      </c>
      <c r="L73" s="104"/>
    </row>
    <row r="74" spans="2:12" s="103" customFormat="1" ht="16.5" customHeight="1">
      <c r="B74" s="104"/>
      <c r="E74" s="352" t="str">
        <f>E7</f>
        <v>ÚSTÍ NAD LABEM, NEŠTĚMICKÁ 795/37 - STAVEBNÍ ÚPR.OBJ.PRO PEČOVATELSOU SLUŽBU</v>
      </c>
      <c r="F74" s="353"/>
      <c r="G74" s="353"/>
      <c r="H74" s="353"/>
      <c r="L74" s="104"/>
    </row>
    <row r="75" spans="2:12" ht="15">
      <c r="B75" s="97"/>
      <c r="C75" s="153" t="s">
        <v>115</v>
      </c>
      <c r="L75" s="97"/>
    </row>
    <row r="76" spans="2:12" s="103" customFormat="1" ht="16.5" customHeight="1">
      <c r="B76" s="104"/>
      <c r="E76" s="352" t="s">
        <v>116</v>
      </c>
      <c r="F76" s="346"/>
      <c r="G76" s="346"/>
      <c r="H76" s="346"/>
      <c r="L76" s="104"/>
    </row>
    <row r="77" spans="2:12" s="103" customFormat="1" ht="14.45" customHeight="1">
      <c r="B77" s="104"/>
      <c r="C77" s="153" t="s">
        <v>117</v>
      </c>
      <c r="L77" s="104"/>
    </row>
    <row r="78" spans="2:12" s="103" customFormat="1" ht="17.25" customHeight="1">
      <c r="B78" s="104"/>
      <c r="E78" s="323" t="str">
        <f>E11</f>
        <v>D.1.01.4.11 - SYSTÉM ZACHYCENÍ PÁDU</v>
      </c>
      <c r="F78" s="346"/>
      <c r="G78" s="346"/>
      <c r="H78" s="346"/>
      <c r="L78" s="104"/>
    </row>
    <row r="79" spans="2:12" s="103" customFormat="1" ht="6.95" customHeight="1">
      <c r="B79" s="104"/>
      <c r="L79" s="104"/>
    </row>
    <row r="80" spans="2:12" s="103" customFormat="1" ht="18" customHeight="1">
      <c r="B80" s="104"/>
      <c r="C80" s="153" t="s">
        <v>23</v>
      </c>
      <c r="F80" s="154" t="str">
        <f>F14</f>
        <v>ÚSTÍ NAD LABEM, KRÁSNÉ BŘEZNO</v>
      </c>
      <c r="I80" s="153" t="s">
        <v>25</v>
      </c>
      <c r="J80" s="155">
        <f>IF(J14="","",J14)</f>
        <v>43615</v>
      </c>
      <c r="L80" s="104"/>
    </row>
    <row r="81" spans="2:65" s="103" customFormat="1" ht="6.95" customHeight="1">
      <c r="B81" s="104"/>
      <c r="L81" s="104"/>
    </row>
    <row r="82" spans="2:65" s="103" customFormat="1" ht="15">
      <c r="B82" s="104"/>
      <c r="C82" s="153" t="s">
        <v>26</v>
      </c>
      <c r="F82" s="154" t="str">
        <f>E17</f>
        <v>STATUTÁRNÍ MĚSTO ÚSTÍ NAD LABEM</v>
      </c>
      <c r="I82" s="153" t="s">
        <v>32</v>
      </c>
      <c r="J82" s="154" t="str">
        <f>E23</f>
        <v>G DESIGN s.r.o.</v>
      </c>
      <c r="L82" s="104"/>
    </row>
    <row r="83" spans="2:65" s="103" customFormat="1" ht="14.45" customHeight="1">
      <c r="B83" s="104"/>
      <c r="C83" s="153" t="s">
        <v>30</v>
      </c>
      <c r="F83" s="154" t="str">
        <f>IF(E20="","",E20)</f>
        <v/>
      </c>
      <c r="L83" s="104"/>
    </row>
    <row r="84" spans="2:65" s="103" customFormat="1" ht="10.35" customHeight="1">
      <c r="B84" s="104"/>
      <c r="L84" s="104"/>
    </row>
    <row r="85" spans="2:65" s="163" customFormat="1" ht="29.25" customHeight="1">
      <c r="B85" s="156"/>
      <c r="C85" s="157" t="s">
        <v>165</v>
      </c>
      <c r="D85" s="158" t="s">
        <v>56</v>
      </c>
      <c r="E85" s="158" t="s">
        <v>52</v>
      </c>
      <c r="F85" s="158" t="s">
        <v>166</v>
      </c>
      <c r="G85" s="158" t="s">
        <v>167</v>
      </c>
      <c r="H85" s="158" t="s">
        <v>168</v>
      </c>
      <c r="I85" s="158" t="s">
        <v>169</v>
      </c>
      <c r="J85" s="158" t="s">
        <v>121</v>
      </c>
      <c r="K85" s="159" t="s">
        <v>170</v>
      </c>
      <c r="L85" s="156"/>
      <c r="M85" s="160" t="s">
        <v>171</v>
      </c>
      <c r="N85" s="161" t="s">
        <v>41</v>
      </c>
      <c r="O85" s="161" t="s">
        <v>172</v>
      </c>
      <c r="P85" s="161" t="s">
        <v>173</v>
      </c>
      <c r="Q85" s="161" t="s">
        <v>174</v>
      </c>
      <c r="R85" s="161" t="s">
        <v>175</v>
      </c>
      <c r="S85" s="161" t="s">
        <v>176</v>
      </c>
      <c r="T85" s="162" t="s">
        <v>177</v>
      </c>
    </row>
    <row r="86" spans="2:65" s="103" customFormat="1" ht="29.25" customHeight="1">
      <c r="B86" s="104"/>
      <c r="C86" s="164" t="s">
        <v>122</v>
      </c>
      <c r="J86" s="165">
        <f>BK86</f>
        <v>0</v>
      </c>
      <c r="L86" s="104"/>
      <c r="M86" s="166"/>
      <c r="N86" s="113"/>
      <c r="O86" s="113"/>
      <c r="P86" s="167">
        <f>P87+P94</f>
        <v>0</v>
      </c>
      <c r="Q86" s="113"/>
      <c r="R86" s="167">
        <f>R87+R94</f>
        <v>0</v>
      </c>
      <c r="S86" s="113"/>
      <c r="T86" s="168">
        <f>T87+T94</f>
        <v>0</v>
      </c>
      <c r="AT86" s="93" t="s">
        <v>70</v>
      </c>
      <c r="AU86" s="93" t="s">
        <v>123</v>
      </c>
      <c r="BK86" s="169">
        <f>BK87+BK94</f>
        <v>0</v>
      </c>
    </row>
    <row r="87" spans="2:65" s="171" customFormat="1" ht="37.35" customHeight="1">
      <c r="B87" s="170"/>
      <c r="D87" s="172" t="s">
        <v>70</v>
      </c>
      <c r="E87" s="173" t="s">
        <v>3940</v>
      </c>
      <c r="F87" s="173" t="s">
        <v>3941</v>
      </c>
      <c r="J87" s="174">
        <f>BK87</f>
        <v>0</v>
      </c>
      <c r="L87" s="170"/>
      <c r="M87" s="175"/>
      <c r="N87" s="176"/>
      <c r="O87" s="176"/>
      <c r="P87" s="177">
        <f>SUM(P88:P93)</f>
        <v>0</v>
      </c>
      <c r="Q87" s="176"/>
      <c r="R87" s="177">
        <f>SUM(R88:R93)</f>
        <v>0</v>
      </c>
      <c r="S87" s="176"/>
      <c r="T87" s="178">
        <f>SUM(T88:T93)</f>
        <v>0</v>
      </c>
      <c r="AR87" s="172" t="s">
        <v>205</v>
      </c>
      <c r="AT87" s="179" t="s">
        <v>70</v>
      </c>
      <c r="AU87" s="179" t="s">
        <v>71</v>
      </c>
      <c r="AY87" s="172" t="s">
        <v>180</v>
      </c>
      <c r="BK87" s="180">
        <f>SUM(BK88:BK93)</f>
        <v>0</v>
      </c>
    </row>
    <row r="88" spans="2:65" s="103" customFormat="1" ht="16.5" customHeight="1">
      <c r="B88" s="104"/>
      <c r="C88" s="183" t="s">
        <v>78</v>
      </c>
      <c r="D88" s="183" t="s">
        <v>183</v>
      </c>
      <c r="E88" s="184" t="s">
        <v>3942</v>
      </c>
      <c r="F88" s="185" t="s">
        <v>3943</v>
      </c>
      <c r="G88" s="186" t="s">
        <v>416</v>
      </c>
      <c r="H88" s="187">
        <v>5</v>
      </c>
      <c r="I88" s="6"/>
      <c r="J88" s="188">
        <f t="shared" ref="J88:J93" si="0">ROUND(I88*H88,2)</f>
        <v>0</v>
      </c>
      <c r="K88" s="185" t="s">
        <v>5</v>
      </c>
      <c r="L88" s="104"/>
      <c r="M88" s="189" t="s">
        <v>5</v>
      </c>
      <c r="N88" s="190" t="s">
        <v>42</v>
      </c>
      <c r="O88" s="105"/>
      <c r="P88" s="191">
        <f t="shared" ref="P88:P93" si="1">O88*H88</f>
        <v>0</v>
      </c>
      <c r="Q88" s="191">
        <v>0</v>
      </c>
      <c r="R88" s="191">
        <f t="shared" ref="R88:R93" si="2">Q88*H88</f>
        <v>0</v>
      </c>
      <c r="S88" s="191">
        <v>0</v>
      </c>
      <c r="T88" s="192">
        <f t="shared" ref="T88:T93" si="3">S88*H88</f>
        <v>0</v>
      </c>
      <c r="AR88" s="93" t="s">
        <v>735</v>
      </c>
      <c r="AT88" s="93" t="s">
        <v>183</v>
      </c>
      <c r="AU88" s="93" t="s">
        <v>78</v>
      </c>
      <c r="AY88" s="93" t="s">
        <v>180</v>
      </c>
      <c r="BE88" s="193">
        <f t="shared" ref="BE88:BE93" si="4">IF(N88="základní",J88,0)</f>
        <v>0</v>
      </c>
      <c r="BF88" s="193">
        <f t="shared" ref="BF88:BF93" si="5">IF(N88="snížená",J88,0)</f>
        <v>0</v>
      </c>
      <c r="BG88" s="193">
        <f t="shared" ref="BG88:BG93" si="6">IF(N88="zákl. přenesená",J88,0)</f>
        <v>0</v>
      </c>
      <c r="BH88" s="193">
        <f t="shared" ref="BH88:BH93" si="7">IF(N88="sníž. přenesená",J88,0)</f>
        <v>0</v>
      </c>
      <c r="BI88" s="193">
        <f t="shared" ref="BI88:BI93" si="8">IF(N88="nulová",J88,0)</f>
        <v>0</v>
      </c>
      <c r="BJ88" s="93" t="s">
        <v>78</v>
      </c>
      <c r="BK88" s="193">
        <f t="shared" ref="BK88:BK93" si="9">ROUND(I88*H88,2)</f>
        <v>0</v>
      </c>
      <c r="BL88" s="93" t="s">
        <v>735</v>
      </c>
      <c r="BM88" s="93" t="s">
        <v>3944</v>
      </c>
    </row>
    <row r="89" spans="2:65" s="103" customFormat="1" ht="16.5" customHeight="1">
      <c r="B89" s="104"/>
      <c r="C89" s="183" t="s">
        <v>81</v>
      </c>
      <c r="D89" s="183" t="s">
        <v>183</v>
      </c>
      <c r="E89" s="184" t="s">
        <v>3945</v>
      </c>
      <c r="F89" s="185" t="s">
        <v>3946</v>
      </c>
      <c r="G89" s="186" t="s">
        <v>416</v>
      </c>
      <c r="H89" s="187">
        <v>6</v>
      </c>
      <c r="I89" s="6"/>
      <c r="J89" s="188">
        <f t="shared" si="0"/>
        <v>0</v>
      </c>
      <c r="K89" s="185" t="s">
        <v>5</v>
      </c>
      <c r="L89" s="104"/>
      <c r="M89" s="189" t="s">
        <v>5</v>
      </c>
      <c r="N89" s="190" t="s">
        <v>42</v>
      </c>
      <c r="O89" s="105"/>
      <c r="P89" s="191">
        <f t="shared" si="1"/>
        <v>0</v>
      </c>
      <c r="Q89" s="191">
        <v>0</v>
      </c>
      <c r="R89" s="191">
        <f t="shared" si="2"/>
        <v>0</v>
      </c>
      <c r="S89" s="191">
        <v>0</v>
      </c>
      <c r="T89" s="192">
        <f t="shared" si="3"/>
        <v>0</v>
      </c>
      <c r="AR89" s="93" t="s">
        <v>735</v>
      </c>
      <c r="AT89" s="93" t="s">
        <v>183</v>
      </c>
      <c r="AU89" s="93" t="s">
        <v>78</v>
      </c>
      <c r="AY89" s="93" t="s">
        <v>180</v>
      </c>
      <c r="BE89" s="193">
        <f t="shared" si="4"/>
        <v>0</v>
      </c>
      <c r="BF89" s="193">
        <f t="shared" si="5"/>
        <v>0</v>
      </c>
      <c r="BG89" s="193">
        <f t="shared" si="6"/>
        <v>0</v>
      </c>
      <c r="BH89" s="193">
        <f t="shared" si="7"/>
        <v>0</v>
      </c>
      <c r="BI89" s="193">
        <f t="shared" si="8"/>
        <v>0</v>
      </c>
      <c r="BJ89" s="93" t="s">
        <v>78</v>
      </c>
      <c r="BK89" s="193">
        <f t="shared" si="9"/>
        <v>0</v>
      </c>
      <c r="BL89" s="93" t="s">
        <v>735</v>
      </c>
      <c r="BM89" s="93" t="s">
        <v>3947</v>
      </c>
    </row>
    <row r="90" spans="2:65" s="103" customFormat="1" ht="16.5" customHeight="1">
      <c r="B90" s="104"/>
      <c r="C90" s="183" t="s">
        <v>205</v>
      </c>
      <c r="D90" s="183" t="s">
        <v>183</v>
      </c>
      <c r="E90" s="184" t="s">
        <v>3948</v>
      </c>
      <c r="F90" s="185" t="s">
        <v>3949</v>
      </c>
      <c r="G90" s="186" t="s">
        <v>426</v>
      </c>
      <c r="H90" s="187">
        <v>1</v>
      </c>
      <c r="I90" s="6"/>
      <c r="J90" s="188">
        <f t="shared" si="0"/>
        <v>0</v>
      </c>
      <c r="K90" s="185" t="s">
        <v>5</v>
      </c>
      <c r="L90" s="104"/>
      <c r="M90" s="189" t="s">
        <v>5</v>
      </c>
      <c r="N90" s="190" t="s">
        <v>42</v>
      </c>
      <c r="O90" s="105"/>
      <c r="P90" s="191">
        <f t="shared" si="1"/>
        <v>0</v>
      </c>
      <c r="Q90" s="191">
        <v>0</v>
      </c>
      <c r="R90" s="191">
        <f t="shared" si="2"/>
        <v>0</v>
      </c>
      <c r="S90" s="191">
        <v>0</v>
      </c>
      <c r="T90" s="192">
        <f t="shared" si="3"/>
        <v>0</v>
      </c>
      <c r="AR90" s="93" t="s">
        <v>735</v>
      </c>
      <c r="AT90" s="93" t="s">
        <v>183</v>
      </c>
      <c r="AU90" s="93" t="s">
        <v>78</v>
      </c>
      <c r="AY90" s="93" t="s">
        <v>180</v>
      </c>
      <c r="BE90" s="193">
        <f t="shared" si="4"/>
        <v>0</v>
      </c>
      <c r="BF90" s="193">
        <f t="shared" si="5"/>
        <v>0</v>
      </c>
      <c r="BG90" s="193">
        <f t="shared" si="6"/>
        <v>0</v>
      </c>
      <c r="BH90" s="193">
        <f t="shared" si="7"/>
        <v>0</v>
      </c>
      <c r="BI90" s="193">
        <f t="shared" si="8"/>
        <v>0</v>
      </c>
      <c r="BJ90" s="93" t="s">
        <v>78</v>
      </c>
      <c r="BK90" s="193">
        <f t="shared" si="9"/>
        <v>0</v>
      </c>
      <c r="BL90" s="93" t="s">
        <v>735</v>
      </c>
      <c r="BM90" s="93" t="s">
        <v>3950</v>
      </c>
    </row>
    <row r="91" spans="2:65" s="103" customFormat="1" ht="16.5" customHeight="1">
      <c r="B91" s="104"/>
      <c r="C91" s="183" t="s">
        <v>188</v>
      </c>
      <c r="D91" s="183" t="s">
        <v>183</v>
      </c>
      <c r="E91" s="184" t="s">
        <v>3951</v>
      </c>
      <c r="F91" s="185" t="s">
        <v>3952</v>
      </c>
      <c r="G91" s="186" t="s">
        <v>186</v>
      </c>
      <c r="H91" s="187">
        <v>57</v>
      </c>
      <c r="I91" s="6"/>
      <c r="J91" s="188">
        <f t="shared" si="0"/>
        <v>0</v>
      </c>
      <c r="K91" s="185" t="s">
        <v>5</v>
      </c>
      <c r="L91" s="104"/>
      <c r="M91" s="189" t="s">
        <v>5</v>
      </c>
      <c r="N91" s="190" t="s">
        <v>42</v>
      </c>
      <c r="O91" s="105"/>
      <c r="P91" s="191">
        <f t="shared" si="1"/>
        <v>0</v>
      </c>
      <c r="Q91" s="191">
        <v>0</v>
      </c>
      <c r="R91" s="191">
        <f t="shared" si="2"/>
        <v>0</v>
      </c>
      <c r="S91" s="191">
        <v>0</v>
      </c>
      <c r="T91" s="192">
        <f t="shared" si="3"/>
        <v>0</v>
      </c>
      <c r="AR91" s="93" t="s">
        <v>735</v>
      </c>
      <c r="AT91" s="93" t="s">
        <v>183</v>
      </c>
      <c r="AU91" s="93" t="s">
        <v>78</v>
      </c>
      <c r="AY91" s="93" t="s">
        <v>180</v>
      </c>
      <c r="BE91" s="193">
        <f t="shared" si="4"/>
        <v>0</v>
      </c>
      <c r="BF91" s="193">
        <f t="shared" si="5"/>
        <v>0</v>
      </c>
      <c r="BG91" s="193">
        <f t="shared" si="6"/>
        <v>0</v>
      </c>
      <c r="BH91" s="193">
        <f t="shared" si="7"/>
        <v>0</v>
      </c>
      <c r="BI91" s="193">
        <f t="shared" si="8"/>
        <v>0</v>
      </c>
      <c r="BJ91" s="93" t="s">
        <v>78</v>
      </c>
      <c r="BK91" s="193">
        <f t="shared" si="9"/>
        <v>0</v>
      </c>
      <c r="BL91" s="93" t="s">
        <v>735</v>
      </c>
      <c r="BM91" s="93" t="s">
        <v>3953</v>
      </c>
    </row>
    <row r="92" spans="2:65" s="103" customFormat="1" ht="16.5" customHeight="1">
      <c r="B92" s="104"/>
      <c r="C92" s="183" t="s">
        <v>219</v>
      </c>
      <c r="D92" s="183" t="s">
        <v>183</v>
      </c>
      <c r="E92" s="184" t="s">
        <v>3954</v>
      </c>
      <c r="F92" s="185" t="s">
        <v>3955</v>
      </c>
      <c r="G92" s="186" t="s">
        <v>416</v>
      </c>
      <c r="H92" s="187">
        <v>1</v>
      </c>
      <c r="I92" s="6"/>
      <c r="J92" s="188">
        <f t="shared" si="0"/>
        <v>0</v>
      </c>
      <c r="K92" s="185" t="s">
        <v>5</v>
      </c>
      <c r="L92" s="104"/>
      <c r="M92" s="189" t="s">
        <v>5</v>
      </c>
      <c r="N92" s="190" t="s">
        <v>42</v>
      </c>
      <c r="O92" s="105"/>
      <c r="P92" s="191">
        <f t="shared" si="1"/>
        <v>0</v>
      </c>
      <c r="Q92" s="191">
        <v>0</v>
      </c>
      <c r="R92" s="191">
        <f t="shared" si="2"/>
        <v>0</v>
      </c>
      <c r="S92" s="191">
        <v>0</v>
      </c>
      <c r="T92" s="192">
        <f t="shared" si="3"/>
        <v>0</v>
      </c>
      <c r="AR92" s="93" t="s">
        <v>735</v>
      </c>
      <c r="AT92" s="93" t="s">
        <v>183</v>
      </c>
      <c r="AU92" s="93" t="s">
        <v>78</v>
      </c>
      <c r="AY92" s="93" t="s">
        <v>180</v>
      </c>
      <c r="BE92" s="193">
        <f t="shared" si="4"/>
        <v>0</v>
      </c>
      <c r="BF92" s="193">
        <f t="shared" si="5"/>
        <v>0</v>
      </c>
      <c r="BG92" s="193">
        <f t="shared" si="6"/>
        <v>0</v>
      </c>
      <c r="BH92" s="193">
        <f t="shared" si="7"/>
        <v>0</v>
      </c>
      <c r="BI92" s="193">
        <f t="shared" si="8"/>
        <v>0</v>
      </c>
      <c r="BJ92" s="93" t="s">
        <v>78</v>
      </c>
      <c r="BK92" s="193">
        <f t="shared" si="9"/>
        <v>0</v>
      </c>
      <c r="BL92" s="93" t="s">
        <v>735</v>
      </c>
      <c r="BM92" s="93" t="s">
        <v>3956</v>
      </c>
    </row>
    <row r="93" spans="2:65" s="103" customFormat="1" ht="16.5" customHeight="1">
      <c r="B93" s="104"/>
      <c r="C93" s="183" t="s">
        <v>226</v>
      </c>
      <c r="D93" s="183" t="s">
        <v>183</v>
      </c>
      <c r="E93" s="184" t="s">
        <v>3957</v>
      </c>
      <c r="F93" s="185" t="s">
        <v>3958</v>
      </c>
      <c r="G93" s="186" t="s">
        <v>416</v>
      </c>
      <c r="H93" s="187">
        <v>1</v>
      </c>
      <c r="I93" s="6"/>
      <c r="J93" s="188">
        <f t="shared" si="0"/>
        <v>0</v>
      </c>
      <c r="K93" s="185" t="s">
        <v>5</v>
      </c>
      <c r="L93" s="104"/>
      <c r="M93" s="189" t="s">
        <v>5</v>
      </c>
      <c r="N93" s="190" t="s">
        <v>42</v>
      </c>
      <c r="O93" s="105"/>
      <c r="P93" s="191">
        <f t="shared" si="1"/>
        <v>0</v>
      </c>
      <c r="Q93" s="191">
        <v>0</v>
      </c>
      <c r="R93" s="191">
        <f t="shared" si="2"/>
        <v>0</v>
      </c>
      <c r="S93" s="191">
        <v>0</v>
      </c>
      <c r="T93" s="192">
        <f t="shared" si="3"/>
        <v>0</v>
      </c>
      <c r="AR93" s="93" t="s">
        <v>735</v>
      </c>
      <c r="AT93" s="93" t="s">
        <v>183</v>
      </c>
      <c r="AU93" s="93" t="s">
        <v>78</v>
      </c>
      <c r="AY93" s="93" t="s">
        <v>180</v>
      </c>
      <c r="BE93" s="193">
        <f t="shared" si="4"/>
        <v>0</v>
      </c>
      <c r="BF93" s="193">
        <f t="shared" si="5"/>
        <v>0</v>
      </c>
      <c r="BG93" s="193">
        <f t="shared" si="6"/>
        <v>0</v>
      </c>
      <c r="BH93" s="193">
        <f t="shared" si="7"/>
        <v>0</v>
      </c>
      <c r="BI93" s="193">
        <f t="shared" si="8"/>
        <v>0</v>
      </c>
      <c r="BJ93" s="93" t="s">
        <v>78</v>
      </c>
      <c r="BK93" s="193">
        <f t="shared" si="9"/>
        <v>0</v>
      </c>
      <c r="BL93" s="93" t="s">
        <v>735</v>
      </c>
      <c r="BM93" s="93" t="s">
        <v>3959</v>
      </c>
    </row>
    <row r="94" spans="2:65" s="171" customFormat="1" ht="37.35" customHeight="1">
      <c r="B94" s="170"/>
      <c r="D94" s="172" t="s">
        <v>70</v>
      </c>
      <c r="E94" s="173" t="s">
        <v>2570</v>
      </c>
      <c r="F94" s="173" t="s">
        <v>2571</v>
      </c>
      <c r="J94" s="174">
        <f>BK94</f>
        <v>0</v>
      </c>
      <c r="L94" s="170"/>
      <c r="M94" s="175"/>
      <c r="N94" s="176"/>
      <c r="O94" s="176"/>
      <c r="P94" s="177">
        <f>P95+P99</f>
        <v>0</v>
      </c>
      <c r="Q94" s="176"/>
      <c r="R94" s="177">
        <f>R95+R99</f>
        <v>0</v>
      </c>
      <c r="S94" s="176"/>
      <c r="T94" s="178">
        <f>T95+T99</f>
        <v>0</v>
      </c>
      <c r="AR94" s="172" t="s">
        <v>219</v>
      </c>
      <c r="AT94" s="179" t="s">
        <v>70</v>
      </c>
      <c r="AU94" s="179" t="s">
        <v>71</v>
      </c>
      <c r="AY94" s="172" t="s">
        <v>180</v>
      </c>
      <c r="BK94" s="180">
        <f>BK95+BK99</f>
        <v>0</v>
      </c>
    </row>
    <row r="95" spans="2:65" s="171" customFormat="1" ht="19.899999999999999" customHeight="1">
      <c r="B95" s="170"/>
      <c r="D95" s="172" t="s">
        <v>70</v>
      </c>
      <c r="E95" s="181" t="s">
        <v>2583</v>
      </c>
      <c r="F95" s="181" t="s">
        <v>2584</v>
      </c>
      <c r="J95" s="182">
        <f>BK95</f>
        <v>0</v>
      </c>
      <c r="L95" s="170"/>
      <c r="M95" s="175"/>
      <c r="N95" s="176"/>
      <c r="O95" s="176"/>
      <c r="P95" s="177">
        <f>SUM(P96:P98)</f>
        <v>0</v>
      </c>
      <c r="Q95" s="176"/>
      <c r="R95" s="177">
        <f>SUM(R96:R98)</f>
        <v>0</v>
      </c>
      <c r="S95" s="176"/>
      <c r="T95" s="178">
        <f>SUM(T96:T98)</f>
        <v>0</v>
      </c>
      <c r="AR95" s="172" t="s">
        <v>219</v>
      </c>
      <c r="AT95" s="179" t="s">
        <v>70</v>
      </c>
      <c r="AU95" s="179" t="s">
        <v>78</v>
      </c>
      <c r="AY95" s="172" t="s">
        <v>180</v>
      </c>
      <c r="BK95" s="180">
        <f>SUM(BK96:BK98)</f>
        <v>0</v>
      </c>
    </row>
    <row r="96" spans="2:65" s="103" customFormat="1" ht="16.5" customHeight="1">
      <c r="B96" s="104"/>
      <c r="C96" s="183" t="s">
        <v>230</v>
      </c>
      <c r="D96" s="183" t="s">
        <v>183</v>
      </c>
      <c r="E96" s="184" t="s">
        <v>2586</v>
      </c>
      <c r="F96" s="185" t="s">
        <v>2584</v>
      </c>
      <c r="G96" s="186" t="s">
        <v>416</v>
      </c>
      <c r="H96" s="187">
        <v>1</v>
      </c>
      <c r="I96" s="6"/>
      <c r="J96" s="188">
        <f>ROUND(I96*H96,2)</f>
        <v>0</v>
      </c>
      <c r="K96" s="185" t="s">
        <v>187</v>
      </c>
      <c r="L96" s="104"/>
      <c r="M96" s="189" t="s">
        <v>5</v>
      </c>
      <c r="N96" s="190" t="s">
        <v>42</v>
      </c>
      <c r="O96" s="105"/>
      <c r="P96" s="191">
        <f>O96*H96</f>
        <v>0</v>
      </c>
      <c r="Q96" s="191">
        <v>0</v>
      </c>
      <c r="R96" s="191">
        <f>Q96*H96</f>
        <v>0</v>
      </c>
      <c r="S96" s="191">
        <v>0</v>
      </c>
      <c r="T96" s="192">
        <f>S96*H96</f>
        <v>0</v>
      </c>
      <c r="AR96" s="93" t="s">
        <v>2577</v>
      </c>
      <c r="AT96" s="93" t="s">
        <v>183</v>
      </c>
      <c r="AU96" s="93" t="s">
        <v>81</v>
      </c>
      <c r="AY96" s="93" t="s">
        <v>180</v>
      </c>
      <c r="BE96" s="193">
        <f>IF(N96="základní",J96,0)</f>
        <v>0</v>
      </c>
      <c r="BF96" s="193">
        <f>IF(N96="snížená",J96,0)</f>
        <v>0</v>
      </c>
      <c r="BG96" s="193">
        <f>IF(N96="zákl. přenesená",J96,0)</f>
        <v>0</v>
      </c>
      <c r="BH96" s="193">
        <f>IF(N96="sníž. přenesená",J96,0)</f>
        <v>0</v>
      </c>
      <c r="BI96" s="193">
        <f>IF(N96="nulová",J96,0)</f>
        <v>0</v>
      </c>
      <c r="BJ96" s="93" t="s">
        <v>78</v>
      </c>
      <c r="BK96" s="193">
        <f>ROUND(I96*H96,2)</f>
        <v>0</v>
      </c>
      <c r="BL96" s="93" t="s">
        <v>2577</v>
      </c>
      <c r="BM96" s="93" t="s">
        <v>3960</v>
      </c>
    </row>
    <row r="97" spans="2:65" s="195" customFormat="1">
      <c r="B97" s="194"/>
      <c r="D97" s="196" t="s">
        <v>190</v>
      </c>
      <c r="E97" s="197" t="s">
        <v>5</v>
      </c>
      <c r="F97" s="198" t="s">
        <v>2800</v>
      </c>
      <c r="H97" s="197" t="s">
        <v>5</v>
      </c>
      <c r="L97" s="194"/>
      <c r="M97" s="199"/>
      <c r="N97" s="200"/>
      <c r="O97" s="200"/>
      <c r="P97" s="200"/>
      <c r="Q97" s="200"/>
      <c r="R97" s="200"/>
      <c r="S97" s="200"/>
      <c r="T97" s="201"/>
      <c r="AT97" s="197" t="s">
        <v>190</v>
      </c>
      <c r="AU97" s="197" t="s">
        <v>81</v>
      </c>
      <c r="AV97" s="195" t="s">
        <v>78</v>
      </c>
      <c r="AW97" s="195" t="s">
        <v>34</v>
      </c>
      <c r="AX97" s="195" t="s">
        <v>71</v>
      </c>
      <c r="AY97" s="197" t="s">
        <v>180</v>
      </c>
    </row>
    <row r="98" spans="2:65" s="203" customFormat="1">
      <c r="B98" s="202"/>
      <c r="D98" s="196" t="s">
        <v>190</v>
      </c>
      <c r="E98" s="204" t="s">
        <v>5</v>
      </c>
      <c r="F98" s="205" t="s">
        <v>78</v>
      </c>
      <c r="H98" s="206">
        <v>1</v>
      </c>
      <c r="L98" s="202"/>
      <c r="M98" s="207"/>
      <c r="N98" s="208"/>
      <c r="O98" s="208"/>
      <c r="P98" s="208"/>
      <c r="Q98" s="208"/>
      <c r="R98" s="208"/>
      <c r="S98" s="208"/>
      <c r="T98" s="209"/>
      <c r="AT98" s="204" t="s">
        <v>190</v>
      </c>
      <c r="AU98" s="204" t="s">
        <v>81</v>
      </c>
      <c r="AV98" s="203" t="s">
        <v>81</v>
      </c>
      <c r="AW98" s="203" t="s">
        <v>34</v>
      </c>
      <c r="AX98" s="203" t="s">
        <v>78</v>
      </c>
      <c r="AY98" s="204" t="s">
        <v>180</v>
      </c>
    </row>
    <row r="99" spans="2:65" s="171" customFormat="1" ht="29.85" customHeight="1">
      <c r="B99" s="170"/>
      <c r="D99" s="172" t="s">
        <v>70</v>
      </c>
      <c r="E99" s="181" t="s">
        <v>2597</v>
      </c>
      <c r="F99" s="181" t="s">
        <v>2598</v>
      </c>
      <c r="J99" s="182">
        <f>BK99</f>
        <v>0</v>
      </c>
      <c r="L99" s="170"/>
      <c r="M99" s="175"/>
      <c r="N99" s="176"/>
      <c r="O99" s="176"/>
      <c r="P99" s="177">
        <f>P100</f>
        <v>0</v>
      </c>
      <c r="Q99" s="176"/>
      <c r="R99" s="177">
        <f>R100</f>
        <v>0</v>
      </c>
      <c r="S99" s="176"/>
      <c r="T99" s="178">
        <f>T100</f>
        <v>0</v>
      </c>
      <c r="AR99" s="172" t="s">
        <v>219</v>
      </c>
      <c r="AT99" s="179" t="s">
        <v>70</v>
      </c>
      <c r="AU99" s="179" t="s">
        <v>78</v>
      </c>
      <c r="AY99" s="172" t="s">
        <v>180</v>
      </c>
      <c r="BK99" s="180">
        <f>BK100</f>
        <v>0</v>
      </c>
    </row>
    <row r="100" spans="2:65" s="103" customFormat="1" ht="16.5" customHeight="1">
      <c r="B100" s="104"/>
      <c r="C100" s="183" t="s">
        <v>234</v>
      </c>
      <c r="D100" s="183" t="s">
        <v>183</v>
      </c>
      <c r="E100" s="184" t="s">
        <v>2600</v>
      </c>
      <c r="F100" s="185" t="s">
        <v>2601</v>
      </c>
      <c r="G100" s="186" t="s">
        <v>416</v>
      </c>
      <c r="H100" s="187">
        <v>1</v>
      </c>
      <c r="I100" s="6"/>
      <c r="J100" s="188">
        <f>ROUND(I100*H100,2)</f>
        <v>0</v>
      </c>
      <c r="K100" s="185" t="s">
        <v>187</v>
      </c>
      <c r="L100" s="104"/>
      <c r="M100" s="189" t="s">
        <v>5</v>
      </c>
      <c r="N100" s="235" t="s">
        <v>42</v>
      </c>
      <c r="O100" s="236"/>
      <c r="P100" s="237">
        <f>O100*H100</f>
        <v>0</v>
      </c>
      <c r="Q100" s="237">
        <v>0</v>
      </c>
      <c r="R100" s="237">
        <f>Q100*H100</f>
        <v>0</v>
      </c>
      <c r="S100" s="237">
        <v>0</v>
      </c>
      <c r="T100" s="238">
        <f>S100*H100</f>
        <v>0</v>
      </c>
      <c r="AR100" s="93" t="s">
        <v>2577</v>
      </c>
      <c r="AT100" s="93" t="s">
        <v>183</v>
      </c>
      <c r="AU100" s="93" t="s">
        <v>81</v>
      </c>
      <c r="AY100" s="93" t="s">
        <v>180</v>
      </c>
      <c r="BE100" s="193">
        <f>IF(N100="základní",J100,0)</f>
        <v>0</v>
      </c>
      <c r="BF100" s="193">
        <f>IF(N100="snížená",J100,0)</f>
        <v>0</v>
      </c>
      <c r="BG100" s="193">
        <f>IF(N100="zákl. přenesená",J100,0)</f>
        <v>0</v>
      </c>
      <c r="BH100" s="193">
        <f>IF(N100="sníž. přenesená",J100,0)</f>
        <v>0</v>
      </c>
      <c r="BI100" s="193">
        <f>IF(N100="nulová",J100,0)</f>
        <v>0</v>
      </c>
      <c r="BJ100" s="93" t="s">
        <v>78</v>
      </c>
      <c r="BK100" s="193">
        <f>ROUND(I100*H100,2)</f>
        <v>0</v>
      </c>
      <c r="BL100" s="93" t="s">
        <v>2577</v>
      </c>
      <c r="BM100" s="93" t="s">
        <v>3961</v>
      </c>
    </row>
    <row r="101" spans="2:65" s="103" customFormat="1" ht="6.95" customHeight="1">
      <c r="B101" s="128"/>
      <c r="C101" s="129"/>
      <c r="D101" s="129"/>
      <c r="E101" s="129"/>
      <c r="F101" s="129"/>
      <c r="G101" s="129"/>
      <c r="H101" s="129"/>
      <c r="I101" s="129"/>
      <c r="J101" s="129"/>
      <c r="K101" s="129"/>
      <c r="L101" s="104"/>
    </row>
  </sheetData>
  <sheetProtection password="CF17" sheet="1" selectLockedCells="1"/>
  <autoFilter ref="C85:K100"/>
  <customSheetViews>
    <customSheetView guid="{B27864AB-045D-4AAD-8B6E-D0925319E34E}" showGridLines="0" fitToPage="1" showAutoFilter="1" hiddenRows="1" hiddenColumns="1">
      <pane ySplit="1" topLeftCell="A79" activePane="bottomLeft" state="frozen"/>
      <selection pane="bottomLeft" activeCell="I100" activeCellId="2" sqref="I88:I93 I96 I100"/>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3">
    <mergeCell ref="E11:H11"/>
    <mergeCell ref="E26:H26"/>
    <mergeCell ref="E47:H47"/>
    <mergeCell ref="E78:H78"/>
    <mergeCell ref="G1:H1"/>
    <mergeCell ref="L2:V2"/>
    <mergeCell ref="E49:H49"/>
    <mergeCell ref="E51:H51"/>
    <mergeCell ref="J55:J56"/>
    <mergeCell ref="E74:H74"/>
    <mergeCell ref="E76:H76"/>
    <mergeCell ref="E7:H7"/>
    <mergeCell ref="E9:H9"/>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3"/>
  <sheetViews>
    <sheetView showGridLines="0" workbookViewId="0">
      <pane ySplit="1" topLeftCell="A404" activePane="bottomLeft" state="frozen"/>
      <selection pane="bottomLeft" activeCell="I422" activeCellId="68" sqref="I97 I109 I121 I125 I146 I149 I156 I167 I178 I179 I182 I183 I186 I189 I191 I193 I196 I197 I199 I204 I206 I207 I224 I225 I231 I243 I256 I259 I265 I275 I282 I283 I288 I296 I301 I302 I306 I311 I324 I326 I327 I341 I343 I345 I350 I356 I360 I364 I367 I370 I372 I374 I377 I380 I386 I388 I392 I396 I399 I403 I404 I405 I408 I407 I414 I415 I417 I420 I422"/>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7" t="s">
        <v>110</v>
      </c>
      <c r="H1" s="347"/>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42" t="s">
        <v>8</v>
      </c>
      <c r="M2" s="343"/>
      <c r="N2" s="343"/>
      <c r="O2" s="343"/>
      <c r="P2" s="343"/>
      <c r="Q2" s="343"/>
      <c r="R2" s="343"/>
      <c r="S2" s="343"/>
      <c r="T2" s="343"/>
      <c r="U2" s="343"/>
      <c r="V2" s="343"/>
      <c r="AT2" s="93" t="s">
        <v>107</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8" t="str">
        <f>'Rekapitulace stavby'!K6</f>
        <v>ÚSTÍ NAD LABEM, NEŠTĚMICKÁ 795/37 - STAVEBNÍ ÚPR.OBJ.PRO PEČOVATELSOU SLUŽBU</v>
      </c>
      <c r="F7" s="354"/>
      <c r="G7" s="354"/>
      <c r="H7" s="354"/>
      <c r="I7" s="98"/>
      <c r="J7" s="98"/>
      <c r="K7" s="100"/>
    </row>
    <row r="8" spans="1:70" s="103" customFormat="1" ht="15">
      <c r="B8" s="104"/>
      <c r="C8" s="105"/>
      <c r="D8" s="102" t="s">
        <v>115</v>
      </c>
      <c r="E8" s="105"/>
      <c r="F8" s="105"/>
      <c r="G8" s="105"/>
      <c r="H8" s="105"/>
      <c r="I8" s="105"/>
      <c r="J8" s="105"/>
      <c r="K8" s="106"/>
    </row>
    <row r="9" spans="1:70" s="103" customFormat="1" ht="36.950000000000003" customHeight="1">
      <c r="B9" s="104"/>
      <c r="C9" s="105"/>
      <c r="D9" s="105"/>
      <c r="E9" s="350" t="s">
        <v>3962</v>
      </c>
      <c r="F9" s="349"/>
      <c r="G9" s="349"/>
      <c r="H9" s="349"/>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7" t="s">
        <v>108</v>
      </c>
      <c r="G11" s="105"/>
      <c r="H11" s="105"/>
      <c r="I11" s="102" t="s">
        <v>22</v>
      </c>
      <c r="J11" s="107" t="s">
        <v>5</v>
      </c>
      <c r="K11" s="106"/>
    </row>
    <row r="12" spans="1:70" s="103" customFormat="1" ht="14.45" customHeight="1">
      <c r="B12" s="104"/>
      <c r="C12" s="105"/>
      <c r="D12" s="102" t="s">
        <v>23</v>
      </c>
      <c r="E12" s="105"/>
      <c r="F12" s="107" t="s">
        <v>24</v>
      </c>
      <c r="G12" s="105"/>
      <c r="H12" s="105"/>
      <c r="I12" s="102" t="s">
        <v>25</v>
      </c>
      <c r="J12" s="108">
        <f>'Rekapitulace stavby'!AN8</f>
        <v>43615</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26</v>
      </c>
      <c r="E14" s="105"/>
      <c r="F14" s="105"/>
      <c r="G14" s="105"/>
      <c r="H14" s="105"/>
      <c r="I14" s="102" t="s">
        <v>27</v>
      </c>
      <c r="J14" s="107" t="s">
        <v>5</v>
      </c>
      <c r="K14" s="106"/>
    </row>
    <row r="15" spans="1:70" s="103" customFormat="1" ht="18" customHeight="1">
      <c r="B15" s="104"/>
      <c r="C15" s="105"/>
      <c r="D15" s="105"/>
      <c r="E15" s="107" t="s">
        <v>28</v>
      </c>
      <c r="F15" s="105"/>
      <c r="G15" s="105"/>
      <c r="H15" s="105"/>
      <c r="I15" s="102" t="s">
        <v>29</v>
      </c>
      <c r="J15" s="107"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30</v>
      </c>
      <c r="E17" s="105"/>
      <c r="F17" s="105"/>
      <c r="G17" s="105"/>
      <c r="H17" s="105"/>
      <c r="I17" s="102" t="s">
        <v>27</v>
      </c>
      <c r="J17" s="107" t="str">
        <f>IF('Rekapitulace stavby'!AN13="Vyplň údaj","",IF('Rekapitulace stavby'!AN13="","",'Rekapitulace stavby'!AN13))</f>
        <v/>
      </c>
      <c r="K17" s="106"/>
    </row>
    <row r="18" spans="2:11" s="103" customFormat="1" ht="18" customHeight="1">
      <c r="B18" s="104"/>
      <c r="C18" s="105"/>
      <c r="D18" s="105"/>
      <c r="E18" s="107" t="str">
        <f>IF('Rekapitulace stavby'!E14="Vyplň údaj","",IF('Rekapitulace stavby'!E14="","",'Rekapitulace stavby'!E14))</f>
        <v/>
      </c>
      <c r="F18" s="105"/>
      <c r="G18" s="105"/>
      <c r="H18" s="105"/>
      <c r="I18" s="102" t="s">
        <v>29</v>
      </c>
      <c r="J18" s="107"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32</v>
      </c>
      <c r="E20" s="105"/>
      <c r="F20" s="105"/>
      <c r="G20" s="105"/>
      <c r="H20" s="105"/>
      <c r="I20" s="102" t="s">
        <v>27</v>
      </c>
      <c r="J20" s="107" t="s">
        <v>5</v>
      </c>
      <c r="K20" s="106"/>
    </row>
    <row r="21" spans="2:11" s="103" customFormat="1" ht="18" customHeight="1">
      <c r="B21" s="104"/>
      <c r="C21" s="105"/>
      <c r="D21" s="105"/>
      <c r="E21" s="107" t="s">
        <v>33</v>
      </c>
      <c r="F21" s="105"/>
      <c r="G21" s="105"/>
      <c r="H21" s="105"/>
      <c r="I21" s="102" t="s">
        <v>29</v>
      </c>
      <c r="J21" s="107"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35</v>
      </c>
      <c r="E23" s="105"/>
      <c r="F23" s="105"/>
      <c r="G23" s="105"/>
      <c r="H23" s="105"/>
      <c r="I23" s="105"/>
      <c r="J23" s="105"/>
      <c r="K23" s="106"/>
    </row>
    <row r="24" spans="2:11" s="112" customFormat="1" ht="42.75" customHeight="1">
      <c r="B24" s="109"/>
      <c r="C24" s="110"/>
      <c r="D24" s="110"/>
      <c r="E24" s="315" t="s">
        <v>3963</v>
      </c>
      <c r="F24" s="315"/>
      <c r="G24" s="315"/>
      <c r="H24" s="315"/>
      <c r="I24" s="110"/>
      <c r="J24" s="110"/>
      <c r="K24" s="111"/>
    </row>
    <row r="25" spans="2:11" s="103" customFormat="1" ht="6.95" customHeight="1">
      <c r="B25" s="104"/>
      <c r="C25" s="105"/>
      <c r="D25" s="105"/>
      <c r="E25" s="105"/>
      <c r="F25" s="105"/>
      <c r="G25" s="105"/>
      <c r="H25" s="105"/>
      <c r="I25" s="105"/>
      <c r="J25" s="105"/>
      <c r="K25" s="106"/>
    </row>
    <row r="26" spans="2:11" s="103" customFormat="1" ht="6.95" customHeight="1">
      <c r="B26" s="104"/>
      <c r="C26" s="105"/>
      <c r="D26" s="113"/>
      <c r="E26" s="113"/>
      <c r="F26" s="113"/>
      <c r="G26" s="113"/>
      <c r="H26" s="113"/>
      <c r="I26" s="113"/>
      <c r="J26" s="113"/>
      <c r="K26" s="114"/>
    </row>
    <row r="27" spans="2:11" s="103" customFormat="1" ht="25.35" customHeight="1">
      <c r="B27" s="104"/>
      <c r="C27" s="105"/>
      <c r="D27" s="115" t="s">
        <v>37</v>
      </c>
      <c r="E27" s="105"/>
      <c r="F27" s="105"/>
      <c r="G27" s="105"/>
      <c r="H27" s="105"/>
      <c r="I27" s="105"/>
      <c r="J27" s="116">
        <f>ROUND(J94,2)</f>
        <v>0</v>
      </c>
      <c r="K27" s="106"/>
    </row>
    <row r="28" spans="2:11" s="103" customFormat="1" ht="6.95" customHeight="1">
      <c r="B28" s="104"/>
      <c r="C28" s="105"/>
      <c r="D28" s="113"/>
      <c r="E28" s="113"/>
      <c r="F28" s="113"/>
      <c r="G28" s="113"/>
      <c r="H28" s="113"/>
      <c r="I28" s="113"/>
      <c r="J28" s="113"/>
      <c r="K28" s="114"/>
    </row>
    <row r="29" spans="2:11" s="103" customFormat="1" ht="14.45" customHeight="1">
      <c r="B29" s="104"/>
      <c r="C29" s="105"/>
      <c r="D29" s="105"/>
      <c r="E29" s="105"/>
      <c r="F29" s="117" t="s">
        <v>39</v>
      </c>
      <c r="G29" s="105"/>
      <c r="H29" s="105"/>
      <c r="I29" s="117" t="s">
        <v>38</v>
      </c>
      <c r="J29" s="117" t="s">
        <v>40</v>
      </c>
      <c r="K29" s="106"/>
    </row>
    <row r="30" spans="2:11" s="103" customFormat="1" ht="14.45" customHeight="1">
      <c r="B30" s="104"/>
      <c r="C30" s="105"/>
      <c r="D30" s="118" t="s">
        <v>41</v>
      </c>
      <c r="E30" s="118" t="s">
        <v>42</v>
      </c>
      <c r="F30" s="119">
        <f>ROUND(SUM(BE94:BE422), 2)</f>
        <v>0</v>
      </c>
      <c r="G30" s="105"/>
      <c r="H30" s="105"/>
      <c r="I30" s="120">
        <v>0.21</v>
      </c>
      <c r="J30" s="119">
        <f>ROUND(ROUND((SUM(BE94:BE422)), 2)*I30, 2)</f>
        <v>0</v>
      </c>
      <c r="K30" s="106"/>
    </row>
    <row r="31" spans="2:11" s="103" customFormat="1" ht="14.45" customHeight="1">
      <c r="B31" s="104"/>
      <c r="C31" s="105"/>
      <c r="D31" s="105"/>
      <c r="E31" s="118" t="s">
        <v>43</v>
      </c>
      <c r="F31" s="119">
        <f>ROUND(SUM(BF94:BF422), 2)</f>
        <v>0</v>
      </c>
      <c r="G31" s="105"/>
      <c r="H31" s="105"/>
      <c r="I31" s="120">
        <v>0.15</v>
      </c>
      <c r="J31" s="119">
        <f>ROUND(ROUND((SUM(BF94:BF422)), 2)*I31, 2)</f>
        <v>0</v>
      </c>
      <c r="K31" s="106"/>
    </row>
    <row r="32" spans="2:11" s="103" customFormat="1" ht="14.45" hidden="1" customHeight="1">
      <c r="B32" s="104"/>
      <c r="C32" s="105"/>
      <c r="D32" s="105"/>
      <c r="E32" s="118" t="s">
        <v>44</v>
      </c>
      <c r="F32" s="119">
        <f>ROUND(SUM(BG94:BG422), 2)</f>
        <v>0</v>
      </c>
      <c r="G32" s="105"/>
      <c r="H32" s="105"/>
      <c r="I32" s="120">
        <v>0.21</v>
      </c>
      <c r="J32" s="119">
        <v>0</v>
      </c>
      <c r="K32" s="106"/>
    </row>
    <row r="33" spans="2:11" s="103" customFormat="1" ht="14.45" hidden="1" customHeight="1">
      <c r="B33" s="104"/>
      <c r="C33" s="105"/>
      <c r="D33" s="105"/>
      <c r="E33" s="118" t="s">
        <v>45</v>
      </c>
      <c r="F33" s="119">
        <f>ROUND(SUM(BH94:BH422), 2)</f>
        <v>0</v>
      </c>
      <c r="G33" s="105"/>
      <c r="H33" s="105"/>
      <c r="I33" s="120">
        <v>0.15</v>
      </c>
      <c r="J33" s="119">
        <v>0</v>
      </c>
      <c r="K33" s="106"/>
    </row>
    <row r="34" spans="2:11" s="103" customFormat="1" ht="14.45" hidden="1" customHeight="1">
      <c r="B34" s="104"/>
      <c r="C34" s="105"/>
      <c r="D34" s="105"/>
      <c r="E34" s="118" t="s">
        <v>46</v>
      </c>
      <c r="F34" s="119">
        <f>ROUND(SUM(BI94:BI422), 2)</f>
        <v>0</v>
      </c>
      <c r="G34" s="105"/>
      <c r="H34" s="105"/>
      <c r="I34" s="120">
        <v>0</v>
      </c>
      <c r="J34" s="119">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1"/>
      <c r="D36" s="122" t="s">
        <v>47</v>
      </c>
      <c r="E36" s="123"/>
      <c r="F36" s="123"/>
      <c r="G36" s="124" t="s">
        <v>48</v>
      </c>
      <c r="H36" s="125" t="s">
        <v>49</v>
      </c>
      <c r="I36" s="123"/>
      <c r="J36" s="126">
        <f>SUM(J27:J34)</f>
        <v>0</v>
      </c>
      <c r="K36" s="127"/>
    </row>
    <row r="37" spans="2:11" s="103" customFormat="1" ht="14.45" customHeight="1">
      <c r="B37" s="128"/>
      <c r="C37" s="129"/>
      <c r="D37" s="129"/>
      <c r="E37" s="129"/>
      <c r="F37" s="129"/>
      <c r="G37" s="129"/>
      <c r="H37" s="129"/>
      <c r="I37" s="129"/>
      <c r="J37" s="129"/>
      <c r="K37" s="130"/>
    </row>
    <row r="41" spans="2:11" s="103" customFormat="1" ht="6.95" customHeight="1">
      <c r="B41" s="131"/>
      <c r="C41" s="132"/>
      <c r="D41" s="132"/>
      <c r="E41" s="132"/>
      <c r="F41" s="132"/>
      <c r="G41" s="132"/>
      <c r="H41" s="132"/>
      <c r="I41" s="132"/>
      <c r="J41" s="132"/>
      <c r="K41" s="133"/>
    </row>
    <row r="42" spans="2:11" s="103" customFormat="1" ht="36.950000000000003" customHeight="1">
      <c r="B42" s="104"/>
      <c r="C42" s="99" t="s">
        <v>119</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48" t="str">
        <f>E7</f>
        <v>ÚSTÍ NAD LABEM, NEŠTĚMICKÁ 795/37 - STAVEBNÍ ÚPR.OBJ.PRO PEČOVATELSOU SLUŽBU</v>
      </c>
      <c r="F45" s="354"/>
      <c r="G45" s="354"/>
      <c r="H45" s="354"/>
      <c r="I45" s="105"/>
      <c r="J45" s="105"/>
      <c r="K45" s="106"/>
    </row>
    <row r="46" spans="2:11" s="103" customFormat="1" ht="14.45" customHeight="1">
      <c r="B46" s="104"/>
      <c r="C46" s="102" t="s">
        <v>115</v>
      </c>
      <c r="D46" s="105"/>
      <c r="E46" s="105"/>
      <c r="F46" s="105"/>
      <c r="G46" s="105"/>
      <c r="H46" s="105"/>
      <c r="I46" s="105"/>
      <c r="J46" s="105"/>
      <c r="K46" s="106"/>
    </row>
    <row r="47" spans="2:11" s="103" customFormat="1" ht="17.25" customHeight="1">
      <c r="B47" s="104"/>
      <c r="C47" s="105"/>
      <c r="D47" s="105"/>
      <c r="E47" s="350" t="str">
        <f>E9</f>
        <v>D.1.2.1 - ÚPRAVA ZPEVNĚNÝCH PLOCH</v>
      </c>
      <c r="F47" s="349"/>
      <c r="G47" s="349"/>
      <c r="H47" s="349"/>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7" t="str">
        <f>F12</f>
        <v>ÚSTÍ N.L., KRÁSNÉ BŘEZNO</v>
      </c>
      <c r="G49" s="105"/>
      <c r="H49" s="105"/>
      <c r="I49" s="102" t="s">
        <v>25</v>
      </c>
      <c r="J49" s="108">
        <f>IF(J12="","",J12)</f>
        <v>43615</v>
      </c>
      <c r="K49" s="106"/>
    </row>
    <row r="50" spans="2:47" s="103" customFormat="1" ht="6.95" customHeight="1">
      <c r="B50" s="104"/>
      <c r="C50" s="105"/>
      <c r="D50" s="105"/>
      <c r="E50" s="105"/>
      <c r="F50" s="105"/>
      <c r="G50" s="105"/>
      <c r="H50" s="105"/>
      <c r="I50" s="105"/>
      <c r="J50" s="105"/>
      <c r="K50" s="106"/>
    </row>
    <row r="51" spans="2:47" s="103" customFormat="1" ht="15">
      <c r="B51" s="104"/>
      <c r="C51" s="102" t="s">
        <v>26</v>
      </c>
      <c r="D51" s="105"/>
      <c r="E51" s="105"/>
      <c r="F51" s="107" t="str">
        <f>E15</f>
        <v>STATUTÁRNÍ MĚSTO ÚSTÍ NAD LABEM</v>
      </c>
      <c r="G51" s="105"/>
      <c r="H51" s="105"/>
      <c r="I51" s="102" t="s">
        <v>32</v>
      </c>
      <c r="J51" s="315" t="str">
        <f>E21</f>
        <v>G DESIGN s.r.o.</v>
      </c>
      <c r="K51" s="106"/>
    </row>
    <row r="52" spans="2:47" s="103" customFormat="1" ht="14.45" customHeight="1">
      <c r="B52" s="104"/>
      <c r="C52" s="102" t="s">
        <v>30</v>
      </c>
      <c r="D52" s="105"/>
      <c r="E52" s="105"/>
      <c r="F52" s="107" t="str">
        <f>IF(E18="","",E18)</f>
        <v/>
      </c>
      <c r="G52" s="105"/>
      <c r="H52" s="105"/>
      <c r="I52" s="105"/>
      <c r="J52" s="351"/>
      <c r="K52" s="106"/>
    </row>
    <row r="53" spans="2:47" s="103" customFormat="1" ht="10.35" customHeight="1">
      <c r="B53" s="104"/>
      <c r="C53" s="105"/>
      <c r="D53" s="105"/>
      <c r="E53" s="105"/>
      <c r="F53" s="105"/>
      <c r="G53" s="105"/>
      <c r="H53" s="105"/>
      <c r="I53" s="105"/>
      <c r="J53" s="105"/>
      <c r="K53" s="106"/>
    </row>
    <row r="54" spans="2:47" s="103" customFormat="1" ht="29.25" customHeight="1">
      <c r="B54" s="104"/>
      <c r="C54" s="134" t="s">
        <v>120</v>
      </c>
      <c r="D54" s="121"/>
      <c r="E54" s="121"/>
      <c r="F54" s="121"/>
      <c r="G54" s="121"/>
      <c r="H54" s="121"/>
      <c r="I54" s="121"/>
      <c r="J54" s="135" t="s">
        <v>121</v>
      </c>
      <c r="K54" s="136"/>
    </row>
    <row r="55" spans="2:47" s="103" customFormat="1" ht="10.35" customHeight="1">
      <c r="B55" s="104"/>
      <c r="C55" s="105"/>
      <c r="D55" s="105"/>
      <c r="E55" s="105"/>
      <c r="F55" s="105"/>
      <c r="G55" s="105"/>
      <c r="H55" s="105"/>
      <c r="I55" s="105"/>
      <c r="J55" s="105"/>
      <c r="K55" s="106"/>
    </row>
    <row r="56" spans="2:47" s="103" customFormat="1" ht="29.25" customHeight="1">
      <c r="B56" s="104"/>
      <c r="C56" s="137" t="s">
        <v>122</v>
      </c>
      <c r="D56" s="105"/>
      <c r="E56" s="105"/>
      <c r="F56" s="105"/>
      <c r="G56" s="105"/>
      <c r="H56" s="105"/>
      <c r="I56" s="105"/>
      <c r="J56" s="116">
        <f>J94</f>
        <v>0</v>
      </c>
      <c r="K56" s="106"/>
      <c r="AU56" s="93" t="s">
        <v>123</v>
      </c>
    </row>
    <row r="57" spans="2:47" s="144" customFormat="1" ht="24.95" customHeight="1">
      <c r="B57" s="138"/>
      <c r="C57" s="139"/>
      <c r="D57" s="140" t="s">
        <v>124</v>
      </c>
      <c r="E57" s="141"/>
      <c r="F57" s="141"/>
      <c r="G57" s="141"/>
      <c r="H57" s="141"/>
      <c r="I57" s="141"/>
      <c r="J57" s="142">
        <f>J95</f>
        <v>0</v>
      </c>
      <c r="K57" s="143"/>
    </row>
    <row r="58" spans="2:47" s="151" customFormat="1" ht="19.899999999999999" customHeight="1">
      <c r="B58" s="145"/>
      <c r="C58" s="146"/>
      <c r="D58" s="147" t="s">
        <v>2929</v>
      </c>
      <c r="E58" s="148"/>
      <c r="F58" s="148"/>
      <c r="G58" s="148"/>
      <c r="H58" s="148"/>
      <c r="I58" s="148"/>
      <c r="J58" s="149">
        <f>J96</f>
        <v>0</v>
      </c>
      <c r="K58" s="150"/>
    </row>
    <row r="59" spans="2:47" s="151" customFormat="1" ht="19.899999999999999" customHeight="1">
      <c r="B59" s="145"/>
      <c r="C59" s="146"/>
      <c r="D59" s="147" t="s">
        <v>3964</v>
      </c>
      <c r="E59" s="148"/>
      <c r="F59" s="148"/>
      <c r="G59" s="148"/>
      <c r="H59" s="148"/>
      <c r="I59" s="148"/>
      <c r="J59" s="149">
        <f>J198</f>
        <v>0</v>
      </c>
      <c r="K59" s="150"/>
    </row>
    <row r="60" spans="2:47" s="151" customFormat="1" ht="19.899999999999999" customHeight="1">
      <c r="B60" s="145"/>
      <c r="C60" s="146"/>
      <c r="D60" s="147" t="s">
        <v>126</v>
      </c>
      <c r="E60" s="148"/>
      <c r="F60" s="148"/>
      <c r="G60" s="148"/>
      <c r="H60" s="148"/>
      <c r="I60" s="148"/>
      <c r="J60" s="149">
        <f>J230</f>
        <v>0</v>
      </c>
      <c r="K60" s="150"/>
    </row>
    <row r="61" spans="2:47" s="151" customFormat="1" ht="19.899999999999999" customHeight="1">
      <c r="B61" s="145"/>
      <c r="C61" s="146"/>
      <c r="D61" s="147" t="s">
        <v>128</v>
      </c>
      <c r="E61" s="148"/>
      <c r="F61" s="148"/>
      <c r="G61" s="148"/>
      <c r="H61" s="148"/>
      <c r="I61" s="148"/>
      <c r="J61" s="149">
        <f>J264</f>
        <v>0</v>
      </c>
      <c r="K61" s="150"/>
    </row>
    <row r="62" spans="2:47" s="151" customFormat="1" ht="19.899999999999999" customHeight="1">
      <c r="B62" s="145"/>
      <c r="C62" s="146"/>
      <c r="D62" s="147" t="s">
        <v>3965</v>
      </c>
      <c r="E62" s="148"/>
      <c r="F62" s="148"/>
      <c r="G62" s="148"/>
      <c r="H62" s="148"/>
      <c r="I62" s="148"/>
      <c r="J62" s="149">
        <f>J287</f>
        <v>0</v>
      </c>
      <c r="K62" s="150"/>
    </row>
    <row r="63" spans="2:47" s="151" customFormat="1" ht="19.899999999999999" customHeight="1">
      <c r="B63" s="145"/>
      <c r="C63" s="146"/>
      <c r="D63" s="147" t="s">
        <v>129</v>
      </c>
      <c r="E63" s="148"/>
      <c r="F63" s="148"/>
      <c r="G63" s="148"/>
      <c r="H63" s="148"/>
      <c r="I63" s="148"/>
      <c r="J63" s="149">
        <f>J310</f>
        <v>0</v>
      </c>
      <c r="K63" s="150"/>
    </row>
    <row r="64" spans="2:47" s="151" customFormat="1" ht="19.899999999999999" customHeight="1">
      <c r="B64" s="145"/>
      <c r="C64" s="146"/>
      <c r="D64" s="147" t="s">
        <v>131</v>
      </c>
      <c r="E64" s="148"/>
      <c r="F64" s="148"/>
      <c r="G64" s="148"/>
      <c r="H64" s="148"/>
      <c r="I64" s="148"/>
      <c r="J64" s="149">
        <f>J344</f>
        <v>0</v>
      </c>
      <c r="K64" s="150"/>
    </row>
    <row r="65" spans="2:12" s="151" customFormat="1" ht="19.899999999999999" customHeight="1">
      <c r="B65" s="145"/>
      <c r="C65" s="146"/>
      <c r="D65" s="147" t="s">
        <v>135</v>
      </c>
      <c r="E65" s="148"/>
      <c r="F65" s="148"/>
      <c r="G65" s="148"/>
      <c r="H65" s="148"/>
      <c r="I65" s="148"/>
      <c r="J65" s="149">
        <f>J349</f>
        <v>0</v>
      </c>
      <c r="K65" s="150"/>
    </row>
    <row r="66" spans="2:12" s="151" customFormat="1" ht="19.899999999999999" customHeight="1">
      <c r="B66" s="145"/>
      <c r="C66" s="146"/>
      <c r="D66" s="147" t="s">
        <v>138</v>
      </c>
      <c r="E66" s="148"/>
      <c r="F66" s="148"/>
      <c r="G66" s="148"/>
      <c r="H66" s="148"/>
      <c r="I66" s="148"/>
      <c r="J66" s="149">
        <f>J355</f>
        <v>0</v>
      </c>
      <c r="K66" s="150"/>
    </row>
    <row r="67" spans="2:12" s="151" customFormat="1" ht="19.899999999999999" customHeight="1">
      <c r="B67" s="145"/>
      <c r="C67" s="146"/>
      <c r="D67" s="147" t="s">
        <v>139</v>
      </c>
      <c r="E67" s="148"/>
      <c r="F67" s="148"/>
      <c r="G67" s="148"/>
      <c r="H67" s="148"/>
      <c r="I67" s="148"/>
      <c r="J67" s="149">
        <f>J376</f>
        <v>0</v>
      </c>
      <c r="K67" s="150"/>
    </row>
    <row r="68" spans="2:12" s="144" customFormat="1" ht="24.95" customHeight="1">
      <c r="B68" s="138"/>
      <c r="C68" s="139"/>
      <c r="D68" s="140" t="s">
        <v>140</v>
      </c>
      <c r="E68" s="141"/>
      <c r="F68" s="141"/>
      <c r="G68" s="141"/>
      <c r="H68" s="141"/>
      <c r="I68" s="141"/>
      <c r="J68" s="142">
        <f>J378</f>
        <v>0</v>
      </c>
      <c r="K68" s="143"/>
    </row>
    <row r="69" spans="2:12" s="151" customFormat="1" ht="19.899999999999999" customHeight="1">
      <c r="B69" s="145"/>
      <c r="C69" s="146"/>
      <c r="D69" s="147" t="s">
        <v>3966</v>
      </c>
      <c r="E69" s="148"/>
      <c r="F69" s="148"/>
      <c r="G69" s="148"/>
      <c r="H69" s="148"/>
      <c r="I69" s="148"/>
      <c r="J69" s="149">
        <f>J379</f>
        <v>0</v>
      </c>
      <c r="K69" s="150"/>
    </row>
    <row r="70" spans="2:12" s="144" customFormat="1" ht="24.95" customHeight="1">
      <c r="B70" s="138"/>
      <c r="C70" s="139"/>
      <c r="D70" s="140" t="s">
        <v>154</v>
      </c>
      <c r="E70" s="141"/>
      <c r="F70" s="141"/>
      <c r="G70" s="141"/>
      <c r="H70" s="141"/>
      <c r="I70" s="141"/>
      <c r="J70" s="142">
        <f>J406</f>
        <v>0</v>
      </c>
      <c r="K70" s="143"/>
    </row>
    <row r="71" spans="2:12" s="144" customFormat="1" ht="24.95" customHeight="1">
      <c r="B71" s="138"/>
      <c r="C71" s="139"/>
      <c r="D71" s="140" t="s">
        <v>160</v>
      </c>
      <c r="E71" s="141"/>
      <c r="F71" s="141"/>
      <c r="G71" s="141"/>
      <c r="H71" s="141"/>
      <c r="I71" s="141"/>
      <c r="J71" s="142">
        <f>J412</f>
        <v>0</v>
      </c>
      <c r="K71" s="143"/>
    </row>
    <row r="72" spans="2:12" s="151" customFormat="1" ht="19.899999999999999" customHeight="1">
      <c r="B72" s="145"/>
      <c r="C72" s="146"/>
      <c r="D72" s="147" t="s">
        <v>161</v>
      </c>
      <c r="E72" s="148"/>
      <c r="F72" s="148"/>
      <c r="G72" s="148"/>
      <c r="H72" s="148"/>
      <c r="I72" s="148"/>
      <c r="J72" s="149">
        <f>J413</f>
        <v>0</v>
      </c>
      <c r="K72" s="150"/>
    </row>
    <row r="73" spans="2:12" s="151" customFormat="1" ht="19.899999999999999" customHeight="1">
      <c r="B73" s="145"/>
      <c r="C73" s="146"/>
      <c r="D73" s="147" t="s">
        <v>162</v>
      </c>
      <c r="E73" s="148"/>
      <c r="F73" s="148"/>
      <c r="G73" s="148"/>
      <c r="H73" s="148"/>
      <c r="I73" s="148"/>
      <c r="J73" s="149">
        <f>J416</f>
        <v>0</v>
      </c>
      <c r="K73" s="150"/>
    </row>
    <row r="74" spans="2:12" s="151" customFormat="1" ht="19.899999999999999" customHeight="1">
      <c r="B74" s="145"/>
      <c r="C74" s="146"/>
      <c r="D74" s="147" t="s">
        <v>163</v>
      </c>
      <c r="E74" s="148"/>
      <c r="F74" s="148"/>
      <c r="G74" s="148"/>
      <c r="H74" s="148"/>
      <c r="I74" s="148"/>
      <c r="J74" s="149">
        <f>J421</f>
        <v>0</v>
      </c>
      <c r="K74" s="150"/>
    </row>
    <row r="75" spans="2:12" s="103" customFormat="1" ht="21.75" customHeight="1">
      <c r="B75" s="104"/>
      <c r="C75" s="105"/>
      <c r="D75" s="105"/>
      <c r="E75" s="105"/>
      <c r="F75" s="105"/>
      <c r="G75" s="105"/>
      <c r="H75" s="105"/>
      <c r="I75" s="105"/>
      <c r="J75" s="105"/>
      <c r="K75" s="106"/>
    </row>
    <row r="76" spans="2:12" s="103" customFormat="1" ht="6.95" customHeight="1">
      <c r="B76" s="128"/>
      <c r="C76" s="129"/>
      <c r="D76" s="129"/>
      <c r="E76" s="129"/>
      <c r="F76" s="129"/>
      <c r="G76" s="129"/>
      <c r="H76" s="129"/>
      <c r="I76" s="129"/>
      <c r="J76" s="129"/>
      <c r="K76" s="130"/>
    </row>
    <row r="80" spans="2:12" s="103" customFormat="1" ht="6.95" customHeight="1">
      <c r="B80" s="131"/>
      <c r="C80" s="132"/>
      <c r="D80" s="132"/>
      <c r="E80" s="132"/>
      <c r="F80" s="132"/>
      <c r="G80" s="132"/>
      <c r="H80" s="132"/>
      <c r="I80" s="132"/>
      <c r="J80" s="132"/>
      <c r="K80" s="132"/>
      <c r="L80" s="104"/>
    </row>
    <row r="81" spans="2:63" s="103" customFormat="1" ht="36.950000000000003" customHeight="1">
      <c r="B81" s="104"/>
      <c r="C81" s="152" t="s">
        <v>164</v>
      </c>
      <c r="L81" s="104"/>
    </row>
    <row r="82" spans="2:63" s="103" customFormat="1" ht="6.95" customHeight="1">
      <c r="B82" s="104"/>
      <c r="L82" s="104"/>
    </row>
    <row r="83" spans="2:63" s="103" customFormat="1" ht="14.45" customHeight="1">
      <c r="B83" s="104"/>
      <c r="C83" s="153" t="s">
        <v>19</v>
      </c>
      <c r="L83" s="104"/>
    </row>
    <row r="84" spans="2:63" s="103" customFormat="1" ht="16.5" customHeight="1">
      <c r="B84" s="104"/>
      <c r="E84" s="352" t="str">
        <f>E7</f>
        <v>ÚSTÍ NAD LABEM, NEŠTĚMICKÁ 795/37 - STAVEBNÍ ÚPR.OBJ.PRO PEČOVATELSOU SLUŽBU</v>
      </c>
      <c r="F84" s="353"/>
      <c r="G84" s="353"/>
      <c r="H84" s="353"/>
      <c r="L84" s="104"/>
    </row>
    <row r="85" spans="2:63" s="103" customFormat="1" ht="14.45" customHeight="1">
      <c r="B85" s="104"/>
      <c r="C85" s="153" t="s">
        <v>115</v>
      </c>
      <c r="L85" s="104"/>
    </row>
    <row r="86" spans="2:63" s="103" customFormat="1" ht="17.25" customHeight="1">
      <c r="B86" s="104"/>
      <c r="E86" s="323" t="str">
        <f>E9</f>
        <v>D.1.2.1 - ÚPRAVA ZPEVNĚNÝCH PLOCH</v>
      </c>
      <c r="F86" s="346"/>
      <c r="G86" s="346"/>
      <c r="H86" s="346"/>
      <c r="L86" s="104"/>
    </row>
    <row r="87" spans="2:63" s="103" customFormat="1" ht="6.95" customHeight="1">
      <c r="B87" s="104"/>
      <c r="L87" s="104"/>
    </row>
    <row r="88" spans="2:63" s="103" customFormat="1" ht="18" customHeight="1">
      <c r="B88" s="104"/>
      <c r="C88" s="153" t="s">
        <v>23</v>
      </c>
      <c r="F88" s="154" t="str">
        <f>F12</f>
        <v>ÚSTÍ N.L., KRÁSNÉ BŘEZNO</v>
      </c>
      <c r="I88" s="153" t="s">
        <v>25</v>
      </c>
      <c r="J88" s="155">
        <f>IF(J12="","",J12)</f>
        <v>43615</v>
      </c>
      <c r="L88" s="104"/>
    </row>
    <row r="89" spans="2:63" s="103" customFormat="1" ht="6.95" customHeight="1">
      <c r="B89" s="104"/>
      <c r="L89" s="104"/>
    </row>
    <row r="90" spans="2:63" s="103" customFormat="1" ht="15">
      <c r="B90" s="104"/>
      <c r="C90" s="153" t="s">
        <v>26</v>
      </c>
      <c r="F90" s="154" t="str">
        <f>E15</f>
        <v>STATUTÁRNÍ MĚSTO ÚSTÍ NAD LABEM</v>
      </c>
      <c r="I90" s="153" t="s">
        <v>32</v>
      </c>
      <c r="J90" s="154" t="str">
        <f>E21</f>
        <v>G DESIGN s.r.o.</v>
      </c>
      <c r="L90" s="104"/>
    </row>
    <row r="91" spans="2:63" s="103" customFormat="1" ht="14.45" customHeight="1">
      <c r="B91" s="104"/>
      <c r="C91" s="153" t="s">
        <v>30</v>
      </c>
      <c r="F91" s="154" t="str">
        <f>IF(E18="","",E18)</f>
        <v/>
      </c>
      <c r="L91" s="104"/>
    </row>
    <row r="92" spans="2:63" s="103" customFormat="1" ht="10.35" customHeight="1">
      <c r="B92" s="104"/>
      <c r="L92" s="104"/>
    </row>
    <row r="93" spans="2:63" s="163" customFormat="1" ht="29.25" customHeight="1">
      <c r="B93" s="156"/>
      <c r="C93" s="157" t="s">
        <v>165</v>
      </c>
      <c r="D93" s="158" t="s">
        <v>56</v>
      </c>
      <c r="E93" s="158" t="s">
        <v>52</v>
      </c>
      <c r="F93" s="158" t="s">
        <v>166</v>
      </c>
      <c r="G93" s="158" t="s">
        <v>167</v>
      </c>
      <c r="H93" s="158" t="s">
        <v>168</v>
      </c>
      <c r="I93" s="158" t="s">
        <v>169</v>
      </c>
      <c r="J93" s="158" t="s">
        <v>121</v>
      </c>
      <c r="K93" s="159" t="s">
        <v>170</v>
      </c>
      <c r="L93" s="156"/>
      <c r="M93" s="160" t="s">
        <v>171</v>
      </c>
      <c r="N93" s="161" t="s">
        <v>41</v>
      </c>
      <c r="O93" s="161" t="s">
        <v>172</v>
      </c>
      <c r="P93" s="161" t="s">
        <v>173</v>
      </c>
      <c r="Q93" s="161" t="s">
        <v>174</v>
      </c>
      <c r="R93" s="161" t="s">
        <v>175</v>
      </c>
      <c r="S93" s="161" t="s">
        <v>176</v>
      </c>
      <c r="T93" s="162" t="s">
        <v>177</v>
      </c>
    </row>
    <row r="94" spans="2:63" s="103" customFormat="1" ht="29.25" customHeight="1">
      <c r="B94" s="104"/>
      <c r="C94" s="164" t="s">
        <v>122</v>
      </c>
      <c r="J94" s="165">
        <f>BK94</f>
        <v>0</v>
      </c>
      <c r="L94" s="104"/>
      <c r="M94" s="166"/>
      <c r="N94" s="113"/>
      <c r="O94" s="113"/>
      <c r="P94" s="167">
        <f>P95+P378+P406+P412</f>
        <v>0</v>
      </c>
      <c r="Q94" s="113"/>
      <c r="R94" s="167">
        <f>R95+R378+R406+R412</f>
        <v>85.411747730000002</v>
      </c>
      <c r="S94" s="113"/>
      <c r="T94" s="168">
        <f>T95+T378+T406+T412</f>
        <v>3.08</v>
      </c>
      <c r="AT94" s="93" t="s">
        <v>70</v>
      </c>
      <c r="AU94" s="93" t="s">
        <v>123</v>
      </c>
      <c r="BK94" s="169">
        <f>BK95+BK378+BK406+BK412</f>
        <v>0</v>
      </c>
    </row>
    <row r="95" spans="2:63" s="171" customFormat="1" ht="37.35" customHeight="1">
      <c r="B95" s="170"/>
      <c r="D95" s="172" t="s">
        <v>70</v>
      </c>
      <c r="E95" s="173" t="s">
        <v>178</v>
      </c>
      <c r="F95" s="173" t="s">
        <v>179</v>
      </c>
      <c r="J95" s="174">
        <f>BK95</f>
        <v>0</v>
      </c>
      <c r="L95" s="170"/>
      <c r="M95" s="175"/>
      <c r="N95" s="176"/>
      <c r="O95" s="176"/>
      <c r="P95" s="177">
        <f>P96+P198+P230+P264+P287+P310+P344+P349+P355+P376</f>
        <v>0</v>
      </c>
      <c r="Q95" s="176"/>
      <c r="R95" s="177">
        <f>R96+R198+R230+R264+R287+R310+R344+R349+R355+R376</f>
        <v>83.090790729999995</v>
      </c>
      <c r="S95" s="176"/>
      <c r="T95" s="178">
        <f>T96+T198+T230+T264+T287+T310+T344+T349+T355+T376</f>
        <v>3.08</v>
      </c>
      <c r="AR95" s="172" t="s">
        <v>78</v>
      </c>
      <c r="AT95" s="179" t="s">
        <v>70</v>
      </c>
      <c r="AU95" s="179" t="s">
        <v>71</v>
      </c>
      <c r="AY95" s="172" t="s">
        <v>180</v>
      </c>
      <c r="BK95" s="180">
        <f>BK96+BK198+BK230+BK264+BK287+BK310+BK344+BK349+BK355+BK376</f>
        <v>0</v>
      </c>
    </row>
    <row r="96" spans="2:63" s="171" customFormat="1" ht="19.899999999999999" customHeight="1">
      <c r="B96" s="170"/>
      <c r="D96" s="172" t="s">
        <v>70</v>
      </c>
      <c r="E96" s="181" t="s">
        <v>78</v>
      </c>
      <c r="F96" s="181" t="s">
        <v>2934</v>
      </c>
      <c r="J96" s="182">
        <f>BK96</f>
        <v>0</v>
      </c>
      <c r="L96" s="170"/>
      <c r="M96" s="175"/>
      <c r="N96" s="176"/>
      <c r="O96" s="176"/>
      <c r="P96" s="177">
        <f>SUM(P97:P197)</f>
        <v>0</v>
      </c>
      <c r="Q96" s="176"/>
      <c r="R96" s="177">
        <f>SUM(R97:R197)</f>
        <v>0.27348</v>
      </c>
      <c r="S96" s="176"/>
      <c r="T96" s="178">
        <f>SUM(T97:T197)</f>
        <v>0</v>
      </c>
      <c r="AR96" s="172" t="s">
        <v>78</v>
      </c>
      <c r="AT96" s="179" t="s">
        <v>70</v>
      </c>
      <c r="AU96" s="179" t="s">
        <v>78</v>
      </c>
      <c r="AY96" s="172" t="s">
        <v>180</v>
      </c>
      <c r="BK96" s="180">
        <f>SUM(BK97:BK197)</f>
        <v>0</v>
      </c>
    </row>
    <row r="97" spans="2:65" s="103" customFormat="1" ht="38.25" customHeight="1">
      <c r="B97" s="104"/>
      <c r="C97" s="183" t="s">
        <v>78</v>
      </c>
      <c r="D97" s="183" t="s">
        <v>183</v>
      </c>
      <c r="E97" s="184" t="s">
        <v>3967</v>
      </c>
      <c r="F97" s="185" t="s">
        <v>3968</v>
      </c>
      <c r="G97" s="186" t="s">
        <v>348</v>
      </c>
      <c r="H97" s="187">
        <v>6.48</v>
      </c>
      <c r="I97" s="6"/>
      <c r="J97" s="188">
        <f>ROUND(I97*H97,2)</f>
        <v>0</v>
      </c>
      <c r="K97" s="185" t="s">
        <v>187</v>
      </c>
      <c r="L97" s="104"/>
      <c r="M97" s="189" t="s">
        <v>5</v>
      </c>
      <c r="N97" s="190" t="s">
        <v>42</v>
      </c>
      <c r="O97" s="105"/>
      <c r="P97" s="191">
        <f>O97*H97</f>
        <v>0</v>
      </c>
      <c r="Q97" s="191">
        <v>0</v>
      </c>
      <c r="R97" s="191">
        <f>Q97*H97</f>
        <v>0</v>
      </c>
      <c r="S97" s="191">
        <v>0</v>
      </c>
      <c r="T97" s="192">
        <f>S97*H97</f>
        <v>0</v>
      </c>
      <c r="AR97" s="93" t="s">
        <v>188</v>
      </c>
      <c r="AT97" s="93" t="s">
        <v>183</v>
      </c>
      <c r="AU97" s="93" t="s">
        <v>81</v>
      </c>
      <c r="AY97" s="93" t="s">
        <v>180</v>
      </c>
      <c r="BE97" s="193">
        <f>IF(N97="základní",J97,0)</f>
        <v>0</v>
      </c>
      <c r="BF97" s="193">
        <f>IF(N97="snížená",J97,0)</f>
        <v>0</v>
      </c>
      <c r="BG97" s="193">
        <f>IF(N97="zákl. přenesená",J97,0)</f>
        <v>0</v>
      </c>
      <c r="BH97" s="193">
        <f>IF(N97="sníž. přenesená",J97,0)</f>
        <v>0</v>
      </c>
      <c r="BI97" s="193">
        <f>IF(N97="nulová",J97,0)</f>
        <v>0</v>
      </c>
      <c r="BJ97" s="93" t="s">
        <v>78</v>
      </c>
      <c r="BK97" s="193">
        <f>ROUND(I97*H97,2)</f>
        <v>0</v>
      </c>
      <c r="BL97" s="93" t="s">
        <v>188</v>
      </c>
      <c r="BM97" s="93" t="s">
        <v>3969</v>
      </c>
    </row>
    <row r="98" spans="2:65" s="195" customFormat="1">
      <c r="B98" s="194"/>
      <c r="D98" s="196" t="s">
        <v>190</v>
      </c>
      <c r="E98" s="197" t="s">
        <v>5</v>
      </c>
      <c r="F98" s="198" t="s">
        <v>3970</v>
      </c>
      <c r="H98" s="197" t="s">
        <v>5</v>
      </c>
      <c r="L98" s="194"/>
      <c r="M98" s="199"/>
      <c r="N98" s="200"/>
      <c r="O98" s="200"/>
      <c r="P98" s="200"/>
      <c r="Q98" s="200"/>
      <c r="R98" s="200"/>
      <c r="S98" s="200"/>
      <c r="T98" s="201"/>
      <c r="AT98" s="197" t="s">
        <v>190</v>
      </c>
      <c r="AU98" s="197" t="s">
        <v>81</v>
      </c>
      <c r="AV98" s="195" t="s">
        <v>78</v>
      </c>
      <c r="AW98" s="195" t="s">
        <v>34</v>
      </c>
      <c r="AX98" s="195" t="s">
        <v>71</v>
      </c>
      <c r="AY98" s="197" t="s">
        <v>180</v>
      </c>
    </row>
    <row r="99" spans="2:65" s="195" customFormat="1">
      <c r="B99" s="194"/>
      <c r="D99" s="196" t="s">
        <v>190</v>
      </c>
      <c r="E99" s="197" t="s">
        <v>5</v>
      </c>
      <c r="F99" s="198" t="s">
        <v>3971</v>
      </c>
      <c r="H99" s="197" t="s">
        <v>5</v>
      </c>
      <c r="L99" s="194"/>
      <c r="M99" s="199"/>
      <c r="N99" s="200"/>
      <c r="O99" s="200"/>
      <c r="P99" s="200"/>
      <c r="Q99" s="200"/>
      <c r="R99" s="200"/>
      <c r="S99" s="200"/>
      <c r="T99" s="201"/>
      <c r="AT99" s="197" t="s">
        <v>190</v>
      </c>
      <c r="AU99" s="197" t="s">
        <v>81</v>
      </c>
      <c r="AV99" s="195" t="s">
        <v>78</v>
      </c>
      <c r="AW99" s="195" t="s">
        <v>34</v>
      </c>
      <c r="AX99" s="195" t="s">
        <v>71</v>
      </c>
      <c r="AY99" s="197" t="s">
        <v>180</v>
      </c>
    </row>
    <row r="100" spans="2:65" s="195" customFormat="1">
      <c r="B100" s="194"/>
      <c r="D100" s="196" t="s">
        <v>190</v>
      </c>
      <c r="E100" s="197" t="s">
        <v>5</v>
      </c>
      <c r="F100" s="198" t="s">
        <v>3972</v>
      </c>
      <c r="H100" s="197" t="s">
        <v>5</v>
      </c>
      <c r="L100" s="194"/>
      <c r="M100" s="199"/>
      <c r="N100" s="200"/>
      <c r="O100" s="200"/>
      <c r="P100" s="200"/>
      <c r="Q100" s="200"/>
      <c r="R100" s="200"/>
      <c r="S100" s="200"/>
      <c r="T100" s="201"/>
      <c r="AT100" s="197" t="s">
        <v>190</v>
      </c>
      <c r="AU100" s="197" t="s">
        <v>81</v>
      </c>
      <c r="AV100" s="195" t="s">
        <v>78</v>
      </c>
      <c r="AW100" s="195" t="s">
        <v>34</v>
      </c>
      <c r="AX100" s="195" t="s">
        <v>71</v>
      </c>
      <c r="AY100" s="197" t="s">
        <v>180</v>
      </c>
    </row>
    <row r="101" spans="2:65" s="203" customFormat="1">
      <c r="B101" s="202"/>
      <c r="D101" s="196" t="s">
        <v>190</v>
      </c>
      <c r="E101" s="204" t="s">
        <v>5</v>
      </c>
      <c r="F101" s="205" t="s">
        <v>3973</v>
      </c>
      <c r="H101" s="206">
        <v>2.4</v>
      </c>
      <c r="L101" s="202"/>
      <c r="M101" s="207"/>
      <c r="N101" s="208"/>
      <c r="O101" s="208"/>
      <c r="P101" s="208"/>
      <c r="Q101" s="208"/>
      <c r="R101" s="208"/>
      <c r="S101" s="208"/>
      <c r="T101" s="209"/>
      <c r="AT101" s="204" t="s">
        <v>190</v>
      </c>
      <c r="AU101" s="204" t="s">
        <v>81</v>
      </c>
      <c r="AV101" s="203" t="s">
        <v>81</v>
      </c>
      <c r="AW101" s="203" t="s">
        <v>34</v>
      </c>
      <c r="AX101" s="203" t="s">
        <v>71</v>
      </c>
      <c r="AY101" s="204" t="s">
        <v>180</v>
      </c>
    </row>
    <row r="102" spans="2:65" s="195" customFormat="1">
      <c r="B102" s="194"/>
      <c r="D102" s="196" t="s">
        <v>190</v>
      </c>
      <c r="E102" s="197" t="s">
        <v>5</v>
      </c>
      <c r="F102" s="198" t="s">
        <v>3974</v>
      </c>
      <c r="H102" s="197" t="s">
        <v>5</v>
      </c>
      <c r="L102" s="194"/>
      <c r="M102" s="199"/>
      <c r="N102" s="200"/>
      <c r="O102" s="200"/>
      <c r="P102" s="200"/>
      <c r="Q102" s="200"/>
      <c r="R102" s="200"/>
      <c r="S102" s="200"/>
      <c r="T102" s="201"/>
      <c r="AT102" s="197" t="s">
        <v>190</v>
      </c>
      <c r="AU102" s="197" t="s">
        <v>81</v>
      </c>
      <c r="AV102" s="195" t="s">
        <v>78</v>
      </c>
      <c r="AW102" s="195" t="s">
        <v>34</v>
      </c>
      <c r="AX102" s="195" t="s">
        <v>71</v>
      </c>
      <c r="AY102" s="197" t="s">
        <v>180</v>
      </c>
    </row>
    <row r="103" spans="2:65" s="195" customFormat="1">
      <c r="B103" s="194"/>
      <c r="D103" s="196" t="s">
        <v>190</v>
      </c>
      <c r="E103" s="197" t="s">
        <v>5</v>
      </c>
      <c r="F103" s="198" t="s">
        <v>3975</v>
      </c>
      <c r="H103" s="197" t="s">
        <v>5</v>
      </c>
      <c r="L103" s="194"/>
      <c r="M103" s="199"/>
      <c r="N103" s="200"/>
      <c r="O103" s="200"/>
      <c r="P103" s="200"/>
      <c r="Q103" s="200"/>
      <c r="R103" s="200"/>
      <c r="S103" s="200"/>
      <c r="T103" s="201"/>
      <c r="AT103" s="197" t="s">
        <v>190</v>
      </c>
      <c r="AU103" s="197" t="s">
        <v>81</v>
      </c>
      <c r="AV103" s="195" t="s">
        <v>78</v>
      </c>
      <c r="AW103" s="195" t="s">
        <v>34</v>
      </c>
      <c r="AX103" s="195" t="s">
        <v>71</v>
      </c>
      <c r="AY103" s="197" t="s">
        <v>180</v>
      </c>
    </row>
    <row r="104" spans="2:65" s="203" customFormat="1">
      <c r="B104" s="202"/>
      <c r="D104" s="196" t="s">
        <v>190</v>
      </c>
      <c r="E104" s="204" t="s">
        <v>5</v>
      </c>
      <c r="F104" s="205" t="s">
        <v>3973</v>
      </c>
      <c r="H104" s="206">
        <v>2.4</v>
      </c>
      <c r="L104" s="202"/>
      <c r="M104" s="207"/>
      <c r="N104" s="208"/>
      <c r="O104" s="208"/>
      <c r="P104" s="208"/>
      <c r="Q104" s="208"/>
      <c r="R104" s="208"/>
      <c r="S104" s="208"/>
      <c r="T104" s="209"/>
      <c r="AT104" s="204" t="s">
        <v>190</v>
      </c>
      <c r="AU104" s="204" t="s">
        <v>81</v>
      </c>
      <c r="AV104" s="203" t="s">
        <v>81</v>
      </c>
      <c r="AW104" s="203" t="s">
        <v>34</v>
      </c>
      <c r="AX104" s="203" t="s">
        <v>71</v>
      </c>
      <c r="AY104" s="204" t="s">
        <v>180</v>
      </c>
    </row>
    <row r="105" spans="2:65" s="195" customFormat="1">
      <c r="B105" s="194"/>
      <c r="D105" s="196" t="s">
        <v>190</v>
      </c>
      <c r="E105" s="197" t="s">
        <v>5</v>
      </c>
      <c r="F105" s="198" t="s">
        <v>3976</v>
      </c>
      <c r="H105" s="197" t="s">
        <v>5</v>
      </c>
      <c r="L105" s="194"/>
      <c r="M105" s="199"/>
      <c r="N105" s="200"/>
      <c r="O105" s="200"/>
      <c r="P105" s="200"/>
      <c r="Q105" s="200"/>
      <c r="R105" s="200"/>
      <c r="S105" s="200"/>
      <c r="T105" s="201"/>
      <c r="AT105" s="197" t="s">
        <v>190</v>
      </c>
      <c r="AU105" s="197" t="s">
        <v>81</v>
      </c>
      <c r="AV105" s="195" t="s">
        <v>78</v>
      </c>
      <c r="AW105" s="195" t="s">
        <v>34</v>
      </c>
      <c r="AX105" s="195" t="s">
        <v>71</v>
      </c>
      <c r="AY105" s="197" t="s">
        <v>180</v>
      </c>
    </row>
    <row r="106" spans="2:65" s="195" customFormat="1">
      <c r="B106" s="194"/>
      <c r="D106" s="196" t="s">
        <v>190</v>
      </c>
      <c r="E106" s="197" t="s">
        <v>5</v>
      </c>
      <c r="F106" s="198" t="s">
        <v>3975</v>
      </c>
      <c r="H106" s="197" t="s">
        <v>5</v>
      </c>
      <c r="L106" s="194"/>
      <c r="M106" s="199"/>
      <c r="N106" s="200"/>
      <c r="O106" s="200"/>
      <c r="P106" s="200"/>
      <c r="Q106" s="200"/>
      <c r="R106" s="200"/>
      <c r="S106" s="200"/>
      <c r="T106" s="201"/>
      <c r="AT106" s="197" t="s">
        <v>190</v>
      </c>
      <c r="AU106" s="197" t="s">
        <v>81</v>
      </c>
      <c r="AV106" s="195" t="s">
        <v>78</v>
      </c>
      <c r="AW106" s="195" t="s">
        <v>34</v>
      </c>
      <c r="AX106" s="195" t="s">
        <v>71</v>
      </c>
      <c r="AY106" s="197" t="s">
        <v>180</v>
      </c>
    </row>
    <row r="107" spans="2:65" s="203" customFormat="1">
      <c r="B107" s="202"/>
      <c r="D107" s="196" t="s">
        <v>190</v>
      </c>
      <c r="E107" s="204" t="s">
        <v>5</v>
      </c>
      <c r="F107" s="205" t="s">
        <v>3977</v>
      </c>
      <c r="H107" s="206">
        <v>1.68</v>
      </c>
      <c r="L107" s="202"/>
      <c r="M107" s="207"/>
      <c r="N107" s="208"/>
      <c r="O107" s="208"/>
      <c r="P107" s="208"/>
      <c r="Q107" s="208"/>
      <c r="R107" s="208"/>
      <c r="S107" s="208"/>
      <c r="T107" s="209"/>
      <c r="AT107" s="204" t="s">
        <v>190</v>
      </c>
      <c r="AU107" s="204" t="s">
        <v>81</v>
      </c>
      <c r="AV107" s="203" t="s">
        <v>81</v>
      </c>
      <c r="AW107" s="203" t="s">
        <v>34</v>
      </c>
      <c r="AX107" s="203" t="s">
        <v>71</v>
      </c>
      <c r="AY107" s="204" t="s">
        <v>180</v>
      </c>
    </row>
    <row r="108" spans="2:65" s="211" customFormat="1">
      <c r="B108" s="210"/>
      <c r="D108" s="196" t="s">
        <v>190</v>
      </c>
      <c r="E108" s="212" t="s">
        <v>5</v>
      </c>
      <c r="F108" s="213" t="s">
        <v>198</v>
      </c>
      <c r="H108" s="214">
        <v>6.48</v>
      </c>
      <c r="L108" s="210"/>
      <c r="M108" s="215"/>
      <c r="N108" s="216"/>
      <c r="O108" s="216"/>
      <c r="P108" s="216"/>
      <c r="Q108" s="216"/>
      <c r="R108" s="216"/>
      <c r="S108" s="216"/>
      <c r="T108" s="217"/>
      <c r="AT108" s="212" t="s">
        <v>190</v>
      </c>
      <c r="AU108" s="212" t="s">
        <v>81</v>
      </c>
      <c r="AV108" s="211" t="s">
        <v>188</v>
      </c>
      <c r="AW108" s="211" t="s">
        <v>34</v>
      </c>
      <c r="AX108" s="211" t="s">
        <v>78</v>
      </c>
      <c r="AY108" s="212" t="s">
        <v>180</v>
      </c>
    </row>
    <row r="109" spans="2:65" s="103" customFormat="1" ht="38.25" customHeight="1">
      <c r="B109" s="104"/>
      <c r="C109" s="183" t="s">
        <v>81</v>
      </c>
      <c r="D109" s="183" t="s">
        <v>183</v>
      </c>
      <c r="E109" s="184" t="s">
        <v>3978</v>
      </c>
      <c r="F109" s="185" t="s">
        <v>3979</v>
      </c>
      <c r="G109" s="186" t="s">
        <v>348</v>
      </c>
      <c r="H109" s="187">
        <v>5.9059999999999997</v>
      </c>
      <c r="I109" s="6"/>
      <c r="J109" s="188">
        <f>ROUND(I109*H109,2)</f>
        <v>0</v>
      </c>
      <c r="K109" s="185" t="s">
        <v>187</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3980</v>
      </c>
    </row>
    <row r="110" spans="2:65" s="195" customFormat="1">
      <c r="B110" s="194"/>
      <c r="D110" s="196" t="s">
        <v>190</v>
      </c>
      <c r="E110" s="197" t="s">
        <v>5</v>
      </c>
      <c r="F110" s="198" t="s">
        <v>3981</v>
      </c>
      <c r="H110" s="197" t="s">
        <v>5</v>
      </c>
      <c r="L110" s="194"/>
      <c r="M110" s="199"/>
      <c r="N110" s="200"/>
      <c r="O110" s="200"/>
      <c r="P110" s="200"/>
      <c r="Q110" s="200"/>
      <c r="R110" s="200"/>
      <c r="S110" s="200"/>
      <c r="T110" s="201"/>
      <c r="AT110" s="197" t="s">
        <v>190</v>
      </c>
      <c r="AU110" s="197" t="s">
        <v>81</v>
      </c>
      <c r="AV110" s="195" t="s">
        <v>78</v>
      </c>
      <c r="AW110" s="195" t="s">
        <v>34</v>
      </c>
      <c r="AX110" s="195" t="s">
        <v>71</v>
      </c>
      <c r="AY110" s="197" t="s">
        <v>180</v>
      </c>
    </row>
    <row r="111" spans="2:65" s="195" customFormat="1">
      <c r="B111" s="194"/>
      <c r="D111" s="196" t="s">
        <v>190</v>
      </c>
      <c r="E111" s="197" t="s">
        <v>5</v>
      </c>
      <c r="F111" s="198" t="s">
        <v>3971</v>
      </c>
      <c r="H111" s="197" t="s">
        <v>5</v>
      </c>
      <c r="L111" s="194"/>
      <c r="M111" s="199"/>
      <c r="N111" s="200"/>
      <c r="O111" s="200"/>
      <c r="P111" s="200"/>
      <c r="Q111" s="200"/>
      <c r="R111" s="200"/>
      <c r="S111" s="200"/>
      <c r="T111" s="201"/>
      <c r="AT111" s="197" t="s">
        <v>190</v>
      </c>
      <c r="AU111" s="197" t="s">
        <v>81</v>
      </c>
      <c r="AV111" s="195" t="s">
        <v>78</v>
      </c>
      <c r="AW111" s="195" t="s">
        <v>34</v>
      </c>
      <c r="AX111" s="195" t="s">
        <v>71</v>
      </c>
      <c r="AY111" s="197" t="s">
        <v>180</v>
      </c>
    </row>
    <row r="112" spans="2:65" s="195" customFormat="1">
      <c r="B112" s="194"/>
      <c r="D112" s="196" t="s">
        <v>190</v>
      </c>
      <c r="E112" s="197" t="s">
        <v>5</v>
      </c>
      <c r="F112" s="198" t="s">
        <v>3972</v>
      </c>
      <c r="H112" s="197" t="s">
        <v>5</v>
      </c>
      <c r="L112" s="194"/>
      <c r="M112" s="199"/>
      <c r="N112" s="200"/>
      <c r="O112" s="200"/>
      <c r="P112" s="200"/>
      <c r="Q112" s="200"/>
      <c r="R112" s="200"/>
      <c r="S112" s="200"/>
      <c r="T112" s="201"/>
      <c r="AT112" s="197" t="s">
        <v>190</v>
      </c>
      <c r="AU112" s="197" t="s">
        <v>81</v>
      </c>
      <c r="AV112" s="195" t="s">
        <v>78</v>
      </c>
      <c r="AW112" s="195" t="s">
        <v>34</v>
      </c>
      <c r="AX112" s="195" t="s">
        <v>71</v>
      </c>
      <c r="AY112" s="197" t="s">
        <v>180</v>
      </c>
    </row>
    <row r="113" spans="2:65" s="203" customFormat="1">
      <c r="B113" s="202"/>
      <c r="D113" s="196" t="s">
        <v>190</v>
      </c>
      <c r="E113" s="204" t="s">
        <v>5</v>
      </c>
      <c r="F113" s="205" t="s">
        <v>3982</v>
      </c>
      <c r="H113" s="206">
        <v>2.2320000000000002</v>
      </c>
      <c r="L113" s="202"/>
      <c r="M113" s="207"/>
      <c r="N113" s="208"/>
      <c r="O113" s="208"/>
      <c r="P113" s="208"/>
      <c r="Q113" s="208"/>
      <c r="R113" s="208"/>
      <c r="S113" s="208"/>
      <c r="T113" s="209"/>
      <c r="AT113" s="204" t="s">
        <v>190</v>
      </c>
      <c r="AU113" s="204" t="s">
        <v>81</v>
      </c>
      <c r="AV113" s="203" t="s">
        <v>81</v>
      </c>
      <c r="AW113" s="203" t="s">
        <v>34</v>
      </c>
      <c r="AX113" s="203" t="s">
        <v>71</v>
      </c>
      <c r="AY113" s="204" t="s">
        <v>180</v>
      </c>
    </row>
    <row r="114" spans="2:65" s="195" customFormat="1">
      <c r="B114" s="194"/>
      <c r="D114" s="196" t="s">
        <v>190</v>
      </c>
      <c r="E114" s="197" t="s">
        <v>5</v>
      </c>
      <c r="F114" s="198" t="s">
        <v>3974</v>
      </c>
      <c r="H114" s="197" t="s">
        <v>5</v>
      </c>
      <c r="L114" s="194"/>
      <c r="M114" s="199"/>
      <c r="N114" s="200"/>
      <c r="O114" s="200"/>
      <c r="P114" s="200"/>
      <c r="Q114" s="200"/>
      <c r="R114" s="200"/>
      <c r="S114" s="200"/>
      <c r="T114" s="201"/>
      <c r="AT114" s="197" t="s">
        <v>190</v>
      </c>
      <c r="AU114" s="197" t="s">
        <v>81</v>
      </c>
      <c r="AV114" s="195" t="s">
        <v>78</v>
      </c>
      <c r="AW114" s="195" t="s">
        <v>34</v>
      </c>
      <c r="AX114" s="195" t="s">
        <v>71</v>
      </c>
      <c r="AY114" s="197" t="s">
        <v>180</v>
      </c>
    </row>
    <row r="115" spans="2:65" s="195" customFormat="1">
      <c r="B115" s="194"/>
      <c r="D115" s="196" t="s">
        <v>190</v>
      </c>
      <c r="E115" s="197" t="s">
        <v>5</v>
      </c>
      <c r="F115" s="198" t="s">
        <v>3975</v>
      </c>
      <c r="H115" s="197" t="s">
        <v>5</v>
      </c>
      <c r="L115" s="194"/>
      <c r="M115" s="199"/>
      <c r="N115" s="200"/>
      <c r="O115" s="200"/>
      <c r="P115" s="200"/>
      <c r="Q115" s="200"/>
      <c r="R115" s="200"/>
      <c r="S115" s="200"/>
      <c r="T115" s="201"/>
      <c r="AT115" s="197" t="s">
        <v>190</v>
      </c>
      <c r="AU115" s="197" t="s">
        <v>81</v>
      </c>
      <c r="AV115" s="195" t="s">
        <v>78</v>
      </c>
      <c r="AW115" s="195" t="s">
        <v>34</v>
      </c>
      <c r="AX115" s="195" t="s">
        <v>71</v>
      </c>
      <c r="AY115" s="197" t="s">
        <v>180</v>
      </c>
    </row>
    <row r="116" spans="2:65" s="203" customFormat="1">
      <c r="B116" s="202"/>
      <c r="D116" s="196" t="s">
        <v>190</v>
      </c>
      <c r="E116" s="204" t="s">
        <v>5</v>
      </c>
      <c r="F116" s="205" t="s">
        <v>3983</v>
      </c>
      <c r="H116" s="206">
        <v>2.12</v>
      </c>
      <c r="L116" s="202"/>
      <c r="M116" s="207"/>
      <c r="N116" s="208"/>
      <c r="O116" s="208"/>
      <c r="P116" s="208"/>
      <c r="Q116" s="208"/>
      <c r="R116" s="208"/>
      <c r="S116" s="208"/>
      <c r="T116" s="209"/>
      <c r="AT116" s="204" t="s">
        <v>190</v>
      </c>
      <c r="AU116" s="204" t="s">
        <v>81</v>
      </c>
      <c r="AV116" s="203" t="s">
        <v>81</v>
      </c>
      <c r="AW116" s="203" t="s">
        <v>34</v>
      </c>
      <c r="AX116" s="203" t="s">
        <v>71</v>
      </c>
      <c r="AY116" s="204" t="s">
        <v>180</v>
      </c>
    </row>
    <row r="117" spans="2:65" s="195" customFormat="1">
      <c r="B117" s="194"/>
      <c r="D117" s="196" t="s">
        <v>190</v>
      </c>
      <c r="E117" s="197" t="s">
        <v>5</v>
      </c>
      <c r="F117" s="198" t="s">
        <v>3976</v>
      </c>
      <c r="H117" s="197" t="s">
        <v>5</v>
      </c>
      <c r="L117" s="194"/>
      <c r="M117" s="199"/>
      <c r="N117" s="200"/>
      <c r="O117" s="200"/>
      <c r="P117" s="200"/>
      <c r="Q117" s="200"/>
      <c r="R117" s="200"/>
      <c r="S117" s="200"/>
      <c r="T117" s="201"/>
      <c r="AT117" s="197" t="s">
        <v>190</v>
      </c>
      <c r="AU117" s="197" t="s">
        <v>81</v>
      </c>
      <c r="AV117" s="195" t="s">
        <v>78</v>
      </c>
      <c r="AW117" s="195" t="s">
        <v>34</v>
      </c>
      <c r="AX117" s="195" t="s">
        <v>71</v>
      </c>
      <c r="AY117" s="197" t="s">
        <v>180</v>
      </c>
    </row>
    <row r="118" spans="2:65" s="195" customFormat="1">
      <c r="B118" s="194"/>
      <c r="D118" s="196" t="s">
        <v>190</v>
      </c>
      <c r="E118" s="197" t="s">
        <v>5</v>
      </c>
      <c r="F118" s="198" t="s">
        <v>3975</v>
      </c>
      <c r="H118" s="197" t="s">
        <v>5</v>
      </c>
      <c r="L118" s="194"/>
      <c r="M118" s="199"/>
      <c r="N118" s="200"/>
      <c r="O118" s="200"/>
      <c r="P118" s="200"/>
      <c r="Q118" s="200"/>
      <c r="R118" s="200"/>
      <c r="S118" s="200"/>
      <c r="T118" s="201"/>
      <c r="AT118" s="197" t="s">
        <v>190</v>
      </c>
      <c r="AU118" s="197" t="s">
        <v>81</v>
      </c>
      <c r="AV118" s="195" t="s">
        <v>78</v>
      </c>
      <c r="AW118" s="195" t="s">
        <v>34</v>
      </c>
      <c r="AX118" s="195" t="s">
        <v>71</v>
      </c>
      <c r="AY118" s="197" t="s">
        <v>180</v>
      </c>
    </row>
    <row r="119" spans="2:65" s="203" customFormat="1">
      <c r="B119" s="202"/>
      <c r="D119" s="196" t="s">
        <v>190</v>
      </c>
      <c r="E119" s="204" t="s">
        <v>5</v>
      </c>
      <c r="F119" s="205" t="s">
        <v>3984</v>
      </c>
      <c r="H119" s="206">
        <v>1.554</v>
      </c>
      <c r="L119" s="202"/>
      <c r="M119" s="207"/>
      <c r="N119" s="208"/>
      <c r="O119" s="208"/>
      <c r="P119" s="208"/>
      <c r="Q119" s="208"/>
      <c r="R119" s="208"/>
      <c r="S119" s="208"/>
      <c r="T119" s="209"/>
      <c r="AT119" s="204" t="s">
        <v>190</v>
      </c>
      <c r="AU119" s="204" t="s">
        <v>81</v>
      </c>
      <c r="AV119" s="203" t="s">
        <v>81</v>
      </c>
      <c r="AW119" s="203" t="s">
        <v>34</v>
      </c>
      <c r="AX119" s="203" t="s">
        <v>71</v>
      </c>
      <c r="AY119" s="204" t="s">
        <v>180</v>
      </c>
    </row>
    <row r="120" spans="2:65" s="211" customFormat="1">
      <c r="B120" s="210"/>
      <c r="D120" s="196" t="s">
        <v>190</v>
      </c>
      <c r="E120" s="212" t="s">
        <v>5</v>
      </c>
      <c r="F120" s="213" t="s">
        <v>198</v>
      </c>
      <c r="H120" s="214">
        <v>5.9059999999999997</v>
      </c>
      <c r="L120" s="210"/>
      <c r="M120" s="215"/>
      <c r="N120" s="216"/>
      <c r="O120" s="216"/>
      <c r="P120" s="216"/>
      <c r="Q120" s="216"/>
      <c r="R120" s="216"/>
      <c r="S120" s="216"/>
      <c r="T120" s="217"/>
      <c r="AT120" s="212" t="s">
        <v>190</v>
      </c>
      <c r="AU120" s="212" t="s">
        <v>81</v>
      </c>
      <c r="AV120" s="211" t="s">
        <v>188</v>
      </c>
      <c r="AW120" s="211" t="s">
        <v>34</v>
      </c>
      <c r="AX120" s="211" t="s">
        <v>78</v>
      </c>
      <c r="AY120" s="212" t="s">
        <v>180</v>
      </c>
    </row>
    <row r="121" spans="2:65" s="103" customFormat="1" ht="38.25" customHeight="1">
      <c r="B121" s="104"/>
      <c r="C121" s="183" t="s">
        <v>205</v>
      </c>
      <c r="D121" s="183" t="s">
        <v>183</v>
      </c>
      <c r="E121" s="184" t="s">
        <v>3985</v>
      </c>
      <c r="F121" s="185" t="s">
        <v>3986</v>
      </c>
      <c r="G121" s="186" t="s">
        <v>348</v>
      </c>
      <c r="H121" s="187">
        <v>1.772</v>
      </c>
      <c r="I121" s="6"/>
      <c r="J121" s="188">
        <f>ROUND(I121*H121,2)</f>
        <v>0</v>
      </c>
      <c r="K121" s="185" t="s">
        <v>187</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3987</v>
      </c>
    </row>
    <row r="122" spans="2:65" s="195" customFormat="1">
      <c r="B122" s="194"/>
      <c r="D122" s="196" t="s">
        <v>190</v>
      </c>
      <c r="E122" s="197" t="s">
        <v>5</v>
      </c>
      <c r="F122" s="198" t="s">
        <v>3988</v>
      </c>
      <c r="H122" s="197" t="s">
        <v>5</v>
      </c>
      <c r="L122" s="194"/>
      <c r="M122" s="199"/>
      <c r="N122" s="200"/>
      <c r="O122" s="200"/>
      <c r="P122" s="200"/>
      <c r="Q122" s="200"/>
      <c r="R122" s="200"/>
      <c r="S122" s="200"/>
      <c r="T122" s="201"/>
      <c r="AT122" s="197" t="s">
        <v>190</v>
      </c>
      <c r="AU122" s="197" t="s">
        <v>81</v>
      </c>
      <c r="AV122" s="195" t="s">
        <v>78</v>
      </c>
      <c r="AW122" s="195" t="s">
        <v>34</v>
      </c>
      <c r="AX122" s="195" t="s">
        <v>71</v>
      </c>
      <c r="AY122" s="197" t="s">
        <v>180</v>
      </c>
    </row>
    <row r="123" spans="2:65" s="203" customFormat="1">
      <c r="B123" s="202"/>
      <c r="D123" s="196" t="s">
        <v>190</v>
      </c>
      <c r="E123" s="204" t="s">
        <v>5</v>
      </c>
      <c r="F123" s="205" t="s">
        <v>3989</v>
      </c>
      <c r="H123" s="206">
        <v>1.772</v>
      </c>
      <c r="L123" s="202"/>
      <c r="M123" s="207"/>
      <c r="N123" s="208"/>
      <c r="O123" s="208"/>
      <c r="P123" s="208"/>
      <c r="Q123" s="208"/>
      <c r="R123" s="208"/>
      <c r="S123" s="208"/>
      <c r="T123" s="209"/>
      <c r="AT123" s="204" t="s">
        <v>190</v>
      </c>
      <c r="AU123" s="204" t="s">
        <v>81</v>
      </c>
      <c r="AV123" s="203" t="s">
        <v>81</v>
      </c>
      <c r="AW123" s="203" t="s">
        <v>34</v>
      </c>
      <c r="AX123" s="203" t="s">
        <v>71</v>
      </c>
      <c r="AY123" s="204" t="s">
        <v>180</v>
      </c>
    </row>
    <row r="124" spans="2:65" s="211" customFormat="1">
      <c r="B124" s="210"/>
      <c r="D124" s="196" t="s">
        <v>190</v>
      </c>
      <c r="E124" s="212" t="s">
        <v>5</v>
      </c>
      <c r="F124" s="213" t="s">
        <v>198</v>
      </c>
      <c r="H124" s="214">
        <v>1.772</v>
      </c>
      <c r="L124" s="210"/>
      <c r="M124" s="215"/>
      <c r="N124" s="216"/>
      <c r="O124" s="216"/>
      <c r="P124" s="216"/>
      <c r="Q124" s="216"/>
      <c r="R124" s="216"/>
      <c r="S124" s="216"/>
      <c r="T124" s="217"/>
      <c r="AT124" s="212" t="s">
        <v>190</v>
      </c>
      <c r="AU124" s="212" t="s">
        <v>81</v>
      </c>
      <c r="AV124" s="211" t="s">
        <v>188</v>
      </c>
      <c r="AW124" s="211" t="s">
        <v>34</v>
      </c>
      <c r="AX124" s="211" t="s">
        <v>78</v>
      </c>
      <c r="AY124" s="212" t="s">
        <v>180</v>
      </c>
    </row>
    <row r="125" spans="2:65" s="103" customFormat="1" ht="38.25" customHeight="1">
      <c r="B125" s="104"/>
      <c r="C125" s="183" t="s">
        <v>188</v>
      </c>
      <c r="D125" s="183" t="s">
        <v>183</v>
      </c>
      <c r="E125" s="184" t="s">
        <v>3990</v>
      </c>
      <c r="F125" s="185" t="s">
        <v>3991</v>
      </c>
      <c r="G125" s="186" t="s">
        <v>348</v>
      </c>
      <c r="H125" s="187">
        <v>9.1560000000000006</v>
      </c>
      <c r="I125" s="6"/>
      <c r="J125" s="188">
        <f>ROUND(I125*H125,2)</f>
        <v>0</v>
      </c>
      <c r="K125" s="185" t="s">
        <v>187</v>
      </c>
      <c r="L125" s="104"/>
      <c r="M125" s="189" t="s">
        <v>5</v>
      </c>
      <c r="N125" s="190" t="s">
        <v>42</v>
      </c>
      <c r="O125" s="105"/>
      <c r="P125" s="191">
        <f>O125*H125</f>
        <v>0</v>
      </c>
      <c r="Q125" s="191">
        <v>0</v>
      </c>
      <c r="R125" s="191">
        <f>Q125*H125</f>
        <v>0</v>
      </c>
      <c r="S125" s="191">
        <v>0</v>
      </c>
      <c r="T125" s="192">
        <f>S125*H125</f>
        <v>0</v>
      </c>
      <c r="AR125" s="93" t="s">
        <v>188</v>
      </c>
      <c r="AT125" s="93" t="s">
        <v>183</v>
      </c>
      <c r="AU125" s="93" t="s">
        <v>81</v>
      </c>
      <c r="AY125" s="93" t="s">
        <v>180</v>
      </c>
      <c r="BE125" s="193">
        <f>IF(N125="základní",J125,0)</f>
        <v>0</v>
      </c>
      <c r="BF125" s="193">
        <f>IF(N125="snížená",J125,0)</f>
        <v>0</v>
      </c>
      <c r="BG125" s="193">
        <f>IF(N125="zákl. přenesená",J125,0)</f>
        <v>0</v>
      </c>
      <c r="BH125" s="193">
        <f>IF(N125="sníž. přenesená",J125,0)</f>
        <v>0</v>
      </c>
      <c r="BI125" s="193">
        <f>IF(N125="nulová",J125,0)</f>
        <v>0</v>
      </c>
      <c r="BJ125" s="93" t="s">
        <v>78</v>
      </c>
      <c r="BK125" s="193">
        <f>ROUND(I125*H125,2)</f>
        <v>0</v>
      </c>
      <c r="BL125" s="93" t="s">
        <v>188</v>
      </c>
      <c r="BM125" s="93" t="s">
        <v>3992</v>
      </c>
    </row>
    <row r="126" spans="2:65" s="195" customFormat="1">
      <c r="B126" s="194"/>
      <c r="D126" s="196" t="s">
        <v>190</v>
      </c>
      <c r="E126" s="197" t="s">
        <v>5</v>
      </c>
      <c r="F126" s="198" t="s">
        <v>3993</v>
      </c>
      <c r="H126" s="197" t="s">
        <v>5</v>
      </c>
      <c r="L126" s="194"/>
      <c r="M126" s="199"/>
      <c r="N126" s="200"/>
      <c r="O126" s="200"/>
      <c r="P126" s="200"/>
      <c r="Q126" s="200"/>
      <c r="R126" s="200"/>
      <c r="S126" s="200"/>
      <c r="T126" s="201"/>
      <c r="AT126" s="197" t="s">
        <v>190</v>
      </c>
      <c r="AU126" s="197" t="s">
        <v>81</v>
      </c>
      <c r="AV126" s="195" t="s">
        <v>78</v>
      </c>
      <c r="AW126" s="195" t="s">
        <v>34</v>
      </c>
      <c r="AX126" s="195" t="s">
        <v>71</v>
      </c>
      <c r="AY126" s="197" t="s">
        <v>180</v>
      </c>
    </row>
    <row r="127" spans="2:65" s="195" customFormat="1">
      <c r="B127" s="194"/>
      <c r="D127" s="196" t="s">
        <v>190</v>
      </c>
      <c r="E127" s="197" t="s">
        <v>5</v>
      </c>
      <c r="F127" s="198" t="s">
        <v>3994</v>
      </c>
      <c r="H127" s="197" t="s">
        <v>5</v>
      </c>
      <c r="L127" s="194"/>
      <c r="M127" s="199"/>
      <c r="N127" s="200"/>
      <c r="O127" s="200"/>
      <c r="P127" s="200"/>
      <c r="Q127" s="200"/>
      <c r="R127" s="200"/>
      <c r="S127" s="200"/>
      <c r="T127" s="201"/>
      <c r="AT127" s="197" t="s">
        <v>190</v>
      </c>
      <c r="AU127" s="197" t="s">
        <v>81</v>
      </c>
      <c r="AV127" s="195" t="s">
        <v>78</v>
      </c>
      <c r="AW127" s="195" t="s">
        <v>34</v>
      </c>
      <c r="AX127" s="195" t="s">
        <v>71</v>
      </c>
      <c r="AY127" s="197" t="s">
        <v>180</v>
      </c>
    </row>
    <row r="128" spans="2:65" s="195" customFormat="1">
      <c r="B128" s="194"/>
      <c r="D128" s="196" t="s">
        <v>190</v>
      </c>
      <c r="E128" s="197" t="s">
        <v>5</v>
      </c>
      <c r="F128" s="198" t="s">
        <v>192</v>
      </c>
      <c r="H128" s="197" t="s">
        <v>5</v>
      </c>
      <c r="L128" s="194"/>
      <c r="M128" s="199"/>
      <c r="N128" s="200"/>
      <c r="O128" s="200"/>
      <c r="P128" s="200"/>
      <c r="Q128" s="200"/>
      <c r="R128" s="200"/>
      <c r="S128" s="200"/>
      <c r="T128" s="201"/>
      <c r="AT128" s="197" t="s">
        <v>190</v>
      </c>
      <c r="AU128" s="197" t="s">
        <v>81</v>
      </c>
      <c r="AV128" s="195" t="s">
        <v>78</v>
      </c>
      <c r="AW128" s="195" t="s">
        <v>34</v>
      </c>
      <c r="AX128" s="195" t="s">
        <v>71</v>
      </c>
      <c r="AY128" s="197" t="s">
        <v>180</v>
      </c>
    </row>
    <row r="129" spans="2:51" s="195" customFormat="1">
      <c r="B129" s="194"/>
      <c r="D129" s="196" t="s">
        <v>190</v>
      </c>
      <c r="E129" s="197" t="s">
        <v>5</v>
      </c>
      <c r="F129" s="198" t="s">
        <v>193</v>
      </c>
      <c r="H129" s="197" t="s">
        <v>5</v>
      </c>
      <c r="L129" s="194"/>
      <c r="M129" s="199"/>
      <c r="N129" s="200"/>
      <c r="O129" s="200"/>
      <c r="P129" s="200"/>
      <c r="Q129" s="200"/>
      <c r="R129" s="200"/>
      <c r="S129" s="200"/>
      <c r="T129" s="201"/>
      <c r="AT129" s="197" t="s">
        <v>190</v>
      </c>
      <c r="AU129" s="197" t="s">
        <v>81</v>
      </c>
      <c r="AV129" s="195" t="s">
        <v>78</v>
      </c>
      <c r="AW129" s="195" t="s">
        <v>34</v>
      </c>
      <c r="AX129" s="195" t="s">
        <v>71</v>
      </c>
      <c r="AY129" s="197" t="s">
        <v>180</v>
      </c>
    </row>
    <row r="130" spans="2:51" s="203" customFormat="1">
      <c r="B130" s="202"/>
      <c r="D130" s="196" t="s">
        <v>190</v>
      </c>
      <c r="E130" s="204" t="s">
        <v>5</v>
      </c>
      <c r="F130" s="205" t="s">
        <v>3995</v>
      </c>
      <c r="H130" s="206">
        <v>1.4670000000000001</v>
      </c>
      <c r="L130" s="202"/>
      <c r="M130" s="207"/>
      <c r="N130" s="208"/>
      <c r="O130" s="208"/>
      <c r="P130" s="208"/>
      <c r="Q130" s="208"/>
      <c r="R130" s="208"/>
      <c r="S130" s="208"/>
      <c r="T130" s="209"/>
      <c r="AT130" s="204" t="s">
        <v>190</v>
      </c>
      <c r="AU130" s="204" t="s">
        <v>81</v>
      </c>
      <c r="AV130" s="203" t="s">
        <v>81</v>
      </c>
      <c r="AW130" s="203" t="s">
        <v>34</v>
      </c>
      <c r="AX130" s="203" t="s">
        <v>71</v>
      </c>
      <c r="AY130" s="204" t="s">
        <v>180</v>
      </c>
    </row>
    <row r="131" spans="2:51" s="195" customFormat="1">
      <c r="B131" s="194"/>
      <c r="D131" s="196" t="s">
        <v>190</v>
      </c>
      <c r="E131" s="197" t="s">
        <v>5</v>
      </c>
      <c r="F131" s="198" t="s">
        <v>195</v>
      </c>
      <c r="H131" s="197" t="s">
        <v>5</v>
      </c>
      <c r="L131" s="194"/>
      <c r="M131" s="199"/>
      <c r="N131" s="200"/>
      <c r="O131" s="200"/>
      <c r="P131" s="200"/>
      <c r="Q131" s="200"/>
      <c r="R131" s="200"/>
      <c r="S131" s="200"/>
      <c r="T131" s="201"/>
      <c r="AT131" s="197" t="s">
        <v>190</v>
      </c>
      <c r="AU131" s="197" t="s">
        <v>81</v>
      </c>
      <c r="AV131" s="195" t="s">
        <v>78</v>
      </c>
      <c r="AW131" s="195" t="s">
        <v>34</v>
      </c>
      <c r="AX131" s="195" t="s">
        <v>71</v>
      </c>
      <c r="AY131" s="197" t="s">
        <v>180</v>
      </c>
    </row>
    <row r="132" spans="2:51" s="195" customFormat="1">
      <c r="B132" s="194"/>
      <c r="D132" s="196" t="s">
        <v>190</v>
      </c>
      <c r="E132" s="197" t="s">
        <v>5</v>
      </c>
      <c r="F132" s="198" t="s">
        <v>196</v>
      </c>
      <c r="H132" s="197" t="s">
        <v>5</v>
      </c>
      <c r="L132" s="194"/>
      <c r="M132" s="199"/>
      <c r="N132" s="200"/>
      <c r="O132" s="200"/>
      <c r="P132" s="200"/>
      <c r="Q132" s="200"/>
      <c r="R132" s="200"/>
      <c r="S132" s="200"/>
      <c r="T132" s="201"/>
      <c r="AT132" s="197" t="s">
        <v>190</v>
      </c>
      <c r="AU132" s="197" t="s">
        <v>81</v>
      </c>
      <c r="AV132" s="195" t="s">
        <v>78</v>
      </c>
      <c r="AW132" s="195" t="s">
        <v>34</v>
      </c>
      <c r="AX132" s="195" t="s">
        <v>71</v>
      </c>
      <c r="AY132" s="197" t="s">
        <v>180</v>
      </c>
    </row>
    <row r="133" spans="2:51" s="203" customFormat="1">
      <c r="B133" s="202"/>
      <c r="D133" s="196" t="s">
        <v>190</v>
      </c>
      <c r="E133" s="204" t="s">
        <v>5</v>
      </c>
      <c r="F133" s="205" t="s">
        <v>3996</v>
      </c>
      <c r="H133" s="206">
        <v>1.379</v>
      </c>
      <c r="L133" s="202"/>
      <c r="M133" s="207"/>
      <c r="N133" s="208"/>
      <c r="O133" s="208"/>
      <c r="P133" s="208"/>
      <c r="Q133" s="208"/>
      <c r="R133" s="208"/>
      <c r="S133" s="208"/>
      <c r="T133" s="209"/>
      <c r="AT133" s="204" t="s">
        <v>190</v>
      </c>
      <c r="AU133" s="204" t="s">
        <v>81</v>
      </c>
      <c r="AV133" s="203" t="s">
        <v>81</v>
      </c>
      <c r="AW133" s="203" t="s">
        <v>34</v>
      </c>
      <c r="AX133" s="203" t="s">
        <v>71</v>
      </c>
      <c r="AY133" s="204" t="s">
        <v>180</v>
      </c>
    </row>
    <row r="134" spans="2:51" s="195" customFormat="1">
      <c r="B134" s="194"/>
      <c r="D134" s="196" t="s">
        <v>190</v>
      </c>
      <c r="E134" s="197" t="s">
        <v>5</v>
      </c>
      <c r="F134" s="198" t="s">
        <v>3997</v>
      </c>
      <c r="H134" s="197" t="s">
        <v>5</v>
      </c>
      <c r="L134" s="194"/>
      <c r="M134" s="199"/>
      <c r="N134" s="200"/>
      <c r="O134" s="200"/>
      <c r="P134" s="200"/>
      <c r="Q134" s="200"/>
      <c r="R134" s="200"/>
      <c r="S134" s="200"/>
      <c r="T134" s="201"/>
      <c r="AT134" s="197" t="s">
        <v>190</v>
      </c>
      <c r="AU134" s="197" t="s">
        <v>81</v>
      </c>
      <c r="AV134" s="195" t="s">
        <v>78</v>
      </c>
      <c r="AW134" s="195" t="s">
        <v>34</v>
      </c>
      <c r="AX134" s="195" t="s">
        <v>71</v>
      </c>
      <c r="AY134" s="197" t="s">
        <v>180</v>
      </c>
    </row>
    <row r="135" spans="2:51" s="195" customFormat="1">
      <c r="B135" s="194"/>
      <c r="D135" s="196" t="s">
        <v>190</v>
      </c>
      <c r="E135" s="197" t="s">
        <v>5</v>
      </c>
      <c r="F135" s="198" t="s">
        <v>3998</v>
      </c>
      <c r="H135" s="197" t="s">
        <v>5</v>
      </c>
      <c r="L135" s="194"/>
      <c r="M135" s="199"/>
      <c r="N135" s="200"/>
      <c r="O135" s="200"/>
      <c r="P135" s="200"/>
      <c r="Q135" s="200"/>
      <c r="R135" s="200"/>
      <c r="S135" s="200"/>
      <c r="T135" s="201"/>
      <c r="AT135" s="197" t="s">
        <v>190</v>
      </c>
      <c r="AU135" s="197" t="s">
        <v>81</v>
      </c>
      <c r="AV135" s="195" t="s">
        <v>78</v>
      </c>
      <c r="AW135" s="195" t="s">
        <v>34</v>
      </c>
      <c r="AX135" s="195" t="s">
        <v>71</v>
      </c>
      <c r="AY135" s="197" t="s">
        <v>180</v>
      </c>
    </row>
    <row r="136" spans="2:51" s="203" customFormat="1">
      <c r="B136" s="202"/>
      <c r="D136" s="196" t="s">
        <v>190</v>
      </c>
      <c r="E136" s="204" t="s">
        <v>5</v>
      </c>
      <c r="F136" s="205" t="s">
        <v>3999</v>
      </c>
      <c r="H136" s="206">
        <v>0.32600000000000001</v>
      </c>
      <c r="L136" s="202"/>
      <c r="M136" s="207"/>
      <c r="N136" s="208"/>
      <c r="O136" s="208"/>
      <c r="P136" s="208"/>
      <c r="Q136" s="208"/>
      <c r="R136" s="208"/>
      <c r="S136" s="208"/>
      <c r="T136" s="209"/>
      <c r="AT136" s="204" t="s">
        <v>190</v>
      </c>
      <c r="AU136" s="204" t="s">
        <v>81</v>
      </c>
      <c r="AV136" s="203" t="s">
        <v>81</v>
      </c>
      <c r="AW136" s="203" t="s">
        <v>34</v>
      </c>
      <c r="AX136" s="203" t="s">
        <v>71</v>
      </c>
      <c r="AY136" s="204" t="s">
        <v>180</v>
      </c>
    </row>
    <row r="137" spans="2:51" s="203" customFormat="1">
      <c r="B137" s="202"/>
      <c r="D137" s="196" t="s">
        <v>190</v>
      </c>
      <c r="E137" s="204" t="s">
        <v>5</v>
      </c>
      <c r="F137" s="205" t="s">
        <v>4000</v>
      </c>
      <c r="H137" s="206">
        <v>0.86899999999999999</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51" s="203" customFormat="1">
      <c r="B138" s="202"/>
      <c r="D138" s="196" t="s">
        <v>190</v>
      </c>
      <c r="E138" s="204" t="s">
        <v>5</v>
      </c>
      <c r="F138" s="205" t="s">
        <v>4001</v>
      </c>
      <c r="H138" s="206">
        <v>1.5960000000000001</v>
      </c>
      <c r="L138" s="202"/>
      <c r="M138" s="207"/>
      <c r="N138" s="208"/>
      <c r="O138" s="208"/>
      <c r="P138" s="208"/>
      <c r="Q138" s="208"/>
      <c r="R138" s="208"/>
      <c r="S138" s="208"/>
      <c r="T138" s="209"/>
      <c r="AT138" s="204" t="s">
        <v>190</v>
      </c>
      <c r="AU138" s="204" t="s">
        <v>81</v>
      </c>
      <c r="AV138" s="203" t="s">
        <v>81</v>
      </c>
      <c r="AW138" s="203" t="s">
        <v>34</v>
      </c>
      <c r="AX138" s="203" t="s">
        <v>71</v>
      </c>
      <c r="AY138" s="204" t="s">
        <v>180</v>
      </c>
    </row>
    <row r="139" spans="2:51" s="195" customFormat="1">
      <c r="B139" s="194"/>
      <c r="D139" s="196" t="s">
        <v>190</v>
      </c>
      <c r="E139" s="197" t="s">
        <v>5</v>
      </c>
      <c r="F139" s="198" t="s">
        <v>4002</v>
      </c>
      <c r="H139" s="197" t="s">
        <v>5</v>
      </c>
      <c r="L139" s="194"/>
      <c r="M139" s="199"/>
      <c r="N139" s="200"/>
      <c r="O139" s="200"/>
      <c r="P139" s="200"/>
      <c r="Q139" s="200"/>
      <c r="R139" s="200"/>
      <c r="S139" s="200"/>
      <c r="T139" s="201"/>
      <c r="AT139" s="197" t="s">
        <v>190</v>
      </c>
      <c r="AU139" s="197" t="s">
        <v>81</v>
      </c>
      <c r="AV139" s="195" t="s">
        <v>78</v>
      </c>
      <c r="AW139" s="195" t="s">
        <v>34</v>
      </c>
      <c r="AX139" s="195" t="s">
        <v>71</v>
      </c>
      <c r="AY139" s="197" t="s">
        <v>180</v>
      </c>
    </row>
    <row r="140" spans="2:51" s="195" customFormat="1">
      <c r="B140" s="194"/>
      <c r="D140" s="196" t="s">
        <v>190</v>
      </c>
      <c r="E140" s="197" t="s">
        <v>5</v>
      </c>
      <c r="F140" s="198" t="s">
        <v>4003</v>
      </c>
      <c r="H140" s="197" t="s">
        <v>5</v>
      </c>
      <c r="L140" s="194"/>
      <c r="M140" s="199"/>
      <c r="N140" s="200"/>
      <c r="O140" s="200"/>
      <c r="P140" s="200"/>
      <c r="Q140" s="200"/>
      <c r="R140" s="200"/>
      <c r="S140" s="200"/>
      <c r="T140" s="201"/>
      <c r="AT140" s="197" t="s">
        <v>190</v>
      </c>
      <c r="AU140" s="197" t="s">
        <v>81</v>
      </c>
      <c r="AV140" s="195" t="s">
        <v>78</v>
      </c>
      <c r="AW140" s="195" t="s">
        <v>34</v>
      </c>
      <c r="AX140" s="195" t="s">
        <v>71</v>
      </c>
      <c r="AY140" s="197" t="s">
        <v>180</v>
      </c>
    </row>
    <row r="141" spans="2:51" s="203" customFormat="1">
      <c r="B141" s="202"/>
      <c r="D141" s="196" t="s">
        <v>190</v>
      </c>
      <c r="E141" s="204" t="s">
        <v>5</v>
      </c>
      <c r="F141" s="205" t="s">
        <v>4004</v>
      </c>
      <c r="H141" s="206">
        <v>0.30599999999999999</v>
      </c>
      <c r="L141" s="202"/>
      <c r="M141" s="207"/>
      <c r="N141" s="208"/>
      <c r="O141" s="208"/>
      <c r="P141" s="208"/>
      <c r="Q141" s="208"/>
      <c r="R141" s="208"/>
      <c r="S141" s="208"/>
      <c r="T141" s="209"/>
      <c r="AT141" s="204" t="s">
        <v>190</v>
      </c>
      <c r="AU141" s="204" t="s">
        <v>81</v>
      </c>
      <c r="AV141" s="203" t="s">
        <v>81</v>
      </c>
      <c r="AW141" s="203" t="s">
        <v>34</v>
      </c>
      <c r="AX141" s="203" t="s">
        <v>71</v>
      </c>
      <c r="AY141" s="204" t="s">
        <v>180</v>
      </c>
    </row>
    <row r="142" spans="2:51" s="203" customFormat="1">
      <c r="B142" s="202"/>
      <c r="D142" s="196" t="s">
        <v>190</v>
      </c>
      <c r="E142" s="204" t="s">
        <v>5</v>
      </c>
      <c r="F142" s="205" t="s">
        <v>4000</v>
      </c>
      <c r="H142" s="206">
        <v>0.86899999999999999</v>
      </c>
      <c r="L142" s="202"/>
      <c r="M142" s="207"/>
      <c r="N142" s="208"/>
      <c r="O142" s="208"/>
      <c r="P142" s="208"/>
      <c r="Q142" s="208"/>
      <c r="R142" s="208"/>
      <c r="S142" s="208"/>
      <c r="T142" s="209"/>
      <c r="AT142" s="204" t="s">
        <v>190</v>
      </c>
      <c r="AU142" s="204" t="s">
        <v>81</v>
      </c>
      <c r="AV142" s="203" t="s">
        <v>81</v>
      </c>
      <c r="AW142" s="203" t="s">
        <v>34</v>
      </c>
      <c r="AX142" s="203" t="s">
        <v>71</v>
      </c>
      <c r="AY142" s="204" t="s">
        <v>180</v>
      </c>
    </row>
    <row r="143" spans="2:51" s="203" customFormat="1">
      <c r="B143" s="202"/>
      <c r="D143" s="196" t="s">
        <v>190</v>
      </c>
      <c r="E143" s="204" t="s">
        <v>5</v>
      </c>
      <c r="F143" s="205" t="s">
        <v>4001</v>
      </c>
      <c r="H143" s="206">
        <v>1.5960000000000001</v>
      </c>
      <c r="L143" s="202"/>
      <c r="M143" s="207"/>
      <c r="N143" s="208"/>
      <c r="O143" s="208"/>
      <c r="P143" s="208"/>
      <c r="Q143" s="208"/>
      <c r="R143" s="208"/>
      <c r="S143" s="208"/>
      <c r="T143" s="209"/>
      <c r="AT143" s="204" t="s">
        <v>190</v>
      </c>
      <c r="AU143" s="204" t="s">
        <v>81</v>
      </c>
      <c r="AV143" s="203" t="s">
        <v>81</v>
      </c>
      <c r="AW143" s="203" t="s">
        <v>34</v>
      </c>
      <c r="AX143" s="203" t="s">
        <v>71</v>
      </c>
      <c r="AY143" s="204" t="s">
        <v>180</v>
      </c>
    </row>
    <row r="144" spans="2:51" s="203" customFormat="1">
      <c r="B144" s="202"/>
      <c r="D144" s="196" t="s">
        <v>190</v>
      </c>
      <c r="E144" s="204" t="s">
        <v>5</v>
      </c>
      <c r="F144" s="205" t="s">
        <v>4005</v>
      </c>
      <c r="H144" s="206">
        <v>0.748</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11" customFormat="1">
      <c r="B145" s="210"/>
      <c r="D145" s="196" t="s">
        <v>190</v>
      </c>
      <c r="E145" s="212" t="s">
        <v>5</v>
      </c>
      <c r="F145" s="213" t="s">
        <v>198</v>
      </c>
      <c r="H145" s="214">
        <v>9.1560000000000006</v>
      </c>
      <c r="L145" s="210"/>
      <c r="M145" s="215"/>
      <c r="N145" s="216"/>
      <c r="O145" s="216"/>
      <c r="P145" s="216"/>
      <c r="Q145" s="216"/>
      <c r="R145" s="216"/>
      <c r="S145" s="216"/>
      <c r="T145" s="217"/>
      <c r="AT145" s="212" t="s">
        <v>190</v>
      </c>
      <c r="AU145" s="212" t="s">
        <v>81</v>
      </c>
      <c r="AV145" s="211" t="s">
        <v>188</v>
      </c>
      <c r="AW145" s="211" t="s">
        <v>34</v>
      </c>
      <c r="AX145" s="211" t="s">
        <v>78</v>
      </c>
      <c r="AY145" s="212" t="s">
        <v>180</v>
      </c>
    </row>
    <row r="146" spans="2:65" s="103" customFormat="1" ht="38.25" customHeight="1">
      <c r="B146" s="104"/>
      <c r="C146" s="183" t="s">
        <v>219</v>
      </c>
      <c r="D146" s="183" t="s">
        <v>183</v>
      </c>
      <c r="E146" s="184" t="s">
        <v>4006</v>
      </c>
      <c r="F146" s="185" t="s">
        <v>4007</v>
      </c>
      <c r="G146" s="186" t="s">
        <v>348</v>
      </c>
      <c r="H146" s="187">
        <v>2.7469999999999999</v>
      </c>
      <c r="I146" s="6"/>
      <c r="J146" s="188">
        <f>ROUND(I146*H146,2)</f>
        <v>0</v>
      </c>
      <c r="K146" s="185" t="s">
        <v>187</v>
      </c>
      <c r="L146" s="104"/>
      <c r="M146" s="189" t="s">
        <v>5</v>
      </c>
      <c r="N146" s="190" t="s">
        <v>42</v>
      </c>
      <c r="O146" s="105"/>
      <c r="P146" s="191">
        <f>O146*H146</f>
        <v>0</v>
      </c>
      <c r="Q146" s="191">
        <v>0</v>
      </c>
      <c r="R146" s="191">
        <f>Q146*H146</f>
        <v>0</v>
      </c>
      <c r="S146" s="191">
        <v>0</v>
      </c>
      <c r="T146" s="192">
        <f>S146*H146</f>
        <v>0</v>
      </c>
      <c r="AR146" s="93" t="s">
        <v>188</v>
      </c>
      <c r="AT146" s="93" t="s">
        <v>183</v>
      </c>
      <c r="AU146" s="93" t="s">
        <v>81</v>
      </c>
      <c r="AY146" s="93" t="s">
        <v>180</v>
      </c>
      <c r="BE146" s="193">
        <f>IF(N146="základní",J146,0)</f>
        <v>0</v>
      </c>
      <c r="BF146" s="193">
        <f>IF(N146="snížená",J146,0)</f>
        <v>0</v>
      </c>
      <c r="BG146" s="193">
        <f>IF(N146="zákl. přenesená",J146,0)</f>
        <v>0</v>
      </c>
      <c r="BH146" s="193">
        <f>IF(N146="sníž. přenesená",J146,0)</f>
        <v>0</v>
      </c>
      <c r="BI146" s="193">
        <f>IF(N146="nulová",J146,0)</f>
        <v>0</v>
      </c>
      <c r="BJ146" s="93" t="s">
        <v>78</v>
      </c>
      <c r="BK146" s="193">
        <f>ROUND(I146*H146,2)</f>
        <v>0</v>
      </c>
      <c r="BL146" s="93" t="s">
        <v>188</v>
      </c>
      <c r="BM146" s="93" t="s">
        <v>4008</v>
      </c>
    </row>
    <row r="147" spans="2:65" s="195" customFormat="1">
      <c r="B147" s="194"/>
      <c r="D147" s="196" t="s">
        <v>190</v>
      </c>
      <c r="E147" s="197" t="s">
        <v>5</v>
      </c>
      <c r="F147" s="198" t="s">
        <v>3988</v>
      </c>
      <c r="H147" s="197" t="s">
        <v>5</v>
      </c>
      <c r="L147" s="194"/>
      <c r="M147" s="199"/>
      <c r="N147" s="200"/>
      <c r="O147" s="200"/>
      <c r="P147" s="200"/>
      <c r="Q147" s="200"/>
      <c r="R147" s="200"/>
      <c r="S147" s="200"/>
      <c r="T147" s="201"/>
      <c r="AT147" s="197" t="s">
        <v>190</v>
      </c>
      <c r="AU147" s="197" t="s">
        <v>81</v>
      </c>
      <c r="AV147" s="195" t="s">
        <v>78</v>
      </c>
      <c r="AW147" s="195" t="s">
        <v>34</v>
      </c>
      <c r="AX147" s="195" t="s">
        <v>71</v>
      </c>
      <c r="AY147" s="197" t="s">
        <v>180</v>
      </c>
    </row>
    <row r="148" spans="2:65" s="203" customFormat="1">
      <c r="B148" s="202"/>
      <c r="D148" s="196" t="s">
        <v>190</v>
      </c>
      <c r="E148" s="204" t="s">
        <v>5</v>
      </c>
      <c r="F148" s="205" t="s">
        <v>4009</v>
      </c>
      <c r="H148" s="206">
        <v>2.7469999999999999</v>
      </c>
      <c r="L148" s="202"/>
      <c r="M148" s="207"/>
      <c r="N148" s="208"/>
      <c r="O148" s="208"/>
      <c r="P148" s="208"/>
      <c r="Q148" s="208"/>
      <c r="R148" s="208"/>
      <c r="S148" s="208"/>
      <c r="T148" s="209"/>
      <c r="AT148" s="204" t="s">
        <v>190</v>
      </c>
      <c r="AU148" s="204" t="s">
        <v>81</v>
      </c>
      <c r="AV148" s="203" t="s">
        <v>81</v>
      </c>
      <c r="AW148" s="203" t="s">
        <v>34</v>
      </c>
      <c r="AX148" s="203" t="s">
        <v>78</v>
      </c>
      <c r="AY148" s="204" t="s">
        <v>180</v>
      </c>
    </row>
    <row r="149" spans="2:65" s="103" customFormat="1" ht="38.25" customHeight="1">
      <c r="B149" s="104"/>
      <c r="C149" s="183" t="s">
        <v>226</v>
      </c>
      <c r="D149" s="183" t="s">
        <v>183</v>
      </c>
      <c r="E149" s="184" t="s">
        <v>4010</v>
      </c>
      <c r="F149" s="185" t="s">
        <v>4011</v>
      </c>
      <c r="G149" s="186" t="s">
        <v>348</v>
      </c>
      <c r="H149" s="187">
        <v>5.6779999999999999</v>
      </c>
      <c r="I149" s="6"/>
      <c r="J149" s="188">
        <f>ROUND(I149*H149,2)</f>
        <v>0</v>
      </c>
      <c r="K149" s="185" t="s">
        <v>187</v>
      </c>
      <c r="L149" s="104"/>
      <c r="M149" s="189" t="s">
        <v>5</v>
      </c>
      <c r="N149" s="190" t="s">
        <v>42</v>
      </c>
      <c r="O149" s="105"/>
      <c r="P149" s="191">
        <f>O149*H149</f>
        <v>0</v>
      </c>
      <c r="Q149" s="191">
        <v>0</v>
      </c>
      <c r="R149" s="191">
        <f>Q149*H149</f>
        <v>0</v>
      </c>
      <c r="S149" s="191">
        <v>0</v>
      </c>
      <c r="T149" s="192">
        <f>S149*H149</f>
        <v>0</v>
      </c>
      <c r="AR149" s="93" t="s">
        <v>188</v>
      </c>
      <c r="AT149" s="93" t="s">
        <v>183</v>
      </c>
      <c r="AU149" s="93" t="s">
        <v>81</v>
      </c>
      <c r="AY149" s="93" t="s">
        <v>180</v>
      </c>
      <c r="BE149" s="193">
        <f>IF(N149="základní",J149,0)</f>
        <v>0</v>
      </c>
      <c r="BF149" s="193">
        <f>IF(N149="snížená",J149,0)</f>
        <v>0</v>
      </c>
      <c r="BG149" s="193">
        <f>IF(N149="zákl. přenesená",J149,0)</f>
        <v>0</v>
      </c>
      <c r="BH149" s="193">
        <f>IF(N149="sníž. přenesená",J149,0)</f>
        <v>0</v>
      </c>
      <c r="BI149" s="193">
        <f>IF(N149="nulová",J149,0)</f>
        <v>0</v>
      </c>
      <c r="BJ149" s="93" t="s">
        <v>78</v>
      </c>
      <c r="BK149" s="193">
        <f>ROUND(I149*H149,2)</f>
        <v>0</v>
      </c>
      <c r="BL149" s="93" t="s">
        <v>188</v>
      </c>
      <c r="BM149" s="93" t="s">
        <v>4012</v>
      </c>
    </row>
    <row r="150" spans="2:65" s="203" customFormat="1">
      <c r="B150" s="202"/>
      <c r="D150" s="196" t="s">
        <v>190</v>
      </c>
      <c r="E150" s="204" t="s">
        <v>5</v>
      </c>
      <c r="F150" s="205" t="s">
        <v>4000</v>
      </c>
      <c r="H150" s="206">
        <v>0.86899999999999999</v>
      </c>
      <c r="L150" s="202"/>
      <c r="M150" s="207"/>
      <c r="N150" s="208"/>
      <c r="O150" s="208"/>
      <c r="P150" s="208"/>
      <c r="Q150" s="208"/>
      <c r="R150" s="208"/>
      <c r="S150" s="208"/>
      <c r="T150" s="209"/>
      <c r="AT150" s="204" t="s">
        <v>190</v>
      </c>
      <c r="AU150" s="204" t="s">
        <v>81</v>
      </c>
      <c r="AV150" s="203" t="s">
        <v>81</v>
      </c>
      <c r="AW150" s="203" t="s">
        <v>34</v>
      </c>
      <c r="AX150" s="203" t="s">
        <v>71</v>
      </c>
      <c r="AY150" s="204" t="s">
        <v>180</v>
      </c>
    </row>
    <row r="151" spans="2:65" s="203" customFormat="1">
      <c r="B151" s="202"/>
      <c r="D151" s="196" t="s">
        <v>190</v>
      </c>
      <c r="E151" s="204" t="s">
        <v>5</v>
      </c>
      <c r="F151" s="205" t="s">
        <v>4001</v>
      </c>
      <c r="H151" s="206">
        <v>1.5960000000000001</v>
      </c>
      <c r="L151" s="202"/>
      <c r="M151" s="207"/>
      <c r="N151" s="208"/>
      <c r="O151" s="208"/>
      <c r="P151" s="208"/>
      <c r="Q151" s="208"/>
      <c r="R151" s="208"/>
      <c r="S151" s="208"/>
      <c r="T151" s="209"/>
      <c r="AT151" s="204" t="s">
        <v>190</v>
      </c>
      <c r="AU151" s="204" t="s">
        <v>81</v>
      </c>
      <c r="AV151" s="203" t="s">
        <v>81</v>
      </c>
      <c r="AW151" s="203" t="s">
        <v>34</v>
      </c>
      <c r="AX151" s="203" t="s">
        <v>71</v>
      </c>
      <c r="AY151" s="204" t="s">
        <v>180</v>
      </c>
    </row>
    <row r="152" spans="2:65" s="203" customFormat="1">
      <c r="B152" s="202"/>
      <c r="D152" s="196" t="s">
        <v>190</v>
      </c>
      <c r="E152" s="204" t="s">
        <v>5</v>
      </c>
      <c r="F152" s="205" t="s">
        <v>4000</v>
      </c>
      <c r="H152" s="206">
        <v>0.86899999999999999</v>
      </c>
      <c r="L152" s="202"/>
      <c r="M152" s="207"/>
      <c r="N152" s="208"/>
      <c r="O152" s="208"/>
      <c r="P152" s="208"/>
      <c r="Q152" s="208"/>
      <c r="R152" s="208"/>
      <c r="S152" s="208"/>
      <c r="T152" s="209"/>
      <c r="AT152" s="204" t="s">
        <v>190</v>
      </c>
      <c r="AU152" s="204" t="s">
        <v>81</v>
      </c>
      <c r="AV152" s="203" t="s">
        <v>81</v>
      </c>
      <c r="AW152" s="203" t="s">
        <v>34</v>
      </c>
      <c r="AX152" s="203" t="s">
        <v>71</v>
      </c>
      <c r="AY152" s="204" t="s">
        <v>180</v>
      </c>
    </row>
    <row r="153" spans="2:65" s="203" customFormat="1">
      <c r="B153" s="202"/>
      <c r="D153" s="196" t="s">
        <v>190</v>
      </c>
      <c r="E153" s="204" t="s">
        <v>5</v>
      </c>
      <c r="F153" s="205" t="s">
        <v>4001</v>
      </c>
      <c r="H153" s="206">
        <v>1.5960000000000001</v>
      </c>
      <c r="L153" s="202"/>
      <c r="M153" s="207"/>
      <c r="N153" s="208"/>
      <c r="O153" s="208"/>
      <c r="P153" s="208"/>
      <c r="Q153" s="208"/>
      <c r="R153" s="208"/>
      <c r="S153" s="208"/>
      <c r="T153" s="209"/>
      <c r="AT153" s="204" t="s">
        <v>190</v>
      </c>
      <c r="AU153" s="204" t="s">
        <v>81</v>
      </c>
      <c r="AV153" s="203" t="s">
        <v>81</v>
      </c>
      <c r="AW153" s="203" t="s">
        <v>34</v>
      </c>
      <c r="AX153" s="203" t="s">
        <v>71</v>
      </c>
      <c r="AY153" s="204" t="s">
        <v>180</v>
      </c>
    </row>
    <row r="154" spans="2:65" s="203" customFormat="1">
      <c r="B154" s="202"/>
      <c r="D154" s="196" t="s">
        <v>190</v>
      </c>
      <c r="E154" s="204" t="s">
        <v>5</v>
      </c>
      <c r="F154" s="205" t="s">
        <v>4005</v>
      </c>
      <c r="H154" s="206">
        <v>0.748</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11" customFormat="1">
      <c r="B155" s="210"/>
      <c r="D155" s="196" t="s">
        <v>190</v>
      </c>
      <c r="E155" s="212" t="s">
        <v>5</v>
      </c>
      <c r="F155" s="213" t="s">
        <v>198</v>
      </c>
      <c r="H155" s="214">
        <v>5.6779999999999999</v>
      </c>
      <c r="L155" s="210"/>
      <c r="M155" s="215"/>
      <c r="N155" s="216"/>
      <c r="O155" s="216"/>
      <c r="P155" s="216"/>
      <c r="Q155" s="216"/>
      <c r="R155" s="216"/>
      <c r="S155" s="216"/>
      <c r="T155" s="217"/>
      <c r="AT155" s="212" t="s">
        <v>190</v>
      </c>
      <c r="AU155" s="212" t="s">
        <v>81</v>
      </c>
      <c r="AV155" s="211" t="s">
        <v>188</v>
      </c>
      <c r="AW155" s="211" t="s">
        <v>34</v>
      </c>
      <c r="AX155" s="211" t="s">
        <v>78</v>
      </c>
      <c r="AY155" s="212" t="s">
        <v>180</v>
      </c>
    </row>
    <row r="156" spans="2:65" s="103" customFormat="1" ht="38.25" customHeight="1">
      <c r="B156" s="104"/>
      <c r="C156" s="183" t="s">
        <v>230</v>
      </c>
      <c r="D156" s="183" t="s">
        <v>183</v>
      </c>
      <c r="E156" s="184" t="s">
        <v>4013</v>
      </c>
      <c r="F156" s="185" t="s">
        <v>4014</v>
      </c>
      <c r="G156" s="186" t="s">
        <v>208</v>
      </c>
      <c r="H156" s="187">
        <v>49.78</v>
      </c>
      <c r="I156" s="6"/>
      <c r="J156" s="188">
        <f>ROUND(I156*H156,2)</f>
        <v>0</v>
      </c>
      <c r="K156" s="185" t="s">
        <v>187</v>
      </c>
      <c r="L156" s="104"/>
      <c r="M156" s="189" t="s">
        <v>5</v>
      </c>
      <c r="N156" s="190" t="s">
        <v>42</v>
      </c>
      <c r="O156" s="105"/>
      <c r="P156" s="191">
        <f>O156*H156</f>
        <v>0</v>
      </c>
      <c r="Q156" s="191">
        <v>0</v>
      </c>
      <c r="R156" s="191">
        <f>Q156*H156</f>
        <v>0</v>
      </c>
      <c r="S156" s="191">
        <v>0</v>
      </c>
      <c r="T156" s="192">
        <f>S156*H156</f>
        <v>0</v>
      </c>
      <c r="AR156" s="93" t="s">
        <v>188</v>
      </c>
      <c r="AT156" s="93" t="s">
        <v>183</v>
      </c>
      <c r="AU156" s="93" t="s">
        <v>81</v>
      </c>
      <c r="AY156" s="93" t="s">
        <v>180</v>
      </c>
      <c r="BE156" s="193">
        <f>IF(N156="základní",J156,0)</f>
        <v>0</v>
      </c>
      <c r="BF156" s="193">
        <f>IF(N156="snížená",J156,0)</f>
        <v>0</v>
      </c>
      <c r="BG156" s="193">
        <f>IF(N156="zákl. přenesená",J156,0)</f>
        <v>0</v>
      </c>
      <c r="BH156" s="193">
        <f>IF(N156="sníž. přenesená",J156,0)</f>
        <v>0</v>
      </c>
      <c r="BI156" s="193">
        <f>IF(N156="nulová",J156,0)</f>
        <v>0</v>
      </c>
      <c r="BJ156" s="93" t="s">
        <v>78</v>
      </c>
      <c r="BK156" s="193">
        <f>ROUND(I156*H156,2)</f>
        <v>0</v>
      </c>
      <c r="BL156" s="93" t="s">
        <v>188</v>
      </c>
      <c r="BM156" s="93" t="s">
        <v>4015</v>
      </c>
    </row>
    <row r="157" spans="2:65" s="195" customFormat="1">
      <c r="B157" s="194"/>
      <c r="D157" s="196" t="s">
        <v>190</v>
      </c>
      <c r="E157" s="197" t="s">
        <v>5</v>
      </c>
      <c r="F157" s="198" t="s">
        <v>4016</v>
      </c>
      <c r="H157" s="197" t="s">
        <v>5</v>
      </c>
      <c r="L157" s="194"/>
      <c r="M157" s="199"/>
      <c r="N157" s="200"/>
      <c r="O157" s="200"/>
      <c r="P157" s="200"/>
      <c r="Q157" s="200"/>
      <c r="R157" s="200"/>
      <c r="S157" s="200"/>
      <c r="T157" s="201"/>
      <c r="AT157" s="197" t="s">
        <v>190</v>
      </c>
      <c r="AU157" s="197" t="s">
        <v>81</v>
      </c>
      <c r="AV157" s="195" t="s">
        <v>78</v>
      </c>
      <c r="AW157" s="195" t="s">
        <v>34</v>
      </c>
      <c r="AX157" s="195" t="s">
        <v>71</v>
      </c>
      <c r="AY157" s="197" t="s">
        <v>180</v>
      </c>
    </row>
    <row r="158" spans="2:65" s="195" customFormat="1">
      <c r="B158" s="194"/>
      <c r="D158" s="196" t="s">
        <v>190</v>
      </c>
      <c r="E158" s="197" t="s">
        <v>5</v>
      </c>
      <c r="F158" s="198" t="s">
        <v>4017</v>
      </c>
      <c r="H158" s="197" t="s">
        <v>5</v>
      </c>
      <c r="L158" s="194"/>
      <c r="M158" s="199"/>
      <c r="N158" s="200"/>
      <c r="O158" s="200"/>
      <c r="P158" s="200"/>
      <c r="Q158" s="200"/>
      <c r="R158" s="200"/>
      <c r="S158" s="200"/>
      <c r="T158" s="201"/>
      <c r="AT158" s="197" t="s">
        <v>190</v>
      </c>
      <c r="AU158" s="197" t="s">
        <v>81</v>
      </c>
      <c r="AV158" s="195" t="s">
        <v>78</v>
      </c>
      <c r="AW158" s="195" t="s">
        <v>34</v>
      </c>
      <c r="AX158" s="195" t="s">
        <v>71</v>
      </c>
      <c r="AY158" s="197" t="s">
        <v>180</v>
      </c>
    </row>
    <row r="159" spans="2:65" s="203" customFormat="1">
      <c r="B159" s="202"/>
      <c r="D159" s="196" t="s">
        <v>190</v>
      </c>
      <c r="E159" s="204" t="s">
        <v>5</v>
      </c>
      <c r="F159" s="205" t="s">
        <v>211</v>
      </c>
      <c r="H159" s="206">
        <v>9.5</v>
      </c>
      <c r="L159" s="202"/>
      <c r="M159" s="207"/>
      <c r="N159" s="208"/>
      <c r="O159" s="208"/>
      <c r="P159" s="208"/>
      <c r="Q159" s="208"/>
      <c r="R159" s="208"/>
      <c r="S159" s="208"/>
      <c r="T159" s="209"/>
      <c r="AT159" s="204" t="s">
        <v>190</v>
      </c>
      <c r="AU159" s="204" t="s">
        <v>81</v>
      </c>
      <c r="AV159" s="203" t="s">
        <v>81</v>
      </c>
      <c r="AW159" s="203" t="s">
        <v>34</v>
      </c>
      <c r="AX159" s="203" t="s">
        <v>71</v>
      </c>
      <c r="AY159" s="204" t="s">
        <v>180</v>
      </c>
    </row>
    <row r="160" spans="2:65" s="195" customFormat="1">
      <c r="B160" s="194"/>
      <c r="D160" s="196" t="s">
        <v>190</v>
      </c>
      <c r="E160" s="197" t="s">
        <v>5</v>
      </c>
      <c r="F160" s="198" t="s">
        <v>4018</v>
      </c>
      <c r="H160" s="197" t="s">
        <v>5</v>
      </c>
      <c r="L160" s="194"/>
      <c r="M160" s="199"/>
      <c r="N160" s="200"/>
      <c r="O160" s="200"/>
      <c r="P160" s="200"/>
      <c r="Q160" s="200"/>
      <c r="R160" s="200"/>
      <c r="S160" s="200"/>
      <c r="T160" s="201"/>
      <c r="AT160" s="197" t="s">
        <v>190</v>
      </c>
      <c r="AU160" s="197" t="s">
        <v>81</v>
      </c>
      <c r="AV160" s="195" t="s">
        <v>78</v>
      </c>
      <c r="AW160" s="195" t="s">
        <v>34</v>
      </c>
      <c r="AX160" s="195" t="s">
        <v>71</v>
      </c>
      <c r="AY160" s="197" t="s">
        <v>180</v>
      </c>
    </row>
    <row r="161" spans="2:65" s="203" customFormat="1">
      <c r="B161" s="202"/>
      <c r="D161" s="196" t="s">
        <v>190</v>
      </c>
      <c r="E161" s="204" t="s">
        <v>5</v>
      </c>
      <c r="F161" s="205" t="s">
        <v>4019</v>
      </c>
      <c r="H161" s="206">
        <v>15.2</v>
      </c>
      <c r="L161" s="202"/>
      <c r="M161" s="207"/>
      <c r="N161" s="208"/>
      <c r="O161" s="208"/>
      <c r="P161" s="208"/>
      <c r="Q161" s="208"/>
      <c r="R161" s="208"/>
      <c r="S161" s="208"/>
      <c r="T161" s="209"/>
      <c r="AT161" s="204" t="s">
        <v>190</v>
      </c>
      <c r="AU161" s="204" t="s">
        <v>81</v>
      </c>
      <c r="AV161" s="203" t="s">
        <v>81</v>
      </c>
      <c r="AW161" s="203" t="s">
        <v>34</v>
      </c>
      <c r="AX161" s="203" t="s">
        <v>71</v>
      </c>
      <c r="AY161" s="204" t="s">
        <v>180</v>
      </c>
    </row>
    <row r="162" spans="2:65" s="195" customFormat="1">
      <c r="B162" s="194"/>
      <c r="D162" s="196" t="s">
        <v>190</v>
      </c>
      <c r="E162" s="197" t="s">
        <v>5</v>
      </c>
      <c r="F162" s="198" t="s">
        <v>4020</v>
      </c>
      <c r="H162" s="197" t="s">
        <v>5</v>
      </c>
      <c r="L162" s="194"/>
      <c r="M162" s="199"/>
      <c r="N162" s="200"/>
      <c r="O162" s="200"/>
      <c r="P162" s="200"/>
      <c r="Q162" s="200"/>
      <c r="R162" s="200"/>
      <c r="S162" s="200"/>
      <c r="T162" s="201"/>
      <c r="AT162" s="197" t="s">
        <v>190</v>
      </c>
      <c r="AU162" s="197" t="s">
        <v>81</v>
      </c>
      <c r="AV162" s="195" t="s">
        <v>78</v>
      </c>
      <c r="AW162" s="195" t="s">
        <v>34</v>
      </c>
      <c r="AX162" s="195" t="s">
        <v>71</v>
      </c>
      <c r="AY162" s="197" t="s">
        <v>180</v>
      </c>
    </row>
    <row r="163" spans="2:65" s="203" customFormat="1">
      <c r="B163" s="202"/>
      <c r="D163" s="196" t="s">
        <v>190</v>
      </c>
      <c r="E163" s="204" t="s">
        <v>5</v>
      </c>
      <c r="F163" s="205" t="s">
        <v>4021</v>
      </c>
      <c r="H163" s="206">
        <v>14.44</v>
      </c>
      <c r="L163" s="202"/>
      <c r="M163" s="207"/>
      <c r="N163" s="208"/>
      <c r="O163" s="208"/>
      <c r="P163" s="208"/>
      <c r="Q163" s="208"/>
      <c r="R163" s="208"/>
      <c r="S163" s="208"/>
      <c r="T163" s="209"/>
      <c r="AT163" s="204" t="s">
        <v>190</v>
      </c>
      <c r="AU163" s="204" t="s">
        <v>81</v>
      </c>
      <c r="AV163" s="203" t="s">
        <v>81</v>
      </c>
      <c r="AW163" s="203" t="s">
        <v>34</v>
      </c>
      <c r="AX163" s="203" t="s">
        <v>71</v>
      </c>
      <c r="AY163" s="204" t="s">
        <v>180</v>
      </c>
    </row>
    <row r="164" spans="2:65" s="195" customFormat="1">
      <c r="B164" s="194"/>
      <c r="D164" s="196" t="s">
        <v>190</v>
      </c>
      <c r="E164" s="197" t="s">
        <v>5</v>
      </c>
      <c r="F164" s="198" t="s">
        <v>3976</v>
      </c>
      <c r="H164" s="197" t="s">
        <v>5</v>
      </c>
      <c r="L164" s="194"/>
      <c r="M164" s="199"/>
      <c r="N164" s="200"/>
      <c r="O164" s="200"/>
      <c r="P164" s="200"/>
      <c r="Q164" s="200"/>
      <c r="R164" s="200"/>
      <c r="S164" s="200"/>
      <c r="T164" s="201"/>
      <c r="AT164" s="197" t="s">
        <v>190</v>
      </c>
      <c r="AU164" s="197" t="s">
        <v>81</v>
      </c>
      <c r="AV164" s="195" t="s">
        <v>78</v>
      </c>
      <c r="AW164" s="195" t="s">
        <v>34</v>
      </c>
      <c r="AX164" s="195" t="s">
        <v>71</v>
      </c>
      <c r="AY164" s="197" t="s">
        <v>180</v>
      </c>
    </row>
    <row r="165" spans="2:65" s="203" customFormat="1">
      <c r="B165" s="202"/>
      <c r="D165" s="196" t="s">
        <v>190</v>
      </c>
      <c r="E165" s="204" t="s">
        <v>5</v>
      </c>
      <c r="F165" s="205" t="s">
        <v>4022</v>
      </c>
      <c r="H165" s="206">
        <v>10.64</v>
      </c>
      <c r="L165" s="202"/>
      <c r="M165" s="207"/>
      <c r="N165" s="208"/>
      <c r="O165" s="208"/>
      <c r="P165" s="208"/>
      <c r="Q165" s="208"/>
      <c r="R165" s="208"/>
      <c r="S165" s="208"/>
      <c r="T165" s="209"/>
      <c r="AT165" s="204" t="s">
        <v>190</v>
      </c>
      <c r="AU165" s="204" t="s">
        <v>81</v>
      </c>
      <c r="AV165" s="203" t="s">
        <v>81</v>
      </c>
      <c r="AW165" s="203" t="s">
        <v>34</v>
      </c>
      <c r="AX165" s="203" t="s">
        <v>71</v>
      </c>
      <c r="AY165" s="204" t="s">
        <v>180</v>
      </c>
    </row>
    <row r="166" spans="2:65" s="211" customFormat="1">
      <c r="B166" s="210"/>
      <c r="D166" s="196" t="s">
        <v>190</v>
      </c>
      <c r="E166" s="212" t="s">
        <v>5</v>
      </c>
      <c r="F166" s="213" t="s">
        <v>198</v>
      </c>
      <c r="H166" s="214">
        <v>49.78</v>
      </c>
      <c r="L166" s="210"/>
      <c r="M166" s="215"/>
      <c r="N166" s="216"/>
      <c r="O166" s="216"/>
      <c r="P166" s="216"/>
      <c r="Q166" s="216"/>
      <c r="R166" s="216"/>
      <c r="S166" s="216"/>
      <c r="T166" s="217"/>
      <c r="AT166" s="212" t="s">
        <v>190</v>
      </c>
      <c r="AU166" s="212" t="s">
        <v>81</v>
      </c>
      <c r="AV166" s="211" t="s">
        <v>188</v>
      </c>
      <c r="AW166" s="211" t="s">
        <v>34</v>
      </c>
      <c r="AX166" s="211" t="s">
        <v>78</v>
      </c>
      <c r="AY166" s="212" t="s">
        <v>180</v>
      </c>
    </row>
    <row r="167" spans="2:65" s="103" customFormat="1" ht="25.5" customHeight="1">
      <c r="B167" s="104"/>
      <c r="C167" s="183" t="s">
        <v>234</v>
      </c>
      <c r="D167" s="183" t="s">
        <v>183</v>
      </c>
      <c r="E167" s="184" t="s">
        <v>4023</v>
      </c>
      <c r="F167" s="185" t="s">
        <v>4024</v>
      </c>
      <c r="G167" s="186" t="s">
        <v>208</v>
      </c>
      <c r="H167" s="187">
        <v>49.78</v>
      </c>
      <c r="I167" s="6"/>
      <c r="J167" s="188">
        <f>ROUND(I167*H167,2)</f>
        <v>0</v>
      </c>
      <c r="K167" s="185" t="s">
        <v>187</v>
      </c>
      <c r="L167" s="104"/>
      <c r="M167" s="189" t="s">
        <v>5</v>
      </c>
      <c r="N167" s="190" t="s">
        <v>42</v>
      </c>
      <c r="O167" s="105"/>
      <c r="P167" s="191">
        <f>O167*H167</f>
        <v>0</v>
      </c>
      <c r="Q167" s="191">
        <v>0</v>
      </c>
      <c r="R167" s="191">
        <f>Q167*H167</f>
        <v>0</v>
      </c>
      <c r="S167" s="191">
        <v>0</v>
      </c>
      <c r="T167" s="192">
        <f>S167*H167</f>
        <v>0</v>
      </c>
      <c r="AR167" s="93" t="s">
        <v>188</v>
      </c>
      <c r="AT167" s="93" t="s">
        <v>183</v>
      </c>
      <c r="AU167" s="93" t="s">
        <v>81</v>
      </c>
      <c r="AY167" s="93" t="s">
        <v>180</v>
      </c>
      <c r="BE167" s="193">
        <f>IF(N167="základní",J167,0)</f>
        <v>0</v>
      </c>
      <c r="BF167" s="193">
        <f>IF(N167="snížená",J167,0)</f>
        <v>0</v>
      </c>
      <c r="BG167" s="193">
        <f>IF(N167="zákl. přenesená",J167,0)</f>
        <v>0</v>
      </c>
      <c r="BH167" s="193">
        <f>IF(N167="sníž. přenesená",J167,0)</f>
        <v>0</v>
      </c>
      <c r="BI167" s="193">
        <f>IF(N167="nulová",J167,0)</f>
        <v>0</v>
      </c>
      <c r="BJ167" s="93" t="s">
        <v>78</v>
      </c>
      <c r="BK167" s="193">
        <f>ROUND(I167*H167,2)</f>
        <v>0</v>
      </c>
      <c r="BL167" s="93" t="s">
        <v>188</v>
      </c>
      <c r="BM167" s="93" t="s">
        <v>4025</v>
      </c>
    </row>
    <row r="168" spans="2:65" s="195" customFormat="1">
      <c r="B168" s="194"/>
      <c r="D168" s="196" t="s">
        <v>190</v>
      </c>
      <c r="E168" s="197" t="s">
        <v>5</v>
      </c>
      <c r="F168" s="198" t="s">
        <v>4026</v>
      </c>
      <c r="H168" s="197" t="s">
        <v>5</v>
      </c>
      <c r="L168" s="194"/>
      <c r="M168" s="199"/>
      <c r="N168" s="200"/>
      <c r="O168" s="200"/>
      <c r="P168" s="200"/>
      <c r="Q168" s="200"/>
      <c r="R168" s="200"/>
      <c r="S168" s="200"/>
      <c r="T168" s="201"/>
      <c r="AT168" s="197" t="s">
        <v>190</v>
      </c>
      <c r="AU168" s="197" t="s">
        <v>81</v>
      </c>
      <c r="AV168" s="195" t="s">
        <v>78</v>
      </c>
      <c r="AW168" s="195" t="s">
        <v>34</v>
      </c>
      <c r="AX168" s="195" t="s">
        <v>71</v>
      </c>
      <c r="AY168" s="197" t="s">
        <v>180</v>
      </c>
    </row>
    <row r="169" spans="2:65" s="195" customFormat="1">
      <c r="B169" s="194"/>
      <c r="D169" s="196" t="s">
        <v>190</v>
      </c>
      <c r="E169" s="197" t="s">
        <v>5</v>
      </c>
      <c r="F169" s="198" t="s">
        <v>4017</v>
      </c>
      <c r="H169" s="197" t="s">
        <v>5</v>
      </c>
      <c r="L169" s="194"/>
      <c r="M169" s="199"/>
      <c r="N169" s="200"/>
      <c r="O169" s="200"/>
      <c r="P169" s="200"/>
      <c r="Q169" s="200"/>
      <c r="R169" s="200"/>
      <c r="S169" s="200"/>
      <c r="T169" s="201"/>
      <c r="AT169" s="197" t="s">
        <v>190</v>
      </c>
      <c r="AU169" s="197" t="s">
        <v>81</v>
      </c>
      <c r="AV169" s="195" t="s">
        <v>78</v>
      </c>
      <c r="AW169" s="195" t="s">
        <v>34</v>
      </c>
      <c r="AX169" s="195" t="s">
        <v>71</v>
      </c>
      <c r="AY169" s="197" t="s">
        <v>180</v>
      </c>
    </row>
    <row r="170" spans="2:65" s="203" customFormat="1">
      <c r="B170" s="202"/>
      <c r="D170" s="196" t="s">
        <v>190</v>
      </c>
      <c r="E170" s="204" t="s">
        <v>5</v>
      </c>
      <c r="F170" s="205" t="s">
        <v>211</v>
      </c>
      <c r="H170" s="206">
        <v>9.5</v>
      </c>
      <c r="L170" s="202"/>
      <c r="M170" s="207"/>
      <c r="N170" s="208"/>
      <c r="O170" s="208"/>
      <c r="P170" s="208"/>
      <c r="Q170" s="208"/>
      <c r="R170" s="208"/>
      <c r="S170" s="208"/>
      <c r="T170" s="209"/>
      <c r="AT170" s="204" t="s">
        <v>190</v>
      </c>
      <c r="AU170" s="204" t="s">
        <v>81</v>
      </c>
      <c r="AV170" s="203" t="s">
        <v>81</v>
      </c>
      <c r="AW170" s="203" t="s">
        <v>34</v>
      </c>
      <c r="AX170" s="203" t="s">
        <v>71</v>
      </c>
      <c r="AY170" s="204" t="s">
        <v>180</v>
      </c>
    </row>
    <row r="171" spans="2:65" s="195" customFormat="1">
      <c r="B171" s="194"/>
      <c r="D171" s="196" t="s">
        <v>190</v>
      </c>
      <c r="E171" s="197" t="s">
        <v>5</v>
      </c>
      <c r="F171" s="198" t="s">
        <v>4018</v>
      </c>
      <c r="H171" s="197" t="s">
        <v>5</v>
      </c>
      <c r="L171" s="194"/>
      <c r="M171" s="199"/>
      <c r="N171" s="200"/>
      <c r="O171" s="200"/>
      <c r="P171" s="200"/>
      <c r="Q171" s="200"/>
      <c r="R171" s="200"/>
      <c r="S171" s="200"/>
      <c r="T171" s="201"/>
      <c r="AT171" s="197" t="s">
        <v>190</v>
      </c>
      <c r="AU171" s="197" t="s">
        <v>81</v>
      </c>
      <c r="AV171" s="195" t="s">
        <v>78</v>
      </c>
      <c r="AW171" s="195" t="s">
        <v>34</v>
      </c>
      <c r="AX171" s="195" t="s">
        <v>71</v>
      </c>
      <c r="AY171" s="197" t="s">
        <v>180</v>
      </c>
    </row>
    <row r="172" spans="2:65" s="203" customFormat="1">
      <c r="B172" s="202"/>
      <c r="D172" s="196" t="s">
        <v>190</v>
      </c>
      <c r="E172" s="204" t="s">
        <v>5</v>
      </c>
      <c r="F172" s="205" t="s">
        <v>4019</v>
      </c>
      <c r="H172" s="206">
        <v>15.2</v>
      </c>
      <c r="L172" s="202"/>
      <c r="M172" s="207"/>
      <c r="N172" s="208"/>
      <c r="O172" s="208"/>
      <c r="P172" s="208"/>
      <c r="Q172" s="208"/>
      <c r="R172" s="208"/>
      <c r="S172" s="208"/>
      <c r="T172" s="209"/>
      <c r="AT172" s="204" t="s">
        <v>190</v>
      </c>
      <c r="AU172" s="204" t="s">
        <v>81</v>
      </c>
      <c r="AV172" s="203" t="s">
        <v>81</v>
      </c>
      <c r="AW172" s="203" t="s">
        <v>34</v>
      </c>
      <c r="AX172" s="203" t="s">
        <v>71</v>
      </c>
      <c r="AY172" s="204" t="s">
        <v>180</v>
      </c>
    </row>
    <row r="173" spans="2:65" s="195" customFormat="1">
      <c r="B173" s="194"/>
      <c r="D173" s="196" t="s">
        <v>190</v>
      </c>
      <c r="E173" s="197" t="s">
        <v>5</v>
      </c>
      <c r="F173" s="198" t="s">
        <v>4020</v>
      </c>
      <c r="H173" s="197" t="s">
        <v>5</v>
      </c>
      <c r="L173" s="194"/>
      <c r="M173" s="199"/>
      <c r="N173" s="200"/>
      <c r="O173" s="200"/>
      <c r="P173" s="200"/>
      <c r="Q173" s="200"/>
      <c r="R173" s="200"/>
      <c r="S173" s="200"/>
      <c r="T173" s="201"/>
      <c r="AT173" s="197" t="s">
        <v>190</v>
      </c>
      <c r="AU173" s="197" t="s">
        <v>81</v>
      </c>
      <c r="AV173" s="195" t="s">
        <v>78</v>
      </c>
      <c r="AW173" s="195" t="s">
        <v>34</v>
      </c>
      <c r="AX173" s="195" t="s">
        <v>71</v>
      </c>
      <c r="AY173" s="197" t="s">
        <v>180</v>
      </c>
    </row>
    <row r="174" spans="2:65" s="203" customFormat="1">
      <c r="B174" s="202"/>
      <c r="D174" s="196" t="s">
        <v>190</v>
      </c>
      <c r="E174" s="204" t="s">
        <v>5</v>
      </c>
      <c r="F174" s="205" t="s">
        <v>4021</v>
      </c>
      <c r="H174" s="206">
        <v>14.44</v>
      </c>
      <c r="L174" s="202"/>
      <c r="M174" s="207"/>
      <c r="N174" s="208"/>
      <c r="O174" s="208"/>
      <c r="P174" s="208"/>
      <c r="Q174" s="208"/>
      <c r="R174" s="208"/>
      <c r="S174" s="208"/>
      <c r="T174" s="209"/>
      <c r="AT174" s="204" t="s">
        <v>190</v>
      </c>
      <c r="AU174" s="204" t="s">
        <v>81</v>
      </c>
      <c r="AV174" s="203" t="s">
        <v>81</v>
      </c>
      <c r="AW174" s="203" t="s">
        <v>34</v>
      </c>
      <c r="AX174" s="203" t="s">
        <v>71</v>
      </c>
      <c r="AY174" s="204" t="s">
        <v>180</v>
      </c>
    </row>
    <row r="175" spans="2:65" s="195" customFormat="1">
      <c r="B175" s="194"/>
      <c r="D175" s="196" t="s">
        <v>190</v>
      </c>
      <c r="E175" s="197" t="s">
        <v>5</v>
      </c>
      <c r="F175" s="198" t="s">
        <v>3976</v>
      </c>
      <c r="H175" s="197" t="s">
        <v>5</v>
      </c>
      <c r="L175" s="194"/>
      <c r="M175" s="199"/>
      <c r="N175" s="200"/>
      <c r="O175" s="200"/>
      <c r="P175" s="200"/>
      <c r="Q175" s="200"/>
      <c r="R175" s="200"/>
      <c r="S175" s="200"/>
      <c r="T175" s="201"/>
      <c r="AT175" s="197" t="s">
        <v>190</v>
      </c>
      <c r="AU175" s="197" t="s">
        <v>81</v>
      </c>
      <c r="AV175" s="195" t="s">
        <v>78</v>
      </c>
      <c r="AW175" s="195" t="s">
        <v>34</v>
      </c>
      <c r="AX175" s="195" t="s">
        <v>71</v>
      </c>
      <c r="AY175" s="197" t="s">
        <v>180</v>
      </c>
    </row>
    <row r="176" spans="2:65" s="203" customFormat="1">
      <c r="B176" s="202"/>
      <c r="D176" s="196" t="s">
        <v>190</v>
      </c>
      <c r="E176" s="204" t="s">
        <v>5</v>
      </c>
      <c r="F176" s="205" t="s">
        <v>4022</v>
      </c>
      <c r="H176" s="206">
        <v>10.64</v>
      </c>
      <c r="L176" s="202"/>
      <c r="M176" s="207"/>
      <c r="N176" s="208"/>
      <c r="O176" s="208"/>
      <c r="P176" s="208"/>
      <c r="Q176" s="208"/>
      <c r="R176" s="208"/>
      <c r="S176" s="208"/>
      <c r="T176" s="209"/>
      <c r="AT176" s="204" t="s">
        <v>190</v>
      </c>
      <c r="AU176" s="204" t="s">
        <v>81</v>
      </c>
      <c r="AV176" s="203" t="s">
        <v>81</v>
      </c>
      <c r="AW176" s="203" t="s">
        <v>34</v>
      </c>
      <c r="AX176" s="203" t="s">
        <v>71</v>
      </c>
      <c r="AY176" s="204" t="s">
        <v>180</v>
      </c>
    </row>
    <row r="177" spans="2:65" s="211" customFormat="1">
      <c r="B177" s="210"/>
      <c r="D177" s="196" t="s">
        <v>190</v>
      </c>
      <c r="E177" s="212" t="s">
        <v>5</v>
      </c>
      <c r="F177" s="213" t="s">
        <v>198</v>
      </c>
      <c r="H177" s="214">
        <v>49.78</v>
      </c>
      <c r="L177" s="210"/>
      <c r="M177" s="215"/>
      <c r="N177" s="216"/>
      <c r="O177" s="216"/>
      <c r="P177" s="216"/>
      <c r="Q177" s="216"/>
      <c r="R177" s="216"/>
      <c r="S177" s="216"/>
      <c r="T177" s="217"/>
      <c r="AT177" s="212" t="s">
        <v>190</v>
      </c>
      <c r="AU177" s="212" t="s">
        <v>81</v>
      </c>
      <c r="AV177" s="211" t="s">
        <v>188</v>
      </c>
      <c r="AW177" s="211" t="s">
        <v>34</v>
      </c>
      <c r="AX177" s="211" t="s">
        <v>78</v>
      </c>
      <c r="AY177" s="212" t="s">
        <v>180</v>
      </c>
    </row>
    <row r="178" spans="2:65" s="103" customFormat="1" ht="25.5" customHeight="1">
      <c r="B178" s="104"/>
      <c r="C178" s="183" t="s">
        <v>240</v>
      </c>
      <c r="D178" s="183" t="s">
        <v>183</v>
      </c>
      <c r="E178" s="184" t="s">
        <v>4027</v>
      </c>
      <c r="F178" s="185" t="s">
        <v>4028</v>
      </c>
      <c r="G178" s="186" t="s">
        <v>348</v>
      </c>
      <c r="H178" s="187">
        <v>3</v>
      </c>
      <c r="I178" s="6"/>
      <c r="J178" s="188">
        <f>ROUND(I178*H178,2)</f>
        <v>0</v>
      </c>
      <c r="K178" s="185" t="s">
        <v>5</v>
      </c>
      <c r="L178" s="104"/>
      <c r="M178" s="189" t="s">
        <v>5</v>
      </c>
      <c r="N178" s="190" t="s">
        <v>42</v>
      </c>
      <c r="O178" s="105"/>
      <c r="P178" s="191">
        <f>O178*H178</f>
        <v>0</v>
      </c>
      <c r="Q178" s="191">
        <v>0</v>
      </c>
      <c r="R178" s="191">
        <f>Q178*H178</f>
        <v>0</v>
      </c>
      <c r="S178" s="191">
        <v>0</v>
      </c>
      <c r="T178" s="192">
        <f>S178*H178</f>
        <v>0</v>
      </c>
      <c r="AR178" s="93" t="s">
        <v>188</v>
      </c>
      <c r="AT178" s="93" t="s">
        <v>183</v>
      </c>
      <c r="AU178" s="93" t="s">
        <v>81</v>
      </c>
      <c r="AY178" s="93" t="s">
        <v>180</v>
      </c>
      <c r="BE178" s="193">
        <f>IF(N178="základní",J178,0)</f>
        <v>0</v>
      </c>
      <c r="BF178" s="193">
        <f>IF(N178="snížená",J178,0)</f>
        <v>0</v>
      </c>
      <c r="BG178" s="193">
        <f>IF(N178="zákl. přenesená",J178,0)</f>
        <v>0</v>
      </c>
      <c r="BH178" s="193">
        <f>IF(N178="sníž. přenesená",J178,0)</f>
        <v>0</v>
      </c>
      <c r="BI178" s="193">
        <f>IF(N178="nulová",J178,0)</f>
        <v>0</v>
      </c>
      <c r="BJ178" s="93" t="s">
        <v>78</v>
      </c>
      <c r="BK178" s="193">
        <f>ROUND(I178*H178,2)</f>
        <v>0</v>
      </c>
      <c r="BL178" s="93" t="s">
        <v>188</v>
      </c>
      <c r="BM178" s="93" t="s">
        <v>4029</v>
      </c>
    </row>
    <row r="179" spans="2:65" s="103" customFormat="1" ht="38.25" customHeight="1">
      <c r="B179" s="104"/>
      <c r="C179" s="183" t="s">
        <v>181</v>
      </c>
      <c r="D179" s="183" t="s">
        <v>183</v>
      </c>
      <c r="E179" s="184" t="s">
        <v>2951</v>
      </c>
      <c r="F179" s="185" t="s">
        <v>2952</v>
      </c>
      <c r="G179" s="186" t="s">
        <v>348</v>
      </c>
      <c r="H179" s="187">
        <v>15.061999999999999</v>
      </c>
      <c r="I179" s="6"/>
      <c r="J179" s="188">
        <f>ROUND(I179*H179,2)</f>
        <v>0</v>
      </c>
      <c r="K179" s="185" t="s">
        <v>187</v>
      </c>
      <c r="L179" s="104"/>
      <c r="M179" s="189" t="s">
        <v>5</v>
      </c>
      <c r="N179" s="190" t="s">
        <v>42</v>
      </c>
      <c r="O179" s="105"/>
      <c r="P179" s="191">
        <f>O179*H179</f>
        <v>0</v>
      </c>
      <c r="Q179" s="191">
        <v>0</v>
      </c>
      <c r="R179" s="191">
        <f>Q179*H179</f>
        <v>0</v>
      </c>
      <c r="S179" s="191">
        <v>0</v>
      </c>
      <c r="T179" s="192">
        <f>S179*H179</f>
        <v>0</v>
      </c>
      <c r="AR179" s="93" t="s">
        <v>188</v>
      </c>
      <c r="AT179" s="93" t="s">
        <v>183</v>
      </c>
      <c r="AU179" s="93" t="s">
        <v>81</v>
      </c>
      <c r="AY179" s="93" t="s">
        <v>180</v>
      </c>
      <c r="BE179" s="193">
        <f>IF(N179="základní",J179,0)</f>
        <v>0</v>
      </c>
      <c r="BF179" s="193">
        <f>IF(N179="snížená",J179,0)</f>
        <v>0</v>
      </c>
      <c r="BG179" s="193">
        <f>IF(N179="zákl. přenesená",J179,0)</f>
        <v>0</v>
      </c>
      <c r="BH179" s="193">
        <f>IF(N179="sníž. přenesená",J179,0)</f>
        <v>0</v>
      </c>
      <c r="BI179" s="193">
        <f>IF(N179="nulová",J179,0)</f>
        <v>0</v>
      </c>
      <c r="BJ179" s="93" t="s">
        <v>78</v>
      </c>
      <c r="BK179" s="193">
        <f>ROUND(I179*H179,2)</f>
        <v>0</v>
      </c>
      <c r="BL179" s="93" t="s">
        <v>188</v>
      </c>
      <c r="BM179" s="93" t="s">
        <v>4030</v>
      </c>
    </row>
    <row r="180" spans="2:65" s="195" customFormat="1">
      <c r="B180" s="194"/>
      <c r="D180" s="196" t="s">
        <v>190</v>
      </c>
      <c r="E180" s="197" t="s">
        <v>5</v>
      </c>
      <c r="F180" s="198" t="s">
        <v>4031</v>
      </c>
      <c r="H180" s="197" t="s">
        <v>5</v>
      </c>
      <c r="L180" s="194"/>
      <c r="M180" s="199"/>
      <c r="N180" s="200"/>
      <c r="O180" s="200"/>
      <c r="P180" s="200"/>
      <c r="Q180" s="200"/>
      <c r="R180" s="200"/>
      <c r="S180" s="200"/>
      <c r="T180" s="201"/>
      <c r="AT180" s="197" t="s">
        <v>190</v>
      </c>
      <c r="AU180" s="197" t="s">
        <v>81</v>
      </c>
      <c r="AV180" s="195" t="s">
        <v>78</v>
      </c>
      <c r="AW180" s="195" t="s">
        <v>34</v>
      </c>
      <c r="AX180" s="195" t="s">
        <v>71</v>
      </c>
      <c r="AY180" s="197" t="s">
        <v>180</v>
      </c>
    </row>
    <row r="181" spans="2:65" s="203" customFormat="1">
      <c r="B181" s="202"/>
      <c r="D181" s="196" t="s">
        <v>190</v>
      </c>
      <c r="E181" s="204" t="s">
        <v>5</v>
      </c>
      <c r="F181" s="205" t="s">
        <v>4032</v>
      </c>
      <c r="H181" s="206">
        <v>15.061999999999999</v>
      </c>
      <c r="L181" s="202"/>
      <c r="M181" s="207"/>
      <c r="N181" s="208"/>
      <c r="O181" s="208"/>
      <c r="P181" s="208"/>
      <c r="Q181" s="208"/>
      <c r="R181" s="208"/>
      <c r="S181" s="208"/>
      <c r="T181" s="209"/>
      <c r="AT181" s="204" t="s">
        <v>190</v>
      </c>
      <c r="AU181" s="204" t="s">
        <v>81</v>
      </c>
      <c r="AV181" s="203" t="s">
        <v>81</v>
      </c>
      <c r="AW181" s="203" t="s">
        <v>34</v>
      </c>
      <c r="AX181" s="203" t="s">
        <v>78</v>
      </c>
      <c r="AY181" s="204" t="s">
        <v>180</v>
      </c>
    </row>
    <row r="182" spans="2:65" s="103" customFormat="1" ht="38.25" customHeight="1">
      <c r="B182" s="104"/>
      <c r="C182" s="183" t="s">
        <v>250</v>
      </c>
      <c r="D182" s="183" t="s">
        <v>183</v>
      </c>
      <c r="E182" s="184" t="s">
        <v>2955</v>
      </c>
      <c r="F182" s="185" t="s">
        <v>2956</v>
      </c>
      <c r="G182" s="186" t="s">
        <v>348</v>
      </c>
      <c r="H182" s="187">
        <v>15.061999999999999</v>
      </c>
      <c r="I182" s="6"/>
      <c r="J182" s="188">
        <f>ROUND(I182*H182,2)</f>
        <v>0</v>
      </c>
      <c r="K182" s="185" t="s">
        <v>187</v>
      </c>
      <c r="L182" s="104"/>
      <c r="M182" s="189" t="s">
        <v>5</v>
      </c>
      <c r="N182" s="190" t="s">
        <v>42</v>
      </c>
      <c r="O182" s="105"/>
      <c r="P182" s="191">
        <f>O182*H182</f>
        <v>0</v>
      </c>
      <c r="Q182" s="191">
        <v>0</v>
      </c>
      <c r="R182" s="191">
        <f>Q182*H182</f>
        <v>0</v>
      </c>
      <c r="S182" s="191">
        <v>0</v>
      </c>
      <c r="T182" s="192">
        <f>S182*H182</f>
        <v>0</v>
      </c>
      <c r="AR182" s="93" t="s">
        <v>188</v>
      </c>
      <c r="AT182" s="93" t="s">
        <v>183</v>
      </c>
      <c r="AU182" s="93" t="s">
        <v>81</v>
      </c>
      <c r="AY182" s="93" t="s">
        <v>180</v>
      </c>
      <c r="BE182" s="193">
        <f>IF(N182="základní",J182,0)</f>
        <v>0</v>
      </c>
      <c r="BF182" s="193">
        <f>IF(N182="snížená",J182,0)</f>
        <v>0</v>
      </c>
      <c r="BG182" s="193">
        <f>IF(N182="zákl. přenesená",J182,0)</f>
        <v>0</v>
      </c>
      <c r="BH182" s="193">
        <f>IF(N182="sníž. přenesená",J182,0)</f>
        <v>0</v>
      </c>
      <c r="BI182" s="193">
        <f>IF(N182="nulová",J182,0)</f>
        <v>0</v>
      </c>
      <c r="BJ182" s="93" t="s">
        <v>78</v>
      </c>
      <c r="BK182" s="193">
        <f>ROUND(I182*H182,2)</f>
        <v>0</v>
      </c>
      <c r="BL182" s="93" t="s">
        <v>188</v>
      </c>
      <c r="BM182" s="93" t="s">
        <v>4033</v>
      </c>
    </row>
    <row r="183" spans="2:65" s="103" customFormat="1" ht="25.5" customHeight="1">
      <c r="B183" s="104"/>
      <c r="C183" s="183" t="s">
        <v>254</v>
      </c>
      <c r="D183" s="183" t="s">
        <v>183</v>
      </c>
      <c r="E183" s="184" t="s">
        <v>4034</v>
      </c>
      <c r="F183" s="185" t="s">
        <v>4035</v>
      </c>
      <c r="G183" s="186" t="s">
        <v>348</v>
      </c>
      <c r="H183" s="187">
        <v>15.061999999999999</v>
      </c>
      <c r="I183" s="6"/>
      <c r="J183" s="188">
        <f>ROUND(I183*H183,2)</f>
        <v>0</v>
      </c>
      <c r="K183" s="185" t="s">
        <v>187</v>
      </c>
      <c r="L183" s="104"/>
      <c r="M183" s="189" t="s">
        <v>5</v>
      </c>
      <c r="N183" s="190" t="s">
        <v>42</v>
      </c>
      <c r="O183" s="105"/>
      <c r="P183" s="191">
        <f>O183*H183</f>
        <v>0</v>
      </c>
      <c r="Q183" s="191">
        <v>0</v>
      </c>
      <c r="R183" s="191">
        <f>Q183*H183</f>
        <v>0</v>
      </c>
      <c r="S183" s="191">
        <v>0</v>
      </c>
      <c r="T183" s="192">
        <f>S183*H183</f>
        <v>0</v>
      </c>
      <c r="AR183" s="93" t="s">
        <v>188</v>
      </c>
      <c r="AT183" s="93" t="s">
        <v>183</v>
      </c>
      <c r="AU183" s="93" t="s">
        <v>81</v>
      </c>
      <c r="AY183" s="93" t="s">
        <v>180</v>
      </c>
      <c r="BE183" s="193">
        <f>IF(N183="základní",J183,0)</f>
        <v>0</v>
      </c>
      <c r="BF183" s="193">
        <f>IF(N183="snížená",J183,0)</f>
        <v>0</v>
      </c>
      <c r="BG183" s="193">
        <f>IF(N183="zákl. přenesená",J183,0)</f>
        <v>0</v>
      </c>
      <c r="BH183" s="193">
        <f>IF(N183="sníž. přenesená",J183,0)</f>
        <v>0</v>
      </c>
      <c r="BI183" s="193">
        <f>IF(N183="nulová",J183,0)</f>
        <v>0</v>
      </c>
      <c r="BJ183" s="93" t="s">
        <v>78</v>
      </c>
      <c r="BK183" s="193">
        <f>ROUND(I183*H183,2)</f>
        <v>0</v>
      </c>
      <c r="BL183" s="93" t="s">
        <v>188</v>
      </c>
      <c r="BM183" s="93" t="s">
        <v>4036</v>
      </c>
    </row>
    <row r="184" spans="2:65" s="195" customFormat="1">
      <c r="B184" s="194"/>
      <c r="D184" s="196" t="s">
        <v>190</v>
      </c>
      <c r="E184" s="197" t="s">
        <v>5</v>
      </c>
      <c r="F184" s="198" t="s">
        <v>248</v>
      </c>
      <c r="H184" s="197" t="s">
        <v>5</v>
      </c>
      <c r="L184" s="194"/>
      <c r="M184" s="199"/>
      <c r="N184" s="200"/>
      <c r="O184" s="200"/>
      <c r="P184" s="200"/>
      <c r="Q184" s="200"/>
      <c r="R184" s="200"/>
      <c r="S184" s="200"/>
      <c r="T184" s="201"/>
      <c r="AT184" s="197" t="s">
        <v>190</v>
      </c>
      <c r="AU184" s="197" t="s">
        <v>81</v>
      </c>
      <c r="AV184" s="195" t="s">
        <v>78</v>
      </c>
      <c r="AW184" s="195" t="s">
        <v>34</v>
      </c>
      <c r="AX184" s="195" t="s">
        <v>71</v>
      </c>
      <c r="AY184" s="197" t="s">
        <v>180</v>
      </c>
    </row>
    <row r="185" spans="2:65" s="203" customFormat="1">
      <c r="B185" s="202"/>
      <c r="D185" s="196" t="s">
        <v>190</v>
      </c>
      <c r="E185" s="204" t="s">
        <v>5</v>
      </c>
      <c r="F185" s="205" t="s">
        <v>4037</v>
      </c>
      <c r="H185" s="206">
        <v>15.061999999999999</v>
      </c>
      <c r="L185" s="202"/>
      <c r="M185" s="207"/>
      <c r="N185" s="208"/>
      <c r="O185" s="208"/>
      <c r="P185" s="208"/>
      <c r="Q185" s="208"/>
      <c r="R185" s="208"/>
      <c r="S185" s="208"/>
      <c r="T185" s="209"/>
      <c r="AT185" s="204" t="s">
        <v>190</v>
      </c>
      <c r="AU185" s="204" t="s">
        <v>81</v>
      </c>
      <c r="AV185" s="203" t="s">
        <v>81</v>
      </c>
      <c r="AW185" s="203" t="s">
        <v>34</v>
      </c>
      <c r="AX185" s="203" t="s">
        <v>78</v>
      </c>
      <c r="AY185" s="204" t="s">
        <v>180</v>
      </c>
    </row>
    <row r="186" spans="2:65" s="103" customFormat="1" ht="38.25" customHeight="1">
      <c r="B186" s="104"/>
      <c r="C186" s="183" t="s">
        <v>259</v>
      </c>
      <c r="D186" s="183" t="s">
        <v>183</v>
      </c>
      <c r="E186" s="184" t="s">
        <v>2958</v>
      </c>
      <c r="F186" s="185" t="s">
        <v>2959</v>
      </c>
      <c r="G186" s="186" t="s">
        <v>348</v>
      </c>
      <c r="H186" s="187">
        <v>15.061999999999999</v>
      </c>
      <c r="I186" s="6"/>
      <c r="J186" s="188">
        <f>ROUND(I186*H186,2)</f>
        <v>0</v>
      </c>
      <c r="K186" s="185" t="s">
        <v>187</v>
      </c>
      <c r="L186" s="104"/>
      <c r="M186" s="189" t="s">
        <v>5</v>
      </c>
      <c r="N186" s="190" t="s">
        <v>42</v>
      </c>
      <c r="O186" s="105"/>
      <c r="P186" s="191">
        <f>O186*H186</f>
        <v>0</v>
      </c>
      <c r="Q186" s="191">
        <v>0</v>
      </c>
      <c r="R186" s="191">
        <f>Q186*H186</f>
        <v>0</v>
      </c>
      <c r="S186" s="191">
        <v>0</v>
      </c>
      <c r="T186" s="192">
        <f>S186*H186</f>
        <v>0</v>
      </c>
      <c r="AR186" s="93" t="s">
        <v>188</v>
      </c>
      <c r="AT186" s="93" t="s">
        <v>183</v>
      </c>
      <c r="AU186" s="93" t="s">
        <v>81</v>
      </c>
      <c r="AY186" s="93" t="s">
        <v>180</v>
      </c>
      <c r="BE186" s="193">
        <f>IF(N186="základní",J186,0)</f>
        <v>0</v>
      </c>
      <c r="BF186" s="193">
        <f>IF(N186="snížená",J186,0)</f>
        <v>0</v>
      </c>
      <c r="BG186" s="193">
        <f>IF(N186="zákl. přenesená",J186,0)</f>
        <v>0</v>
      </c>
      <c r="BH186" s="193">
        <f>IF(N186="sníž. přenesená",J186,0)</f>
        <v>0</v>
      </c>
      <c r="BI186" s="193">
        <f>IF(N186="nulová",J186,0)</f>
        <v>0</v>
      </c>
      <c r="BJ186" s="93" t="s">
        <v>78</v>
      </c>
      <c r="BK186" s="193">
        <f>ROUND(I186*H186,2)</f>
        <v>0</v>
      </c>
      <c r="BL186" s="93" t="s">
        <v>188</v>
      </c>
      <c r="BM186" s="93" t="s">
        <v>4038</v>
      </c>
    </row>
    <row r="187" spans="2:65" s="195" customFormat="1">
      <c r="B187" s="194"/>
      <c r="D187" s="196" t="s">
        <v>190</v>
      </c>
      <c r="E187" s="197" t="s">
        <v>5</v>
      </c>
      <c r="F187" s="198" t="s">
        <v>4039</v>
      </c>
      <c r="H187" s="197" t="s">
        <v>5</v>
      </c>
      <c r="L187" s="194"/>
      <c r="M187" s="199"/>
      <c r="N187" s="200"/>
      <c r="O187" s="200"/>
      <c r="P187" s="200"/>
      <c r="Q187" s="200"/>
      <c r="R187" s="200"/>
      <c r="S187" s="200"/>
      <c r="T187" s="201"/>
      <c r="AT187" s="197" t="s">
        <v>190</v>
      </c>
      <c r="AU187" s="197" t="s">
        <v>81</v>
      </c>
      <c r="AV187" s="195" t="s">
        <v>78</v>
      </c>
      <c r="AW187" s="195" t="s">
        <v>34</v>
      </c>
      <c r="AX187" s="195" t="s">
        <v>71</v>
      </c>
      <c r="AY187" s="197" t="s">
        <v>180</v>
      </c>
    </row>
    <row r="188" spans="2:65" s="203" customFormat="1">
      <c r="B188" s="202"/>
      <c r="D188" s="196" t="s">
        <v>190</v>
      </c>
      <c r="E188" s="204" t="s">
        <v>5</v>
      </c>
      <c r="F188" s="205" t="s">
        <v>4037</v>
      </c>
      <c r="H188" s="206">
        <v>15.061999999999999</v>
      </c>
      <c r="L188" s="202"/>
      <c r="M188" s="207"/>
      <c r="N188" s="208"/>
      <c r="O188" s="208"/>
      <c r="P188" s="208"/>
      <c r="Q188" s="208"/>
      <c r="R188" s="208"/>
      <c r="S188" s="208"/>
      <c r="T188" s="209"/>
      <c r="AT188" s="204" t="s">
        <v>190</v>
      </c>
      <c r="AU188" s="204" t="s">
        <v>81</v>
      </c>
      <c r="AV188" s="203" t="s">
        <v>81</v>
      </c>
      <c r="AW188" s="203" t="s">
        <v>34</v>
      </c>
      <c r="AX188" s="203" t="s">
        <v>78</v>
      </c>
      <c r="AY188" s="204" t="s">
        <v>180</v>
      </c>
    </row>
    <row r="189" spans="2:65" s="103" customFormat="1" ht="51" customHeight="1">
      <c r="B189" s="104"/>
      <c r="C189" s="183" t="s">
        <v>263</v>
      </c>
      <c r="D189" s="183" t="s">
        <v>183</v>
      </c>
      <c r="E189" s="184" t="s">
        <v>2961</v>
      </c>
      <c r="F189" s="185" t="s">
        <v>2962</v>
      </c>
      <c r="G189" s="186" t="s">
        <v>348</v>
      </c>
      <c r="H189" s="187">
        <v>75.31</v>
      </c>
      <c r="I189" s="6"/>
      <c r="J189" s="188">
        <f>ROUND(I189*H189,2)</f>
        <v>0</v>
      </c>
      <c r="K189" s="185" t="s">
        <v>187</v>
      </c>
      <c r="L189" s="104"/>
      <c r="M189" s="189" t="s">
        <v>5</v>
      </c>
      <c r="N189" s="190" t="s">
        <v>42</v>
      </c>
      <c r="O189" s="105"/>
      <c r="P189" s="191">
        <f>O189*H189</f>
        <v>0</v>
      </c>
      <c r="Q189" s="191">
        <v>0</v>
      </c>
      <c r="R189" s="191">
        <f>Q189*H189</f>
        <v>0</v>
      </c>
      <c r="S189" s="191">
        <v>0</v>
      </c>
      <c r="T189" s="192">
        <f>S189*H189</f>
        <v>0</v>
      </c>
      <c r="AR189" s="93" t="s">
        <v>188</v>
      </c>
      <c r="AT189" s="93" t="s">
        <v>183</v>
      </c>
      <c r="AU189" s="93" t="s">
        <v>81</v>
      </c>
      <c r="AY189" s="93" t="s">
        <v>180</v>
      </c>
      <c r="BE189" s="193">
        <f>IF(N189="základní",J189,0)</f>
        <v>0</v>
      </c>
      <c r="BF189" s="193">
        <f>IF(N189="snížená",J189,0)</f>
        <v>0</v>
      </c>
      <c r="BG189" s="193">
        <f>IF(N189="zákl. přenesená",J189,0)</f>
        <v>0</v>
      </c>
      <c r="BH189" s="193">
        <f>IF(N189="sníž. přenesená",J189,0)</f>
        <v>0</v>
      </c>
      <c r="BI189" s="193">
        <f>IF(N189="nulová",J189,0)</f>
        <v>0</v>
      </c>
      <c r="BJ189" s="93" t="s">
        <v>78</v>
      </c>
      <c r="BK189" s="193">
        <f>ROUND(I189*H189,2)</f>
        <v>0</v>
      </c>
      <c r="BL189" s="93" t="s">
        <v>188</v>
      </c>
      <c r="BM189" s="93" t="s">
        <v>4040</v>
      </c>
    </row>
    <row r="190" spans="2:65" s="203" customFormat="1">
      <c r="B190" s="202"/>
      <c r="D190" s="196" t="s">
        <v>190</v>
      </c>
      <c r="E190" s="204" t="s">
        <v>5</v>
      </c>
      <c r="F190" s="205" t="s">
        <v>4041</v>
      </c>
      <c r="H190" s="206">
        <v>75.31</v>
      </c>
      <c r="L190" s="202"/>
      <c r="M190" s="207"/>
      <c r="N190" s="208"/>
      <c r="O190" s="208"/>
      <c r="P190" s="208"/>
      <c r="Q190" s="208"/>
      <c r="R190" s="208"/>
      <c r="S190" s="208"/>
      <c r="T190" s="209"/>
      <c r="AT190" s="204" t="s">
        <v>190</v>
      </c>
      <c r="AU190" s="204" t="s">
        <v>81</v>
      </c>
      <c r="AV190" s="203" t="s">
        <v>81</v>
      </c>
      <c r="AW190" s="203" t="s">
        <v>34</v>
      </c>
      <c r="AX190" s="203" t="s">
        <v>78</v>
      </c>
      <c r="AY190" s="204" t="s">
        <v>180</v>
      </c>
    </row>
    <row r="191" spans="2:65" s="103" customFormat="1" ht="25.5" customHeight="1">
      <c r="B191" s="104"/>
      <c r="C191" s="183" t="s">
        <v>11</v>
      </c>
      <c r="D191" s="183" t="s">
        <v>183</v>
      </c>
      <c r="E191" s="184" t="s">
        <v>2965</v>
      </c>
      <c r="F191" s="185" t="s">
        <v>261</v>
      </c>
      <c r="G191" s="186" t="s">
        <v>237</v>
      </c>
      <c r="H191" s="187">
        <v>27.111999999999998</v>
      </c>
      <c r="I191" s="6"/>
      <c r="J191" s="188">
        <f>ROUND(I191*H191,2)</f>
        <v>0</v>
      </c>
      <c r="K191" s="185" t="s">
        <v>187</v>
      </c>
      <c r="L191" s="104"/>
      <c r="M191" s="189" t="s">
        <v>5</v>
      </c>
      <c r="N191" s="190" t="s">
        <v>42</v>
      </c>
      <c r="O191" s="105"/>
      <c r="P191" s="191">
        <f>O191*H191</f>
        <v>0</v>
      </c>
      <c r="Q191" s="191">
        <v>0</v>
      </c>
      <c r="R191" s="191">
        <f>Q191*H191</f>
        <v>0</v>
      </c>
      <c r="S191" s="191">
        <v>0</v>
      </c>
      <c r="T191" s="192">
        <f>S191*H191</f>
        <v>0</v>
      </c>
      <c r="AR191" s="93" t="s">
        <v>188</v>
      </c>
      <c r="AT191" s="93" t="s">
        <v>183</v>
      </c>
      <c r="AU191" s="93" t="s">
        <v>81</v>
      </c>
      <c r="AY191" s="93" t="s">
        <v>180</v>
      </c>
      <c r="BE191" s="193">
        <f>IF(N191="základní",J191,0)</f>
        <v>0</v>
      </c>
      <c r="BF191" s="193">
        <f>IF(N191="snížená",J191,0)</f>
        <v>0</v>
      </c>
      <c r="BG191" s="193">
        <f>IF(N191="zákl. přenesená",J191,0)</f>
        <v>0</v>
      </c>
      <c r="BH191" s="193">
        <f>IF(N191="sníž. přenesená",J191,0)</f>
        <v>0</v>
      </c>
      <c r="BI191" s="193">
        <f>IF(N191="nulová",J191,0)</f>
        <v>0</v>
      </c>
      <c r="BJ191" s="93" t="s">
        <v>78</v>
      </c>
      <c r="BK191" s="193">
        <f>ROUND(I191*H191,2)</f>
        <v>0</v>
      </c>
      <c r="BL191" s="93" t="s">
        <v>188</v>
      </c>
      <c r="BM191" s="93" t="s">
        <v>4042</v>
      </c>
    </row>
    <row r="192" spans="2:65" s="203" customFormat="1">
      <c r="B192" s="202"/>
      <c r="D192" s="196" t="s">
        <v>190</v>
      </c>
      <c r="E192" s="204" t="s">
        <v>5</v>
      </c>
      <c r="F192" s="205" t="s">
        <v>4043</v>
      </c>
      <c r="H192" s="206">
        <v>27.111999999999998</v>
      </c>
      <c r="L192" s="202"/>
      <c r="M192" s="207"/>
      <c r="N192" s="208"/>
      <c r="O192" s="208"/>
      <c r="P192" s="208"/>
      <c r="Q192" s="208"/>
      <c r="R192" s="208"/>
      <c r="S192" s="208"/>
      <c r="T192" s="209"/>
      <c r="AT192" s="204" t="s">
        <v>190</v>
      </c>
      <c r="AU192" s="204" t="s">
        <v>81</v>
      </c>
      <c r="AV192" s="203" t="s">
        <v>81</v>
      </c>
      <c r="AW192" s="203" t="s">
        <v>34</v>
      </c>
      <c r="AX192" s="203" t="s">
        <v>78</v>
      </c>
      <c r="AY192" s="204" t="s">
        <v>180</v>
      </c>
    </row>
    <row r="193" spans="2:65" s="103" customFormat="1" ht="25.5" customHeight="1">
      <c r="B193" s="104"/>
      <c r="C193" s="183" t="s">
        <v>271</v>
      </c>
      <c r="D193" s="183" t="s">
        <v>183</v>
      </c>
      <c r="E193" s="184" t="s">
        <v>4044</v>
      </c>
      <c r="F193" s="185" t="s">
        <v>4045</v>
      </c>
      <c r="G193" s="186" t="s">
        <v>348</v>
      </c>
      <c r="H193" s="187">
        <v>4.51</v>
      </c>
      <c r="I193" s="6"/>
      <c r="J193" s="188">
        <f>ROUND(I193*H193,2)</f>
        <v>0</v>
      </c>
      <c r="K193" s="185" t="s">
        <v>187</v>
      </c>
      <c r="L193" s="104"/>
      <c r="M193" s="189" t="s">
        <v>5</v>
      </c>
      <c r="N193" s="190" t="s">
        <v>42</v>
      </c>
      <c r="O193" s="105"/>
      <c r="P193" s="191">
        <f>O193*H193</f>
        <v>0</v>
      </c>
      <c r="Q193" s="191">
        <v>0</v>
      </c>
      <c r="R193" s="191">
        <f>Q193*H193</f>
        <v>0</v>
      </c>
      <c r="S193" s="191">
        <v>0</v>
      </c>
      <c r="T193" s="192">
        <f>S193*H193</f>
        <v>0</v>
      </c>
      <c r="AR193" s="93" t="s">
        <v>188</v>
      </c>
      <c r="AT193" s="93" t="s">
        <v>183</v>
      </c>
      <c r="AU193" s="93" t="s">
        <v>81</v>
      </c>
      <c r="AY193" s="93" t="s">
        <v>180</v>
      </c>
      <c r="BE193" s="193">
        <f>IF(N193="základní",J193,0)</f>
        <v>0</v>
      </c>
      <c r="BF193" s="193">
        <f>IF(N193="snížená",J193,0)</f>
        <v>0</v>
      </c>
      <c r="BG193" s="193">
        <f>IF(N193="zákl. přenesená",J193,0)</f>
        <v>0</v>
      </c>
      <c r="BH193" s="193">
        <f>IF(N193="sníž. přenesená",J193,0)</f>
        <v>0</v>
      </c>
      <c r="BI193" s="193">
        <f>IF(N193="nulová",J193,0)</f>
        <v>0</v>
      </c>
      <c r="BJ193" s="93" t="s">
        <v>78</v>
      </c>
      <c r="BK193" s="193">
        <f>ROUND(I193*H193,2)</f>
        <v>0</v>
      </c>
      <c r="BL193" s="93" t="s">
        <v>188</v>
      </c>
      <c r="BM193" s="93" t="s">
        <v>4046</v>
      </c>
    </row>
    <row r="194" spans="2:65" s="195" customFormat="1">
      <c r="B194" s="194"/>
      <c r="D194" s="196" t="s">
        <v>190</v>
      </c>
      <c r="E194" s="197" t="s">
        <v>5</v>
      </c>
      <c r="F194" s="198" t="s">
        <v>4047</v>
      </c>
      <c r="H194" s="197" t="s">
        <v>5</v>
      </c>
      <c r="L194" s="194"/>
      <c r="M194" s="199"/>
      <c r="N194" s="200"/>
      <c r="O194" s="200"/>
      <c r="P194" s="200"/>
      <c r="Q194" s="200"/>
      <c r="R194" s="200"/>
      <c r="S194" s="200"/>
      <c r="T194" s="201"/>
      <c r="AT194" s="197" t="s">
        <v>190</v>
      </c>
      <c r="AU194" s="197" t="s">
        <v>81</v>
      </c>
      <c r="AV194" s="195" t="s">
        <v>78</v>
      </c>
      <c r="AW194" s="195" t="s">
        <v>34</v>
      </c>
      <c r="AX194" s="195" t="s">
        <v>71</v>
      </c>
      <c r="AY194" s="197" t="s">
        <v>180</v>
      </c>
    </row>
    <row r="195" spans="2:65" s="203" customFormat="1">
      <c r="B195" s="202"/>
      <c r="D195" s="196" t="s">
        <v>190</v>
      </c>
      <c r="E195" s="204" t="s">
        <v>5</v>
      </c>
      <c r="F195" s="205" t="s">
        <v>4048</v>
      </c>
      <c r="H195" s="206">
        <v>4.51</v>
      </c>
      <c r="L195" s="202"/>
      <c r="M195" s="207"/>
      <c r="N195" s="208"/>
      <c r="O195" s="208"/>
      <c r="P195" s="208"/>
      <c r="Q195" s="208"/>
      <c r="R195" s="208"/>
      <c r="S195" s="208"/>
      <c r="T195" s="209"/>
      <c r="AT195" s="204" t="s">
        <v>190</v>
      </c>
      <c r="AU195" s="204" t="s">
        <v>81</v>
      </c>
      <c r="AV195" s="203" t="s">
        <v>81</v>
      </c>
      <c r="AW195" s="203" t="s">
        <v>34</v>
      </c>
      <c r="AX195" s="203" t="s">
        <v>78</v>
      </c>
      <c r="AY195" s="204" t="s">
        <v>180</v>
      </c>
    </row>
    <row r="196" spans="2:65" s="103" customFormat="1" ht="63.75" customHeight="1">
      <c r="B196" s="104"/>
      <c r="C196" s="183" t="s">
        <v>276</v>
      </c>
      <c r="D196" s="183" t="s">
        <v>183</v>
      </c>
      <c r="E196" s="184" t="s">
        <v>4049</v>
      </c>
      <c r="F196" s="185" t="s">
        <v>4050</v>
      </c>
      <c r="G196" s="186" t="s">
        <v>186</v>
      </c>
      <c r="H196" s="187">
        <v>6</v>
      </c>
      <c r="I196" s="6"/>
      <c r="J196" s="188">
        <f>ROUND(I196*H196,2)</f>
        <v>0</v>
      </c>
      <c r="K196" s="185" t="s">
        <v>187</v>
      </c>
      <c r="L196" s="104"/>
      <c r="M196" s="189" t="s">
        <v>5</v>
      </c>
      <c r="N196" s="190" t="s">
        <v>42</v>
      </c>
      <c r="O196" s="105"/>
      <c r="P196" s="191">
        <f>O196*H196</f>
        <v>0</v>
      </c>
      <c r="Q196" s="191">
        <v>8.6800000000000002E-3</v>
      </c>
      <c r="R196" s="191">
        <f>Q196*H196</f>
        <v>5.2080000000000001E-2</v>
      </c>
      <c r="S196" s="191">
        <v>0</v>
      </c>
      <c r="T196" s="192">
        <f>S196*H196</f>
        <v>0</v>
      </c>
      <c r="AR196" s="93" t="s">
        <v>188</v>
      </c>
      <c r="AT196" s="93" t="s">
        <v>183</v>
      </c>
      <c r="AU196" s="93" t="s">
        <v>81</v>
      </c>
      <c r="AY196" s="93" t="s">
        <v>180</v>
      </c>
      <c r="BE196" s="193">
        <f>IF(N196="základní",J196,0)</f>
        <v>0</v>
      </c>
      <c r="BF196" s="193">
        <f>IF(N196="snížená",J196,0)</f>
        <v>0</v>
      </c>
      <c r="BG196" s="193">
        <f>IF(N196="zákl. přenesená",J196,0)</f>
        <v>0</v>
      </c>
      <c r="BH196" s="193">
        <f>IF(N196="sníž. přenesená",J196,0)</f>
        <v>0</v>
      </c>
      <c r="BI196" s="193">
        <f>IF(N196="nulová",J196,0)</f>
        <v>0</v>
      </c>
      <c r="BJ196" s="93" t="s">
        <v>78</v>
      </c>
      <c r="BK196" s="193">
        <f>ROUND(I196*H196,2)</f>
        <v>0</v>
      </c>
      <c r="BL196" s="93" t="s">
        <v>188</v>
      </c>
      <c r="BM196" s="93" t="s">
        <v>4051</v>
      </c>
    </row>
    <row r="197" spans="2:65" s="103" customFormat="1" ht="63.75" customHeight="1">
      <c r="B197" s="104"/>
      <c r="C197" s="183" t="s">
        <v>281</v>
      </c>
      <c r="D197" s="183" t="s">
        <v>183</v>
      </c>
      <c r="E197" s="184" t="s">
        <v>4052</v>
      </c>
      <c r="F197" s="185" t="s">
        <v>4053</v>
      </c>
      <c r="G197" s="186" t="s">
        <v>186</v>
      </c>
      <c r="H197" s="187">
        <v>6</v>
      </c>
      <c r="I197" s="6"/>
      <c r="J197" s="188">
        <f>ROUND(I197*H197,2)</f>
        <v>0</v>
      </c>
      <c r="K197" s="185" t="s">
        <v>187</v>
      </c>
      <c r="L197" s="104"/>
      <c r="M197" s="189" t="s">
        <v>5</v>
      </c>
      <c r="N197" s="190" t="s">
        <v>42</v>
      </c>
      <c r="O197" s="105"/>
      <c r="P197" s="191">
        <f>O197*H197</f>
        <v>0</v>
      </c>
      <c r="Q197" s="191">
        <v>3.6900000000000002E-2</v>
      </c>
      <c r="R197" s="191">
        <f>Q197*H197</f>
        <v>0.22140000000000001</v>
      </c>
      <c r="S197" s="191">
        <v>0</v>
      </c>
      <c r="T197" s="192">
        <f>S197*H197</f>
        <v>0</v>
      </c>
      <c r="AR197" s="93" t="s">
        <v>188</v>
      </c>
      <c r="AT197" s="93" t="s">
        <v>183</v>
      </c>
      <c r="AU197" s="93" t="s">
        <v>81</v>
      </c>
      <c r="AY197" s="93" t="s">
        <v>180</v>
      </c>
      <c r="BE197" s="193">
        <f>IF(N197="základní",J197,0)</f>
        <v>0</v>
      </c>
      <c r="BF197" s="193">
        <f>IF(N197="snížená",J197,0)</f>
        <v>0</v>
      </c>
      <c r="BG197" s="193">
        <f>IF(N197="zákl. přenesená",J197,0)</f>
        <v>0</v>
      </c>
      <c r="BH197" s="193">
        <f>IF(N197="sníž. přenesená",J197,0)</f>
        <v>0</v>
      </c>
      <c r="BI197" s="193">
        <f>IF(N197="nulová",J197,0)</f>
        <v>0</v>
      </c>
      <c r="BJ197" s="93" t="s">
        <v>78</v>
      </c>
      <c r="BK197" s="193">
        <f>ROUND(I197*H197,2)</f>
        <v>0</v>
      </c>
      <c r="BL197" s="93" t="s">
        <v>188</v>
      </c>
      <c r="BM197" s="93" t="s">
        <v>4054</v>
      </c>
    </row>
    <row r="198" spans="2:65" s="171" customFormat="1" ht="29.85" customHeight="1">
      <c r="B198" s="170"/>
      <c r="D198" s="172" t="s">
        <v>70</v>
      </c>
      <c r="E198" s="181" t="s">
        <v>81</v>
      </c>
      <c r="F198" s="181" t="s">
        <v>4055</v>
      </c>
      <c r="J198" s="182">
        <f>BK198</f>
        <v>0</v>
      </c>
      <c r="L198" s="170"/>
      <c r="M198" s="175"/>
      <c r="N198" s="176"/>
      <c r="O198" s="176"/>
      <c r="P198" s="177">
        <f>SUM(P199:P229)</f>
        <v>0</v>
      </c>
      <c r="Q198" s="176"/>
      <c r="R198" s="177">
        <f>SUM(R199:R229)</f>
        <v>20.093929569999997</v>
      </c>
      <c r="S198" s="176"/>
      <c r="T198" s="178">
        <f>SUM(T199:T229)</f>
        <v>0</v>
      </c>
      <c r="AR198" s="172" t="s">
        <v>78</v>
      </c>
      <c r="AT198" s="179" t="s">
        <v>70</v>
      </c>
      <c r="AU198" s="179" t="s">
        <v>78</v>
      </c>
      <c r="AY198" s="172" t="s">
        <v>180</v>
      </c>
      <c r="BK198" s="180">
        <f>SUM(BK199:BK229)</f>
        <v>0</v>
      </c>
    </row>
    <row r="199" spans="2:65" s="103" customFormat="1" ht="25.5" customHeight="1">
      <c r="B199" s="104"/>
      <c r="C199" s="183" t="s">
        <v>295</v>
      </c>
      <c r="D199" s="183" t="s">
        <v>183</v>
      </c>
      <c r="E199" s="184" t="s">
        <v>4056</v>
      </c>
      <c r="F199" s="185" t="s">
        <v>4057</v>
      </c>
      <c r="G199" s="186" t="s">
        <v>348</v>
      </c>
      <c r="H199" s="187">
        <v>2.2010000000000001</v>
      </c>
      <c r="I199" s="6"/>
      <c r="J199" s="188">
        <f>ROUND(I199*H199,2)</f>
        <v>0</v>
      </c>
      <c r="K199" s="185" t="s">
        <v>187</v>
      </c>
      <c r="L199" s="104"/>
      <c r="M199" s="189" t="s">
        <v>5</v>
      </c>
      <c r="N199" s="190" t="s">
        <v>42</v>
      </c>
      <c r="O199" s="105"/>
      <c r="P199" s="191">
        <f>O199*H199</f>
        <v>0</v>
      </c>
      <c r="Q199" s="191">
        <v>2.45329</v>
      </c>
      <c r="R199" s="191">
        <f>Q199*H199</f>
        <v>5.3996912899999998</v>
      </c>
      <c r="S199" s="191">
        <v>0</v>
      </c>
      <c r="T199" s="192">
        <f>S199*H199</f>
        <v>0</v>
      </c>
      <c r="AR199" s="93" t="s">
        <v>188</v>
      </c>
      <c r="AT199" s="93" t="s">
        <v>183</v>
      </c>
      <c r="AU199" s="93" t="s">
        <v>81</v>
      </c>
      <c r="AY199" s="93" t="s">
        <v>180</v>
      </c>
      <c r="BE199" s="193">
        <f>IF(N199="základní",J199,0)</f>
        <v>0</v>
      </c>
      <c r="BF199" s="193">
        <f>IF(N199="snížená",J199,0)</f>
        <v>0</v>
      </c>
      <c r="BG199" s="193">
        <f>IF(N199="zákl. přenesená",J199,0)</f>
        <v>0</v>
      </c>
      <c r="BH199" s="193">
        <f>IF(N199="sníž. přenesená",J199,0)</f>
        <v>0</v>
      </c>
      <c r="BI199" s="193">
        <f>IF(N199="nulová",J199,0)</f>
        <v>0</v>
      </c>
      <c r="BJ199" s="93" t="s">
        <v>78</v>
      </c>
      <c r="BK199" s="193">
        <f>ROUND(I199*H199,2)</f>
        <v>0</v>
      </c>
      <c r="BL199" s="93" t="s">
        <v>188</v>
      </c>
      <c r="BM199" s="93" t="s">
        <v>4058</v>
      </c>
    </row>
    <row r="200" spans="2:65" s="195" customFormat="1">
      <c r="B200" s="194"/>
      <c r="D200" s="196" t="s">
        <v>190</v>
      </c>
      <c r="E200" s="197" t="s">
        <v>5</v>
      </c>
      <c r="F200" s="198" t="s">
        <v>4059</v>
      </c>
      <c r="H200" s="197" t="s">
        <v>5</v>
      </c>
      <c r="L200" s="194"/>
      <c r="M200" s="199"/>
      <c r="N200" s="200"/>
      <c r="O200" s="200"/>
      <c r="P200" s="200"/>
      <c r="Q200" s="200"/>
      <c r="R200" s="200"/>
      <c r="S200" s="200"/>
      <c r="T200" s="201"/>
      <c r="AT200" s="197" t="s">
        <v>190</v>
      </c>
      <c r="AU200" s="197" t="s">
        <v>81</v>
      </c>
      <c r="AV200" s="195" t="s">
        <v>78</v>
      </c>
      <c r="AW200" s="195" t="s">
        <v>34</v>
      </c>
      <c r="AX200" s="195" t="s">
        <v>71</v>
      </c>
      <c r="AY200" s="197" t="s">
        <v>180</v>
      </c>
    </row>
    <row r="201" spans="2:65" s="195" customFormat="1">
      <c r="B201" s="194"/>
      <c r="D201" s="196" t="s">
        <v>190</v>
      </c>
      <c r="E201" s="197" t="s">
        <v>5</v>
      </c>
      <c r="F201" s="198" t="s">
        <v>4060</v>
      </c>
      <c r="H201" s="197" t="s">
        <v>5</v>
      </c>
      <c r="L201" s="194"/>
      <c r="M201" s="199"/>
      <c r="N201" s="200"/>
      <c r="O201" s="200"/>
      <c r="P201" s="200"/>
      <c r="Q201" s="200"/>
      <c r="R201" s="200"/>
      <c r="S201" s="200"/>
      <c r="T201" s="201"/>
      <c r="AT201" s="197" t="s">
        <v>190</v>
      </c>
      <c r="AU201" s="197" t="s">
        <v>81</v>
      </c>
      <c r="AV201" s="195" t="s">
        <v>78</v>
      </c>
      <c r="AW201" s="195" t="s">
        <v>34</v>
      </c>
      <c r="AX201" s="195" t="s">
        <v>71</v>
      </c>
      <c r="AY201" s="197" t="s">
        <v>180</v>
      </c>
    </row>
    <row r="202" spans="2:65" s="195" customFormat="1">
      <c r="B202" s="194"/>
      <c r="D202" s="196" t="s">
        <v>190</v>
      </c>
      <c r="E202" s="197" t="s">
        <v>5</v>
      </c>
      <c r="F202" s="198" t="s">
        <v>193</v>
      </c>
      <c r="H202" s="197" t="s">
        <v>5</v>
      </c>
      <c r="L202" s="194"/>
      <c r="M202" s="199"/>
      <c r="N202" s="200"/>
      <c r="O202" s="200"/>
      <c r="P202" s="200"/>
      <c r="Q202" s="200"/>
      <c r="R202" s="200"/>
      <c r="S202" s="200"/>
      <c r="T202" s="201"/>
      <c r="AT202" s="197" t="s">
        <v>190</v>
      </c>
      <c r="AU202" s="197" t="s">
        <v>81</v>
      </c>
      <c r="AV202" s="195" t="s">
        <v>78</v>
      </c>
      <c r="AW202" s="195" t="s">
        <v>34</v>
      </c>
      <c r="AX202" s="195" t="s">
        <v>71</v>
      </c>
      <c r="AY202" s="197" t="s">
        <v>180</v>
      </c>
    </row>
    <row r="203" spans="2:65" s="203" customFormat="1">
      <c r="B203" s="202"/>
      <c r="D203" s="196" t="s">
        <v>190</v>
      </c>
      <c r="E203" s="204" t="s">
        <v>5</v>
      </c>
      <c r="F203" s="205" t="s">
        <v>4061</v>
      </c>
      <c r="H203" s="206">
        <v>2.2010000000000001</v>
      </c>
      <c r="L203" s="202"/>
      <c r="M203" s="207"/>
      <c r="N203" s="208"/>
      <c r="O203" s="208"/>
      <c r="P203" s="208"/>
      <c r="Q203" s="208"/>
      <c r="R203" s="208"/>
      <c r="S203" s="208"/>
      <c r="T203" s="209"/>
      <c r="AT203" s="204" t="s">
        <v>190</v>
      </c>
      <c r="AU203" s="204" t="s">
        <v>81</v>
      </c>
      <c r="AV203" s="203" t="s">
        <v>81</v>
      </c>
      <c r="AW203" s="203" t="s">
        <v>34</v>
      </c>
      <c r="AX203" s="203" t="s">
        <v>78</v>
      </c>
      <c r="AY203" s="204" t="s">
        <v>180</v>
      </c>
    </row>
    <row r="204" spans="2:65" s="103" customFormat="1" ht="16.5" customHeight="1">
      <c r="B204" s="104"/>
      <c r="C204" s="183" t="s">
        <v>302</v>
      </c>
      <c r="D204" s="183" t="s">
        <v>183</v>
      </c>
      <c r="E204" s="184" t="s">
        <v>4062</v>
      </c>
      <c r="F204" s="185" t="s">
        <v>4063</v>
      </c>
      <c r="G204" s="186" t="s">
        <v>208</v>
      </c>
      <c r="H204" s="187">
        <v>6.64</v>
      </c>
      <c r="I204" s="6"/>
      <c r="J204" s="188">
        <f>ROUND(I204*H204,2)</f>
        <v>0</v>
      </c>
      <c r="K204" s="185" t="s">
        <v>187</v>
      </c>
      <c r="L204" s="104"/>
      <c r="M204" s="189" t="s">
        <v>5</v>
      </c>
      <c r="N204" s="190" t="s">
        <v>42</v>
      </c>
      <c r="O204" s="105"/>
      <c r="P204" s="191">
        <f>O204*H204</f>
        <v>0</v>
      </c>
      <c r="Q204" s="191">
        <v>2.6900000000000001E-3</v>
      </c>
      <c r="R204" s="191">
        <f>Q204*H204</f>
        <v>1.7861599999999998E-2</v>
      </c>
      <c r="S204" s="191">
        <v>0</v>
      </c>
      <c r="T204" s="192">
        <f>S204*H204</f>
        <v>0</v>
      </c>
      <c r="AR204" s="93" t="s">
        <v>188</v>
      </c>
      <c r="AT204" s="93" t="s">
        <v>183</v>
      </c>
      <c r="AU204" s="93" t="s">
        <v>81</v>
      </c>
      <c r="AY204" s="93" t="s">
        <v>180</v>
      </c>
      <c r="BE204" s="193">
        <f>IF(N204="základní",J204,0)</f>
        <v>0</v>
      </c>
      <c r="BF204" s="193">
        <f>IF(N204="snížená",J204,0)</f>
        <v>0</v>
      </c>
      <c r="BG204" s="193">
        <f>IF(N204="zákl. přenesená",J204,0)</f>
        <v>0</v>
      </c>
      <c r="BH204" s="193">
        <f>IF(N204="sníž. přenesená",J204,0)</f>
        <v>0</v>
      </c>
      <c r="BI204" s="193">
        <f>IF(N204="nulová",J204,0)</f>
        <v>0</v>
      </c>
      <c r="BJ204" s="93" t="s">
        <v>78</v>
      </c>
      <c r="BK204" s="193">
        <f>ROUND(I204*H204,2)</f>
        <v>0</v>
      </c>
      <c r="BL204" s="93" t="s">
        <v>188</v>
      </c>
      <c r="BM204" s="93" t="s">
        <v>4064</v>
      </c>
    </row>
    <row r="205" spans="2:65" s="203" customFormat="1">
      <c r="B205" s="202"/>
      <c r="D205" s="196" t="s">
        <v>190</v>
      </c>
      <c r="E205" s="204" t="s">
        <v>5</v>
      </c>
      <c r="F205" s="205" t="s">
        <v>4065</v>
      </c>
      <c r="H205" s="206">
        <v>6.64</v>
      </c>
      <c r="L205" s="202"/>
      <c r="M205" s="207"/>
      <c r="N205" s="208"/>
      <c r="O205" s="208"/>
      <c r="P205" s="208"/>
      <c r="Q205" s="208"/>
      <c r="R205" s="208"/>
      <c r="S205" s="208"/>
      <c r="T205" s="209"/>
      <c r="AT205" s="204" t="s">
        <v>190</v>
      </c>
      <c r="AU205" s="204" t="s">
        <v>81</v>
      </c>
      <c r="AV205" s="203" t="s">
        <v>81</v>
      </c>
      <c r="AW205" s="203" t="s">
        <v>34</v>
      </c>
      <c r="AX205" s="203" t="s">
        <v>78</v>
      </c>
      <c r="AY205" s="204" t="s">
        <v>180</v>
      </c>
    </row>
    <row r="206" spans="2:65" s="103" customFormat="1" ht="16.5" customHeight="1">
      <c r="B206" s="104"/>
      <c r="C206" s="183" t="s">
        <v>10</v>
      </c>
      <c r="D206" s="183" t="s">
        <v>183</v>
      </c>
      <c r="E206" s="184" t="s">
        <v>4066</v>
      </c>
      <c r="F206" s="185" t="s">
        <v>4067</v>
      </c>
      <c r="G206" s="186" t="s">
        <v>208</v>
      </c>
      <c r="H206" s="187">
        <v>6.64</v>
      </c>
      <c r="I206" s="6"/>
      <c r="J206" s="188">
        <f>ROUND(I206*H206,2)</f>
        <v>0</v>
      </c>
      <c r="K206" s="185" t="s">
        <v>187</v>
      </c>
      <c r="L206" s="104"/>
      <c r="M206" s="189" t="s">
        <v>5</v>
      </c>
      <c r="N206" s="190" t="s">
        <v>42</v>
      </c>
      <c r="O206" s="105"/>
      <c r="P206" s="191">
        <f>O206*H206</f>
        <v>0</v>
      </c>
      <c r="Q206" s="191">
        <v>0</v>
      </c>
      <c r="R206" s="191">
        <f>Q206*H206</f>
        <v>0</v>
      </c>
      <c r="S206" s="191">
        <v>0</v>
      </c>
      <c r="T206" s="192">
        <f>S206*H206</f>
        <v>0</v>
      </c>
      <c r="AR206" s="93" t="s">
        <v>188</v>
      </c>
      <c r="AT206" s="93" t="s">
        <v>183</v>
      </c>
      <c r="AU206" s="93" t="s">
        <v>81</v>
      </c>
      <c r="AY206" s="93" t="s">
        <v>180</v>
      </c>
      <c r="BE206" s="193">
        <f>IF(N206="základní",J206,0)</f>
        <v>0</v>
      </c>
      <c r="BF206" s="193">
        <f>IF(N206="snížená",J206,0)</f>
        <v>0</v>
      </c>
      <c r="BG206" s="193">
        <f>IF(N206="zákl. přenesená",J206,0)</f>
        <v>0</v>
      </c>
      <c r="BH206" s="193">
        <f>IF(N206="sníž. přenesená",J206,0)</f>
        <v>0</v>
      </c>
      <c r="BI206" s="193">
        <f>IF(N206="nulová",J206,0)</f>
        <v>0</v>
      </c>
      <c r="BJ206" s="93" t="s">
        <v>78</v>
      </c>
      <c r="BK206" s="193">
        <f>ROUND(I206*H206,2)</f>
        <v>0</v>
      </c>
      <c r="BL206" s="93" t="s">
        <v>188</v>
      </c>
      <c r="BM206" s="93" t="s">
        <v>4068</v>
      </c>
    </row>
    <row r="207" spans="2:65" s="103" customFormat="1" ht="38.25" customHeight="1">
      <c r="B207" s="104"/>
      <c r="C207" s="183" t="s">
        <v>312</v>
      </c>
      <c r="D207" s="183" t="s">
        <v>183</v>
      </c>
      <c r="E207" s="184" t="s">
        <v>4069</v>
      </c>
      <c r="F207" s="185" t="s">
        <v>4070</v>
      </c>
      <c r="G207" s="186" t="s">
        <v>208</v>
      </c>
      <c r="H207" s="187">
        <v>31.948</v>
      </c>
      <c r="I207" s="6"/>
      <c r="J207" s="188">
        <f>ROUND(I207*H207,2)</f>
        <v>0</v>
      </c>
      <c r="K207" s="185" t="s">
        <v>187</v>
      </c>
      <c r="L207" s="104"/>
      <c r="M207" s="189" t="s">
        <v>5</v>
      </c>
      <c r="N207" s="190" t="s">
        <v>42</v>
      </c>
      <c r="O207" s="105"/>
      <c r="P207" s="191">
        <f>O207*H207</f>
        <v>0</v>
      </c>
      <c r="Q207" s="191">
        <v>0.45195000000000002</v>
      </c>
      <c r="R207" s="191">
        <f>Q207*H207</f>
        <v>14.4388986</v>
      </c>
      <c r="S207" s="191">
        <v>0</v>
      </c>
      <c r="T207" s="192">
        <f>S207*H207</f>
        <v>0</v>
      </c>
      <c r="AR207" s="93" t="s">
        <v>188</v>
      </c>
      <c r="AT207" s="93" t="s">
        <v>183</v>
      </c>
      <c r="AU207" s="93" t="s">
        <v>81</v>
      </c>
      <c r="AY207" s="93" t="s">
        <v>180</v>
      </c>
      <c r="BE207" s="193">
        <f>IF(N207="základní",J207,0)</f>
        <v>0</v>
      </c>
      <c r="BF207" s="193">
        <f>IF(N207="snížená",J207,0)</f>
        <v>0</v>
      </c>
      <c r="BG207" s="193">
        <f>IF(N207="zákl. přenesená",J207,0)</f>
        <v>0</v>
      </c>
      <c r="BH207" s="193">
        <f>IF(N207="sníž. přenesená",J207,0)</f>
        <v>0</v>
      </c>
      <c r="BI207" s="193">
        <f>IF(N207="nulová",J207,0)</f>
        <v>0</v>
      </c>
      <c r="BJ207" s="93" t="s">
        <v>78</v>
      </c>
      <c r="BK207" s="193">
        <f>ROUND(I207*H207,2)</f>
        <v>0</v>
      </c>
      <c r="BL207" s="93" t="s">
        <v>188</v>
      </c>
      <c r="BM207" s="93" t="s">
        <v>4071</v>
      </c>
    </row>
    <row r="208" spans="2:65" s="195" customFormat="1">
      <c r="B208" s="194"/>
      <c r="D208" s="196" t="s">
        <v>190</v>
      </c>
      <c r="E208" s="197" t="s">
        <v>5</v>
      </c>
      <c r="F208" s="198" t="s">
        <v>4072</v>
      </c>
      <c r="H208" s="197" t="s">
        <v>5</v>
      </c>
      <c r="L208" s="194"/>
      <c r="M208" s="199"/>
      <c r="N208" s="200"/>
      <c r="O208" s="200"/>
      <c r="P208" s="200"/>
      <c r="Q208" s="200"/>
      <c r="R208" s="200"/>
      <c r="S208" s="200"/>
      <c r="T208" s="201"/>
      <c r="AT208" s="197" t="s">
        <v>190</v>
      </c>
      <c r="AU208" s="197" t="s">
        <v>81</v>
      </c>
      <c r="AV208" s="195" t="s">
        <v>78</v>
      </c>
      <c r="AW208" s="195" t="s">
        <v>34</v>
      </c>
      <c r="AX208" s="195" t="s">
        <v>71</v>
      </c>
      <c r="AY208" s="197" t="s">
        <v>180</v>
      </c>
    </row>
    <row r="209" spans="2:65" s="195" customFormat="1">
      <c r="B209" s="194"/>
      <c r="D209" s="196" t="s">
        <v>190</v>
      </c>
      <c r="E209" s="197" t="s">
        <v>5</v>
      </c>
      <c r="F209" s="198" t="s">
        <v>4073</v>
      </c>
      <c r="H209" s="197" t="s">
        <v>5</v>
      </c>
      <c r="L209" s="194"/>
      <c r="M209" s="199"/>
      <c r="N209" s="200"/>
      <c r="O209" s="200"/>
      <c r="P209" s="200"/>
      <c r="Q209" s="200"/>
      <c r="R209" s="200"/>
      <c r="S209" s="200"/>
      <c r="T209" s="201"/>
      <c r="AT209" s="197" t="s">
        <v>190</v>
      </c>
      <c r="AU209" s="197" t="s">
        <v>81</v>
      </c>
      <c r="AV209" s="195" t="s">
        <v>78</v>
      </c>
      <c r="AW209" s="195" t="s">
        <v>34</v>
      </c>
      <c r="AX209" s="195" t="s">
        <v>71</v>
      </c>
      <c r="AY209" s="197" t="s">
        <v>180</v>
      </c>
    </row>
    <row r="210" spans="2:65" s="195" customFormat="1">
      <c r="B210" s="194"/>
      <c r="D210" s="196" t="s">
        <v>190</v>
      </c>
      <c r="E210" s="197" t="s">
        <v>5</v>
      </c>
      <c r="F210" s="198" t="s">
        <v>4074</v>
      </c>
      <c r="H210" s="197" t="s">
        <v>5</v>
      </c>
      <c r="L210" s="194"/>
      <c r="M210" s="199"/>
      <c r="N210" s="200"/>
      <c r="O210" s="200"/>
      <c r="P210" s="200"/>
      <c r="Q210" s="200"/>
      <c r="R210" s="200"/>
      <c r="S210" s="200"/>
      <c r="T210" s="201"/>
      <c r="AT210" s="197" t="s">
        <v>190</v>
      </c>
      <c r="AU210" s="197" t="s">
        <v>81</v>
      </c>
      <c r="AV210" s="195" t="s">
        <v>78</v>
      </c>
      <c r="AW210" s="195" t="s">
        <v>34</v>
      </c>
      <c r="AX210" s="195" t="s">
        <v>71</v>
      </c>
      <c r="AY210" s="197" t="s">
        <v>180</v>
      </c>
    </row>
    <row r="211" spans="2:65" s="195" customFormat="1">
      <c r="B211" s="194"/>
      <c r="D211" s="196" t="s">
        <v>190</v>
      </c>
      <c r="E211" s="197" t="s">
        <v>5</v>
      </c>
      <c r="F211" s="198" t="s">
        <v>196</v>
      </c>
      <c r="H211" s="197" t="s">
        <v>5</v>
      </c>
      <c r="L211" s="194"/>
      <c r="M211" s="199"/>
      <c r="N211" s="200"/>
      <c r="O211" s="200"/>
      <c r="P211" s="200"/>
      <c r="Q211" s="200"/>
      <c r="R211" s="200"/>
      <c r="S211" s="200"/>
      <c r="T211" s="201"/>
      <c r="AT211" s="197" t="s">
        <v>190</v>
      </c>
      <c r="AU211" s="197" t="s">
        <v>81</v>
      </c>
      <c r="AV211" s="195" t="s">
        <v>78</v>
      </c>
      <c r="AW211" s="195" t="s">
        <v>34</v>
      </c>
      <c r="AX211" s="195" t="s">
        <v>71</v>
      </c>
      <c r="AY211" s="197" t="s">
        <v>180</v>
      </c>
    </row>
    <row r="212" spans="2:65" s="203" customFormat="1">
      <c r="B212" s="202"/>
      <c r="D212" s="196" t="s">
        <v>190</v>
      </c>
      <c r="E212" s="204" t="s">
        <v>5</v>
      </c>
      <c r="F212" s="205" t="s">
        <v>4075</v>
      </c>
      <c r="H212" s="206">
        <v>6.8959999999999999</v>
      </c>
      <c r="L212" s="202"/>
      <c r="M212" s="207"/>
      <c r="N212" s="208"/>
      <c r="O212" s="208"/>
      <c r="P212" s="208"/>
      <c r="Q212" s="208"/>
      <c r="R212" s="208"/>
      <c r="S212" s="208"/>
      <c r="T212" s="209"/>
      <c r="AT212" s="204" t="s">
        <v>190</v>
      </c>
      <c r="AU212" s="204" t="s">
        <v>81</v>
      </c>
      <c r="AV212" s="203" t="s">
        <v>81</v>
      </c>
      <c r="AW212" s="203" t="s">
        <v>34</v>
      </c>
      <c r="AX212" s="203" t="s">
        <v>71</v>
      </c>
      <c r="AY212" s="204" t="s">
        <v>180</v>
      </c>
    </row>
    <row r="213" spans="2:65" s="203" customFormat="1">
      <c r="B213" s="202"/>
      <c r="D213" s="196" t="s">
        <v>190</v>
      </c>
      <c r="E213" s="204" t="s">
        <v>5</v>
      </c>
      <c r="F213" s="205" t="s">
        <v>4076</v>
      </c>
      <c r="H213" s="206">
        <v>0.3</v>
      </c>
      <c r="L213" s="202"/>
      <c r="M213" s="207"/>
      <c r="N213" s="208"/>
      <c r="O213" s="208"/>
      <c r="P213" s="208"/>
      <c r="Q213" s="208"/>
      <c r="R213" s="208"/>
      <c r="S213" s="208"/>
      <c r="T213" s="209"/>
      <c r="AT213" s="204" t="s">
        <v>190</v>
      </c>
      <c r="AU213" s="204" t="s">
        <v>81</v>
      </c>
      <c r="AV213" s="203" t="s">
        <v>81</v>
      </c>
      <c r="AW213" s="203" t="s">
        <v>34</v>
      </c>
      <c r="AX213" s="203" t="s">
        <v>71</v>
      </c>
      <c r="AY213" s="204" t="s">
        <v>180</v>
      </c>
    </row>
    <row r="214" spans="2:65" s="195" customFormat="1">
      <c r="B214" s="194"/>
      <c r="D214" s="196" t="s">
        <v>190</v>
      </c>
      <c r="E214" s="197" t="s">
        <v>5</v>
      </c>
      <c r="F214" s="198" t="s">
        <v>3971</v>
      </c>
      <c r="H214" s="197" t="s">
        <v>5</v>
      </c>
      <c r="L214" s="194"/>
      <c r="M214" s="199"/>
      <c r="N214" s="200"/>
      <c r="O214" s="200"/>
      <c r="P214" s="200"/>
      <c r="Q214" s="200"/>
      <c r="R214" s="200"/>
      <c r="S214" s="200"/>
      <c r="T214" s="201"/>
      <c r="AT214" s="197" t="s">
        <v>190</v>
      </c>
      <c r="AU214" s="197" t="s">
        <v>81</v>
      </c>
      <c r="AV214" s="195" t="s">
        <v>78</v>
      </c>
      <c r="AW214" s="195" t="s">
        <v>34</v>
      </c>
      <c r="AX214" s="195" t="s">
        <v>71</v>
      </c>
      <c r="AY214" s="197" t="s">
        <v>180</v>
      </c>
    </row>
    <row r="215" spans="2:65" s="195" customFormat="1">
      <c r="B215" s="194"/>
      <c r="D215" s="196" t="s">
        <v>190</v>
      </c>
      <c r="E215" s="197" t="s">
        <v>5</v>
      </c>
      <c r="F215" s="198" t="s">
        <v>3998</v>
      </c>
      <c r="H215" s="197" t="s">
        <v>5</v>
      </c>
      <c r="L215" s="194"/>
      <c r="M215" s="199"/>
      <c r="N215" s="200"/>
      <c r="O215" s="200"/>
      <c r="P215" s="200"/>
      <c r="Q215" s="200"/>
      <c r="R215" s="200"/>
      <c r="S215" s="200"/>
      <c r="T215" s="201"/>
      <c r="AT215" s="197" t="s">
        <v>190</v>
      </c>
      <c r="AU215" s="197" t="s">
        <v>81</v>
      </c>
      <c r="AV215" s="195" t="s">
        <v>78</v>
      </c>
      <c r="AW215" s="195" t="s">
        <v>34</v>
      </c>
      <c r="AX215" s="195" t="s">
        <v>71</v>
      </c>
      <c r="AY215" s="197" t="s">
        <v>180</v>
      </c>
    </row>
    <row r="216" spans="2:65" s="203" customFormat="1">
      <c r="B216" s="202"/>
      <c r="D216" s="196" t="s">
        <v>190</v>
      </c>
      <c r="E216" s="204" t="s">
        <v>5</v>
      </c>
      <c r="F216" s="205" t="s">
        <v>4077</v>
      </c>
      <c r="H216" s="206">
        <v>10.423999999999999</v>
      </c>
      <c r="L216" s="202"/>
      <c r="M216" s="207"/>
      <c r="N216" s="208"/>
      <c r="O216" s="208"/>
      <c r="P216" s="208"/>
      <c r="Q216" s="208"/>
      <c r="R216" s="208"/>
      <c r="S216" s="208"/>
      <c r="T216" s="209"/>
      <c r="AT216" s="204" t="s">
        <v>190</v>
      </c>
      <c r="AU216" s="204" t="s">
        <v>81</v>
      </c>
      <c r="AV216" s="203" t="s">
        <v>81</v>
      </c>
      <c r="AW216" s="203" t="s">
        <v>34</v>
      </c>
      <c r="AX216" s="203" t="s">
        <v>71</v>
      </c>
      <c r="AY216" s="204" t="s">
        <v>180</v>
      </c>
    </row>
    <row r="217" spans="2:65" s="203" customFormat="1">
      <c r="B217" s="202"/>
      <c r="D217" s="196" t="s">
        <v>190</v>
      </c>
      <c r="E217" s="204" t="s">
        <v>5</v>
      </c>
      <c r="F217" s="205" t="s">
        <v>4078</v>
      </c>
      <c r="H217" s="206">
        <v>0.4</v>
      </c>
      <c r="L217" s="202"/>
      <c r="M217" s="207"/>
      <c r="N217" s="208"/>
      <c r="O217" s="208"/>
      <c r="P217" s="208"/>
      <c r="Q217" s="208"/>
      <c r="R217" s="208"/>
      <c r="S217" s="208"/>
      <c r="T217" s="209"/>
      <c r="AT217" s="204" t="s">
        <v>190</v>
      </c>
      <c r="AU217" s="204" t="s">
        <v>81</v>
      </c>
      <c r="AV217" s="203" t="s">
        <v>81</v>
      </c>
      <c r="AW217" s="203" t="s">
        <v>34</v>
      </c>
      <c r="AX217" s="203" t="s">
        <v>71</v>
      </c>
      <c r="AY217" s="204" t="s">
        <v>180</v>
      </c>
    </row>
    <row r="218" spans="2:65" s="195" customFormat="1">
      <c r="B218" s="194"/>
      <c r="D218" s="196" t="s">
        <v>190</v>
      </c>
      <c r="E218" s="197" t="s">
        <v>5</v>
      </c>
      <c r="F218" s="198" t="s">
        <v>3974</v>
      </c>
      <c r="H218" s="197" t="s">
        <v>5</v>
      </c>
      <c r="L218" s="194"/>
      <c r="M218" s="199"/>
      <c r="N218" s="200"/>
      <c r="O218" s="200"/>
      <c r="P218" s="200"/>
      <c r="Q218" s="200"/>
      <c r="R218" s="200"/>
      <c r="S218" s="200"/>
      <c r="T218" s="201"/>
      <c r="AT218" s="197" t="s">
        <v>190</v>
      </c>
      <c r="AU218" s="197" t="s">
        <v>81</v>
      </c>
      <c r="AV218" s="195" t="s">
        <v>78</v>
      </c>
      <c r="AW218" s="195" t="s">
        <v>34</v>
      </c>
      <c r="AX218" s="195" t="s">
        <v>71</v>
      </c>
      <c r="AY218" s="197" t="s">
        <v>180</v>
      </c>
    </row>
    <row r="219" spans="2:65" s="195" customFormat="1">
      <c r="B219" s="194"/>
      <c r="D219" s="196" t="s">
        <v>190</v>
      </c>
      <c r="E219" s="197" t="s">
        <v>5</v>
      </c>
      <c r="F219" s="198" t="s">
        <v>4003</v>
      </c>
      <c r="H219" s="197" t="s">
        <v>5</v>
      </c>
      <c r="L219" s="194"/>
      <c r="M219" s="199"/>
      <c r="N219" s="200"/>
      <c r="O219" s="200"/>
      <c r="P219" s="200"/>
      <c r="Q219" s="200"/>
      <c r="R219" s="200"/>
      <c r="S219" s="200"/>
      <c r="T219" s="201"/>
      <c r="AT219" s="197" t="s">
        <v>190</v>
      </c>
      <c r="AU219" s="197" t="s">
        <v>81</v>
      </c>
      <c r="AV219" s="195" t="s">
        <v>78</v>
      </c>
      <c r="AW219" s="195" t="s">
        <v>34</v>
      </c>
      <c r="AX219" s="195" t="s">
        <v>71</v>
      </c>
      <c r="AY219" s="197" t="s">
        <v>180</v>
      </c>
    </row>
    <row r="220" spans="2:65" s="203" customFormat="1">
      <c r="B220" s="202"/>
      <c r="D220" s="196" t="s">
        <v>190</v>
      </c>
      <c r="E220" s="204" t="s">
        <v>5</v>
      </c>
      <c r="F220" s="205" t="s">
        <v>4079</v>
      </c>
      <c r="H220" s="206">
        <v>8.9760000000000009</v>
      </c>
      <c r="L220" s="202"/>
      <c r="M220" s="207"/>
      <c r="N220" s="208"/>
      <c r="O220" s="208"/>
      <c r="P220" s="208"/>
      <c r="Q220" s="208"/>
      <c r="R220" s="208"/>
      <c r="S220" s="208"/>
      <c r="T220" s="209"/>
      <c r="AT220" s="204" t="s">
        <v>190</v>
      </c>
      <c r="AU220" s="204" t="s">
        <v>81</v>
      </c>
      <c r="AV220" s="203" t="s">
        <v>81</v>
      </c>
      <c r="AW220" s="203" t="s">
        <v>34</v>
      </c>
      <c r="AX220" s="203" t="s">
        <v>71</v>
      </c>
      <c r="AY220" s="204" t="s">
        <v>180</v>
      </c>
    </row>
    <row r="221" spans="2:65" s="203" customFormat="1">
      <c r="B221" s="202"/>
      <c r="D221" s="196" t="s">
        <v>190</v>
      </c>
      <c r="E221" s="204" t="s">
        <v>5</v>
      </c>
      <c r="F221" s="205" t="s">
        <v>4080</v>
      </c>
      <c r="H221" s="206">
        <v>4.3520000000000003</v>
      </c>
      <c r="L221" s="202"/>
      <c r="M221" s="207"/>
      <c r="N221" s="208"/>
      <c r="O221" s="208"/>
      <c r="P221" s="208"/>
      <c r="Q221" s="208"/>
      <c r="R221" s="208"/>
      <c r="S221" s="208"/>
      <c r="T221" s="209"/>
      <c r="AT221" s="204" t="s">
        <v>190</v>
      </c>
      <c r="AU221" s="204" t="s">
        <v>81</v>
      </c>
      <c r="AV221" s="203" t="s">
        <v>81</v>
      </c>
      <c r="AW221" s="203" t="s">
        <v>34</v>
      </c>
      <c r="AX221" s="203" t="s">
        <v>71</v>
      </c>
      <c r="AY221" s="204" t="s">
        <v>180</v>
      </c>
    </row>
    <row r="222" spans="2:65" s="203" customFormat="1">
      <c r="B222" s="202"/>
      <c r="D222" s="196" t="s">
        <v>190</v>
      </c>
      <c r="E222" s="204" t="s">
        <v>5</v>
      </c>
      <c r="F222" s="205" t="s">
        <v>355</v>
      </c>
      <c r="H222" s="206">
        <v>0.6</v>
      </c>
      <c r="L222" s="202"/>
      <c r="M222" s="207"/>
      <c r="N222" s="208"/>
      <c r="O222" s="208"/>
      <c r="P222" s="208"/>
      <c r="Q222" s="208"/>
      <c r="R222" s="208"/>
      <c r="S222" s="208"/>
      <c r="T222" s="209"/>
      <c r="AT222" s="204" t="s">
        <v>190</v>
      </c>
      <c r="AU222" s="204" t="s">
        <v>81</v>
      </c>
      <c r="AV222" s="203" t="s">
        <v>81</v>
      </c>
      <c r="AW222" s="203" t="s">
        <v>34</v>
      </c>
      <c r="AX222" s="203" t="s">
        <v>71</v>
      </c>
      <c r="AY222" s="204" t="s">
        <v>180</v>
      </c>
    </row>
    <row r="223" spans="2:65" s="211" customFormat="1">
      <c r="B223" s="210"/>
      <c r="D223" s="196" t="s">
        <v>190</v>
      </c>
      <c r="E223" s="212" t="s">
        <v>5</v>
      </c>
      <c r="F223" s="213" t="s">
        <v>198</v>
      </c>
      <c r="H223" s="214">
        <v>31.948</v>
      </c>
      <c r="L223" s="210"/>
      <c r="M223" s="215"/>
      <c r="N223" s="216"/>
      <c r="O223" s="216"/>
      <c r="P223" s="216"/>
      <c r="Q223" s="216"/>
      <c r="R223" s="216"/>
      <c r="S223" s="216"/>
      <c r="T223" s="217"/>
      <c r="AT223" s="212" t="s">
        <v>190</v>
      </c>
      <c r="AU223" s="212" t="s">
        <v>81</v>
      </c>
      <c r="AV223" s="211" t="s">
        <v>188</v>
      </c>
      <c r="AW223" s="211" t="s">
        <v>34</v>
      </c>
      <c r="AX223" s="211" t="s">
        <v>78</v>
      </c>
      <c r="AY223" s="212" t="s">
        <v>180</v>
      </c>
    </row>
    <row r="224" spans="2:65" s="103" customFormat="1" ht="16.5" customHeight="1">
      <c r="B224" s="104"/>
      <c r="C224" s="183" t="s">
        <v>317</v>
      </c>
      <c r="D224" s="183" t="s">
        <v>183</v>
      </c>
      <c r="E224" s="184" t="s">
        <v>414</v>
      </c>
      <c r="F224" s="185" t="s">
        <v>4081</v>
      </c>
      <c r="G224" s="186" t="s">
        <v>208</v>
      </c>
      <c r="H224" s="187">
        <v>31.948</v>
      </c>
      <c r="I224" s="6"/>
      <c r="J224" s="188">
        <f>ROUND(I224*H224,2)</f>
        <v>0</v>
      </c>
      <c r="K224" s="185" t="s">
        <v>5</v>
      </c>
      <c r="L224" s="104"/>
      <c r="M224" s="189" t="s">
        <v>5</v>
      </c>
      <c r="N224" s="190" t="s">
        <v>42</v>
      </c>
      <c r="O224" s="105"/>
      <c r="P224" s="191">
        <f>O224*H224</f>
        <v>0</v>
      </c>
      <c r="Q224" s="191">
        <v>0</v>
      </c>
      <c r="R224" s="191">
        <f>Q224*H224</f>
        <v>0</v>
      </c>
      <c r="S224" s="191">
        <v>0</v>
      </c>
      <c r="T224" s="192">
        <f>S224*H224</f>
        <v>0</v>
      </c>
      <c r="AR224" s="93" t="s">
        <v>188</v>
      </c>
      <c r="AT224" s="93" t="s">
        <v>183</v>
      </c>
      <c r="AU224" s="93" t="s">
        <v>81</v>
      </c>
      <c r="AY224" s="93" t="s">
        <v>180</v>
      </c>
      <c r="BE224" s="193">
        <f>IF(N224="základní",J224,0)</f>
        <v>0</v>
      </c>
      <c r="BF224" s="193">
        <f>IF(N224="snížená",J224,0)</f>
        <v>0</v>
      </c>
      <c r="BG224" s="193">
        <f>IF(N224="zákl. přenesená",J224,0)</f>
        <v>0</v>
      </c>
      <c r="BH224" s="193">
        <f>IF(N224="sníž. přenesená",J224,0)</f>
        <v>0</v>
      </c>
      <c r="BI224" s="193">
        <f>IF(N224="nulová",J224,0)</f>
        <v>0</v>
      </c>
      <c r="BJ224" s="93" t="s">
        <v>78</v>
      </c>
      <c r="BK224" s="193">
        <f>ROUND(I224*H224,2)</f>
        <v>0</v>
      </c>
      <c r="BL224" s="93" t="s">
        <v>188</v>
      </c>
      <c r="BM224" s="93" t="s">
        <v>4082</v>
      </c>
    </row>
    <row r="225" spans="2:65" s="103" customFormat="1" ht="16.5" customHeight="1">
      <c r="B225" s="104"/>
      <c r="C225" s="183" t="s">
        <v>324</v>
      </c>
      <c r="D225" s="183" t="s">
        <v>183</v>
      </c>
      <c r="E225" s="184" t="s">
        <v>4083</v>
      </c>
      <c r="F225" s="185" t="s">
        <v>4084</v>
      </c>
      <c r="G225" s="186" t="s">
        <v>237</v>
      </c>
      <c r="H225" s="187">
        <v>0.224</v>
      </c>
      <c r="I225" s="6"/>
      <c r="J225" s="188">
        <f>ROUND(I225*H225,2)</f>
        <v>0</v>
      </c>
      <c r="K225" s="185" t="s">
        <v>187</v>
      </c>
      <c r="L225" s="104"/>
      <c r="M225" s="189" t="s">
        <v>5</v>
      </c>
      <c r="N225" s="190" t="s">
        <v>42</v>
      </c>
      <c r="O225" s="105"/>
      <c r="P225" s="191">
        <f>O225*H225</f>
        <v>0</v>
      </c>
      <c r="Q225" s="191">
        <v>1.0601700000000001</v>
      </c>
      <c r="R225" s="191">
        <f>Q225*H225</f>
        <v>0.23747808000000001</v>
      </c>
      <c r="S225" s="191">
        <v>0</v>
      </c>
      <c r="T225" s="192">
        <f>S225*H225</f>
        <v>0</v>
      </c>
      <c r="AR225" s="93" t="s">
        <v>188</v>
      </c>
      <c r="AT225" s="93" t="s">
        <v>183</v>
      </c>
      <c r="AU225" s="93" t="s">
        <v>81</v>
      </c>
      <c r="AY225" s="93" t="s">
        <v>180</v>
      </c>
      <c r="BE225" s="193">
        <f>IF(N225="základní",J225,0)</f>
        <v>0</v>
      </c>
      <c r="BF225" s="193">
        <f>IF(N225="snížená",J225,0)</f>
        <v>0</v>
      </c>
      <c r="BG225" s="193">
        <f>IF(N225="zákl. přenesená",J225,0)</f>
        <v>0</v>
      </c>
      <c r="BH225" s="193">
        <f>IF(N225="sníž. přenesená",J225,0)</f>
        <v>0</v>
      </c>
      <c r="BI225" s="193">
        <f>IF(N225="nulová",J225,0)</f>
        <v>0</v>
      </c>
      <c r="BJ225" s="93" t="s">
        <v>78</v>
      </c>
      <c r="BK225" s="193">
        <f>ROUND(I225*H225,2)</f>
        <v>0</v>
      </c>
      <c r="BL225" s="93" t="s">
        <v>188</v>
      </c>
      <c r="BM225" s="93" t="s">
        <v>4085</v>
      </c>
    </row>
    <row r="226" spans="2:65" s="195" customFormat="1">
      <c r="B226" s="194"/>
      <c r="D226" s="196" t="s">
        <v>190</v>
      </c>
      <c r="E226" s="197" t="s">
        <v>5</v>
      </c>
      <c r="F226" s="198" t="s">
        <v>4086</v>
      </c>
      <c r="H226" s="197" t="s">
        <v>5</v>
      </c>
      <c r="L226" s="194"/>
      <c r="M226" s="199"/>
      <c r="N226" s="200"/>
      <c r="O226" s="200"/>
      <c r="P226" s="200"/>
      <c r="Q226" s="200"/>
      <c r="R226" s="200"/>
      <c r="S226" s="200"/>
      <c r="T226" s="201"/>
      <c r="AT226" s="197" t="s">
        <v>190</v>
      </c>
      <c r="AU226" s="197" t="s">
        <v>81</v>
      </c>
      <c r="AV226" s="195" t="s">
        <v>78</v>
      </c>
      <c r="AW226" s="195" t="s">
        <v>34</v>
      </c>
      <c r="AX226" s="195" t="s">
        <v>71</v>
      </c>
      <c r="AY226" s="197" t="s">
        <v>180</v>
      </c>
    </row>
    <row r="227" spans="2:65" s="195" customFormat="1">
      <c r="B227" s="194"/>
      <c r="D227" s="196" t="s">
        <v>190</v>
      </c>
      <c r="E227" s="197" t="s">
        <v>5</v>
      </c>
      <c r="F227" s="198" t="s">
        <v>4087</v>
      </c>
      <c r="H227" s="197" t="s">
        <v>5</v>
      </c>
      <c r="L227" s="194"/>
      <c r="M227" s="199"/>
      <c r="N227" s="200"/>
      <c r="O227" s="200"/>
      <c r="P227" s="200"/>
      <c r="Q227" s="200"/>
      <c r="R227" s="200"/>
      <c r="S227" s="200"/>
      <c r="T227" s="201"/>
      <c r="AT227" s="197" t="s">
        <v>190</v>
      </c>
      <c r="AU227" s="197" t="s">
        <v>81</v>
      </c>
      <c r="AV227" s="195" t="s">
        <v>78</v>
      </c>
      <c r="AW227" s="195" t="s">
        <v>34</v>
      </c>
      <c r="AX227" s="195" t="s">
        <v>71</v>
      </c>
      <c r="AY227" s="197" t="s">
        <v>180</v>
      </c>
    </row>
    <row r="228" spans="2:65" s="203" customFormat="1">
      <c r="B228" s="202"/>
      <c r="D228" s="196" t="s">
        <v>190</v>
      </c>
      <c r="E228" s="204" t="s">
        <v>5</v>
      </c>
      <c r="F228" s="205" t="s">
        <v>4088</v>
      </c>
      <c r="H228" s="206">
        <v>0.224</v>
      </c>
      <c r="L228" s="202"/>
      <c r="M228" s="207"/>
      <c r="N228" s="208"/>
      <c r="O228" s="208"/>
      <c r="P228" s="208"/>
      <c r="Q228" s="208"/>
      <c r="R228" s="208"/>
      <c r="S228" s="208"/>
      <c r="T228" s="209"/>
      <c r="AT228" s="204" t="s">
        <v>190</v>
      </c>
      <c r="AU228" s="204" t="s">
        <v>81</v>
      </c>
      <c r="AV228" s="203" t="s">
        <v>81</v>
      </c>
      <c r="AW228" s="203" t="s">
        <v>34</v>
      </c>
      <c r="AX228" s="203" t="s">
        <v>71</v>
      </c>
      <c r="AY228" s="204" t="s">
        <v>180</v>
      </c>
    </row>
    <row r="229" spans="2:65" s="211" customFormat="1">
      <c r="B229" s="210"/>
      <c r="D229" s="196" t="s">
        <v>190</v>
      </c>
      <c r="E229" s="212" t="s">
        <v>5</v>
      </c>
      <c r="F229" s="213" t="s">
        <v>198</v>
      </c>
      <c r="H229" s="214">
        <v>0.224</v>
      </c>
      <c r="L229" s="210"/>
      <c r="M229" s="215"/>
      <c r="N229" s="216"/>
      <c r="O229" s="216"/>
      <c r="P229" s="216"/>
      <c r="Q229" s="216"/>
      <c r="R229" s="216"/>
      <c r="S229" s="216"/>
      <c r="T229" s="217"/>
      <c r="AT229" s="212" t="s">
        <v>190</v>
      </c>
      <c r="AU229" s="212" t="s">
        <v>81</v>
      </c>
      <c r="AV229" s="211" t="s">
        <v>188</v>
      </c>
      <c r="AW229" s="211" t="s">
        <v>34</v>
      </c>
      <c r="AX229" s="211" t="s">
        <v>78</v>
      </c>
      <c r="AY229" s="212" t="s">
        <v>180</v>
      </c>
    </row>
    <row r="230" spans="2:65" s="171" customFormat="1" ht="29.85" customHeight="1">
      <c r="B230" s="170"/>
      <c r="D230" s="172" t="s">
        <v>70</v>
      </c>
      <c r="E230" s="181" t="s">
        <v>205</v>
      </c>
      <c r="F230" s="181" t="s">
        <v>280</v>
      </c>
      <c r="J230" s="182">
        <f>BK230</f>
        <v>0</v>
      </c>
      <c r="L230" s="170"/>
      <c r="M230" s="175"/>
      <c r="N230" s="176"/>
      <c r="O230" s="176"/>
      <c r="P230" s="177">
        <f>SUM(P231:P263)</f>
        <v>0</v>
      </c>
      <c r="Q230" s="176"/>
      <c r="R230" s="177">
        <f>SUM(R231:R263)</f>
        <v>2.6118393200000001</v>
      </c>
      <c r="S230" s="176"/>
      <c r="T230" s="178">
        <f>SUM(T231:T263)</f>
        <v>0</v>
      </c>
      <c r="AR230" s="172" t="s">
        <v>78</v>
      </c>
      <c r="AT230" s="179" t="s">
        <v>70</v>
      </c>
      <c r="AU230" s="179" t="s">
        <v>78</v>
      </c>
      <c r="AY230" s="172" t="s">
        <v>180</v>
      </c>
      <c r="BK230" s="180">
        <f>SUM(BK231:BK263)</f>
        <v>0</v>
      </c>
    </row>
    <row r="231" spans="2:65" s="103" customFormat="1" ht="25.5" customHeight="1">
      <c r="B231" s="104"/>
      <c r="C231" s="183" t="s">
        <v>338</v>
      </c>
      <c r="D231" s="183" t="s">
        <v>183</v>
      </c>
      <c r="E231" s="184" t="s">
        <v>4089</v>
      </c>
      <c r="F231" s="185" t="s">
        <v>4090</v>
      </c>
      <c r="G231" s="186" t="s">
        <v>208</v>
      </c>
      <c r="H231" s="187">
        <v>1.8109999999999999</v>
      </c>
      <c r="I231" s="6"/>
      <c r="J231" s="188">
        <f>ROUND(I231*H231,2)</f>
        <v>0</v>
      </c>
      <c r="K231" s="185" t="s">
        <v>187</v>
      </c>
      <c r="L231" s="104"/>
      <c r="M231" s="189" t="s">
        <v>5</v>
      </c>
      <c r="N231" s="190" t="s">
        <v>42</v>
      </c>
      <c r="O231" s="105"/>
      <c r="P231" s="191">
        <f>O231*H231</f>
        <v>0</v>
      </c>
      <c r="Q231" s="191">
        <v>0.42831999999999998</v>
      </c>
      <c r="R231" s="191">
        <f>Q231*H231</f>
        <v>0.77568751999999996</v>
      </c>
      <c r="S231" s="191">
        <v>0</v>
      </c>
      <c r="T231" s="192">
        <f>S231*H231</f>
        <v>0</v>
      </c>
      <c r="AR231" s="93" t="s">
        <v>188</v>
      </c>
      <c r="AT231" s="93" t="s">
        <v>183</v>
      </c>
      <c r="AU231" s="93" t="s">
        <v>81</v>
      </c>
      <c r="AY231" s="93" t="s">
        <v>180</v>
      </c>
      <c r="BE231" s="193">
        <f>IF(N231="základní",J231,0)</f>
        <v>0</v>
      </c>
      <c r="BF231" s="193">
        <f>IF(N231="snížená",J231,0)</f>
        <v>0</v>
      </c>
      <c r="BG231" s="193">
        <f>IF(N231="zákl. přenesená",J231,0)</f>
        <v>0</v>
      </c>
      <c r="BH231" s="193">
        <f>IF(N231="sníž. přenesená",J231,0)</f>
        <v>0</v>
      </c>
      <c r="BI231" s="193">
        <f>IF(N231="nulová",J231,0)</f>
        <v>0</v>
      </c>
      <c r="BJ231" s="93" t="s">
        <v>78</v>
      </c>
      <c r="BK231" s="193">
        <f>ROUND(I231*H231,2)</f>
        <v>0</v>
      </c>
      <c r="BL231" s="93" t="s">
        <v>188</v>
      </c>
      <c r="BM231" s="93" t="s">
        <v>4091</v>
      </c>
    </row>
    <row r="232" spans="2:65" s="195" customFormat="1">
      <c r="B232" s="194"/>
      <c r="D232" s="196" t="s">
        <v>190</v>
      </c>
      <c r="E232" s="197" t="s">
        <v>5</v>
      </c>
      <c r="F232" s="198" t="s">
        <v>4092</v>
      </c>
      <c r="H232" s="197" t="s">
        <v>5</v>
      </c>
      <c r="L232" s="194"/>
      <c r="M232" s="199"/>
      <c r="N232" s="200"/>
      <c r="O232" s="200"/>
      <c r="P232" s="200"/>
      <c r="Q232" s="200"/>
      <c r="R232" s="200"/>
      <c r="S232" s="200"/>
      <c r="T232" s="201"/>
      <c r="AT232" s="197" t="s">
        <v>190</v>
      </c>
      <c r="AU232" s="197" t="s">
        <v>81</v>
      </c>
      <c r="AV232" s="195" t="s">
        <v>78</v>
      </c>
      <c r="AW232" s="195" t="s">
        <v>34</v>
      </c>
      <c r="AX232" s="195" t="s">
        <v>71</v>
      </c>
      <c r="AY232" s="197" t="s">
        <v>180</v>
      </c>
    </row>
    <row r="233" spans="2:65" s="195" customFormat="1">
      <c r="B233" s="194"/>
      <c r="D233" s="196" t="s">
        <v>190</v>
      </c>
      <c r="E233" s="197" t="s">
        <v>5</v>
      </c>
      <c r="F233" s="198" t="s">
        <v>4074</v>
      </c>
      <c r="H233" s="197" t="s">
        <v>5</v>
      </c>
      <c r="L233" s="194"/>
      <c r="M233" s="199"/>
      <c r="N233" s="200"/>
      <c r="O233" s="200"/>
      <c r="P233" s="200"/>
      <c r="Q233" s="200"/>
      <c r="R233" s="200"/>
      <c r="S233" s="200"/>
      <c r="T233" s="201"/>
      <c r="AT233" s="197" t="s">
        <v>190</v>
      </c>
      <c r="AU233" s="197" t="s">
        <v>81</v>
      </c>
      <c r="AV233" s="195" t="s">
        <v>78</v>
      </c>
      <c r="AW233" s="195" t="s">
        <v>34</v>
      </c>
      <c r="AX233" s="195" t="s">
        <v>71</v>
      </c>
      <c r="AY233" s="197" t="s">
        <v>180</v>
      </c>
    </row>
    <row r="234" spans="2:65" s="195" customFormat="1">
      <c r="B234" s="194"/>
      <c r="D234" s="196" t="s">
        <v>190</v>
      </c>
      <c r="E234" s="197" t="s">
        <v>5</v>
      </c>
      <c r="F234" s="198" t="s">
        <v>196</v>
      </c>
      <c r="H234" s="197" t="s">
        <v>5</v>
      </c>
      <c r="L234" s="194"/>
      <c r="M234" s="199"/>
      <c r="N234" s="200"/>
      <c r="O234" s="200"/>
      <c r="P234" s="200"/>
      <c r="Q234" s="200"/>
      <c r="R234" s="200"/>
      <c r="S234" s="200"/>
      <c r="T234" s="201"/>
      <c r="AT234" s="197" t="s">
        <v>190</v>
      </c>
      <c r="AU234" s="197" t="s">
        <v>81</v>
      </c>
      <c r="AV234" s="195" t="s">
        <v>78</v>
      </c>
      <c r="AW234" s="195" t="s">
        <v>34</v>
      </c>
      <c r="AX234" s="195" t="s">
        <v>71</v>
      </c>
      <c r="AY234" s="197" t="s">
        <v>180</v>
      </c>
    </row>
    <row r="235" spans="2:65" s="203" customFormat="1">
      <c r="B235" s="202"/>
      <c r="D235" s="196" t="s">
        <v>190</v>
      </c>
      <c r="E235" s="204" t="s">
        <v>5</v>
      </c>
      <c r="F235" s="205" t="s">
        <v>4093</v>
      </c>
      <c r="H235" s="206">
        <v>0.45300000000000001</v>
      </c>
      <c r="L235" s="202"/>
      <c r="M235" s="207"/>
      <c r="N235" s="208"/>
      <c r="O235" s="208"/>
      <c r="P235" s="208"/>
      <c r="Q235" s="208"/>
      <c r="R235" s="208"/>
      <c r="S235" s="208"/>
      <c r="T235" s="209"/>
      <c r="AT235" s="204" t="s">
        <v>190</v>
      </c>
      <c r="AU235" s="204" t="s">
        <v>81</v>
      </c>
      <c r="AV235" s="203" t="s">
        <v>81</v>
      </c>
      <c r="AW235" s="203" t="s">
        <v>34</v>
      </c>
      <c r="AX235" s="203" t="s">
        <v>71</v>
      </c>
      <c r="AY235" s="204" t="s">
        <v>180</v>
      </c>
    </row>
    <row r="236" spans="2:65" s="195" customFormat="1">
      <c r="B236" s="194"/>
      <c r="D236" s="196" t="s">
        <v>190</v>
      </c>
      <c r="E236" s="197" t="s">
        <v>5</v>
      </c>
      <c r="F236" s="198" t="s">
        <v>3971</v>
      </c>
      <c r="H236" s="197" t="s">
        <v>5</v>
      </c>
      <c r="L236" s="194"/>
      <c r="M236" s="199"/>
      <c r="N236" s="200"/>
      <c r="O236" s="200"/>
      <c r="P236" s="200"/>
      <c r="Q236" s="200"/>
      <c r="R236" s="200"/>
      <c r="S236" s="200"/>
      <c r="T236" s="201"/>
      <c r="AT236" s="197" t="s">
        <v>190</v>
      </c>
      <c r="AU236" s="197" t="s">
        <v>81</v>
      </c>
      <c r="AV236" s="195" t="s">
        <v>78</v>
      </c>
      <c r="AW236" s="195" t="s">
        <v>34</v>
      </c>
      <c r="AX236" s="195" t="s">
        <v>71</v>
      </c>
      <c r="AY236" s="197" t="s">
        <v>180</v>
      </c>
    </row>
    <row r="237" spans="2:65" s="195" customFormat="1">
      <c r="B237" s="194"/>
      <c r="D237" s="196" t="s">
        <v>190</v>
      </c>
      <c r="E237" s="197" t="s">
        <v>5</v>
      </c>
      <c r="F237" s="198" t="s">
        <v>3998</v>
      </c>
      <c r="H237" s="197" t="s">
        <v>5</v>
      </c>
      <c r="L237" s="194"/>
      <c r="M237" s="199"/>
      <c r="N237" s="200"/>
      <c r="O237" s="200"/>
      <c r="P237" s="200"/>
      <c r="Q237" s="200"/>
      <c r="R237" s="200"/>
      <c r="S237" s="200"/>
      <c r="T237" s="201"/>
      <c r="AT237" s="197" t="s">
        <v>190</v>
      </c>
      <c r="AU237" s="197" t="s">
        <v>81</v>
      </c>
      <c r="AV237" s="195" t="s">
        <v>78</v>
      </c>
      <c r="AW237" s="195" t="s">
        <v>34</v>
      </c>
      <c r="AX237" s="195" t="s">
        <v>71</v>
      </c>
      <c r="AY237" s="197" t="s">
        <v>180</v>
      </c>
    </row>
    <row r="238" spans="2:65" s="203" customFormat="1">
      <c r="B238" s="202"/>
      <c r="D238" s="196" t="s">
        <v>190</v>
      </c>
      <c r="E238" s="204" t="s">
        <v>5</v>
      </c>
      <c r="F238" s="205" t="s">
        <v>4094</v>
      </c>
      <c r="H238" s="206">
        <v>0.90500000000000003</v>
      </c>
      <c r="L238" s="202"/>
      <c r="M238" s="207"/>
      <c r="N238" s="208"/>
      <c r="O238" s="208"/>
      <c r="P238" s="208"/>
      <c r="Q238" s="208"/>
      <c r="R238" s="208"/>
      <c r="S238" s="208"/>
      <c r="T238" s="209"/>
      <c r="AT238" s="204" t="s">
        <v>190</v>
      </c>
      <c r="AU238" s="204" t="s">
        <v>81</v>
      </c>
      <c r="AV238" s="203" t="s">
        <v>81</v>
      </c>
      <c r="AW238" s="203" t="s">
        <v>34</v>
      </c>
      <c r="AX238" s="203" t="s">
        <v>71</v>
      </c>
      <c r="AY238" s="204" t="s">
        <v>180</v>
      </c>
    </row>
    <row r="239" spans="2:65" s="195" customFormat="1">
      <c r="B239" s="194"/>
      <c r="D239" s="196" t="s">
        <v>190</v>
      </c>
      <c r="E239" s="197" t="s">
        <v>5</v>
      </c>
      <c r="F239" s="198" t="s">
        <v>3974</v>
      </c>
      <c r="H239" s="197" t="s">
        <v>5</v>
      </c>
      <c r="L239" s="194"/>
      <c r="M239" s="199"/>
      <c r="N239" s="200"/>
      <c r="O239" s="200"/>
      <c r="P239" s="200"/>
      <c r="Q239" s="200"/>
      <c r="R239" s="200"/>
      <c r="S239" s="200"/>
      <c r="T239" s="201"/>
      <c r="AT239" s="197" t="s">
        <v>190</v>
      </c>
      <c r="AU239" s="197" t="s">
        <v>81</v>
      </c>
      <c r="AV239" s="195" t="s">
        <v>78</v>
      </c>
      <c r="AW239" s="195" t="s">
        <v>34</v>
      </c>
      <c r="AX239" s="195" t="s">
        <v>71</v>
      </c>
      <c r="AY239" s="197" t="s">
        <v>180</v>
      </c>
    </row>
    <row r="240" spans="2:65" s="195" customFormat="1">
      <c r="B240" s="194"/>
      <c r="D240" s="196" t="s">
        <v>190</v>
      </c>
      <c r="E240" s="197" t="s">
        <v>5</v>
      </c>
      <c r="F240" s="198" t="s">
        <v>4003</v>
      </c>
      <c r="H240" s="197" t="s">
        <v>5</v>
      </c>
      <c r="L240" s="194"/>
      <c r="M240" s="199"/>
      <c r="N240" s="200"/>
      <c r="O240" s="200"/>
      <c r="P240" s="200"/>
      <c r="Q240" s="200"/>
      <c r="R240" s="200"/>
      <c r="S240" s="200"/>
      <c r="T240" s="201"/>
      <c r="AT240" s="197" t="s">
        <v>190</v>
      </c>
      <c r="AU240" s="197" t="s">
        <v>81</v>
      </c>
      <c r="AV240" s="195" t="s">
        <v>78</v>
      </c>
      <c r="AW240" s="195" t="s">
        <v>34</v>
      </c>
      <c r="AX240" s="195" t="s">
        <v>71</v>
      </c>
      <c r="AY240" s="197" t="s">
        <v>180</v>
      </c>
    </row>
    <row r="241" spans="2:65" s="203" customFormat="1">
      <c r="B241" s="202"/>
      <c r="D241" s="196" t="s">
        <v>190</v>
      </c>
      <c r="E241" s="204" t="s">
        <v>5</v>
      </c>
      <c r="F241" s="205" t="s">
        <v>4093</v>
      </c>
      <c r="H241" s="206">
        <v>0.45300000000000001</v>
      </c>
      <c r="L241" s="202"/>
      <c r="M241" s="207"/>
      <c r="N241" s="208"/>
      <c r="O241" s="208"/>
      <c r="P241" s="208"/>
      <c r="Q241" s="208"/>
      <c r="R241" s="208"/>
      <c r="S241" s="208"/>
      <c r="T241" s="209"/>
      <c r="AT241" s="204" t="s">
        <v>190</v>
      </c>
      <c r="AU241" s="204" t="s">
        <v>81</v>
      </c>
      <c r="AV241" s="203" t="s">
        <v>81</v>
      </c>
      <c r="AW241" s="203" t="s">
        <v>34</v>
      </c>
      <c r="AX241" s="203" t="s">
        <v>71</v>
      </c>
      <c r="AY241" s="204" t="s">
        <v>180</v>
      </c>
    </row>
    <row r="242" spans="2:65" s="211" customFormat="1">
      <c r="B242" s="210"/>
      <c r="D242" s="196" t="s">
        <v>190</v>
      </c>
      <c r="E242" s="212" t="s">
        <v>5</v>
      </c>
      <c r="F242" s="213" t="s">
        <v>198</v>
      </c>
      <c r="H242" s="214">
        <v>1.8109999999999999</v>
      </c>
      <c r="L242" s="210"/>
      <c r="M242" s="215"/>
      <c r="N242" s="216"/>
      <c r="O242" s="216"/>
      <c r="P242" s="216"/>
      <c r="Q242" s="216"/>
      <c r="R242" s="216"/>
      <c r="S242" s="216"/>
      <c r="T242" s="217"/>
      <c r="AT242" s="212" t="s">
        <v>190</v>
      </c>
      <c r="AU242" s="212" t="s">
        <v>81</v>
      </c>
      <c r="AV242" s="211" t="s">
        <v>188</v>
      </c>
      <c r="AW242" s="211" t="s">
        <v>34</v>
      </c>
      <c r="AX242" s="211" t="s">
        <v>78</v>
      </c>
      <c r="AY242" s="212" t="s">
        <v>180</v>
      </c>
    </row>
    <row r="243" spans="2:65" s="103" customFormat="1" ht="25.5" customHeight="1">
      <c r="B243" s="104"/>
      <c r="C243" s="183" t="s">
        <v>345</v>
      </c>
      <c r="D243" s="183" t="s">
        <v>183</v>
      </c>
      <c r="E243" s="184" t="s">
        <v>4095</v>
      </c>
      <c r="F243" s="185" t="s">
        <v>4096</v>
      </c>
      <c r="G243" s="186" t="s">
        <v>208</v>
      </c>
      <c r="H243" s="187">
        <v>4.0810000000000004</v>
      </c>
      <c r="I243" s="6"/>
      <c r="J243" s="188">
        <f>ROUND(I243*H243,2)</f>
        <v>0</v>
      </c>
      <c r="K243" s="185" t="s">
        <v>187</v>
      </c>
      <c r="L243" s="104"/>
      <c r="M243" s="189" t="s">
        <v>5</v>
      </c>
      <c r="N243" s="190" t="s">
        <v>42</v>
      </c>
      <c r="O243" s="105"/>
      <c r="P243" s="191">
        <f>O243*H243</f>
        <v>0</v>
      </c>
      <c r="Q243" s="191">
        <v>0.43939</v>
      </c>
      <c r="R243" s="191">
        <f>Q243*H243</f>
        <v>1.7931505900000002</v>
      </c>
      <c r="S243" s="191">
        <v>0</v>
      </c>
      <c r="T243" s="192">
        <f>S243*H243</f>
        <v>0</v>
      </c>
      <c r="AR243" s="93" t="s">
        <v>188</v>
      </c>
      <c r="AT243" s="93" t="s">
        <v>183</v>
      </c>
      <c r="AU243" s="93" t="s">
        <v>81</v>
      </c>
      <c r="AY243" s="93" t="s">
        <v>180</v>
      </c>
      <c r="BE243" s="193">
        <f>IF(N243="základní",J243,0)</f>
        <v>0</v>
      </c>
      <c r="BF243" s="193">
        <f>IF(N243="snížená",J243,0)</f>
        <v>0</v>
      </c>
      <c r="BG243" s="193">
        <f>IF(N243="zákl. přenesená",J243,0)</f>
        <v>0</v>
      </c>
      <c r="BH243" s="193">
        <f>IF(N243="sníž. přenesená",J243,0)</f>
        <v>0</v>
      </c>
      <c r="BI243" s="193">
        <f>IF(N243="nulová",J243,0)</f>
        <v>0</v>
      </c>
      <c r="BJ243" s="93" t="s">
        <v>78</v>
      </c>
      <c r="BK243" s="193">
        <f>ROUND(I243*H243,2)</f>
        <v>0</v>
      </c>
      <c r="BL243" s="93" t="s">
        <v>188</v>
      </c>
      <c r="BM243" s="93" t="s">
        <v>4097</v>
      </c>
    </row>
    <row r="244" spans="2:65" s="195" customFormat="1">
      <c r="B244" s="194"/>
      <c r="D244" s="196" t="s">
        <v>190</v>
      </c>
      <c r="E244" s="197" t="s">
        <v>5</v>
      </c>
      <c r="F244" s="198" t="s">
        <v>4074</v>
      </c>
      <c r="H244" s="197" t="s">
        <v>5</v>
      </c>
      <c r="L244" s="194"/>
      <c r="M244" s="199"/>
      <c r="N244" s="200"/>
      <c r="O244" s="200"/>
      <c r="P244" s="200"/>
      <c r="Q244" s="200"/>
      <c r="R244" s="200"/>
      <c r="S244" s="200"/>
      <c r="T244" s="201"/>
      <c r="AT244" s="197" t="s">
        <v>190</v>
      </c>
      <c r="AU244" s="197" t="s">
        <v>81</v>
      </c>
      <c r="AV244" s="195" t="s">
        <v>78</v>
      </c>
      <c r="AW244" s="195" t="s">
        <v>34</v>
      </c>
      <c r="AX244" s="195" t="s">
        <v>71</v>
      </c>
      <c r="AY244" s="197" t="s">
        <v>180</v>
      </c>
    </row>
    <row r="245" spans="2:65" s="195" customFormat="1">
      <c r="B245" s="194"/>
      <c r="D245" s="196" t="s">
        <v>190</v>
      </c>
      <c r="E245" s="197" t="s">
        <v>5</v>
      </c>
      <c r="F245" s="198" t="s">
        <v>196</v>
      </c>
      <c r="H245" s="197" t="s">
        <v>5</v>
      </c>
      <c r="L245" s="194"/>
      <c r="M245" s="199"/>
      <c r="N245" s="200"/>
      <c r="O245" s="200"/>
      <c r="P245" s="200"/>
      <c r="Q245" s="200"/>
      <c r="R245" s="200"/>
      <c r="S245" s="200"/>
      <c r="T245" s="201"/>
      <c r="AT245" s="197" t="s">
        <v>190</v>
      </c>
      <c r="AU245" s="197" t="s">
        <v>81</v>
      </c>
      <c r="AV245" s="195" t="s">
        <v>78</v>
      </c>
      <c r="AW245" s="195" t="s">
        <v>34</v>
      </c>
      <c r="AX245" s="195" t="s">
        <v>71</v>
      </c>
      <c r="AY245" s="197" t="s">
        <v>180</v>
      </c>
    </row>
    <row r="246" spans="2:65" s="203" customFormat="1">
      <c r="B246" s="202"/>
      <c r="D246" s="196" t="s">
        <v>190</v>
      </c>
      <c r="E246" s="204" t="s">
        <v>5</v>
      </c>
      <c r="F246" s="205" t="s">
        <v>4098</v>
      </c>
      <c r="H246" s="206">
        <v>0.625</v>
      </c>
      <c r="L246" s="202"/>
      <c r="M246" s="207"/>
      <c r="N246" s="208"/>
      <c r="O246" s="208"/>
      <c r="P246" s="208"/>
      <c r="Q246" s="208"/>
      <c r="R246" s="208"/>
      <c r="S246" s="208"/>
      <c r="T246" s="209"/>
      <c r="AT246" s="204" t="s">
        <v>190</v>
      </c>
      <c r="AU246" s="204" t="s">
        <v>81</v>
      </c>
      <c r="AV246" s="203" t="s">
        <v>81</v>
      </c>
      <c r="AW246" s="203" t="s">
        <v>34</v>
      </c>
      <c r="AX246" s="203" t="s">
        <v>71</v>
      </c>
      <c r="AY246" s="204" t="s">
        <v>180</v>
      </c>
    </row>
    <row r="247" spans="2:65" s="195" customFormat="1">
      <c r="B247" s="194"/>
      <c r="D247" s="196" t="s">
        <v>190</v>
      </c>
      <c r="E247" s="197" t="s">
        <v>5</v>
      </c>
      <c r="F247" s="198" t="s">
        <v>3971</v>
      </c>
      <c r="H247" s="197" t="s">
        <v>5</v>
      </c>
      <c r="L247" s="194"/>
      <c r="M247" s="199"/>
      <c r="N247" s="200"/>
      <c r="O247" s="200"/>
      <c r="P247" s="200"/>
      <c r="Q247" s="200"/>
      <c r="R247" s="200"/>
      <c r="S247" s="200"/>
      <c r="T247" s="201"/>
      <c r="AT247" s="197" t="s">
        <v>190</v>
      </c>
      <c r="AU247" s="197" t="s">
        <v>81</v>
      </c>
      <c r="AV247" s="195" t="s">
        <v>78</v>
      </c>
      <c r="AW247" s="195" t="s">
        <v>34</v>
      </c>
      <c r="AX247" s="195" t="s">
        <v>71</v>
      </c>
      <c r="AY247" s="197" t="s">
        <v>180</v>
      </c>
    </row>
    <row r="248" spans="2:65" s="195" customFormat="1">
      <c r="B248" s="194"/>
      <c r="D248" s="196" t="s">
        <v>190</v>
      </c>
      <c r="E248" s="197" t="s">
        <v>5</v>
      </c>
      <c r="F248" s="198" t="s">
        <v>3998</v>
      </c>
      <c r="H248" s="197" t="s">
        <v>5</v>
      </c>
      <c r="L248" s="194"/>
      <c r="M248" s="199"/>
      <c r="N248" s="200"/>
      <c r="O248" s="200"/>
      <c r="P248" s="200"/>
      <c r="Q248" s="200"/>
      <c r="R248" s="200"/>
      <c r="S248" s="200"/>
      <c r="T248" s="201"/>
      <c r="AT248" s="197" t="s">
        <v>190</v>
      </c>
      <c r="AU248" s="197" t="s">
        <v>81</v>
      </c>
      <c r="AV248" s="195" t="s">
        <v>78</v>
      </c>
      <c r="AW248" s="195" t="s">
        <v>34</v>
      </c>
      <c r="AX248" s="195" t="s">
        <v>71</v>
      </c>
      <c r="AY248" s="197" t="s">
        <v>180</v>
      </c>
    </row>
    <row r="249" spans="2:65" s="203" customFormat="1">
      <c r="B249" s="202"/>
      <c r="D249" s="196" t="s">
        <v>190</v>
      </c>
      <c r="E249" s="204" t="s">
        <v>5</v>
      </c>
      <c r="F249" s="205" t="s">
        <v>4098</v>
      </c>
      <c r="H249" s="206">
        <v>0.625</v>
      </c>
      <c r="L249" s="202"/>
      <c r="M249" s="207"/>
      <c r="N249" s="208"/>
      <c r="O249" s="208"/>
      <c r="P249" s="208"/>
      <c r="Q249" s="208"/>
      <c r="R249" s="208"/>
      <c r="S249" s="208"/>
      <c r="T249" s="209"/>
      <c r="AT249" s="204" t="s">
        <v>190</v>
      </c>
      <c r="AU249" s="204" t="s">
        <v>81</v>
      </c>
      <c r="AV249" s="203" t="s">
        <v>81</v>
      </c>
      <c r="AW249" s="203" t="s">
        <v>34</v>
      </c>
      <c r="AX249" s="203" t="s">
        <v>71</v>
      </c>
      <c r="AY249" s="204" t="s">
        <v>180</v>
      </c>
    </row>
    <row r="250" spans="2:65" s="203" customFormat="1">
      <c r="B250" s="202"/>
      <c r="D250" s="196" t="s">
        <v>190</v>
      </c>
      <c r="E250" s="204" t="s">
        <v>5</v>
      </c>
      <c r="F250" s="205" t="s">
        <v>4099</v>
      </c>
      <c r="H250" s="206">
        <v>1.103</v>
      </c>
      <c r="L250" s="202"/>
      <c r="M250" s="207"/>
      <c r="N250" s="208"/>
      <c r="O250" s="208"/>
      <c r="P250" s="208"/>
      <c r="Q250" s="208"/>
      <c r="R250" s="208"/>
      <c r="S250" s="208"/>
      <c r="T250" s="209"/>
      <c r="AT250" s="204" t="s">
        <v>190</v>
      </c>
      <c r="AU250" s="204" t="s">
        <v>81</v>
      </c>
      <c r="AV250" s="203" t="s">
        <v>81</v>
      </c>
      <c r="AW250" s="203" t="s">
        <v>34</v>
      </c>
      <c r="AX250" s="203" t="s">
        <v>71</v>
      </c>
      <c r="AY250" s="204" t="s">
        <v>180</v>
      </c>
    </row>
    <row r="251" spans="2:65" s="195" customFormat="1">
      <c r="B251" s="194"/>
      <c r="D251" s="196" t="s">
        <v>190</v>
      </c>
      <c r="E251" s="197" t="s">
        <v>5</v>
      </c>
      <c r="F251" s="198" t="s">
        <v>3974</v>
      </c>
      <c r="H251" s="197" t="s">
        <v>5</v>
      </c>
      <c r="L251" s="194"/>
      <c r="M251" s="199"/>
      <c r="N251" s="200"/>
      <c r="O251" s="200"/>
      <c r="P251" s="200"/>
      <c r="Q251" s="200"/>
      <c r="R251" s="200"/>
      <c r="S251" s="200"/>
      <c r="T251" s="201"/>
      <c r="AT251" s="197" t="s">
        <v>190</v>
      </c>
      <c r="AU251" s="197" t="s">
        <v>81</v>
      </c>
      <c r="AV251" s="195" t="s">
        <v>78</v>
      </c>
      <c r="AW251" s="195" t="s">
        <v>34</v>
      </c>
      <c r="AX251" s="195" t="s">
        <v>71</v>
      </c>
      <c r="AY251" s="197" t="s">
        <v>180</v>
      </c>
    </row>
    <row r="252" spans="2:65" s="195" customFormat="1">
      <c r="B252" s="194"/>
      <c r="D252" s="196" t="s">
        <v>190</v>
      </c>
      <c r="E252" s="197" t="s">
        <v>5</v>
      </c>
      <c r="F252" s="198" t="s">
        <v>4003</v>
      </c>
      <c r="H252" s="197" t="s">
        <v>5</v>
      </c>
      <c r="L252" s="194"/>
      <c r="M252" s="199"/>
      <c r="N252" s="200"/>
      <c r="O252" s="200"/>
      <c r="P252" s="200"/>
      <c r="Q252" s="200"/>
      <c r="R252" s="200"/>
      <c r="S252" s="200"/>
      <c r="T252" s="201"/>
      <c r="AT252" s="197" t="s">
        <v>190</v>
      </c>
      <c r="AU252" s="197" t="s">
        <v>81</v>
      </c>
      <c r="AV252" s="195" t="s">
        <v>78</v>
      </c>
      <c r="AW252" s="195" t="s">
        <v>34</v>
      </c>
      <c r="AX252" s="195" t="s">
        <v>71</v>
      </c>
      <c r="AY252" s="197" t="s">
        <v>180</v>
      </c>
    </row>
    <row r="253" spans="2:65" s="203" customFormat="1">
      <c r="B253" s="202"/>
      <c r="D253" s="196" t="s">
        <v>190</v>
      </c>
      <c r="E253" s="204" t="s">
        <v>5</v>
      </c>
      <c r="F253" s="205" t="s">
        <v>4098</v>
      </c>
      <c r="H253" s="206">
        <v>0.625</v>
      </c>
      <c r="L253" s="202"/>
      <c r="M253" s="207"/>
      <c r="N253" s="208"/>
      <c r="O253" s="208"/>
      <c r="P253" s="208"/>
      <c r="Q253" s="208"/>
      <c r="R253" s="208"/>
      <c r="S253" s="208"/>
      <c r="T253" s="209"/>
      <c r="AT253" s="204" t="s">
        <v>190</v>
      </c>
      <c r="AU253" s="204" t="s">
        <v>81</v>
      </c>
      <c r="AV253" s="203" t="s">
        <v>81</v>
      </c>
      <c r="AW253" s="203" t="s">
        <v>34</v>
      </c>
      <c r="AX253" s="203" t="s">
        <v>71</v>
      </c>
      <c r="AY253" s="204" t="s">
        <v>180</v>
      </c>
    </row>
    <row r="254" spans="2:65" s="203" customFormat="1">
      <c r="B254" s="202"/>
      <c r="D254" s="196" t="s">
        <v>190</v>
      </c>
      <c r="E254" s="204" t="s">
        <v>5</v>
      </c>
      <c r="F254" s="205" t="s">
        <v>4099</v>
      </c>
      <c r="H254" s="206">
        <v>1.103</v>
      </c>
      <c r="L254" s="202"/>
      <c r="M254" s="207"/>
      <c r="N254" s="208"/>
      <c r="O254" s="208"/>
      <c r="P254" s="208"/>
      <c r="Q254" s="208"/>
      <c r="R254" s="208"/>
      <c r="S254" s="208"/>
      <c r="T254" s="209"/>
      <c r="AT254" s="204" t="s">
        <v>190</v>
      </c>
      <c r="AU254" s="204" t="s">
        <v>81</v>
      </c>
      <c r="AV254" s="203" t="s">
        <v>81</v>
      </c>
      <c r="AW254" s="203" t="s">
        <v>34</v>
      </c>
      <c r="AX254" s="203" t="s">
        <v>71</v>
      </c>
      <c r="AY254" s="204" t="s">
        <v>180</v>
      </c>
    </row>
    <row r="255" spans="2:65" s="211" customFormat="1">
      <c r="B255" s="210"/>
      <c r="D255" s="196" t="s">
        <v>190</v>
      </c>
      <c r="E255" s="212" t="s">
        <v>5</v>
      </c>
      <c r="F255" s="213" t="s">
        <v>198</v>
      </c>
      <c r="H255" s="214">
        <v>4.0810000000000004</v>
      </c>
      <c r="L255" s="210"/>
      <c r="M255" s="215"/>
      <c r="N255" s="216"/>
      <c r="O255" s="216"/>
      <c r="P255" s="216"/>
      <c r="Q255" s="216"/>
      <c r="R255" s="216"/>
      <c r="S255" s="216"/>
      <c r="T255" s="217"/>
      <c r="AT255" s="212" t="s">
        <v>190</v>
      </c>
      <c r="AU255" s="212" t="s">
        <v>81</v>
      </c>
      <c r="AV255" s="211" t="s">
        <v>188</v>
      </c>
      <c r="AW255" s="211" t="s">
        <v>34</v>
      </c>
      <c r="AX255" s="211" t="s">
        <v>78</v>
      </c>
      <c r="AY255" s="212" t="s">
        <v>180</v>
      </c>
    </row>
    <row r="256" spans="2:65" s="103" customFormat="1" ht="16.5" customHeight="1">
      <c r="B256" s="104"/>
      <c r="C256" s="183" t="s">
        <v>356</v>
      </c>
      <c r="D256" s="183" t="s">
        <v>183</v>
      </c>
      <c r="E256" s="184" t="s">
        <v>414</v>
      </c>
      <c r="F256" s="185" t="s">
        <v>4081</v>
      </c>
      <c r="G256" s="186" t="s">
        <v>208</v>
      </c>
      <c r="H256" s="187">
        <v>5.8920000000000003</v>
      </c>
      <c r="I256" s="6"/>
      <c r="J256" s="188">
        <f>ROUND(I256*H256,2)</f>
        <v>0</v>
      </c>
      <c r="K256" s="185" t="s">
        <v>5</v>
      </c>
      <c r="L256" s="104"/>
      <c r="M256" s="189" t="s">
        <v>5</v>
      </c>
      <c r="N256" s="190" t="s">
        <v>42</v>
      </c>
      <c r="O256" s="105"/>
      <c r="P256" s="191">
        <f>O256*H256</f>
        <v>0</v>
      </c>
      <c r="Q256" s="191">
        <v>0</v>
      </c>
      <c r="R256" s="191">
        <f>Q256*H256</f>
        <v>0</v>
      </c>
      <c r="S256" s="191">
        <v>0</v>
      </c>
      <c r="T256" s="192">
        <f>S256*H256</f>
        <v>0</v>
      </c>
      <c r="AR256" s="93" t="s">
        <v>188</v>
      </c>
      <c r="AT256" s="93" t="s">
        <v>183</v>
      </c>
      <c r="AU256" s="93" t="s">
        <v>81</v>
      </c>
      <c r="AY256" s="93" t="s">
        <v>180</v>
      </c>
      <c r="BE256" s="193">
        <f>IF(N256="základní",J256,0)</f>
        <v>0</v>
      </c>
      <c r="BF256" s="193">
        <f>IF(N256="snížená",J256,0)</f>
        <v>0</v>
      </c>
      <c r="BG256" s="193">
        <f>IF(N256="zákl. přenesená",J256,0)</f>
        <v>0</v>
      </c>
      <c r="BH256" s="193">
        <f>IF(N256="sníž. přenesená",J256,0)</f>
        <v>0</v>
      </c>
      <c r="BI256" s="193">
        <f>IF(N256="nulová",J256,0)</f>
        <v>0</v>
      </c>
      <c r="BJ256" s="93" t="s">
        <v>78</v>
      </c>
      <c r="BK256" s="193">
        <f>ROUND(I256*H256,2)</f>
        <v>0</v>
      </c>
      <c r="BL256" s="93" t="s">
        <v>188</v>
      </c>
      <c r="BM256" s="93" t="s">
        <v>4100</v>
      </c>
    </row>
    <row r="257" spans="2:65" s="203" customFormat="1">
      <c r="B257" s="202"/>
      <c r="D257" s="196" t="s">
        <v>190</v>
      </c>
      <c r="E257" s="204" t="s">
        <v>5</v>
      </c>
      <c r="F257" s="205" t="s">
        <v>4101</v>
      </c>
      <c r="H257" s="206">
        <v>5.8920000000000003</v>
      </c>
      <c r="L257" s="202"/>
      <c r="M257" s="207"/>
      <c r="N257" s="208"/>
      <c r="O257" s="208"/>
      <c r="P257" s="208"/>
      <c r="Q257" s="208"/>
      <c r="R257" s="208"/>
      <c r="S257" s="208"/>
      <c r="T257" s="209"/>
      <c r="AT257" s="204" t="s">
        <v>190</v>
      </c>
      <c r="AU257" s="204" t="s">
        <v>81</v>
      </c>
      <c r="AV257" s="203" t="s">
        <v>81</v>
      </c>
      <c r="AW257" s="203" t="s">
        <v>34</v>
      </c>
      <c r="AX257" s="203" t="s">
        <v>71</v>
      </c>
      <c r="AY257" s="204" t="s">
        <v>180</v>
      </c>
    </row>
    <row r="258" spans="2:65" s="211" customFormat="1">
      <c r="B258" s="210"/>
      <c r="D258" s="196" t="s">
        <v>190</v>
      </c>
      <c r="E258" s="212" t="s">
        <v>5</v>
      </c>
      <c r="F258" s="213" t="s">
        <v>198</v>
      </c>
      <c r="H258" s="214">
        <v>5.8920000000000003</v>
      </c>
      <c r="L258" s="210"/>
      <c r="M258" s="215"/>
      <c r="N258" s="216"/>
      <c r="O258" s="216"/>
      <c r="P258" s="216"/>
      <c r="Q258" s="216"/>
      <c r="R258" s="216"/>
      <c r="S258" s="216"/>
      <c r="T258" s="217"/>
      <c r="AT258" s="212" t="s">
        <v>190</v>
      </c>
      <c r="AU258" s="212" t="s">
        <v>81</v>
      </c>
      <c r="AV258" s="211" t="s">
        <v>188</v>
      </c>
      <c r="AW258" s="211" t="s">
        <v>34</v>
      </c>
      <c r="AX258" s="211" t="s">
        <v>78</v>
      </c>
      <c r="AY258" s="212" t="s">
        <v>180</v>
      </c>
    </row>
    <row r="259" spans="2:65" s="103" customFormat="1" ht="25.5" customHeight="1">
      <c r="B259" s="104"/>
      <c r="C259" s="183" t="s">
        <v>362</v>
      </c>
      <c r="D259" s="183" t="s">
        <v>183</v>
      </c>
      <c r="E259" s="184" t="s">
        <v>4102</v>
      </c>
      <c r="F259" s="185" t="s">
        <v>4103</v>
      </c>
      <c r="G259" s="186" t="s">
        <v>237</v>
      </c>
      <c r="H259" s="187">
        <v>4.1000000000000002E-2</v>
      </c>
      <c r="I259" s="6"/>
      <c r="J259" s="188">
        <f>ROUND(I259*H259,2)</f>
        <v>0</v>
      </c>
      <c r="K259" s="185" t="s">
        <v>187</v>
      </c>
      <c r="L259" s="104"/>
      <c r="M259" s="189" t="s">
        <v>5</v>
      </c>
      <c r="N259" s="190" t="s">
        <v>42</v>
      </c>
      <c r="O259" s="105"/>
      <c r="P259" s="191">
        <f>O259*H259</f>
        <v>0</v>
      </c>
      <c r="Q259" s="191">
        <v>1.04881</v>
      </c>
      <c r="R259" s="191">
        <f>Q259*H259</f>
        <v>4.3001210000000005E-2</v>
      </c>
      <c r="S259" s="191">
        <v>0</v>
      </c>
      <c r="T259" s="192">
        <f>S259*H259</f>
        <v>0</v>
      </c>
      <c r="AR259" s="93" t="s">
        <v>188</v>
      </c>
      <c r="AT259" s="93" t="s">
        <v>183</v>
      </c>
      <c r="AU259" s="93" t="s">
        <v>81</v>
      </c>
      <c r="AY259" s="93" t="s">
        <v>180</v>
      </c>
      <c r="BE259" s="193">
        <f>IF(N259="základní",J259,0)</f>
        <v>0</v>
      </c>
      <c r="BF259" s="193">
        <f>IF(N259="snížená",J259,0)</f>
        <v>0</v>
      </c>
      <c r="BG259" s="193">
        <f>IF(N259="zákl. přenesená",J259,0)</f>
        <v>0</v>
      </c>
      <c r="BH259" s="193">
        <f>IF(N259="sníž. přenesená",J259,0)</f>
        <v>0</v>
      </c>
      <c r="BI259" s="193">
        <f>IF(N259="nulová",J259,0)</f>
        <v>0</v>
      </c>
      <c r="BJ259" s="93" t="s">
        <v>78</v>
      </c>
      <c r="BK259" s="193">
        <f>ROUND(I259*H259,2)</f>
        <v>0</v>
      </c>
      <c r="BL259" s="93" t="s">
        <v>188</v>
      </c>
      <c r="BM259" s="93" t="s">
        <v>4104</v>
      </c>
    </row>
    <row r="260" spans="2:65" s="195" customFormat="1">
      <c r="B260" s="194"/>
      <c r="D260" s="196" t="s">
        <v>190</v>
      </c>
      <c r="E260" s="197" t="s">
        <v>5</v>
      </c>
      <c r="F260" s="198" t="s">
        <v>4086</v>
      </c>
      <c r="H260" s="197" t="s">
        <v>5</v>
      </c>
      <c r="L260" s="194"/>
      <c r="M260" s="199"/>
      <c r="N260" s="200"/>
      <c r="O260" s="200"/>
      <c r="P260" s="200"/>
      <c r="Q260" s="200"/>
      <c r="R260" s="200"/>
      <c r="S260" s="200"/>
      <c r="T260" s="201"/>
      <c r="AT260" s="197" t="s">
        <v>190</v>
      </c>
      <c r="AU260" s="197" t="s">
        <v>81</v>
      </c>
      <c r="AV260" s="195" t="s">
        <v>78</v>
      </c>
      <c r="AW260" s="195" t="s">
        <v>34</v>
      </c>
      <c r="AX260" s="195" t="s">
        <v>71</v>
      </c>
      <c r="AY260" s="197" t="s">
        <v>180</v>
      </c>
    </row>
    <row r="261" spans="2:65" s="195" customFormat="1">
      <c r="B261" s="194"/>
      <c r="D261" s="196" t="s">
        <v>190</v>
      </c>
      <c r="E261" s="197" t="s">
        <v>5</v>
      </c>
      <c r="F261" s="198" t="s">
        <v>4087</v>
      </c>
      <c r="H261" s="197" t="s">
        <v>5</v>
      </c>
      <c r="L261" s="194"/>
      <c r="M261" s="199"/>
      <c r="N261" s="200"/>
      <c r="O261" s="200"/>
      <c r="P261" s="200"/>
      <c r="Q261" s="200"/>
      <c r="R261" s="200"/>
      <c r="S261" s="200"/>
      <c r="T261" s="201"/>
      <c r="AT261" s="197" t="s">
        <v>190</v>
      </c>
      <c r="AU261" s="197" t="s">
        <v>81</v>
      </c>
      <c r="AV261" s="195" t="s">
        <v>78</v>
      </c>
      <c r="AW261" s="195" t="s">
        <v>34</v>
      </c>
      <c r="AX261" s="195" t="s">
        <v>71</v>
      </c>
      <c r="AY261" s="197" t="s">
        <v>180</v>
      </c>
    </row>
    <row r="262" spans="2:65" s="203" customFormat="1">
      <c r="B262" s="202"/>
      <c r="D262" s="196" t="s">
        <v>190</v>
      </c>
      <c r="E262" s="204" t="s">
        <v>5</v>
      </c>
      <c r="F262" s="205" t="s">
        <v>4105</v>
      </c>
      <c r="H262" s="206">
        <v>4.1000000000000002E-2</v>
      </c>
      <c r="L262" s="202"/>
      <c r="M262" s="207"/>
      <c r="N262" s="208"/>
      <c r="O262" s="208"/>
      <c r="P262" s="208"/>
      <c r="Q262" s="208"/>
      <c r="R262" s="208"/>
      <c r="S262" s="208"/>
      <c r="T262" s="209"/>
      <c r="AT262" s="204" t="s">
        <v>190</v>
      </c>
      <c r="AU262" s="204" t="s">
        <v>81</v>
      </c>
      <c r="AV262" s="203" t="s">
        <v>81</v>
      </c>
      <c r="AW262" s="203" t="s">
        <v>34</v>
      </c>
      <c r="AX262" s="203" t="s">
        <v>71</v>
      </c>
      <c r="AY262" s="204" t="s">
        <v>180</v>
      </c>
    </row>
    <row r="263" spans="2:65" s="211" customFormat="1">
      <c r="B263" s="210"/>
      <c r="D263" s="196" t="s">
        <v>190</v>
      </c>
      <c r="E263" s="212" t="s">
        <v>5</v>
      </c>
      <c r="F263" s="213" t="s">
        <v>198</v>
      </c>
      <c r="H263" s="214">
        <v>4.1000000000000002E-2</v>
      </c>
      <c r="L263" s="210"/>
      <c r="M263" s="215"/>
      <c r="N263" s="216"/>
      <c r="O263" s="216"/>
      <c r="P263" s="216"/>
      <c r="Q263" s="216"/>
      <c r="R263" s="216"/>
      <c r="S263" s="216"/>
      <c r="T263" s="217"/>
      <c r="AT263" s="212" t="s">
        <v>190</v>
      </c>
      <c r="AU263" s="212" t="s">
        <v>81</v>
      </c>
      <c r="AV263" s="211" t="s">
        <v>188</v>
      </c>
      <c r="AW263" s="211" t="s">
        <v>34</v>
      </c>
      <c r="AX263" s="211" t="s">
        <v>78</v>
      </c>
      <c r="AY263" s="212" t="s">
        <v>180</v>
      </c>
    </row>
    <row r="264" spans="2:65" s="171" customFormat="1" ht="29.85" customHeight="1">
      <c r="B264" s="170"/>
      <c r="D264" s="172" t="s">
        <v>70</v>
      </c>
      <c r="E264" s="181" t="s">
        <v>188</v>
      </c>
      <c r="F264" s="181" t="s">
        <v>428</v>
      </c>
      <c r="J264" s="182">
        <f>BK264</f>
        <v>0</v>
      </c>
      <c r="L264" s="170"/>
      <c r="M264" s="175"/>
      <c r="N264" s="176"/>
      <c r="O264" s="176"/>
      <c r="P264" s="177">
        <f>SUM(P265:P286)</f>
        <v>0</v>
      </c>
      <c r="Q264" s="176"/>
      <c r="R264" s="177">
        <f>SUM(R265:R286)</f>
        <v>4.9931061699999999</v>
      </c>
      <c r="S264" s="176"/>
      <c r="T264" s="178">
        <f>SUM(T265:T286)</f>
        <v>0</v>
      </c>
      <c r="AR264" s="172" t="s">
        <v>78</v>
      </c>
      <c r="AT264" s="179" t="s">
        <v>70</v>
      </c>
      <c r="AU264" s="179" t="s">
        <v>78</v>
      </c>
      <c r="AY264" s="172" t="s">
        <v>180</v>
      </c>
      <c r="BK264" s="180">
        <f>SUM(BK265:BK286)</f>
        <v>0</v>
      </c>
    </row>
    <row r="265" spans="2:65" s="103" customFormat="1" ht="16.5" customHeight="1">
      <c r="B265" s="104"/>
      <c r="C265" s="183" t="s">
        <v>368</v>
      </c>
      <c r="D265" s="183" t="s">
        <v>183</v>
      </c>
      <c r="E265" s="184" t="s">
        <v>4106</v>
      </c>
      <c r="F265" s="185" t="s">
        <v>4107</v>
      </c>
      <c r="G265" s="186" t="s">
        <v>348</v>
      </c>
      <c r="H265" s="187">
        <v>1.9159999999999999</v>
      </c>
      <c r="I265" s="6"/>
      <c r="J265" s="188">
        <f>ROUND(I265*H265,2)</f>
        <v>0</v>
      </c>
      <c r="K265" s="185" t="s">
        <v>187</v>
      </c>
      <c r="L265" s="104"/>
      <c r="M265" s="189" t="s">
        <v>5</v>
      </c>
      <c r="N265" s="190" t="s">
        <v>42</v>
      </c>
      <c r="O265" s="105"/>
      <c r="P265" s="191">
        <f>O265*H265</f>
        <v>0</v>
      </c>
      <c r="Q265" s="191">
        <v>2.4533999999999998</v>
      </c>
      <c r="R265" s="191">
        <f>Q265*H265</f>
        <v>4.7007143999999998</v>
      </c>
      <c r="S265" s="191">
        <v>0</v>
      </c>
      <c r="T265" s="192">
        <f>S265*H265</f>
        <v>0</v>
      </c>
      <c r="AR265" s="93" t="s">
        <v>188</v>
      </c>
      <c r="AT265" s="93" t="s">
        <v>183</v>
      </c>
      <c r="AU265" s="93" t="s">
        <v>81</v>
      </c>
      <c r="AY265" s="93" t="s">
        <v>180</v>
      </c>
      <c r="BE265" s="193">
        <f>IF(N265="základní",J265,0)</f>
        <v>0</v>
      </c>
      <c r="BF265" s="193">
        <f>IF(N265="snížená",J265,0)</f>
        <v>0</v>
      </c>
      <c r="BG265" s="193">
        <f>IF(N265="zákl. přenesená",J265,0)</f>
        <v>0</v>
      </c>
      <c r="BH265" s="193">
        <f>IF(N265="sníž. přenesená",J265,0)</f>
        <v>0</v>
      </c>
      <c r="BI265" s="193">
        <f>IF(N265="nulová",J265,0)</f>
        <v>0</v>
      </c>
      <c r="BJ265" s="93" t="s">
        <v>78</v>
      </c>
      <c r="BK265" s="193">
        <f>ROUND(I265*H265,2)</f>
        <v>0</v>
      </c>
      <c r="BL265" s="93" t="s">
        <v>188</v>
      </c>
      <c r="BM265" s="93" t="s">
        <v>4108</v>
      </c>
    </row>
    <row r="266" spans="2:65" s="195" customFormat="1">
      <c r="B266" s="194"/>
      <c r="D266" s="196" t="s">
        <v>190</v>
      </c>
      <c r="E266" s="197" t="s">
        <v>5</v>
      </c>
      <c r="F266" s="198" t="s">
        <v>4109</v>
      </c>
      <c r="H266" s="197" t="s">
        <v>5</v>
      </c>
      <c r="L266" s="194"/>
      <c r="M266" s="199"/>
      <c r="N266" s="200"/>
      <c r="O266" s="200"/>
      <c r="P266" s="200"/>
      <c r="Q266" s="200"/>
      <c r="R266" s="200"/>
      <c r="S266" s="200"/>
      <c r="T266" s="201"/>
      <c r="AT266" s="197" t="s">
        <v>190</v>
      </c>
      <c r="AU266" s="197" t="s">
        <v>81</v>
      </c>
      <c r="AV266" s="195" t="s">
        <v>78</v>
      </c>
      <c r="AW266" s="195" t="s">
        <v>34</v>
      </c>
      <c r="AX266" s="195" t="s">
        <v>71</v>
      </c>
      <c r="AY266" s="197" t="s">
        <v>180</v>
      </c>
    </row>
    <row r="267" spans="2:65" s="195" customFormat="1">
      <c r="B267" s="194"/>
      <c r="D267" s="196" t="s">
        <v>190</v>
      </c>
      <c r="E267" s="197" t="s">
        <v>5</v>
      </c>
      <c r="F267" s="198" t="s">
        <v>4017</v>
      </c>
      <c r="H267" s="197" t="s">
        <v>5</v>
      </c>
      <c r="L267" s="194"/>
      <c r="M267" s="199"/>
      <c r="N267" s="200"/>
      <c r="O267" s="200"/>
      <c r="P267" s="200"/>
      <c r="Q267" s="200"/>
      <c r="R267" s="200"/>
      <c r="S267" s="200"/>
      <c r="T267" s="201"/>
      <c r="AT267" s="197" t="s">
        <v>190</v>
      </c>
      <c r="AU267" s="197" t="s">
        <v>81</v>
      </c>
      <c r="AV267" s="195" t="s">
        <v>78</v>
      </c>
      <c r="AW267" s="195" t="s">
        <v>34</v>
      </c>
      <c r="AX267" s="195" t="s">
        <v>71</v>
      </c>
      <c r="AY267" s="197" t="s">
        <v>180</v>
      </c>
    </row>
    <row r="268" spans="2:65" s="203" customFormat="1">
      <c r="B268" s="202"/>
      <c r="D268" s="196" t="s">
        <v>190</v>
      </c>
      <c r="E268" s="204" t="s">
        <v>5</v>
      </c>
      <c r="F268" s="205" t="s">
        <v>4110</v>
      </c>
      <c r="H268" s="206">
        <v>0.43099999999999999</v>
      </c>
      <c r="L268" s="202"/>
      <c r="M268" s="207"/>
      <c r="N268" s="208"/>
      <c r="O268" s="208"/>
      <c r="P268" s="208"/>
      <c r="Q268" s="208"/>
      <c r="R268" s="208"/>
      <c r="S268" s="208"/>
      <c r="T268" s="209"/>
      <c r="AT268" s="204" t="s">
        <v>190</v>
      </c>
      <c r="AU268" s="204" t="s">
        <v>81</v>
      </c>
      <c r="AV268" s="203" t="s">
        <v>81</v>
      </c>
      <c r="AW268" s="203" t="s">
        <v>34</v>
      </c>
      <c r="AX268" s="203" t="s">
        <v>71</v>
      </c>
      <c r="AY268" s="204" t="s">
        <v>180</v>
      </c>
    </row>
    <row r="269" spans="2:65" s="195" customFormat="1">
      <c r="B269" s="194"/>
      <c r="D269" s="196" t="s">
        <v>190</v>
      </c>
      <c r="E269" s="197" t="s">
        <v>5</v>
      </c>
      <c r="F269" s="198" t="s">
        <v>4018</v>
      </c>
      <c r="H269" s="197" t="s">
        <v>5</v>
      </c>
      <c r="L269" s="194"/>
      <c r="M269" s="199"/>
      <c r="N269" s="200"/>
      <c r="O269" s="200"/>
      <c r="P269" s="200"/>
      <c r="Q269" s="200"/>
      <c r="R269" s="200"/>
      <c r="S269" s="200"/>
      <c r="T269" s="201"/>
      <c r="AT269" s="197" t="s">
        <v>190</v>
      </c>
      <c r="AU269" s="197" t="s">
        <v>81</v>
      </c>
      <c r="AV269" s="195" t="s">
        <v>78</v>
      </c>
      <c r="AW269" s="195" t="s">
        <v>34</v>
      </c>
      <c r="AX269" s="195" t="s">
        <v>71</v>
      </c>
      <c r="AY269" s="197" t="s">
        <v>180</v>
      </c>
    </row>
    <row r="270" spans="2:65" s="203" customFormat="1">
      <c r="B270" s="202"/>
      <c r="D270" s="196" t="s">
        <v>190</v>
      </c>
      <c r="E270" s="204" t="s">
        <v>5</v>
      </c>
      <c r="F270" s="205" t="s">
        <v>4111</v>
      </c>
      <c r="H270" s="206">
        <v>0.65200000000000002</v>
      </c>
      <c r="L270" s="202"/>
      <c r="M270" s="207"/>
      <c r="N270" s="208"/>
      <c r="O270" s="208"/>
      <c r="P270" s="208"/>
      <c r="Q270" s="208"/>
      <c r="R270" s="208"/>
      <c r="S270" s="208"/>
      <c r="T270" s="209"/>
      <c r="AT270" s="204" t="s">
        <v>190</v>
      </c>
      <c r="AU270" s="204" t="s">
        <v>81</v>
      </c>
      <c r="AV270" s="203" t="s">
        <v>81</v>
      </c>
      <c r="AW270" s="203" t="s">
        <v>34</v>
      </c>
      <c r="AX270" s="203" t="s">
        <v>71</v>
      </c>
      <c r="AY270" s="204" t="s">
        <v>180</v>
      </c>
    </row>
    <row r="271" spans="2:65" s="195" customFormat="1">
      <c r="B271" s="194"/>
      <c r="D271" s="196" t="s">
        <v>190</v>
      </c>
      <c r="E271" s="197" t="s">
        <v>5</v>
      </c>
      <c r="F271" s="198" t="s">
        <v>4020</v>
      </c>
      <c r="H271" s="197" t="s">
        <v>5</v>
      </c>
      <c r="L271" s="194"/>
      <c r="M271" s="199"/>
      <c r="N271" s="200"/>
      <c r="O271" s="200"/>
      <c r="P271" s="200"/>
      <c r="Q271" s="200"/>
      <c r="R271" s="200"/>
      <c r="S271" s="200"/>
      <c r="T271" s="201"/>
      <c r="AT271" s="197" t="s">
        <v>190</v>
      </c>
      <c r="AU271" s="197" t="s">
        <v>81</v>
      </c>
      <c r="AV271" s="195" t="s">
        <v>78</v>
      </c>
      <c r="AW271" s="195" t="s">
        <v>34</v>
      </c>
      <c r="AX271" s="195" t="s">
        <v>71</v>
      </c>
      <c r="AY271" s="197" t="s">
        <v>180</v>
      </c>
    </row>
    <row r="272" spans="2:65" s="203" customFormat="1">
      <c r="B272" s="202"/>
      <c r="D272" s="196" t="s">
        <v>190</v>
      </c>
      <c r="E272" s="204" t="s">
        <v>5</v>
      </c>
      <c r="F272" s="205" t="s">
        <v>4112</v>
      </c>
      <c r="H272" s="206">
        <v>0.56100000000000005</v>
      </c>
      <c r="L272" s="202"/>
      <c r="M272" s="207"/>
      <c r="N272" s="208"/>
      <c r="O272" s="208"/>
      <c r="P272" s="208"/>
      <c r="Q272" s="208"/>
      <c r="R272" s="208"/>
      <c r="S272" s="208"/>
      <c r="T272" s="209"/>
      <c r="AT272" s="204" t="s">
        <v>190</v>
      </c>
      <c r="AU272" s="204" t="s">
        <v>81</v>
      </c>
      <c r="AV272" s="203" t="s">
        <v>81</v>
      </c>
      <c r="AW272" s="203" t="s">
        <v>34</v>
      </c>
      <c r="AX272" s="203" t="s">
        <v>71</v>
      </c>
      <c r="AY272" s="204" t="s">
        <v>180</v>
      </c>
    </row>
    <row r="273" spans="2:65" s="203" customFormat="1">
      <c r="B273" s="202"/>
      <c r="D273" s="196" t="s">
        <v>190</v>
      </c>
      <c r="E273" s="204" t="s">
        <v>5</v>
      </c>
      <c r="F273" s="205" t="s">
        <v>4113</v>
      </c>
      <c r="H273" s="206">
        <v>0.27200000000000002</v>
      </c>
      <c r="L273" s="202"/>
      <c r="M273" s="207"/>
      <c r="N273" s="208"/>
      <c r="O273" s="208"/>
      <c r="P273" s="208"/>
      <c r="Q273" s="208"/>
      <c r="R273" s="208"/>
      <c r="S273" s="208"/>
      <c r="T273" s="209"/>
      <c r="AT273" s="204" t="s">
        <v>190</v>
      </c>
      <c r="AU273" s="204" t="s">
        <v>81</v>
      </c>
      <c r="AV273" s="203" t="s">
        <v>81</v>
      </c>
      <c r="AW273" s="203" t="s">
        <v>34</v>
      </c>
      <c r="AX273" s="203" t="s">
        <v>71</v>
      </c>
      <c r="AY273" s="204" t="s">
        <v>180</v>
      </c>
    </row>
    <row r="274" spans="2:65" s="211" customFormat="1">
      <c r="B274" s="210"/>
      <c r="D274" s="196" t="s">
        <v>190</v>
      </c>
      <c r="E274" s="212" t="s">
        <v>5</v>
      </c>
      <c r="F274" s="213" t="s">
        <v>198</v>
      </c>
      <c r="H274" s="214">
        <v>1.9159999999999999</v>
      </c>
      <c r="L274" s="210"/>
      <c r="M274" s="215"/>
      <c r="N274" s="216"/>
      <c r="O274" s="216"/>
      <c r="P274" s="216"/>
      <c r="Q274" s="216"/>
      <c r="R274" s="216"/>
      <c r="S274" s="216"/>
      <c r="T274" s="217"/>
      <c r="AT274" s="212" t="s">
        <v>190</v>
      </c>
      <c r="AU274" s="212" t="s">
        <v>81</v>
      </c>
      <c r="AV274" s="211" t="s">
        <v>188</v>
      </c>
      <c r="AW274" s="211" t="s">
        <v>34</v>
      </c>
      <c r="AX274" s="211" t="s">
        <v>78</v>
      </c>
      <c r="AY274" s="212" t="s">
        <v>180</v>
      </c>
    </row>
    <row r="275" spans="2:65" s="103" customFormat="1" ht="16.5" customHeight="1">
      <c r="B275" s="104"/>
      <c r="C275" s="183" t="s">
        <v>376</v>
      </c>
      <c r="D275" s="183" t="s">
        <v>183</v>
      </c>
      <c r="E275" s="184" t="s">
        <v>436</v>
      </c>
      <c r="F275" s="185" t="s">
        <v>437</v>
      </c>
      <c r="G275" s="186" t="s">
        <v>208</v>
      </c>
      <c r="H275" s="187">
        <v>21.454999999999998</v>
      </c>
      <c r="I275" s="6"/>
      <c r="J275" s="188">
        <f>ROUND(I275*H275,2)</f>
        <v>0</v>
      </c>
      <c r="K275" s="185" t="s">
        <v>187</v>
      </c>
      <c r="L275" s="104"/>
      <c r="M275" s="189" t="s">
        <v>5</v>
      </c>
      <c r="N275" s="190" t="s">
        <v>42</v>
      </c>
      <c r="O275" s="105"/>
      <c r="P275" s="191">
        <f>O275*H275</f>
        <v>0</v>
      </c>
      <c r="Q275" s="191">
        <v>5.1900000000000002E-3</v>
      </c>
      <c r="R275" s="191">
        <f>Q275*H275</f>
        <v>0.11135144999999999</v>
      </c>
      <c r="S275" s="191">
        <v>0</v>
      </c>
      <c r="T275" s="192">
        <f>S275*H275</f>
        <v>0</v>
      </c>
      <c r="AR275" s="93" t="s">
        <v>188</v>
      </c>
      <c r="AT275" s="93" t="s">
        <v>183</v>
      </c>
      <c r="AU275" s="93" t="s">
        <v>81</v>
      </c>
      <c r="AY275" s="93" t="s">
        <v>180</v>
      </c>
      <c r="BE275" s="193">
        <f>IF(N275="základní",J275,0)</f>
        <v>0</v>
      </c>
      <c r="BF275" s="193">
        <f>IF(N275="snížená",J275,0)</f>
        <v>0</v>
      </c>
      <c r="BG275" s="193">
        <f>IF(N275="zákl. přenesená",J275,0)</f>
        <v>0</v>
      </c>
      <c r="BH275" s="193">
        <f>IF(N275="sníž. přenesená",J275,0)</f>
        <v>0</v>
      </c>
      <c r="BI275" s="193">
        <f>IF(N275="nulová",J275,0)</f>
        <v>0</v>
      </c>
      <c r="BJ275" s="93" t="s">
        <v>78</v>
      </c>
      <c r="BK275" s="193">
        <f>ROUND(I275*H275,2)</f>
        <v>0</v>
      </c>
      <c r="BL275" s="93" t="s">
        <v>188</v>
      </c>
      <c r="BM275" s="93" t="s">
        <v>4114</v>
      </c>
    </row>
    <row r="276" spans="2:65" s="203" customFormat="1">
      <c r="B276" s="202"/>
      <c r="D276" s="196" t="s">
        <v>190</v>
      </c>
      <c r="E276" s="204" t="s">
        <v>5</v>
      </c>
      <c r="F276" s="205" t="s">
        <v>4115</v>
      </c>
      <c r="H276" s="206">
        <v>4.3099999999999996</v>
      </c>
      <c r="L276" s="202"/>
      <c r="M276" s="207"/>
      <c r="N276" s="208"/>
      <c r="O276" s="208"/>
      <c r="P276" s="208"/>
      <c r="Q276" s="208"/>
      <c r="R276" s="208"/>
      <c r="S276" s="208"/>
      <c r="T276" s="209"/>
      <c r="AT276" s="204" t="s">
        <v>190</v>
      </c>
      <c r="AU276" s="204" t="s">
        <v>81</v>
      </c>
      <c r="AV276" s="203" t="s">
        <v>81</v>
      </c>
      <c r="AW276" s="203" t="s">
        <v>34</v>
      </c>
      <c r="AX276" s="203" t="s">
        <v>71</v>
      </c>
      <c r="AY276" s="204" t="s">
        <v>180</v>
      </c>
    </row>
    <row r="277" spans="2:65" s="203" customFormat="1">
      <c r="B277" s="202"/>
      <c r="D277" s="196" t="s">
        <v>190</v>
      </c>
      <c r="E277" s="204" t="s">
        <v>5</v>
      </c>
      <c r="F277" s="205" t="s">
        <v>4116</v>
      </c>
      <c r="H277" s="206">
        <v>6.5149999999999997</v>
      </c>
      <c r="L277" s="202"/>
      <c r="M277" s="207"/>
      <c r="N277" s="208"/>
      <c r="O277" s="208"/>
      <c r="P277" s="208"/>
      <c r="Q277" s="208"/>
      <c r="R277" s="208"/>
      <c r="S277" s="208"/>
      <c r="T277" s="209"/>
      <c r="AT277" s="204" t="s">
        <v>190</v>
      </c>
      <c r="AU277" s="204" t="s">
        <v>81</v>
      </c>
      <c r="AV277" s="203" t="s">
        <v>81</v>
      </c>
      <c r="AW277" s="203" t="s">
        <v>34</v>
      </c>
      <c r="AX277" s="203" t="s">
        <v>71</v>
      </c>
      <c r="AY277" s="204" t="s">
        <v>180</v>
      </c>
    </row>
    <row r="278" spans="2:65" s="203" customFormat="1">
      <c r="B278" s="202"/>
      <c r="D278" s="196" t="s">
        <v>190</v>
      </c>
      <c r="E278" s="204" t="s">
        <v>5</v>
      </c>
      <c r="F278" s="205" t="s">
        <v>4117</v>
      </c>
      <c r="H278" s="206">
        <v>5.61</v>
      </c>
      <c r="L278" s="202"/>
      <c r="M278" s="207"/>
      <c r="N278" s="208"/>
      <c r="O278" s="208"/>
      <c r="P278" s="208"/>
      <c r="Q278" s="208"/>
      <c r="R278" s="208"/>
      <c r="S278" s="208"/>
      <c r="T278" s="209"/>
      <c r="AT278" s="204" t="s">
        <v>190</v>
      </c>
      <c r="AU278" s="204" t="s">
        <v>81</v>
      </c>
      <c r="AV278" s="203" t="s">
        <v>81</v>
      </c>
      <c r="AW278" s="203" t="s">
        <v>34</v>
      </c>
      <c r="AX278" s="203" t="s">
        <v>71</v>
      </c>
      <c r="AY278" s="204" t="s">
        <v>180</v>
      </c>
    </row>
    <row r="279" spans="2:65" s="203" customFormat="1">
      <c r="B279" s="202"/>
      <c r="D279" s="196" t="s">
        <v>190</v>
      </c>
      <c r="E279" s="204" t="s">
        <v>5</v>
      </c>
      <c r="F279" s="205" t="s">
        <v>4118</v>
      </c>
      <c r="H279" s="206">
        <v>2.72</v>
      </c>
      <c r="L279" s="202"/>
      <c r="M279" s="207"/>
      <c r="N279" s="208"/>
      <c r="O279" s="208"/>
      <c r="P279" s="208"/>
      <c r="Q279" s="208"/>
      <c r="R279" s="208"/>
      <c r="S279" s="208"/>
      <c r="T279" s="209"/>
      <c r="AT279" s="204" t="s">
        <v>190</v>
      </c>
      <c r="AU279" s="204" t="s">
        <v>81</v>
      </c>
      <c r="AV279" s="203" t="s">
        <v>81</v>
      </c>
      <c r="AW279" s="203" t="s">
        <v>34</v>
      </c>
      <c r="AX279" s="203" t="s">
        <v>71</v>
      </c>
      <c r="AY279" s="204" t="s">
        <v>180</v>
      </c>
    </row>
    <row r="280" spans="2:65" s="203" customFormat="1">
      <c r="B280" s="202"/>
      <c r="D280" s="196" t="s">
        <v>190</v>
      </c>
      <c r="E280" s="204" t="s">
        <v>5</v>
      </c>
      <c r="F280" s="205" t="s">
        <v>4119</v>
      </c>
      <c r="H280" s="206">
        <v>2.2999999999999998</v>
      </c>
      <c r="L280" s="202"/>
      <c r="M280" s="207"/>
      <c r="N280" s="208"/>
      <c r="O280" s="208"/>
      <c r="P280" s="208"/>
      <c r="Q280" s="208"/>
      <c r="R280" s="208"/>
      <c r="S280" s="208"/>
      <c r="T280" s="209"/>
      <c r="AT280" s="204" t="s">
        <v>190</v>
      </c>
      <c r="AU280" s="204" t="s">
        <v>81</v>
      </c>
      <c r="AV280" s="203" t="s">
        <v>81</v>
      </c>
      <c r="AW280" s="203" t="s">
        <v>34</v>
      </c>
      <c r="AX280" s="203" t="s">
        <v>71</v>
      </c>
      <c r="AY280" s="204" t="s">
        <v>180</v>
      </c>
    </row>
    <row r="281" spans="2:65" s="211" customFormat="1">
      <c r="B281" s="210"/>
      <c r="D281" s="196" t="s">
        <v>190</v>
      </c>
      <c r="E281" s="212" t="s">
        <v>5</v>
      </c>
      <c r="F281" s="213" t="s">
        <v>198</v>
      </c>
      <c r="H281" s="214">
        <v>21.454999999999998</v>
      </c>
      <c r="L281" s="210"/>
      <c r="M281" s="215"/>
      <c r="N281" s="216"/>
      <c r="O281" s="216"/>
      <c r="P281" s="216"/>
      <c r="Q281" s="216"/>
      <c r="R281" s="216"/>
      <c r="S281" s="216"/>
      <c r="T281" s="217"/>
      <c r="AT281" s="212" t="s">
        <v>190</v>
      </c>
      <c r="AU281" s="212" t="s">
        <v>81</v>
      </c>
      <c r="AV281" s="211" t="s">
        <v>188</v>
      </c>
      <c r="AW281" s="211" t="s">
        <v>34</v>
      </c>
      <c r="AX281" s="211" t="s">
        <v>78</v>
      </c>
      <c r="AY281" s="212" t="s">
        <v>180</v>
      </c>
    </row>
    <row r="282" spans="2:65" s="103" customFormat="1" ht="16.5" customHeight="1">
      <c r="B282" s="104"/>
      <c r="C282" s="183" t="s">
        <v>384</v>
      </c>
      <c r="D282" s="183" t="s">
        <v>183</v>
      </c>
      <c r="E282" s="184" t="s">
        <v>441</v>
      </c>
      <c r="F282" s="185" t="s">
        <v>442</v>
      </c>
      <c r="G282" s="186" t="s">
        <v>208</v>
      </c>
      <c r="H282" s="187">
        <v>21.454999999999998</v>
      </c>
      <c r="I282" s="6"/>
      <c r="J282" s="188">
        <f>ROUND(I282*H282,2)</f>
        <v>0</v>
      </c>
      <c r="K282" s="185" t="s">
        <v>187</v>
      </c>
      <c r="L282" s="104"/>
      <c r="M282" s="189" t="s">
        <v>5</v>
      </c>
      <c r="N282" s="190" t="s">
        <v>42</v>
      </c>
      <c r="O282" s="105"/>
      <c r="P282" s="191">
        <f>O282*H282</f>
        <v>0</v>
      </c>
      <c r="Q282" s="191">
        <v>0</v>
      </c>
      <c r="R282" s="191">
        <f>Q282*H282</f>
        <v>0</v>
      </c>
      <c r="S282" s="191">
        <v>0</v>
      </c>
      <c r="T282" s="192">
        <f>S282*H282</f>
        <v>0</v>
      </c>
      <c r="AR282" s="93" t="s">
        <v>188</v>
      </c>
      <c r="AT282" s="93" t="s">
        <v>183</v>
      </c>
      <c r="AU282" s="93" t="s">
        <v>81</v>
      </c>
      <c r="AY282" s="93" t="s">
        <v>180</v>
      </c>
      <c r="BE282" s="193">
        <f>IF(N282="základní",J282,0)</f>
        <v>0</v>
      </c>
      <c r="BF282" s="193">
        <f>IF(N282="snížená",J282,0)</f>
        <v>0</v>
      </c>
      <c r="BG282" s="193">
        <f>IF(N282="zákl. přenesená",J282,0)</f>
        <v>0</v>
      </c>
      <c r="BH282" s="193">
        <f>IF(N282="sníž. přenesená",J282,0)</f>
        <v>0</v>
      </c>
      <c r="BI282" s="193">
        <f>IF(N282="nulová",J282,0)</f>
        <v>0</v>
      </c>
      <c r="BJ282" s="93" t="s">
        <v>78</v>
      </c>
      <c r="BK282" s="193">
        <f>ROUND(I282*H282,2)</f>
        <v>0</v>
      </c>
      <c r="BL282" s="93" t="s">
        <v>188</v>
      </c>
      <c r="BM282" s="93" t="s">
        <v>4120</v>
      </c>
    </row>
    <row r="283" spans="2:65" s="103" customFormat="1" ht="25.5" customHeight="1">
      <c r="B283" s="104"/>
      <c r="C283" s="183" t="s">
        <v>389</v>
      </c>
      <c r="D283" s="183" t="s">
        <v>183</v>
      </c>
      <c r="E283" s="184" t="s">
        <v>445</v>
      </c>
      <c r="F283" s="185" t="s">
        <v>446</v>
      </c>
      <c r="G283" s="186" t="s">
        <v>237</v>
      </c>
      <c r="H283" s="187">
        <v>0.17199999999999999</v>
      </c>
      <c r="I283" s="6"/>
      <c r="J283" s="188">
        <f>ROUND(I283*H283,2)</f>
        <v>0</v>
      </c>
      <c r="K283" s="185" t="s">
        <v>187</v>
      </c>
      <c r="L283" s="104"/>
      <c r="M283" s="189" t="s">
        <v>5</v>
      </c>
      <c r="N283" s="190" t="s">
        <v>42</v>
      </c>
      <c r="O283" s="105"/>
      <c r="P283" s="191">
        <f>O283*H283</f>
        <v>0</v>
      </c>
      <c r="Q283" s="191">
        <v>1.0525599999999999</v>
      </c>
      <c r="R283" s="191">
        <f>Q283*H283</f>
        <v>0.18104031999999998</v>
      </c>
      <c r="S283" s="191">
        <v>0</v>
      </c>
      <c r="T283" s="192">
        <f>S283*H283</f>
        <v>0</v>
      </c>
      <c r="AR283" s="93" t="s">
        <v>188</v>
      </c>
      <c r="AT283" s="93" t="s">
        <v>183</v>
      </c>
      <c r="AU283" s="93" t="s">
        <v>81</v>
      </c>
      <c r="AY283" s="93" t="s">
        <v>180</v>
      </c>
      <c r="BE283" s="193">
        <f>IF(N283="základní",J283,0)</f>
        <v>0</v>
      </c>
      <c r="BF283" s="193">
        <f>IF(N283="snížená",J283,0)</f>
        <v>0</v>
      </c>
      <c r="BG283" s="193">
        <f>IF(N283="zákl. přenesená",J283,0)</f>
        <v>0</v>
      </c>
      <c r="BH283" s="193">
        <f>IF(N283="sníž. přenesená",J283,0)</f>
        <v>0</v>
      </c>
      <c r="BI283" s="193">
        <f>IF(N283="nulová",J283,0)</f>
        <v>0</v>
      </c>
      <c r="BJ283" s="93" t="s">
        <v>78</v>
      </c>
      <c r="BK283" s="193">
        <f>ROUND(I283*H283,2)</f>
        <v>0</v>
      </c>
      <c r="BL283" s="93" t="s">
        <v>188</v>
      </c>
      <c r="BM283" s="93" t="s">
        <v>4121</v>
      </c>
    </row>
    <row r="284" spans="2:65" s="195" customFormat="1">
      <c r="B284" s="194"/>
      <c r="D284" s="196" t="s">
        <v>190</v>
      </c>
      <c r="E284" s="197" t="s">
        <v>5</v>
      </c>
      <c r="F284" s="198" t="s">
        <v>4122</v>
      </c>
      <c r="H284" s="197" t="s">
        <v>5</v>
      </c>
      <c r="L284" s="194"/>
      <c r="M284" s="199"/>
      <c r="N284" s="200"/>
      <c r="O284" s="200"/>
      <c r="P284" s="200"/>
      <c r="Q284" s="200"/>
      <c r="R284" s="200"/>
      <c r="S284" s="200"/>
      <c r="T284" s="201"/>
      <c r="AT284" s="197" t="s">
        <v>190</v>
      </c>
      <c r="AU284" s="197" t="s">
        <v>81</v>
      </c>
      <c r="AV284" s="195" t="s">
        <v>78</v>
      </c>
      <c r="AW284" s="195" t="s">
        <v>34</v>
      </c>
      <c r="AX284" s="195" t="s">
        <v>71</v>
      </c>
      <c r="AY284" s="197" t="s">
        <v>180</v>
      </c>
    </row>
    <row r="285" spans="2:65" s="195" customFormat="1">
      <c r="B285" s="194"/>
      <c r="D285" s="196" t="s">
        <v>190</v>
      </c>
      <c r="E285" s="197" t="s">
        <v>5</v>
      </c>
      <c r="F285" s="198" t="s">
        <v>4123</v>
      </c>
      <c r="H285" s="197" t="s">
        <v>5</v>
      </c>
      <c r="L285" s="194"/>
      <c r="M285" s="199"/>
      <c r="N285" s="200"/>
      <c r="O285" s="200"/>
      <c r="P285" s="200"/>
      <c r="Q285" s="200"/>
      <c r="R285" s="200"/>
      <c r="S285" s="200"/>
      <c r="T285" s="201"/>
      <c r="AT285" s="197" t="s">
        <v>190</v>
      </c>
      <c r="AU285" s="197" t="s">
        <v>81</v>
      </c>
      <c r="AV285" s="195" t="s">
        <v>78</v>
      </c>
      <c r="AW285" s="195" t="s">
        <v>34</v>
      </c>
      <c r="AX285" s="195" t="s">
        <v>71</v>
      </c>
      <c r="AY285" s="197" t="s">
        <v>180</v>
      </c>
    </row>
    <row r="286" spans="2:65" s="203" customFormat="1">
      <c r="B286" s="202"/>
      <c r="D286" s="196" t="s">
        <v>190</v>
      </c>
      <c r="E286" s="204" t="s">
        <v>5</v>
      </c>
      <c r="F286" s="205" t="s">
        <v>4124</v>
      </c>
      <c r="H286" s="206">
        <v>0.17199999999999999</v>
      </c>
      <c r="L286" s="202"/>
      <c r="M286" s="207"/>
      <c r="N286" s="208"/>
      <c r="O286" s="208"/>
      <c r="P286" s="208"/>
      <c r="Q286" s="208"/>
      <c r="R286" s="208"/>
      <c r="S286" s="208"/>
      <c r="T286" s="209"/>
      <c r="AT286" s="204" t="s">
        <v>190</v>
      </c>
      <c r="AU286" s="204" t="s">
        <v>81</v>
      </c>
      <c r="AV286" s="203" t="s">
        <v>81</v>
      </c>
      <c r="AW286" s="203" t="s">
        <v>34</v>
      </c>
      <c r="AX286" s="203" t="s">
        <v>78</v>
      </c>
      <c r="AY286" s="204" t="s">
        <v>180</v>
      </c>
    </row>
    <row r="287" spans="2:65" s="171" customFormat="1" ht="29.85" customHeight="1">
      <c r="B287" s="170"/>
      <c r="D287" s="172" t="s">
        <v>70</v>
      </c>
      <c r="E287" s="181" t="s">
        <v>466</v>
      </c>
      <c r="F287" s="181" t="s">
        <v>4125</v>
      </c>
      <c r="J287" s="182">
        <f>BK287</f>
        <v>0</v>
      </c>
      <c r="L287" s="170"/>
      <c r="M287" s="175"/>
      <c r="N287" s="176"/>
      <c r="O287" s="176"/>
      <c r="P287" s="177">
        <f>SUM(P288:P309)</f>
        <v>0</v>
      </c>
      <c r="Q287" s="176"/>
      <c r="R287" s="177">
        <f>SUM(R288:R309)</f>
        <v>9.9457654800000004</v>
      </c>
      <c r="S287" s="176"/>
      <c r="T287" s="178">
        <f>SUM(T288:T309)</f>
        <v>0</v>
      </c>
      <c r="AR287" s="172" t="s">
        <v>78</v>
      </c>
      <c r="AT287" s="179" t="s">
        <v>70</v>
      </c>
      <c r="AU287" s="179" t="s">
        <v>78</v>
      </c>
      <c r="AY287" s="172" t="s">
        <v>180</v>
      </c>
      <c r="BK287" s="180">
        <f>SUM(BK288:BK309)</f>
        <v>0</v>
      </c>
    </row>
    <row r="288" spans="2:65" s="103" customFormat="1" ht="25.5" customHeight="1">
      <c r="B288" s="104"/>
      <c r="C288" s="183" t="s">
        <v>395</v>
      </c>
      <c r="D288" s="183" t="s">
        <v>183</v>
      </c>
      <c r="E288" s="184" t="s">
        <v>4126</v>
      </c>
      <c r="F288" s="185" t="s">
        <v>4127</v>
      </c>
      <c r="G288" s="186" t="s">
        <v>348</v>
      </c>
      <c r="H288" s="187">
        <v>3.6680000000000001</v>
      </c>
      <c r="I288" s="6"/>
      <c r="J288" s="188">
        <f>ROUND(I288*H288,2)</f>
        <v>0</v>
      </c>
      <c r="K288" s="185" t="s">
        <v>187</v>
      </c>
      <c r="L288" s="104"/>
      <c r="M288" s="189" t="s">
        <v>5</v>
      </c>
      <c r="N288" s="190" t="s">
        <v>42</v>
      </c>
      <c r="O288" s="105"/>
      <c r="P288" s="191">
        <f>O288*H288</f>
        <v>0</v>
      </c>
      <c r="Q288" s="191">
        <v>2.4533700000000001</v>
      </c>
      <c r="R288" s="191">
        <f>Q288*H288</f>
        <v>8.9989611600000003</v>
      </c>
      <c r="S288" s="191">
        <v>0</v>
      </c>
      <c r="T288" s="192">
        <f>S288*H288</f>
        <v>0</v>
      </c>
      <c r="AR288" s="93" t="s">
        <v>188</v>
      </c>
      <c r="AT288" s="93" t="s">
        <v>183</v>
      </c>
      <c r="AU288" s="93" t="s">
        <v>81</v>
      </c>
      <c r="AY288" s="93" t="s">
        <v>180</v>
      </c>
      <c r="BE288" s="193">
        <f>IF(N288="základní",J288,0)</f>
        <v>0</v>
      </c>
      <c r="BF288" s="193">
        <f>IF(N288="snížená",J288,0)</f>
        <v>0</v>
      </c>
      <c r="BG288" s="193">
        <f>IF(N288="zákl. přenesená",J288,0)</f>
        <v>0</v>
      </c>
      <c r="BH288" s="193">
        <f>IF(N288="sníž. přenesená",J288,0)</f>
        <v>0</v>
      </c>
      <c r="BI288" s="193">
        <f>IF(N288="nulová",J288,0)</f>
        <v>0</v>
      </c>
      <c r="BJ288" s="93" t="s">
        <v>78</v>
      </c>
      <c r="BK288" s="193">
        <f>ROUND(I288*H288,2)</f>
        <v>0</v>
      </c>
      <c r="BL288" s="93" t="s">
        <v>188</v>
      </c>
      <c r="BM288" s="93" t="s">
        <v>4128</v>
      </c>
    </row>
    <row r="289" spans="2:65" s="195" customFormat="1">
      <c r="B289" s="194"/>
      <c r="D289" s="196" t="s">
        <v>190</v>
      </c>
      <c r="E289" s="197" t="s">
        <v>5</v>
      </c>
      <c r="F289" s="198" t="s">
        <v>4060</v>
      </c>
      <c r="H289" s="197" t="s">
        <v>5</v>
      </c>
      <c r="L289" s="194"/>
      <c r="M289" s="199"/>
      <c r="N289" s="200"/>
      <c r="O289" s="200"/>
      <c r="P289" s="200"/>
      <c r="Q289" s="200"/>
      <c r="R289" s="200"/>
      <c r="S289" s="200"/>
      <c r="T289" s="201"/>
      <c r="AT289" s="197" t="s">
        <v>190</v>
      </c>
      <c r="AU289" s="197" t="s">
        <v>81</v>
      </c>
      <c r="AV289" s="195" t="s">
        <v>78</v>
      </c>
      <c r="AW289" s="195" t="s">
        <v>34</v>
      </c>
      <c r="AX289" s="195" t="s">
        <v>71</v>
      </c>
      <c r="AY289" s="197" t="s">
        <v>180</v>
      </c>
    </row>
    <row r="290" spans="2:65" s="203" customFormat="1">
      <c r="B290" s="202"/>
      <c r="D290" s="196" t="s">
        <v>190</v>
      </c>
      <c r="E290" s="204" t="s">
        <v>5</v>
      </c>
      <c r="F290" s="205" t="s">
        <v>4129</v>
      </c>
      <c r="H290" s="206">
        <v>1.956</v>
      </c>
      <c r="L290" s="202"/>
      <c r="M290" s="207"/>
      <c r="N290" s="208"/>
      <c r="O290" s="208"/>
      <c r="P290" s="208"/>
      <c r="Q290" s="208"/>
      <c r="R290" s="208"/>
      <c r="S290" s="208"/>
      <c r="T290" s="209"/>
      <c r="AT290" s="204" t="s">
        <v>190</v>
      </c>
      <c r="AU290" s="204" t="s">
        <v>81</v>
      </c>
      <c r="AV290" s="203" t="s">
        <v>81</v>
      </c>
      <c r="AW290" s="203" t="s">
        <v>34</v>
      </c>
      <c r="AX290" s="203" t="s">
        <v>71</v>
      </c>
      <c r="AY290" s="204" t="s">
        <v>180</v>
      </c>
    </row>
    <row r="291" spans="2:65" s="203" customFormat="1">
      <c r="B291" s="202"/>
      <c r="D291" s="196" t="s">
        <v>190</v>
      </c>
      <c r="E291" s="204" t="s">
        <v>5</v>
      </c>
      <c r="F291" s="205" t="s">
        <v>4130</v>
      </c>
      <c r="H291" s="206">
        <v>0.73399999999999999</v>
      </c>
      <c r="L291" s="202"/>
      <c r="M291" s="207"/>
      <c r="N291" s="208"/>
      <c r="O291" s="208"/>
      <c r="P291" s="208"/>
      <c r="Q291" s="208"/>
      <c r="R291" s="208"/>
      <c r="S291" s="208"/>
      <c r="T291" s="209"/>
      <c r="AT291" s="204" t="s">
        <v>190</v>
      </c>
      <c r="AU291" s="204" t="s">
        <v>81</v>
      </c>
      <c r="AV291" s="203" t="s">
        <v>81</v>
      </c>
      <c r="AW291" s="203" t="s">
        <v>34</v>
      </c>
      <c r="AX291" s="203" t="s">
        <v>71</v>
      </c>
      <c r="AY291" s="204" t="s">
        <v>180</v>
      </c>
    </row>
    <row r="292" spans="2:65" s="195" customFormat="1">
      <c r="B292" s="194"/>
      <c r="D292" s="196" t="s">
        <v>190</v>
      </c>
      <c r="E292" s="197" t="s">
        <v>5</v>
      </c>
      <c r="F292" s="198" t="s">
        <v>4131</v>
      </c>
      <c r="H292" s="197" t="s">
        <v>5</v>
      </c>
      <c r="L292" s="194"/>
      <c r="M292" s="199"/>
      <c r="N292" s="200"/>
      <c r="O292" s="200"/>
      <c r="P292" s="200"/>
      <c r="Q292" s="200"/>
      <c r="R292" s="200"/>
      <c r="S292" s="200"/>
      <c r="T292" s="201"/>
      <c r="AT292" s="197" t="s">
        <v>190</v>
      </c>
      <c r="AU292" s="197" t="s">
        <v>81</v>
      </c>
      <c r="AV292" s="195" t="s">
        <v>78</v>
      </c>
      <c r="AW292" s="195" t="s">
        <v>34</v>
      </c>
      <c r="AX292" s="195" t="s">
        <v>71</v>
      </c>
      <c r="AY292" s="197" t="s">
        <v>180</v>
      </c>
    </row>
    <row r="293" spans="2:65" s="195" customFormat="1">
      <c r="B293" s="194"/>
      <c r="D293" s="196" t="s">
        <v>190</v>
      </c>
      <c r="E293" s="197" t="s">
        <v>5</v>
      </c>
      <c r="F293" s="198" t="s">
        <v>1789</v>
      </c>
      <c r="H293" s="197" t="s">
        <v>5</v>
      </c>
      <c r="L293" s="194"/>
      <c r="M293" s="199"/>
      <c r="N293" s="200"/>
      <c r="O293" s="200"/>
      <c r="P293" s="200"/>
      <c r="Q293" s="200"/>
      <c r="R293" s="200"/>
      <c r="S293" s="200"/>
      <c r="T293" s="201"/>
      <c r="AT293" s="197" t="s">
        <v>190</v>
      </c>
      <c r="AU293" s="197" t="s">
        <v>81</v>
      </c>
      <c r="AV293" s="195" t="s">
        <v>78</v>
      </c>
      <c r="AW293" s="195" t="s">
        <v>34</v>
      </c>
      <c r="AX293" s="195" t="s">
        <v>71</v>
      </c>
      <c r="AY293" s="197" t="s">
        <v>180</v>
      </c>
    </row>
    <row r="294" spans="2:65" s="203" customFormat="1">
      <c r="B294" s="202"/>
      <c r="D294" s="196" t="s">
        <v>190</v>
      </c>
      <c r="E294" s="204" t="s">
        <v>5</v>
      </c>
      <c r="F294" s="205" t="s">
        <v>4132</v>
      </c>
      <c r="H294" s="206">
        <v>0.97799999999999998</v>
      </c>
      <c r="L294" s="202"/>
      <c r="M294" s="207"/>
      <c r="N294" s="208"/>
      <c r="O294" s="208"/>
      <c r="P294" s="208"/>
      <c r="Q294" s="208"/>
      <c r="R294" s="208"/>
      <c r="S294" s="208"/>
      <c r="T294" s="209"/>
      <c r="AT294" s="204" t="s">
        <v>190</v>
      </c>
      <c r="AU294" s="204" t="s">
        <v>81</v>
      </c>
      <c r="AV294" s="203" t="s">
        <v>81</v>
      </c>
      <c r="AW294" s="203" t="s">
        <v>34</v>
      </c>
      <c r="AX294" s="203" t="s">
        <v>71</v>
      </c>
      <c r="AY294" s="204" t="s">
        <v>180</v>
      </c>
    </row>
    <row r="295" spans="2:65" s="211" customFormat="1">
      <c r="B295" s="210"/>
      <c r="D295" s="196" t="s">
        <v>190</v>
      </c>
      <c r="E295" s="212" t="s">
        <v>5</v>
      </c>
      <c r="F295" s="213" t="s">
        <v>198</v>
      </c>
      <c r="H295" s="214">
        <v>3.6680000000000001</v>
      </c>
      <c r="L295" s="210"/>
      <c r="M295" s="215"/>
      <c r="N295" s="216"/>
      <c r="O295" s="216"/>
      <c r="P295" s="216"/>
      <c r="Q295" s="216"/>
      <c r="R295" s="216"/>
      <c r="S295" s="216"/>
      <c r="T295" s="217"/>
      <c r="AT295" s="212" t="s">
        <v>190</v>
      </c>
      <c r="AU295" s="212" t="s">
        <v>81</v>
      </c>
      <c r="AV295" s="211" t="s">
        <v>188</v>
      </c>
      <c r="AW295" s="211" t="s">
        <v>34</v>
      </c>
      <c r="AX295" s="211" t="s">
        <v>78</v>
      </c>
      <c r="AY295" s="212" t="s">
        <v>180</v>
      </c>
    </row>
    <row r="296" spans="2:65" s="103" customFormat="1" ht="25.5" customHeight="1">
      <c r="B296" s="104"/>
      <c r="C296" s="183" t="s">
        <v>402</v>
      </c>
      <c r="D296" s="183" t="s">
        <v>183</v>
      </c>
      <c r="E296" s="184" t="s">
        <v>4133</v>
      </c>
      <c r="F296" s="185" t="s">
        <v>4134</v>
      </c>
      <c r="G296" s="186" t="s">
        <v>208</v>
      </c>
      <c r="H296" s="187">
        <v>19.285</v>
      </c>
      <c r="I296" s="6"/>
      <c r="J296" s="188">
        <f>ROUND(I296*H296,2)</f>
        <v>0</v>
      </c>
      <c r="K296" s="185" t="s">
        <v>187</v>
      </c>
      <c r="L296" s="104"/>
      <c r="M296" s="189" t="s">
        <v>5</v>
      </c>
      <c r="N296" s="190" t="s">
        <v>42</v>
      </c>
      <c r="O296" s="105"/>
      <c r="P296" s="191">
        <f>O296*H296</f>
        <v>0</v>
      </c>
      <c r="Q296" s="191">
        <v>6.5799999999999999E-3</v>
      </c>
      <c r="R296" s="191">
        <f>Q296*H296</f>
        <v>0.12689529999999999</v>
      </c>
      <c r="S296" s="191">
        <v>0</v>
      </c>
      <c r="T296" s="192">
        <f>S296*H296</f>
        <v>0</v>
      </c>
      <c r="AR296" s="93" t="s">
        <v>188</v>
      </c>
      <c r="AT296" s="93" t="s">
        <v>183</v>
      </c>
      <c r="AU296" s="93" t="s">
        <v>81</v>
      </c>
      <c r="AY296" s="93" t="s">
        <v>180</v>
      </c>
      <c r="BE296" s="193">
        <f>IF(N296="základní",J296,0)</f>
        <v>0</v>
      </c>
      <c r="BF296" s="193">
        <f>IF(N296="snížená",J296,0)</f>
        <v>0</v>
      </c>
      <c r="BG296" s="193">
        <f>IF(N296="zákl. přenesená",J296,0)</f>
        <v>0</v>
      </c>
      <c r="BH296" s="193">
        <f>IF(N296="sníž. přenesená",J296,0)</f>
        <v>0</v>
      </c>
      <c r="BI296" s="193">
        <f>IF(N296="nulová",J296,0)</f>
        <v>0</v>
      </c>
      <c r="BJ296" s="93" t="s">
        <v>78</v>
      </c>
      <c r="BK296" s="193">
        <f>ROUND(I296*H296,2)</f>
        <v>0</v>
      </c>
      <c r="BL296" s="93" t="s">
        <v>188</v>
      </c>
      <c r="BM296" s="93" t="s">
        <v>4135</v>
      </c>
    </row>
    <row r="297" spans="2:65" s="203" customFormat="1">
      <c r="B297" s="202"/>
      <c r="D297" s="196" t="s">
        <v>190</v>
      </c>
      <c r="E297" s="204" t="s">
        <v>5</v>
      </c>
      <c r="F297" s="205" t="s">
        <v>4136</v>
      </c>
      <c r="H297" s="206">
        <v>0.54</v>
      </c>
      <c r="L297" s="202"/>
      <c r="M297" s="207"/>
      <c r="N297" s="208"/>
      <c r="O297" s="208"/>
      <c r="P297" s="208"/>
      <c r="Q297" s="208"/>
      <c r="R297" s="208"/>
      <c r="S297" s="208"/>
      <c r="T297" s="209"/>
      <c r="AT297" s="204" t="s">
        <v>190</v>
      </c>
      <c r="AU297" s="204" t="s">
        <v>81</v>
      </c>
      <c r="AV297" s="203" t="s">
        <v>81</v>
      </c>
      <c r="AW297" s="203" t="s">
        <v>34</v>
      </c>
      <c r="AX297" s="203" t="s">
        <v>71</v>
      </c>
      <c r="AY297" s="204" t="s">
        <v>180</v>
      </c>
    </row>
    <row r="298" spans="2:65" s="203" customFormat="1">
      <c r="B298" s="202"/>
      <c r="D298" s="196" t="s">
        <v>190</v>
      </c>
      <c r="E298" s="204" t="s">
        <v>5</v>
      </c>
      <c r="F298" s="205" t="s">
        <v>4137</v>
      </c>
      <c r="H298" s="206">
        <v>10.595000000000001</v>
      </c>
      <c r="L298" s="202"/>
      <c r="M298" s="207"/>
      <c r="N298" s="208"/>
      <c r="O298" s="208"/>
      <c r="P298" s="208"/>
      <c r="Q298" s="208"/>
      <c r="R298" s="208"/>
      <c r="S298" s="208"/>
      <c r="T298" s="209"/>
      <c r="AT298" s="204" t="s">
        <v>190</v>
      </c>
      <c r="AU298" s="204" t="s">
        <v>81</v>
      </c>
      <c r="AV298" s="203" t="s">
        <v>81</v>
      </c>
      <c r="AW298" s="203" t="s">
        <v>34</v>
      </c>
      <c r="AX298" s="203" t="s">
        <v>71</v>
      </c>
      <c r="AY298" s="204" t="s">
        <v>180</v>
      </c>
    </row>
    <row r="299" spans="2:65" s="203" customFormat="1">
      <c r="B299" s="202"/>
      <c r="D299" s="196" t="s">
        <v>190</v>
      </c>
      <c r="E299" s="204" t="s">
        <v>5</v>
      </c>
      <c r="F299" s="205" t="s">
        <v>4138</v>
      </c>
      <c r="H299" s="206">
        <v>8.15</v>
      </c>
      <c r="L299" s="202"/>
      <c r="M299" s="207"/>
      <c r="N299" s="208"/>
      <c r="O299" s="208"/>
      <c r="P299" s="208"/>
      <c r="Q299" s="208"/>
      <c r="R299" s="208"/>
      <c r="S299" s="208"/>
      <c r="T299" s="209"/>
      <c r="AT299" s="204" t="s">
        <v>190</v>
      </c>
      <c r="AU299" s="204" t="s">
        <v>81</v>
      </c>
      <c r="AV299" s="203" t="s">
        <v>81</v>
      </c>
      <c r="AW299" s="203" t="s">
        <v>34</v>
      </c>
      <c r="AX299" s="203" t="s">
        <v>71</v>
      </c>
      <c r="AY299" s="204" t="s">
        <v>180</v>
      </c>
    </row>
    <row r="300" spans="2:65" s="211" customFormat="1">
      <c r="B300" s="210"/>
      <c r="D300" s="196" t="s">
        <v>190</v>
      </c>
      <c r="E300" s="212" t="s">
        <v>5</v>
      </c>
      <c r="F300" s="213" t="s">
        <v>198</v>
      </c>
      <c r="H300" s="214">
        <v>19.285</v>
      </c>
      <c r="L300" s="210"/>
      <c r="M300" s="215"/>
      <c r="N300" s="216"/>
      <c r="O300" s="216"/>
      <c r="P300" s="216"/>
      <c r="Q300" s="216"/>
      <c r="R300" s="216"/>
      <c r="S300" s="216"/>
      <c r="T300" s="217"/>
      <c r="AT300" s="212" t="s">
        <v>190</v>
      </c>
      <c r="AU300" s="212" t="s">
        <v>81</v>
      </c>
      <c r="AV300" s="211" t="s">
        <v>188</v>
      </c>
      <c r="AW300" s="211" t="s">
        <v>34</v>
      </c>
      <c r="AX300" s="211" t="s">
        <v>78</v>
      </c>
      <c r="AY300" s="212" t="s">
        <v>180</v>
      </c>
    </row>
    <row r="301" spans="2:65" s="103" customFormat="1" ht="25.5" customHeight="1">
      <c r="B301" s="104"/>
      <c r="C301" s="183" t="s">
        <v>413</v>
      </c>
      <c r="D301" s="183" t="s">
        <v>183</v>
      </c>
      <c r="E301" s="184" t="s">
        <v>4139</v>
      </c>
      <c r="F301" s="185" t="s">
        <v>4140</v>
      </c>
      <c r="G301" s="186" t="s">
        <v>208</v>
      </c>
      <c r="H301" s="187">
        <v>19.285</v>
      </c>
      <c r="I301" s="6"/>
      <c r="J301" s="188">
        <f>ROUND(I301*H301,2)</f>
        <v>0</v>
      </c>
      <c r="K301" s="185" t="s">
        <v>187</v>
      </c>
      <c r="L301" s="104"/>
      <c r="M301" s="189" t="s">
        <v>5</v>
      </c>
      <c r="N301" s="190" t="s">
        <v>42</v>
      </c>
      <c r="O301" s="105"/>
      <c r="P301" s="191">
        <f>O301*H301</f>
        <v>0</v>
      </c>
      <c r="Q301" s="191">
        <v>0</v>
      </c>
      <c r="R301" s="191">
        <f>Q301*H301</f>
        <v>0</v>
      </c>
      <c r="S301" s="191">
        <v>0</v>
      </c>
      <c r="T301" s="192">
        <f>S301*H301</f>
        <v>0</v>
      </c>
      <c r="AR301" s="93" t="s">
        <v>188</v>
      </c>
      <c r="AT301" s="93" t="s">
        <v>183</v>
      </c>
      <c r="AU301" s="93" t="s">
        <v>81</v>
      </c>
      <c r="AY301" s="93" t="s">
        <v>180</v>
      </c>
      <c r="BE301" s="193">
        <f>IF(N301="základní",J301,0)</f>
        <v>0</v>
      </c>
      <c r="BF301" s="193">
        <f>IF(N301="snížená",J301,0)</f>
        <v>0</v>
      </c>
      <c r="BG301" s="193">
        <f>IF(N301="zákl. přenesená",J301,0)</f>
        <v>0</v>
      </c>
      <c r="BH301" s="193">
        <f>IF(N301="sníž. přenesená",J301,0)</f>
        <v>0</v>
      </c>
      <c r="BI301" s="193">
        <f>IF(N301="nulová",J301,0)</f>
        <v>0</v>
      </c>
      <c r="BJ301" s="93" t="s">
        <v>78</v>
      </c>
      <c r="BK301" s="193">
        <f>ROUND(I301*H301,2)</f>
        <v>0</v>
      </c>
      <c r="BL301" s="93" t="s">
        <v>188</v>
      </c>
      <c r="BM301" s="93" t="s">
        <v>4141</v>
      </c>
    </row>
    <row r="302" spans="2:65" s="103" customFormat="1" ht="25.5" customHeight="1">
      <c r="B302" s="104"/>
      <c r="C302" s="183" t="s">
        <v>423</v>
      </c>
      <c r="D302" s="183" t="s">
        <v>183</v>
      </c>
      <c r="E302" s="184" t="s">
        <v>4142</v>
      </c>
      <c r="F302" s="185" t="s">
        <v>4143</v>
      </c>
      <c r="G302" s="186" t="s">
        <v>454</v>
      </c>
      <c r="H302" s="187">
        <v>40</v>
      </c>
      <c r="I302" s="6"/>
      <c r="J302" s="188">
        <f>ROUND(I302*H302,2)</f>
        <v>0</v>
      </c>
      <c r="K302" s="185" t="s">
        <v>187</v>
      </c>
      <c r="L302" s="104"/>
      <c r="M302" s="189" t="s">
        <v>5</v>
      </c>
      <c r="N302" s="190" t="s">
        <v>42</v>
      </c>
      <c r="O302" s="105"/>
      <c r="P302" s="191">
        <f>O302*H302</f>
        <v>0</v>
      </c>
      <c r="Q302" s="191">
        <v>1.7149999999999999E-2</v>
      </c>
      <c r="R302" s="191">
        <f>Q302*H302</f>
        <v>0.68599999999999994</v>
      </c>
      <c r="S302" s="191">
        <v>0</v>
      </c>
      <c r="T302" s="192">
        <f>S302*H302</f>
        <v>0</v>
      </c>
      <c r="AR302" s="93" t="s">
        <v>188</v>
      </c>
      <c r="AT302" s="93" t="s">
        <v>183</v>
      </c>
      <c r="AU302" s="93" t="s">
        <v>81</v>
      </c>
      <c r="AY302" s="93" t="s">
        <v>180</v>
      </c>
      <c r="BE302" s="193">
        <f>IF(N302="základní",J302,0)</f>
        <v>0</v>
      </c>
      <c r="BF302" s="193">
        <f>IF(N302="snížená",J302,0)</f>
        <v>0</v>
      </c>
      <c r="BG302" s="193">
        <f>IF(N302="zákl. přenesená",J302,0)</f>
        <v>0</v>
      </c>
      <c r="BH302" s="193">
        <f>IF(N302="sníž. přenesená",J302,0)</f>
        <v>0</v>
      </c>
      <c r="BI302" s="193">
        <f>IF(N302="nulová",J302,0)</f>
        <v>0</v>
      </c>
      <c r="BJ302" s="93" t="s">
        <v>78</v>
      </c>
      <c r="BK302" s="193">
        <f>ROUND(I302*H302,2)</f>
        <v>0</v>
      </c>
      <c r="BL302" s="93" t="s">
        <v>188</v>
      </c>
      <c r="BM302" s="93" t="s">
        <v>4144</v>
      </c>
    </row>
    <row r="303" spans="2:65" s="195" customFormat="1">
      <c r="B303" s="194"/>
      <c r="D303" s="196" t="s">
        <v>190</v>
      </c>
      <c r="E303" s="197" t="s">
        <v>5</v>
      </c>
      <c r="F303" s="198" t="s">
        <v>4145</v>
      </c>
      <c r="H303" s="197" t="s">
        <v>5</v>
      </c>
      <c r="L303" s="194"/>
      <c r="M303" s="199"/>
      <c r="N303" s="200"/>
      <c r="O303" s="200"/>
      <c r="P303" s="200"/>
      <c r="Q303" s="200"/>
      <c r="R303" s="200"/>
      <c r="S303" s="200"/>
      <c r="T303" s="201"/>
      <c r="AT303" s="197" t="s">
        <v>190</v>
      </c>
      <c r="AU303" s="197" t="s">
        <v>81</v>
      </c>
      <c r="AV303" s="195" t="s">
        <v>78</v>
      </c>
      <c r="AW303" s="195" t="s">
        <v>34</v>
      </c>
      <c r="AX303" s="195" t="s">
        <v>71</v>
      </c>
      <c r="AY303" s="197" t="s">
        <v>180</v>
      </c>
    </row>
    <row r="304" spans="2:65" s="195" customFormat="1">
      <c r="B304" s="194"/>
      <c r="D304" s="196" t="s">
        <v>190</v>
      </c>
      <c r="E304" s="197" t="s">
        <v>5</v>
      </c>
      <c r="F304" s="198" t="s">
        <v>4146</v>
      </c>
      <c r="H304" s="197" t="s">
        <v>5</v>
      </c>
      <c r="L304" s="194"/>
      <c r="M304" s="199"/>
      <c r="N304" s="200"/>
      <c r="O304" s="200"/>
      <c r="P304" s="200"/>
      <c r="Q304" s="200"/>
      <c r="R304" s="200"/>
      <c r="S304" s="200"/>
      <c r="T304" s="201"/>
      <c r="AT304" s="197" t="s">
        <v>190</v>
      </c>
      <c r="AU304" s="197" t="s">
        <v>81</v>
      </c>
      <c r="AV304" s="195" t="s">
        <v>78</v>
      </c>
      <c r="AW304" s="195" t="s">
        <v>34</v>
      </c>
      <c r="AX304" s="195" t="s">
        <v>71</v>
      </c>
      <c r="AY304" s="197" t="s">
        <v>180</v>
      </c>
    </row>
    <row r="305" spans="2:65" s="203" customFormat="1">
      <c r="B305" s="202"/>
      <c r="D305" s="196" t="s">
        <v>190</v>
      </c>
      <c r="E305" s="204" t="s">
        <v>5</v>
      </c>
      <c r="F305" s="205" t="s">
        <v>444</v>
      </c>
      <c r="H305" s="206">
        <v>40</v>
      </c>
      <c r="L305" s="202"/>
      <c r="M305" s="207"/>
      <c r="N305" s="208"/>
      <c r="O305" s="208"/>
      <c r="P305" s="208"/>
      <c r="Q305" s="208"/>
      <c r="R305" s="208"/>
      <c r="S305" s="208"/>
      <c r="T305" s="209"/>
      <c r="AT305" s="204" t="s">
        <v>190</v>
      </c>
      <c r="AU305" s="204" t="s">
        <v>81</v>
      </c>
      <c r="AV305" s="203" t="s">
        <v>81</v>
      </c>
      <c r="AW305" s="203" t="s">
        <v>34</v>
      </c>
      <c r="AX305" s="203" t="s">
        <v>78</v>
      </c>
      <c r="AY305" s="204" t="s">
        <v>180</v>
      </c>
    </row>
    <row r="306" spans="2:65" s="103" customFormat="1" ht="25.5" customHeight="1">
      <c r="B306" s="104"/>
      <c r="C306" s="183" t="s">
        <v>429</v>
      </c>
      <c r="D306" s="183" t="s">
        <v>183</v>
      </c>
      <c r="E306" s="184" t="s">
        <v>4147</v>
      </c>
      <c r="F306" s="185" t="s">
        <v>4148</v>
      </c>
      <c r="G306" s="186" t="s">
        <v>237</v>
      </c>
      <c r="H306" s="187">
        <v>0.126</v>
      </c>
      <c r="I306" s="6"/>
      <c r="J306" s="188">
        <f>ROUND(I306*H306,2)</f>
        <v>0</v>
      </c>
      <c r="K306" s="185" t="s">
        <v>187</v>
      </c>
      <c r="L306" s="104"/>
      <c r="M306" s="189" t="s">
        <v>5</v>
      </c>
      <c r="N306" s="190" t="s">
        <v>42</v>
      </c>
      <c r="O306" s="105"/>
      <c r="P306" s="191">
        <f>O306*H306</f>
        <v>0</v>
      </c>
      <c r="Q306" s="191">
        <v>1.06277</v>
      </c>
      <c r="R306" s="191">
        <f>Q306*H306</f>
        <v>0.13390901999999999</v>
      </c>
      <c r="S306" s="191">
        <v>0</v>
      </c>
      <c r="T306" s="192">
        <f>S306*H306</f>
        <v>0</v>
      </c>
      <c r="AR306" s="93" t="s">
        <v>188</v>
      </c>
      <c r="AT306" s="93" t="s">
        <v>183</v>
      </c>
      <c r="AU306" s="93" t="s">
        <v>81</v>
      </c>
      <c r="AY306" s="93" t="s">
        <v>180</v>
      </c>
      <c r="BE306" s="193">
        <f>IF(N306="základní",J306,0)</f>
        <v>0</v>
      </c>
      <c r="BF306" s="193">
        <f>IF(N306="snížená",J306,0)</f>
        <v>0</v>
      </c>
      <c r="BG306" s="193">
        <f>IF(N306="zákl. přenesená",J306,0)</f>
        <v>0</v>
      </c>
      <c r="BH306" s="193">
        <f>IF(N306="sníž. přenesená",J306,0)</f>
        <v>0</v>
      </c>
      <c r="BI306" s="193">
        <f>IF(N306="nulová",J306,0)</f>
        <v>0</v>
      </c>
      <c r="BJ306" s="93" t="s">
        <v>78</v>
      </c>
      <c r="BK306" s="193">
        <f>ROUND(I306*H306,2)</f>
        <v>0</v>
      </c>
      <c r="BL306" s="93" t="s">
        <v>188</v>
      </c>
      <c r="BM306" s="93" t="s">
        <v>4149</v>
      </c>
    </row>
    <row r="307" spans="2:65" s="203" customFormat="1">
      <c r="B307" s="202"/>
      <c r="D307" s="196" t="s">
        <v>190</v>
      </c>
      <c r="E307" s="204" t="s">
        <v>5</v>
      </c>
      <c r="F307" s="205" t="s">
        <v>4150</v>
      </c>
      <c r="H307" s="206">
        <v>8.6999999999999994E-2</v>
      </c>
      <c r="L307" s="202"/>
      <c r="M307" s="207"/>
      <c r="N307" s="208"/>
      <c r="O307" s="208"/>
      <c r="P307" s="208"/>
      <c r="Q307" s="208"/>
      <c r="R307" s="208"/>
      <c r="S307" s="208"/>
      <c r="T307" s="209"/>
      <c r="AT307" s="204" t="s">
        <v>190</v>
      </c>
      <c r="AU307" s="204" t="s">
        <v>81</v>
      </c>
      <c r="AV307" s="203" t="s">
        <v>81</v>
      </c>
      <c r="AW307" s="203" t="s">
        <v>34</v>
      </c>
      <c r="AX307" s="203" t="s">
        <v>71</v>
      </c>
      <c r="AY307" s="204" t="s">
        <v>180</v>
      </c>
    </row>
    <row r="308" spans="2:65" s="203" customFormat="1">
      <c r="B308" s="202"/>
      <c r="D308" s="196" t="s">
        <v>190</v>
      </c>
      <c r="E308" s="204" t="s">
        <v>5</v>
      </c>
      <c r="F308" s="205" t="s">
        <v>4151</v>
      </c>
      <c r="H308" s="206">
        <v>3.9E-2</v>
      </c>
      <c r="L308" s="202"/>
      <c r="M308" s="207"/>
      <c r="N308" s="208"/>
      <c r="O308" s="208"/>
      <c r="P308" s="208"/>
      <c r="Q308" s="208"/>
      <c r="R308" s="208"/>
      <c r="S308" s="208"/>
      <c r="T308" s="209"/>
      <c r="AT308" s="204" t="s">
        <v>190</v>
      </c>
      <c r="AU308" s="204" t="s">
        <v>81</v>
      </c>
      <c r="AV308" s="203" t="s">
        <v>81</v>
      </c>
      <c r="AW308" s="203" t="s">
        <v>34</v>
      </c>
      <c r="AX308" s="203" t="s">
        <v>71</v>
      </c>
      <c r="AY308" s="204" t="s">
        <v>180</v>
      </c>
    </row>
    <row r="309" spans="2:65" s="211" customFormat="1">
      <c r="B309" s="210"/>
      <c r="D309" s="196" t="s">
        <v>190</v>
      </c>
      <c r="E309" s="212" t="s">
        <v>5</v>
      </c>
      <c r="F309" s="213" t="s">
        <v>198</v>
      </c>
      <c r="H309" s="214">
        <v>0.126</v>
      </c>
      <c r="L309" s="210"/>
      <c r="M309" s="215"/>
      <c r="N309" s="216"/>
      <c r="O309" s="216"/>
      <c r="P309" s="216"/>
      <c r="Q309" s="216"/>
      <c r="R309" s="216"/>
      <c r="S309" s="216"/>
      <c r="T309" s="217"/>
      <c r="AT309" s="212" t="s">
        <v>190</v>
      </c>
      <c r="AU309" s="212" t="s">
        <v>81</v>
      </c>
      <c r="AV309" s="211" t="s">
        <v>188</v>
      </c>
      <c r="AW309" s="211" t="s">
        <v>34</v>
      </c>
      <c r="AX309" s="211" t="s">
        <v>78</v>
      </c>
      <c r="AY309" s="212" t="s">
        <v>180</v>
      </c>
    </row>
    <row r="310" spans="2:65" s="171" customFormat="1" ht="29.85" customHeight="1">
      <c r="B310" s="170"/>
      <c r="D310" s="172" t="s">
        <v>70</v>
      </c>
      <c r="E310" s="181" t="s">
        <v>219</v>
      </c>
      <c r="F310" s="181" t="s">
        <v>465</v>
      </c>
      <c r="J310" s="182">
        <f>BK310</f>
        <v>0</v>
      </c>
      <c r="L310" s="170"/>
      <c r="M310" s="175"/>
      <c r="N310" s="176"/>
      <c r="O310" s="176"/>
      <c r="P310" s="177">
        <f>SUM(P311:P343)</f>
        <v>0</v>
      </c>
      <c r="Q310" s="176"/>
      <c r="R310" s="177">
        <f>SUM(R311:R343)</f>
        <v>45.17243019</v>
      </c>
      <c r="S310" s="176"/>
      <c r="T310" s="178">
        <f>SUM(T311:T343)</f>
        <v>0</v>
      </c>
      <c r="AR310" s="172" t="s">
        <v>78</v>
      </c>
      <c r="AT310" s="179" t="s">
        <v>70</v>
      </c>
      <c r="AU310" s="179" t="s">
        <v>78</v>
      </c>
      <c r="AY310" s="172" t="s">
        <v>180</v>
      </c>
      <c r="BK310" s="180">
        <f>SUM(BK311:BK343)</f>
        <v>0</v>
      </c>
    </row>
    <row r="311" spans="2:65" s="103" customFormat="1" ht="51" customHeight="1">
      <c r="B311" s="104"/>
      <c r="C311" s="183" t="s">
        <v>411</v>
      </c>
      <c r="D311" s="183" t="s">
        <v>183</v>
      </c>
      <c r="E311" s="184" t="s">
        <v>4152</v>
      </c>
      <c r="F311" s="185" t="s">
        <v>4153</v>
      </c>
      <c r="G311" s="186" t="s">
        <v>208</v>
      </c>
      <c r="H311" s="187">
        <v>46.372999999999998</v>
      </c>
      <c r="I311" s="6"/>
      <c r="J311" s="188">
        <f>ROUND(I311*H311,2)</f>
        <v>0</v>
      </c>
      <c r="K311" s="185" t="s">
        <v>187</v>
      </c>
      <c r="L311" s="104"/>
      <c r="M311" s="189" t="s">
        <v>5</v>
      </c>
      <c r="N311" s="190" t="s">
        <v>42</v>
      </c>
      <c r="O311" s="105"/>
      <c r="P311" s="191">
        <f>O311*H311</f>
        <v>0</v>
      </c>
      <c r="Q311" s="191">
        <v>8.4250000000000005E-2</v>
      </c>
      <c r="R311" s="191">
        <f>Q311*H311</f>
        <v>3.90692525</v>
      </c>
      <c r="S311" s="191">
        <v>0</v>
      </c>
      <c r="T311" s="192">
        <f>S311*H311</f>
        <v>0</v>
      </c>
      <c r="AR311" s="93" t="s">
        <v>188</v>
      </c>
      <c r="AT311" s="93" t="s">
        <v>183</v>
      </c>
      <c r="AU311" s="93" t="s">
        <v>81</v>
      </c>
      <c r="AY311" s="93" t="s">
        <v>180</v>
      </c>
      <c r="BE311" s="193">
        <f>IF(N311="základní",J311,0)</f>
        <v>0</v>
      </c>
      <c r="BF311" s="193">
        <f>IF(N311="snížená",J311,0)</f>
        <v>0</v>
      </c>
      <c r="BG311" s="193">
        <f>IF(N311="zákl. přenesená",J311,0)</f>
        <v>0</v>
      </c>
      <c r="BH311" s="193">
        <f>IF(N311="sníž. přenesená",J311,0)</f>
        <v>0</v>
      </c>
      <c r="BI311" s="193">
        <f>IF(N311="nulová",J311,0)</f>
        <v>0</v>
      </c>
      <c r="BJ311" s="93" t="s">
        <v>78</v>
      </c>
      <c r="BK311" s="193">
        <f>ROUND(I311*H311,2)</f>
        <v>0</v>
      </c>
      <c r="BL311" s="93" t="s">
        <v>188</v>
      </c>
      <c r="BM311" s="93" t="s">
        <v>4154</v>
      </c>
    </row>
    <row r="312" spans="2:65" s="195" customFormat="1">
      <c r="B312" s="194"/>
      <c r="D312" s="196" t="s">
        <v>190</v>
      </c>
      <c r="E312" s="197" t="s">
        <v>5</v>
      </c>
      <c r="F312" s="198" t="s">
        <v>4155</v>
      </c>
      <c r="H312" s="197" t="s">
        <v>5</v>
      </c>
      <c r="L312" s="194"/>
      <c r="M312" s="199"/>
      <c r="N312" s="200"/>
      <c r="O312" s="200"/>
      <c r="P312" s="200"/>
      <c r="Q312" s="200"/>
      <c r="R312" s="200"/>
      <c r="S312" s="200"/>
      <c r="T312" s="201"/>
      <c r="AT312" s="197" t="s">
        <v>190</v>
      </c>
      <c r="AU312" s="197" t="s">
        <v>81</v>
      </c>
      <c r="AV312" s="195" t="s">
        <v>78</v>
      </c>
      <c r="AW312" s="195" t="s">
        <v>34</v>
      </c>
      <c r="AX312" s="195" t="s">
        <v>71</v>
      </c>
      <c r="AY312" s="197" t="s">
        <v>180</v>
      </c>
    </row>
    <row r="313" spans="2:65" s="195" customFormat="1">
      <c r="B313" s="194"/>
      <c r="D313" s="196" t="s">
        <v>190</v>
      </c>
      <c r="E313" s="197" t="s">
        <v>5</v>
      </c>
      <c r="F313" s="198" t="s">
        <v>4017</v>
      </c>
      <c r="H313" s="197" t="s">
        <v>5</v>
      </c>
      <c r="L313" s="194"/>
      <c r="M313" s="199"/>
      <c r="N313" s="200"/>
      <c r="O313" s="200"/>
      <c r="P313" s="200"/>
      <c r="Q313" s="200"/>
      <c r="R313" s="200"/>
      <c r="S313" s="200"/>
      <c r="T313" s="201"/>
      <c r="AT313" s="197" t="s">
        <v>190</v>
      </c>
      <c r="AU313" s="197" t="s">
        <v>81</v>
      </c>
      <c r="AV313" s="195" t="s">
        <v>78</v>
      </c>
      <c r="AW313" s="195" t="s">
        <v>34</v>
      </c>
      <c r="AX313" s="195" t="s">
        <v>71</v>
      </c>
      <c r="AY313" s="197" t="s">
        <v>180</v>
      </c>
    </row>
    <row r="314" spans="2:65" s="203" customFormat="1">
      <c r="B314" s="202"/>
      <c r="D314" s="196" t="s">
        <v>190</v>
      </c>
      <c r="E314" s="204" t="s">
        <v>5</v>
      </c>
      <c r="F314" s="205" t="s">
        <v>4156</v>
      </c>
      <c r="H314" s="206">
        <v>8.25</v>
      </c>
      <c r="L314" s="202"/>
      <c r="M314" s="207"/>
      <c r="N314" s="208"/>
      <c r="O314" s="208"/>
      <c r="P314" s="208"/>
      <c r="Q314" s="208"/>
      <c r="R314" s="208"/>
      <c r="S314" s="208"/>
      <c r="T314" s="209"/>
      <c r="AT314" s="204" t="s">
        <v>190</v>
      </c>
      <c r="AU314" s="204" t="s">
        <v>81</v>
      </c>
      <c r="AV314" s="203" t="s">
        <v>81</v>
      </c>
      <c r="AW314" s="203" t="s">
        <v>34</v>
      </c>
      <c r="AX314" s="203" t="s">
        <v>71</v>
      </c>
      <c r="AY314" s="204" t="s">
        <v>180</v>
      </c>
    </row>
    <row r="315" spans="2:65" s="195" customFormat="1">
      <c r="B315" s="194"/>
      <c r="D315" s="196" t="s">
        <v>190</v>
      </c>
      <c r="E315" s="197" t="s">
        <v>5</v>
      </c>
      <c r="F315" s="198" t="s">
        <v>4018</v>
      </c>
      <c r="H315" s="197" t="s">
        <v>5</v>
      </c>
      <c r="L315" s="194"/>
      <c r="M315" s="199"/>
      <c r="N315" s="200"/>
      <c r="O315" s="200"/>
      <c r="P315" s="200"/>
      <c r="Q315" s="200"/>
      <c r="R315" s="200"/>
      <c r="S315" s="200"/>
      <c r="T315" s="201"/>
      <c r="AT315" s="197" t="s">
        <v>190</v>
      </c>
      <c r="AU315" s="197" t="s">
        <v>81</v>
      </c>
      <c r="AV315" s="195" t="s">
        <v>78</v>
      </c>
      <c r="AW315" s="195" t="s">
        <v>34</v>
      </c>
      <c r="AX315" s="195" t="s">
        <v>71</v>
      </c>
      <c r="AY315" s="197" t="s">
        <v>180</v>
      </c>
    </row>
    <row r="316" spans="2:65" s="203" customFormat="1">
      <c r="B316" s="202"/>
      <c r="D316" s="196" t="s">
        <v>190</v>
      </c>
      <c r="E316" s="204" t="s">
        <v>5</v>
      </c>
      <c r="F316" s="205" t="s">
        <v>4157</v>
      </c>
      <c r="H316" s="206">
        <v>12.92</v>
      </c>
      <c r="L316" s="202"/>
      <c r="M316" s="207"/>
      <c r="N316" s="208"/>
      <c r="O316" s="208"/>
      <c r="P316" s="208"/>
      <c r="Q316" s="208"/>
      <c r="R316" s="208"/>
      <c r="S316" s="208"/>
      <c r="T316" s="209"/>
      <c r="AT316" s="204" t="s">
        <v>190</v>
      </c>
      <c r="AU316" s="204" t="s">
        <v>81</v>
      </c>
      <c r="AV316" s="203" t="s">
        <v>81</v>
      </c>
      <c r="AW316" s="203" t="s">
        <v>34</v>
      </c>
      <c r="AX316" s="203" t="s">
        <v>71</v>
      </c>
      <c r="AY316" s="204" t="s">
        <v>180</v>
      </c>
    </row>
    <row r="317" spans="2:65" s="195" customFormat="1">
      <c r="B317" s="194"/>
      <c r="D317" s="196" t="s">
        <v>190</v>
      </c>
      <c r="E317" s="197" t="s">
        <v>5</v>
      </c>
      <c r="F317" s="198" t="s">
        <v>4020</v>
      </c>
      <c r="H317" s="197" t="s">
        <v>5</v>
      </c>
      <c r="L317" s="194"/>
      <c r="M317" s="199"/>
      <c r="N317" s="200"/>
      <c r="O317" s="200"/>
      <c r="P317" s="200"/>
      <c r="Q317" s="200"/>
      <c r="R317" s="200"/>
      <c r="S317" s="200"/>
      <c r="T317" s="201"/>
      <c r="AT317" s="197" t="s">
        <v>190</v>
      </c>
      <c r="AU317" s="197" t="s">
        <v>81</v>
      </c>
      <c r="AV317" s="195" t="s">
        <v>78</v>
      </c>
      <c r="AW317" s="195" t="s">
        <v>34</v>
      </c>
      <c r="AX317" s="195" t="s">
        <v>71</v>
      </c>
      <c r="AY317" s="197" t="s">
        <v>180</v>
      </c>
    </row>
    <row r="318" spans="2:65" s="203" customFormat="1">
      <c r="B318" s="202"/>
      <c r="D318" s="196" t="s">
        <v>190</v>
      </c>
      <c r="E318" s="204" t="s">
        <v>5</v>
      </c>
      <c r="F318" s="205" t="s">
        <v>4158</v>
      </c>
      <c r="H318" s="206">
        <v>14.135999999999999</v>
      </c>
      <c r="L318" s="202"/>
      <c r="M318" s="207"/>
      <c r="N318" s="208"/>
      <c r="O318" s="208"/>
      <c r="P318" s="208"/>
      <c r="Q318" s="208"/>
      <c r="R318" s="208"/>
      <c r="S318" s="208"/>
      <c r="T318" s="209"/>
      <c r="AT318" s="204" t="s">
        <v>190</v>
      </c>
      <c r="AU318" s="204" t="s">
        <v>81</v>
      </c>
      <c r="AV318" s="203" t="s">
        <v>81</v>
      </c>
      <c r="AW318" s="203" t="s">
        <v>34</v>
      </c>
      <c r="AX318" s="203" t="s">
        <v>71</v>
      </c>
      <c r="AY318" s="204" t="s">
        <v>180</v>
      </c>
    </row>
    <row r="319" spans="2:65" s="195" customFormat="1">
      <c r="B319" s="194"/>
      <c r="D319" s="196" t="s">
        <v>190</v>
      </c>
      <c r="E319" s="197" t="s">
        <v>5</v>
      </c>
      <c r="F319" s="198" t="s">
        <v>4159</v>
      </c>
      <c r="H319" s="197" t="s">
        <v>5</v>
      </c>
      <c r="L319" s="194"/>
      <c r="M319" s="199"/>
      <c r="N319" s="200"/>
      <c r="O319" s="200"/>
      <c r="P319" s="200"/>
      <c r="Q319" s="200"/>
      <c r="R319" s="200"/>
      <c r="S319" s="200"/>
      <c r="T319" s="201"/>
      <c r="AT319" s="197" t="s">
        <v>190</v>
      </c>
      <c r="AU319" s="197" t="s">
        <v>81</v>
      </c>
      <c r="AV319" s="195" t="s">
        <v>78</v>
      </c>
      <c r="AW319" s="195" t="s">
        <v>34</v>
      </c>
      <c r="AX319" s="195" t="s">
        <v>71</v>
      </c>
      <c r="AY319" s="197" t="s">
        <v>180</v>
      </c>
    </row>
    <row r="320" spans="2:65" s="195" customFormat="1">
      <c r="B320" s="194"/>
      <c r="D320" s="196" t="s">
        <v>190</v>
      </c>
      <c r="E320" s="197" t="s">
        <v>5</v>
      </c>
      <c r="F320" s="198" t="s">
        <v>4160</v>
      </c>
      <c r="H320" s="197" t="s">
        <v>5</v>
      </c>
      <c r="L320" s="194"/>
      <c r="M320" s="199"/>
      <c r="N320" s="200"/>
      <c r="O320" s="200"/>
      <c r="P320" s="200"/>
      <c r="Q320" s="200"/>
      <c r="R320" s="200"/>
      <c r="S320" s="200"/>
      <c r="T320" s="201"/>
      <c r="AT320" s="197" t="s">
        <v>190</v>
      </c>
      <c r="AU320" s="197" t="s">
        <v>81</v>
      </c>
      <c r="AV320" s="195" t="s">
        <v>78</v>
      </c>
      <c r="AW320" s="195" t="s">
        <v>34</v>
      </c>
      <c r="AX320" s="195" t="s">
        <v>71</v>
      </c>
      <c r="AY320" s="197" t="s">
        <v>180</v>
      </c>
    </row>
    <row r="321" spans="2:65" s="203" customFormat="1">
      <c r="B321" s="202"/>
      <c r="D321" s="196" t="s">
        <v>190</v>
      </c>
      <c r="E321" s="204" t="s">
        <v>5</v>
      </c>
      <c r="F321" s="205" t="s">
        <v>4161</v>
      </c>
      <c r="H321" s="206">
        <v>0.70699999999999996</v>
      </c>
      <c r="L321" s="202"/>
      <c r="M321" s="207"/>
      <c r="N321" s="208"/>
      <c r="O321" s="208"/>
      <c r="P321" s="208"/>
      <c r="Q321" s="208"/>
      <c r="R321" s="208"/>
      <c r="S321" s="208"/>
      <c r="T321" s="209"/>
      <c r="AT321" s="204" t="s">
        <v>190</v>
      </c>
      <c r="AU321" s="204" t="s">
        <v>81</v>
      </c>
      <c r="AV321" s="203" t="s">
        <v>81</v>
      </c>
      <c r="AW321" s="203" t="s">
        <v>34</v>
      </c>
      <c r="AX321" s="203" t="s">
        <v>71</v>
      </c>
      <c r="AY321" s="204" t="s">
        <v>180</v>
      </c>
    </row>
    <row r="322" spans="2:65" s="203" customFormat="1">
      <c r="B322" s="202"/>
      <c r="D322" s="196" t="s">
        <v>190</v>
      </c>
      <c r="E322" s="204" t="s">
        <v>5</v>
      </c>
      <c r="F322" s="205" t="s">
        <v>4162</v>
      </c>
      <c r="H322" s="206">
        <v>10.36</v>
      </c>
      <c r="L322" s="202"/>
      <c r="M322" s="207"/>
      <c r="N322" s="208"/>
      <c r="O322" s="208"/>
      <c r="P322" s="208"/>
      <c r="Q322" s="208"/>
      <c r="R322" s="208"/>
      <c r="S322" s="208"/>
      <c r="T322" s="209"/>
      <c r="AT322" s="204" t="s">
        <v>190</v>
      </c>
      <c r="AU322" s="204" t="s">
        <v>81</v>
      </c>
      <c r="AV322" s="203" t="s">
        <v>81</v>
      </c>
      <c r="AW322" s="203" t="s">
        <v>34</v>
      </c>
      <c r="AX322" s="203" t="s">
        <v>71</v>
      </c>
      <c r="AY322" s="204" t="s">
        <v>180</v>
      </c>
    </row>
    <row r="323" spans="2:65" s="211" customFormat="1">
      <c r="B323" s="210"/>
      <c r="D323" s="196" t="s">
        <v>190</v>
      </c>
      <c r="E323" s="212" t="s">
        <v>5</v>
      </c>
      <c r="F323" s="213" t="s">
        <v>198</v>
      </c>
      <c r="H323" s="214">
        <v>46.372999999999998</v>
      </c>
      <c r="L323" s="210"/>
      <c r="M323" s="215"/>
      <c r="N323" s="216"/>
      <c r="O323" s="216"/>
      <c r="P323" s="216"/>
      <c r="Q323" s="216"/>
      <c r="R323" s="216"/>
      <c r="S323" s="216"/>
      <c r="T323" s="217"/>
      <c r="AT323" s="212" t="s">
        <v>190</v>
      </c>
      <c r="AU323" s="212" t="s">
        <v>81</v>
      </c>
      <c r="AV323" s="211" t="s">
        <v>188</v>
      </c>
      <c r="AW323" s="211" t="s">
        <v>34</v>
      </c>
      <c r="AX323" s="211" t="s">
        <v>78</v>
      </c>
      <c r="AY323" s="212" t="s">
        <v>180</v>
      </c>
    </row>
    <row r="324" spans="2:65" s="103" customFormat="1" ht="16.5" customHeight="1">
      <c r="B324" s="104"/>
      <c r="C324" s="226" t="s">
        <v>440</v>
      </c>
      <c r="D324" s="226" t="s">
        <v>296</v>
      </c>
      <c r="E324" s="227" t="s">
        <v>4163</v>
      </c>
      <c r="F324" s="228" t="s">
        <v>4164</v>
      </c>
      <c r="G324" s="229" t="s">
        <v>208</v>
      </c>
      <c r="H324" s="230">
        <v>48.692</v>
      </c>
      <c r="I324" s="7"/>
      <c r="J324" s="231">
        <f>ROUND(I324*H324,2)</f>
        <v>0</v>
      </c>
      <c r="K324" s="228" t="s">
        <v>187</v>
      </c>
      <c r="L324" s="232"/>
      <c r="M324" s="233" t="s">
        <v>5</v>
      </c>
      <c r="N324" s="234" t="s">
        <v>42</v>
      </c>
      <c r="O324" s="105"/>
      <c r="P324" s="191">
        <f>O324*H324</f>
        <v>0</v>
      </c>
      <c r="Q324" s="191">
        <v>0.13</v>
      </c>
      <c r="R324" s="191">
        <f>Q324*H324</f>
        <v>6.3299599999999998</v>
      </c>
      <c r="S324" s="191">
        <v>0</v>
      </c>
      <c r="T324" s="192">
        <f>S324*H324</f>
        <v>0</v>
      </c>
      <c r="AR324" s="93" t="s">
        <v>234</v>
      </c>
      <c r="AT324" s="93" t="s">
        <v>296</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188</v>
      </c>
      <c r="BM324" s="93" t="s">
        <v>4165</v>
      </c>
    </row>
    <row r="325" spans="2:65" s="203" customFormat="1">
      <c r="B325" s="202"/>
      <c r="D325" s="196" t="s">
        <v>190</v>
      </c>
      <c r="E325" s="204" t="s">
        <v>5</v>
      </c>
      <c r="F325" s="205" t="s">
        <v>4166</v>
      </c>
      <c r="H325" s="206">
        <v>48.692</v>
      </c>
      <c r="L325" s="202"/>
      <c r="M325" s="207"/>
      <c r="N325" s="208"/>
      <c r="O325" s="208"/>
      <c r="P325" s="208"/>
      <c r="Q325" s="208"/>
      <c r="R325" s="208"/>
      <c r="S325" s="208"/>
      <c r="T325" s="209"/>
      <c r="AT325" s="204" t="s">
        <v>190</v>
      </c>
      <c r="AU325" s="204" t="s">
        <v>81</v>
      </c>
      <c r="AV325" s="203" t="s">
        <v>81</v>
      </c>
      <c r="AW325" s="203" t="s">
        <v>34</v>
      </c>
      <c r="AX325" s="203" t="s">
        <v>78</v>
      </c>
      <c r="AY325" s="204" t="s">
        <v>180</v>
      </c>
    </row>
    <row r="326" spans="2:65" s="103" customFormat="1" ht="25.5" customHeight="1">
      <c r="B326" s="104"/>
      <c r="C326" s="183" t="s">
        <v>444</v>
      </c>
      <c r="D326" s="183" t="s">
        <v>183</v>
      </c>
      <c r="E326" s="184" t="s">
        <v>4167</v>
      </c>
      <c r="F326" s="185" t="s">
        <v>4168</v>
      </c>
      <c r="G326" s="186" t="s">
        <v>208</v>
      </c>
      <c r="H326" s="187">
        <v>46.372999999999998</v>
      </c>
      <c r="I326" s="6"/>
      <c r="J326" s="188">
        <f>ROUND(I326*H326,2)</f>
        <v>0</v>
      </c>
      <c r="K326" s="185" t="s">
        <v>187</v>
      </c>
      <c r="L326" s="104"/>
      <c r="M326" s="189" t="s">
        <v>5</v>
      </c>
      <c r="N326" s="190" t="s">
        <v>42</v>
      </c>
      <c r="O326" s="105"/>
      <c r="P326" s="191">
        <f>O326*H326</f>
        <v>0</v>
      </c>
      <c r="Q326" s="191">
        <v>0.43878</v>
      </c>
      <c r="R326" s="191">
        <f>Q326*H326</f>
        <v>20.347544939999999</v>
      </c>
      <c r="S326" s="191">
        <v>0</v>
      </c>
      <c r="T326" s="192">
        <f>S326*H326</f>
        <v>0</v>
      </c>
      <c r="AR326" s="93" t="s">
        <v>188</v>
      </c>
      <c r="AT326" s="93" t="s">
        <v>183</v>
      </c>
      <c r="AU326" s="93" t="s">
        <v>81</v>
      </c>
      <c r="AY326" s="93" t="s">
        <v>180</v>
      </c>
      <c r="BE326" s="193">
        <f>IF(N326="základní",J326,0)</f>
        <v>0</v>
      </c>
      <c r="BF326" s="193">
        <f>IF(N326="snížená",J326,0)</f>
        <v>0</v>
      </c>
      <c r="BG326" s="193">
        <f>IF(N326="zákl. přenesená",J326,0)</f>
        <v>0</v>
      </c>
      <c r="BH326" s="193">
        <f>IF(N326="sníž. přenesená",J326,0)</f>
        <v>0</v>
      </c>
      <c r="BI326" s="193">
        <f>IF(N326="nulová",J326,0)</f>
        <v>0</v>
      </c>
      <c r="BJ326" s="93" t="s">
        <v>78</v>
      </c>
      <c r="BK326" s="193">
        <f>ROUND(I326*H326,2)</f>
        <v>0</v>
      </c>
      <c r="BL326" s="93" t="s">
        <v>188</v>
      </c>
      <c r="BM326" s="93" t="s">
        <v>4169</v>
      </c>
    </row>
    <row r="327" spans="2:65" s="103" customFormat="1" ht="25.5" customHeight="1">
      <c r="B327" s="104"/>
      <c r="C327" s="183" t="s">
        <v>451</v>
      </c>
      <c r="D327" s="183" t="s">
        <v>183</v>
      </c>
      <c r="E327" s="184" t="s">
        <v>2943</v>
      </c>
      <c r="F327" s="185" t="s">
        <v>2944</v>
      </c>
      <c r="G327" s="186" t="s">
        <v>348</v>
      </c>
      <c r="H327" s="187">
        <v>7.2939999999999996</v>
      </c>
      <c r="I327" s="6"/>
      <c r="J327" s="188">
        <f>ROUND(I327*H327,2)</f>
        <v>0</v>
      </c>
      <c r="K327" s="185" t="s">
        <v>187</v>
      </c>
      <c r="L327" s="104"/>
      <c r="M327" s="189" t="s">
        <v>5</v>
      </c>
      <c r="N327" s="190" t="s">
        <v>42</v>
      </c>
      <c r="O327" s="105"/>
      <c r="P327" s="191">
        <f>O327*H327</f>
        <v>0</v>
      </c>
      <c r="Q327" s="191">
        <v>0</v>
      </c>
      <c r="R327" s="191">
        <f>Q327*H327</f>
        <v>0</v>
      </c>
      <c r="S327" s="191">
        <v>0</v>
      </c>
      <c r="T327" s="192">
        <f>S327*H327</f>
        <v>0</v>
      </c>
      <c r="AR327" s="93" t="s">
        <v>188</v>
      </c>
      <c r="AT327" s="93" t="s">
        <v>183</v>
      </c>
      <c r="AU327" s="93" t="s">
        <v>81</v>
      </c>
      <c r="AY327" s="93" t="s">
        <v>180</v>
      </c>
      <c r="BE327" s="193">
        <f>IF(N327="základní",J327,0)</f>
        <v>0</v>
      </c>
      <c r="BF327" s="193">
        <f>IF(N327="snížená",J327,0)</f>
        <v>0</v>
      </c>
      <c r="BG327" s="193">
        <f>IF(N327="zákl. přenesená",J327,0)</f>
        <v>0</v>
      </c>
      <c r="BH327" s="193">
        <f>IF(N327="sníž. přenesená",J327,0)</f>
        <v>0</v>
      </c>
      <c r="BI327" s="193">
        <f>IF(N327="nulová",J327,0)</f>
        <v>0</v>
      </c>
      <c r="BJ327" s="93" t="s">
        <v>78</v>
      </c>
      <c r="BK327" s="193">
        <f>ROUND(I327*H327,2)</f>
        <v>0</v>
      </c>
      <c r="BL327" s="93" t="s">
        <v>188</v>
      </c>
      <c r="BM327" s="93" t="s">
        <v>4170</v>
      </c>
    </row>
    <row r="328" spans="2:65" s="195" customFormat="1">
      <c r="B328" s="194"/>
      <c r="D328" s="196" t="s">
        <v>190</v>
      </c>
      <c r="E328" s="197" t="s">
        <v>5</v>
      </c>
      <c r="F328" s="198" t="s">
        <v>4171</v>
      </c>
      <c r="H328" s="197" t="s">
        <v>5</v>
      </c>
      <c r="L328" s="194"/>
      <c r="M328" s="199"/>
      <c r="N328" s="200"/>
      <c r="O328" s="200"/>
      <c r="P328" s="200"/>
      <c r="Q328" s="200"/>
      <c r="R328" s="200"/>
      <c r="S328" s="200"/>
      <c r="T328" s="201"/>
      <c r="AT328" s="197" t="s">
        <v>190</v>
      </c>
      <c r="AU328" s="197" t="s">
        <v>81</v>
      </c>
      <c r="AV328" s="195" t="s">
        <v>78</v>
      </c>
      <c r="AW328" s="195" t="s">
        <v>34</v>
      </c>
      <c r="AX328" s="195" t="s">
        <v>71</v>
      </c>
      <c r="AY328" s="197" t="s">
        <v>180</v>
      </c>
    </row>
    <row r="329" spans="2:65" s="195" customFormat="1">
      <c r="B329" s="194"/>
      <c r="D329" s="196" t="s">
        <v>190</v>
      </c>
      <c r="E329" s="197" t="s">
        <v>5</v>
      </c>
      <c r="F329" s="198" t="s">
        <v>4017</v>
      </c>
      <c r="H329" s="197" t="s">
        <v>5</v>
      </c>
      <c r="L329" s="194"/>
      <c r="M329" s="199"/>
      <c r="N329" s="200"/>
      <c r="O329" s="200"/>
      <c r="P329" s="200"/>
      <c r="Q329" s="200"/>
      <c r="R329" s="200"/>
      <c r="S329" s="200"/>
      <c r="T329" s="201"/>
      <c r="AT329" s="197" t="s">
        <v>190</v>
      </c>
      <c r="AU329" s="197" t="s">
        <v>81</v>
      </c>
      <c r="AV329" s="195" t="s">
        <v>78</v>
      </c>
      <c r="AW329" s="195" t="s">
        <v>34</v>
      </c>
      <c r="AX329" s="195" t="s">
        <v>71</v>
      </c>
      <c r="AY329" s="197" t="s">
        <v>180</v>
      </c>
    </row>
    <row r="330" spans="2:65" s="195" customFormat="1">
      <c r="B330" s="194"/>
      <c r="D330" s="196" t="s">
        <v>190</v>
      </c>
      <c r="E330" s="197" t="s">
        <v>5</v>
      </c>
      <c r="F330" s="198" t="s">
        <v>196</v>
      </c>
      <c r="H330" s="197" t="s">
        <v>5</v>
      </c>
      <c r="L330" s="194"/>
      <c r="M330" s="199"/>
      <c r="N330" s="200"/>
      <c r="O330" s="200"/>
      <c r="P330" s="200"/>
      <c r="Q330" s="200"/>
      <c r="R330" s="200"/>
      <c r="S330" s="200"/>
      <c r="T330" s="201"/>
      <c r="AT330" s="197" t="s">
        <v>190</v>
      </c>
      <c r="AU330" s="197" t="s">
        <v>81</v>
      </c>
      <c r="AV330" s="195" t="s">
        <v>78</v>
      </c>
      <c r="AW330" s="195" t="s">
        <v>34</v>
      </c>
      <c r="AX330" s="195" t="s">
        <v>71</v>
      </c>
      <c r="AY330" s="197" t="s">
        <v>180</v>
      </c>
    </row>
    <row r="331" spans="2:65" s="203" customFormat="1">
      <c r="B331" s="202"/>
      <c r="D331" s="196" t="s">
        <v>190</v>
      </c>
      <c r="E331" s="204" t="s">
        <v>5</v>
      </c>
      <c r="F331" s="205" t="s">
        <v>4172</v>
      </c>
      <c r="H331" s="206">
        <v>1.6659999999999999</v>
      </c>
      <c r="L331" s="202"/>
      <c r="M331" s="207"/>
      <c r="N331" s="208"/>
      <c r="O331" s="208"/>
      <c r="P331" s="208"/>
      <c r="Q331" s="208"/>
      <c r="R331" s="208"/>
      <c r="S331" s="208"/>
      <c r="T331" s="209"/>
      <c r="AT331" s="204" t="s">
        <v>190</v>
      </c>
      <c r="AU331" s="204" t="s">
        <v>81</v>
      </c>
      <c r="AV331" s="203" t="s">
        <v>81</v>
      </c>
      <c r="AW331" s="203" t="s">
        <v>34</v>
      </c>
      <c r="AX331" s="203" t="s">
        <v>71</v>
      </c>
      <c r="AY331" s="204" t="s">
        <v>180</v>
      </c>
    </row>
    <row r="332" spans="2:65" s="195" customFormat="1">
      <c r="B332" s="194"/>
      <c r="D332" s="196" t="s">
        <v>190</v>
      </c>
      <c r="E332" s="197" t="s">
        <v>5</v>
      </c>
      <c r="F332" s="198" t="s">
        <v>4018</v>
      </c>
      <c r="H332" s="197" t="s">
        <v>5</v>
      </c>
      <c r="L332" s="194"/>
      <c r="M332" s="199"/>
      <c r="N332" s="200"/>
      <c r="O332" s="200"/>
      <c r="P332" s="200"/>
      <c r="Q332" s="200"/>
      <c r="R332" s="200"/>
      <c r="S332" s="200"/>
      <c r="T332" s="201"/>
      <c r="AT332" s="197" t="s">
        <v>190</v>
      </c>
      <c r="AU332" s="197" t="s">
        <v>81</v>
      </c>
      <c r="AV332" s="195" t="s">
        <v>78</v>
      </c>
      <c r="AW332" s="195" t="s">
        <v>34</v>
      </c>
      <c r="AX332" s="195" t="s">
        <v>71</v>
      </c>
      <c r="AY332" s="197" t="s">
        <v>180</v>
      </c>
    </row>
    <row r="333" spans="2:65" s="195" customFormat="1">
      <c r="B333" s="194"/>
      <c r="D333" s="196" t="s">
        <v>190</v>
      </c>
      <c r="E333" s="197" t="s">
        <v>5</v>
      </c>
      <c r="F333" s="198" t="s">
        <v>3998</v>
      </c>
      <c r="H333" s="197" t="s">
        <v>5</v>
      </c>
      <c r="L333" s="194"/>
      <c r="M333" s="199"/>
      <c r="N333" s="200"/>
      <c r="O333" s="200"/>
      <c r="P333" s="200"/>
      <c r="Q333" s="200"/>
      <c r="R333" s="200"/>
      <c r="S333" s="200"/>
      <c r="T333" s="201"/>
      <c r="AT333" s="197" t="s">
        <v>190</v>
      </c>
      <c r="AU333" s="197" t="s">
        <v>81</v>
      </c>
      <c r="AV333" s="195" t="s">
        <v>78</v>
      </c>
      <c r="AW333" s="195" t="s">
        <v>34</v>
      </c>
      <c r="AX333" s="195" t="s">
        <v>71</v>
      </c>
      <c r="AY333" s="197" t="s">
        <v>180</v>
      </c>
    </row>
    <row r="334" spans="2:65" s="203" customFormat="1">
      <c r="B334" s="202"/>
      <c r="D334" s="196" t="s">
        <v>190</v>
      </c>
      <c r="E334" s="204" t="s">
        <v>5</v>
      </c>
      <c r="F334" s="205" t="s">
        <v>4173</v>
      </c>
      <c r="H334" s="206">
        <v>1.7030000000000001</v>
      </c>
      <c r="L334" s="202"/>
      <c r="M334" s="207"/>
      <c r="N334" s="208"/>
      <c r="O334" s="208"/>
      <c r="P334" s="208"/>
      <c r="Q334" s="208"/>
      <c r="R334" s="208"/>
      <c r="S334" s="208"/>
      <c r="T334" s="209"/>
      <c r="AT334" s="204" t="s">
        <v>190</v>
      </c>
      <c r="AU334" s="204" t="s">
        <v>81</v>
      </c>
      <c r="AV334" s="203" t="s">
        <v>81</v>
      </c>
      <c r="AW334" s="203" t="s">
        <v>34</v>
      </c>
      <c r="AX334" s="203" t="s">
        <v>71</v>
      </c>
      <c r="AY334" s="204" t="s">
        <v>180</v>
      </c>
    </row>
    <row r="335" spans="2:65" s="203" customFormat="1">
      <c r="B335" s="202"/>
      <c r="D335" s="196" t="s">
        <v>190</v>
      </c>
      <c r="E335" s="204" t="s">
        <v>5</v>
      </c>
      <c r="F335" s="205" t="s">
        <v>4174</v>
      </c>
      <c r="H335" s="206">
        <v>1.111</v>
      </c>
      <c r="L335" s="202"/>
      <c r="M335" s="207"/>
      <c r="N335" s="208"/>
      <c r="O335" s="208"/>
      <c r="P335" s="208"/>
      <c r="Q335" s="208"/>
      <c r="R335" s="208"/>
      <c r="S335" s="208"/>
      <c r="T335" s="209"/>
      <c r="AT335" s="204" t="s">
        <v>190</v>
      </c>
      <c r="AU335" s="204" t="s">
        <v>81</v>
      </c>
      <c r="AV335" s="203" t="s">
        <v>81</v>
      </c>
      <c r="AW335" s="203" t="s">
        <v>34</v>
      </c>
      <c r="AX335" s="203" t="s">
        <v>71</v>
      </c>
      <c r="AY335" s="204" t="s">
        <v>180</v>
      </c>
    </row>
    <row r="336" spans="2:65" s="195" customFormat="1">
      <c r="B336" s="194"/>
      <c r="D336" s="196" t="s">
        <v>190</v>
      </c>
      <c r="E336" s="197" t="s">
        <v>5</v>
      </c>
      <c r="F336" s="198" t="s">
        <v>4020</v>
      </c>
      <c r="H336" s="197" t="s">
        <v>5</v>
      </c>
      <c r="L336" s="194"/>
      <c r="M336" s="199"/>
      <c r="N336" s="200"/>
      <c r="O336" s="200"/>
      <c r="P336" s="200"/>
      <c r="Q336" s="200"/>
      <c r="R336" s="200"/>
      <c r="S336" s="200"/>
      <c r="T336" s="201"/>
      <c r="AT336" s="197" t="s">
        <v>190</v>
      </c>
      <c r="AU336" s="197" t="s">
        <v>81</v>
      </c>
      <c r="AV336" s="195" t="s">
        <v>78</v>
      </c>
      <c r="AW336" s="195" t="s">
        <v>34</v>
      </c>
      <c r="AX336" s="195" t="s">
        <v>71</v>
      </c>
      <c r="AY336" s="197" t="s">
        <v>180</v>
      </c>
    </row>
    <row r="337" spans="2:65" s="195" customFormat="1">
      <c r="B337" s="194"/>
      <c r="D337" s="196" t="s">
        <v>190</v>
      </c>
      <c r="E337" s="197" t="s">
        <v>5</v>
      </c>
      <c r="F337" s="198" t="s">
        <v>4003</v>
      </c>
      <c r="H337" s="197" t="s">
        <v>5</v>
      </c>
      <c r="L337" s="194"/>
      <c r="M337" s="199"/>
      <c r="N337" s="200"/>
      <c r="O337" s="200"/>
      <c r="P337" s="200"/>
      <c r="Q337" s="200"/>
      <c r="R337" s="200"/>
      <c r="S337" s="200"/>
      <c r="T337" s="201"/>
      <c r="AT337" s="197" t="s">
        <v>190</v>
      </c>
      <c r="AU337" s="197" t="s">
        <v>81</v>
      </c>
      <c r="AV337" s="195" t="s">
        <v>78</v>
      </c>
      <c r="AW337" s="195" t="s">
        <v>34</v>
      </c>
      <c r="AX337" s="195" t="s">
        <v>71</v>
      </c>
      <c r="AY337" s="197" t="s">
        <v>180</v>
      </c>
    </row>
    <row r="338" spans="2:65" s="203" customFormat="1">
      <c r="B338" s="202"/>
      <c r="D338" s="196" t="s">
        <v>190</v>
      </c>
      <c r="E338" s="204" t="s">
        <v>5</v>
      </c>
      <c r="F338" s="205" t="s">
        <v>4173</v>
      </c>
      <c r="H338" s="206">
        <v>1.7030000000000001</v>
      </c>
      <c r="L338" s="202"/>
      <c r="M338" s="207"/>
      <c r="N338" s="208"/>
      <c r="O338" s="208"/>
      <c r="P338" s="208"/>
      <c r="Q338" s="208"/>
      <c r="R338" s="208"/>
      <c r="S338" s="208"/>
      <c r="T338" s="209"/>
      <c r="AT338" s="204" t="s">
        <v>190</v>
      </c>
      <c r="AU338" s="204" t="s">
        <v>81</v>
      </c>
      <c r="AV338" s="203" t="s">
        <v>81</v>
      </c>
      <c r="AW338" s="203" t="s">
        <v>34</v>
      </c>
      <c r="AX338" s="203" t="s">
        <v>71</v>
      </c>
      <c r="AY338" s="204" t="s">
        <v>180</v>
      </c>
    </row>
    <row r="339" spans="2:65" s="203" customFormat="1">
      <c r="B339" s="202"/>
      <c r="D339" s="196" t="s">
        <v>190</v>
      </c>
      <c r="E339" s="204" t="s">
        <v>5</v>
      </c>
      <c r="F339" s="205" t="s">
        <v>4174</v>
      </c>
      <c r="H339" s="206">
        <v>1.111</v>
      </c>
      <c r="L339" s="202"/>
      <c r="M339" s="207"/>
      <c r="N339" s="208"/>
      <c r="O339" s="208"/>
      <c r="P339" s="208"/>
      <c r="Q339" s="208"/>
      <c r="R339" s="208"/>
      <c r="S339" s="208"/>
      <c r="T339" s="209"/>
      <c r="AT339" s="204" t="s">
        <v>190</v>
      </c>
      <c r="AU339" s="204" t="s">
        <v>81</v>
      </c>
      <c r="AV339" s="203" t="s">
        <v>81</v>
      </c>
      <c r="AW339" s="203" t="s">
        <v>34</v>
      </c>
      <c r="AX339" s="203" t="s">
        <v>71</v>
      </c>
      <c r="AY339" s="204" t="s">
        <v>180</v>
      </c>
    </row>
    <row r="340" spans="2:65" s="211" customFormat="1">
      <c r="B340" s="210"/>
      <c r="D340" s="196" t="s">
        <v>190</v>
      </c>
      <c r="E340" s="212" t="s">
        <v>5</v>
      </c>
      <c r="F340" s="213" t="s">
        <v>198</v>
      </c>
      <c r="H340" s="214">
        <v>7.2939999999999996</v>
      </c>
      <c r="L340" s="210"/>
      <c r="M340" s="215"/>
      <c r="N340" s="216"/>
      <c r="O340" s="216"/>
      <c r="P340" s="216"/>
      <c r="Q340" s="216"/>
      <c r="R340" s="216"/>
      <c r="S340" s="216"/>
      <c r="T340" s="217"/>
      <c r="AT340" s="212" t="s">
        <v>190</v>
      </c>
      <c r="AU340" s="212" t="s">
        <v>81</v>
      </c>
      <c r="AV340" s="211" t="s">
        <v>188</v>
      </c>
      <c r="AW340" s="211" t="s">
        <v>34</v>
      </c>
      <c r="AX340" s="211" t="s">
        <v>78</v>
      </c>
      <c r="AY340" s="212" t="s">
        <v>180</v>
      </c>
    </row>
    <row r="341" spans="2:65" s="103" customFormat="1" ht="16.5" customHeight="1">
      <c r="B341" s="104"/>
      <c r="C341" s="226" t="s">
        <v>458</v>
      </c>
      <c r="D341" s="226" t="s">
        <v>296</v>
      </c>
      <c r="E341" s="227" t="s">
        <v>4175</v>
      </c>
      <c r="F341" s="228" t="s">
        <v>4176</v>
      </c>
      <c r="G341" s="229" t="s">
        <v>237</v>
      </c>
      <c r="H341" s="230">
        <v>14.587999999999999</v>
      </c>
      <c r="I341" s="7"/>
      <c r="J341" s="231">
        <f>ROUND(I341*H341,2)</f>
        <v>0</v>
      </c>
      <c r="K341" s="228" t="s">
        <v>187</v>
      </c>
      <c r="L341" s="232"/>
      <c r="M341" s="233" t="s">
        <v>5</v>
      </c>
      <c r="N341" s="234" t="s">
        <v>42</v>
      </c>
      <c r="O341" s="105"/>
      <c r="P341" s="191">
        <f>O341*H341</f>
        <v>0</v>
      </c>
      <c r="Q341" s="191">
        <v>1</v>
      </c>
      <c r="R341" s="191">
        <f>Q341*H341</f>
        <v>14.587999999999999</v>
      </c>
      <c r="S341" s="191">
        <v>0</v>
      </c>
      <c r="T341" s="192">
        <f>S341*H341</f>
        <v>0</v>
      </c>
      <c r="AR341" s="93" t="s">
        <v>234</v>
      </c>
      <c r="AT341" s="93" t="s">
        <v>296</v>
      </c>
      <c r="AU341" s="93" t="s">
        <v>81</v>
      </c>
      <c r="AY341" s="93" t="s">
        <v>180</v>
      </c>
      <c r="BE341" s="193">
        <f>IF(N341="základní",J341,0)</f>
        <v>0</v>
      </c>
      <c r="BF341" s="193">
        <f>IF(N341="snížená",J341,0)</f>
        <v>0</v>
      </c>
      <c r="BG341" s="193">
        <f>IF(N341="zákl. přenesená",J341,0)</f>
        <v>0</v>
      </c>
      <c r="BH341" s="193">
        <f>IF(N341="sníž. přenesená",J341,0)</f>
        <v>0</v>
      </c>
      <c r="BI341" s="193">
        <f>IF(N341="nulová",J341,0)</f>
        <v>0</v>
      </c>
      <c r="BJ341" s="93" t="s">
        <v>78</v>
      </c>
      <c r="BK341" s="193">
        <f>ROUND(I341*H341,2)</f>
        <v>0</v>
      </c>
      <c r="BL341" s="93" t="s">
        <v>188</v>
      </c>
      <c r="BM341" s="93" t="s">
        <v>4177</v>
      </c>
    </row>
    <row r="342" spans="2:65" s="203" customFormat="1">
      <c r="B342" s="202"/>
      <c r="D342" s="196" t="s">
        <v>190</v>
      </c>
      <c r="E342" s="204" t="s">
        <v>5</v>
      </c>
      <c r="F342" s="205" t="s">
        <v>4178</v>
      </c>
      <c r="H342" s="206">
        <v>14.587999999999999</v>
      </c>
      <c r="L342" s="202"/>
      <c r="M342" s="207"/>
      <c r="N342" s="208"/>
      <c r="O342" s="208"/>
      <c r="P342" s="208"/>
      <c r="Q342" s="208"/>
      <c r="R342" s="208"/>
      <c r="S342" s="208"/>
      <c r="T342" s="209"/>
      <c r="AT342" s="204" t="s">
        <v>190</v>
      </c>
      <c r="AU342" s="204" t="s">
        <v>81</v>
      </c>
      <c r="AV342" s="203" t="s">
        <v>81</v>
      </c>
      <c r="AW342" s="203" t="s">
        <v>34</v>
      </c>
      <c r="AX342" s="203" t="s">
        <v>78</v>
      </c>
      <c r="AY342" s="204" t="s">
        <v>180</v>
      </c>
    </row>
    <row r="343" spans="2:65" s="103" customFormat="1" ht="25.5" customHeight="1">
      <c r="B343" s="104"/>
      <c r="C343" s="183" t="s">
        <v>466</v>
      </c>
      <c r="D343" s="183" t="s">
        <v>183</v>
      </c>
      <c r="E343" s="184" t="s">
        <v>4179</v>
      </c>
      <c r="F343" s="185" t="s">
        <v>4180</v>
      </c>
      <c r="G343" s="186" t="s">
        <v>208</v>
      </c>
      <c r="H343" s="187">
        <v>46.692</v>
      </c>
      <c r="I343" s="6"/>
      <c r="J343" s="188">
        <f>ROUND(I343*H343,2)</f>
        <v>0</v>
      </c>
      <c r="K343" s="185" t="s">
        <v>4181</v>
      </c>
      <c r="L343" s="104"/>
      <c r="M343" s="189" t="s">
        <v>5</v>
      </c>
      <c r="N343" s="190" t="s">
        <v>42</v>
      </c>
      <c r="O343" s="105"/>
      <c r="P343" s="191">
        <f>O343*H343</f>
        <v>0</v>
      </c>
      <c r="Q343" s="191">
        <v>0</v>
      </c>
      <c r="R343" s="191">
        <f>Q343*H343</f>
        <v>0</v>
      </c>
      <c r="S343" s="191">
        <v>0</v>
      </c>
      <c r="T343" s="192">
        <f>S343*H343</f>
        <v>0</v>
      </c>
      <c r="AR343" s="93" t="s">
        <v>188</v>
      </c>
      <c r="AT343" s="93" t="s">
        <v>183</v>
      </c>
      <c r="AU343" s="93" t="s">
        <v>81</v>
      </c>
      <c r="AY343" s="93" t="s">
        <v>180</v>
      </c>
      <c r="BE343" s="193">
        <f>IF(N343="základní",J343,0)</f>
        <v>0</v>
      </c>
      <c r="BF343" s="193">
        <f>IF(N343="snížená",J343,0)</f>
        <v>0</v>
      </c>
      <c r="BG343" s="193">
        <f>IF(N343="zákl. přenesená",J343,0)</f>
        <v>0</v>
      </c>
      <c r="BH343" s="193">
        <f>IF(N343="sníž. přenesená",J343,0)</f>
        <v>0</v>
      </c>
      <c r="BI343" s="193">
        <f>IF(N343="nulová",J343,0)</f>
        <v>0</v>
      </c>
      <c r="BJ343" s="93" t="s">
        <v>78</v>
      </c>
      <c r="BK343" s="193">
        <f>ROUND(I343*H343,2)</f>
        <v>0</v>
      </c>
      <c r="BL343" s="93" t="s">
        <v>188</v>
      </c>
      <c r="BM343" s="93" t="s">
        <v>4182</v>
      </c>
    </row>
    <row r="344" spans="2:65" s="171" customFormat="1" ht="29.85" customHeight="1">
      <c r="B344" s="170"/>
      <c r="D344" s="172" t="s">
        <v>70</v>
      </c>
      <c r="E344" s="181" t="s">
        <v>647</v>
      </c>
      <c r="F344" s="181" t="s">
        <v>648</v>
      </c>
      <c r="J344" s="182">
        <f>BK344</f>
        <v>0</v>
      </c>
      <c r="L344" s="170"/>
      <c r="M344" s="175"/>
      <c r="N344" s="176"/>
      <c r="O344" s="176"/>
      <c r="P344" s="177">
        <f>SUM(P345:P348)</f>
        <v>0</v>
      </c>
      <c r="Q344" s="176"/>
      <c r="R344" s="177">
        <f>SUM(R345:R348)</f>
        <v>0</v>
      </c>
      <c r="S344" s="176"/>
      <c r="T344" s="178">
        <f>SUM(T345:T348)</f>
        <v>0</v>
      </c>
      <c r="AR344" s="172" t="s">
        <v>78</v>
      </c>
      <c r="AT344" s="179" t="s">
        <v>70</v>
      </c>
      <c r="AU344" s="179" t="s">
        <v>78</v>
      </c>
      <c r="AY344" s="172" t="s">
        <v>180</v>
      </c>
      <c r="BK344" s="180">
        <f>SUM(BK345:BK348)</f>
        <v>0</v>
      </c>
    </row>
    <row r="345" spans="2:65" s="103" customFormat="1" ht="16.5" customHeight="1">
      <c r="B345" s="104"/>
      <c r="C345" s="183" t="s">
        <v>473</v>
      </c>
      <c r="D345" s="183" t="s">
        <v>183</v>
      </c>
      <c r="E345" s="184" t="s">
        <v>923</v>
      </c>
      <c r="F345" s="185" t="s">
        <v>924</v>
      </c>
      <c r="G345" s="186" t="s">
        <v>208</v>
      </c>
      <c r="H345" s="187">
        <v>30.318000000000001</v>
      </c>
      <c r="I345" s="6"/>
      <c r="J345" s="188">
        <f>ROUND(I345*H345,2)</f>
        <v>0</v>
      </c>
      <c r="K345" s="185" t="s">
        <v>187</v>
      </c>
      <c r="L345" s="104"/>
      <c r="M345" s="189" t="s">
        <v>5</v>
      </c>
      <c r="N345" s="190" t="s">
        <v>42</v>
      </c>
      <c r="O345" s="105"/>
      <c r="P345" s="191">
        <f>O345*H345</f>
        <v>0</v>
      </c>
      <c r="Q345" s="191">
        <v>0</v>
      </c>
      <c r="R345" s="191">
        <f>Q345*H345</f>
        <v>0</v>
      </c>
      <c r="S345" s="191">
        <v>0</v>
      </c>
      <c r="T345" s="192">
        <f>S345*H345</f>
        <v>0</v>
      </c>
      <c r="AR345" s="93" t="s">
        <v>188</v>
      </c>
      <c r="AT345" s="93" t="s">
        <v>183</v>
      </c>
      <c r="AU345" s="93" t="s">
        <v>81</v>
      </c>
      <c r="AY345" s="93" t="s">
        <v>180</v>
      </c>
      <c r="BE345" s="193">
        <f>IF(N345="základní",J345,0)</f>
        <v>0</v>
      </c>
      <c r="BF345" s="193">
        <f>IF(N345="snížená",J345,0)</f>
        <v>0</v>
      </c>
      <c r="BG345" s="193">
        <f>IF(N345="zákl. přenesená",J345,0)</f>
        <v>0</v>
      </c>
      <c r="BH345" s="193">
        <f>IF(N345="sníž. přenesená",J345,0)</f>
        <v>0</v>
      </c>
      <c r="BI345" s="193">
        <f>IF(N345="nulová",J345,0)</f>
        <v>0</v>
      </c>
      <c r="BJ345" s="93" t="s">
        <v>78</v>
      </c>
      <c r="BK345" s="193">
        <f>ROUND(I345*H345,2)</f>
        <v>0</v>
      </c>
      <c r="BL345" s="93" t="s">
        <v>188</v>
      </c>
      <c r="BM345" s="93" t="s">
        <v>4183</v>
      </c>
    </row>
    <row r="346" spans="2:65" s="195" customFormat="1">
      <c r="B346" s="194"/>
      <c r="D346" s="196" t="s">
        <v>190</v>
      </c>
      <c r="E346" s="197" t="s">
        <v>5</v>
      </c>
      <c r="F346" s="198" t="s">
        <v>4184</v>
      </c>
      <c r="H346" s="197" t="s">
        <v>5</v>
      </c>
      <c r="L346" s="194"/>
      <c r="M346" s="199"/>
      <c r="N346" s="200"/>
      <c r="O346" s="200"/>
      <c r="P346" s="200"/>
      <c r="Q346" s="200"/>
      <c r="R346" s="200"/>
      <c r="S346" s="200"/>
      <c r="T346" s="201"/>
      <c r="AT346" s="197" t="s">
        <v>190</v>
      </c>
      <c r="AU346" s="197" t="s">
        <v>81</v>
      </c>
      <c r="AV346" s="195" t="s">
        <v>78</v>
      </c>
      <c r="AW346" s="195" t="s">
        <v>34</v>
      </c>
      <c r="AX346" s="195" t="s">
        <v>71</v>
      </c>
      <c r="AY346" s="197" t="s">
        <v>180</v>
      </c>
    </row>
    <row r="347" spans="2:65" s="195" customFormat="1">
      <c r="B347" s="194"/>
      <c r="D347" s="196" t="s">
        <v>190</v>
      </c>
      <c r="E347" s="197" t="s">
        <v>5</v>
      </c>
      <c r="F347" s="198" t="s">
        <v>4185</v>
      </c>
      <c r="H347" s="197" t="s">
        <v>5</v>
      </c>
      <c r="L347" s="194"/>
      <c r="M347" s="199"/>
      <c r="N347" s="200"/>
      <c r="O347" s="200"/>
      <c r="P347" s="200"/>
      <c r="Q347" s="200"/>
      <c r="R347" s="200"/>
      <c r="S347" s="200"/>
      <c r="T347" s="201"/>
      <c r="AT347" s="197" t="s">
        <v>190</v>
      </c>
      <c r="AU347" s="197" t="s">
        <v>81</v>
      </c>
      <c r="AV347" s="195" t="s">
        <v>78</v>
      </c>
      <c r="AW347" s="195" t="s">
        <v>34</v>
      </c>
      <c r="AX347" s="195" t="s">
        <v>71</v>
      </c>
      <c r="AY347" s="197" t="s">
        <v>180</v>
      </c>
    </row>
    <row r="348" spans="2:65" s="203" customFormat="1">
      <c r="B348" s="202"/>
      <c r="D348" s="196" t="s">
        <v>190</v>
      </c>
      <c r="E348" s="204" t="s">
        <v>5</v>
      </c>
      <c r="F348" s="205" t="s">
        <v>4186</v>
      </c>
      <c r="H348" s="206">
        <v>30.318000000000001</v>
      </c>
      <c r="L348" s="202"/>
      <c r="M348" s="207"/>
      <c r="N348" s="208"/>
      <c r="O348" s="208"/>
      <c r="P348" s="208"/>
      <c r="Q348" s="208"/>
      <c r="R348" s="208"/>
      <c r="S348" s="208"/>
      <c r="T348" s="209"/>
      <c r="AT348" s="204" t="s">
        <v>190</v>
      </c>
      <c r="AU348" s="204" t="s">
        <v>81</v>
      </c>
      <c r="AV348" s="203" t="s">
        <v>81</v>
      </c>
      <c r="AW348" s="203" t="s">
        <v>34</v>
      </c>
      <c r="AX348" s="203" t="s">
        <v>78</v>
      </c>
      <c r="AY348" s="204" t="s">
        <v>180</v>
      </c>
    </row>
    <row r="349" spans="2:65" s="171" customFormat="1" ht="29.85" customHeight="1">
      <c r="B349" s="170"/>
      <c r="D349" s="172" t="s">
        <v>70</v>
      </c>
      <c r="E349" s="181" t="s">
        <v>240</v>
      </c>
      <c r="F349" s="181" t="s">
        <v>972</v>
      </c>
      <c r="J349" s="182">
        <f>BK349</f>
        <v>0</v>
      </c>
      <c r="L349" s="170"/>
      <c r="M349" s="175"/>
      <c r="N349" s="176"/>
      <c r="O349" s="176"/>
      <c r="P349" s="177">
        <f>SUM(P350:P354)</f>
        <v>0</v>
      </c>
      <c r="Q349" s="176"/>
      <c r="R349" s="177">
        <f>SUM(R350:R354)</f>
        <v>0</v>
      </c>
      <c r="S349" s="176"/>
      <c r="T349" s="178">
        <f>SUM(T350:T354)</f>
        <v>0</v>
      </c>
      <c r="AR349" s="172" t="s">
        <v>78</v>
      </c>
      <c r="AT349" s="179" t="s">
        <v>70</v>
      </c>
      <c r="AU349" s="179" t="s">
        <v>78</v>
      </c>
      <c r="AY349" s="172" t="s">
        <v>180</v>
      </c>
      <c r="BK349" s="180">
        <f>SUM(BK350:BK354)</f>
        <v>0</v>
      </c>
    </row>
    <row r="350" spans="2:65" s="103" customFormat="1" ht="16.5" customHeight="1">
      <c r="B350" s="104"/>
      <c r="C350" s="183" t="s">
        <v>481</v>
      </c>
      <c r="D350" s="183" t="s">
        <v>183</v>
      </c>
      <c r="E350" s="184" t="s">
        <v>981</v>
      </c>
      <c r="F350" s="185" t="s">
        <v>982</v>
      </c>
      <c r="G350" s="186" t="s">
        <v>208</v>
      </c>
      <c r="H350" s="187">
        <v>76.5</v>
      </c>
      <c r="I350" s="6"/>
      <c r="J350" s="188">
        <f>ROUND(I350*H350,2)</f>
        <v>0</v>
      </c>
      <c r="K350" s="185" t="s">
        <v>5</v>
      </c>
      <c r="L350" s="104"/>
      <c r="M350" s="189" t="s">
        <v>5</v>
      </c>
      <c r="N350" s="190" t="s">
        <v>42</v>
      </c>
      <c r="O350" s="105"/>
      <c r="P350" s="191">
        <f>O350*H350</f>
        <v>0</v>
      </c>
      <c r="Q350" s="191">
        <v>0</v>
      </c>
      <c r="R350" s="191">
        <f>Q350*H350</f>
        <v>0</v>
      </c>
      <c r="S350" s="191">
        <v>0</v>
      </c>
      <c r="T350" s="192">
        <f>S350*H350</f>
        <v>0</v>
      </c>
      <c r="AR350" s="93" t="s">
        <v>188</v>
      </c>
      <c r="AT350" s="93" t="s">
        <v>183</v>
      </c>
      <c r="AU350" s="93" t="s">
        <v>81</v>
      </c>
      <c r="AY350" s="93" t="s">
        <v>180</v>
      </c>
      <c r="BE350" s="193">
        <f>IF(N350="základní",J350,0)</f>
        <v>0</v>
      </c>
      <c r="BF350" s="193">
        <f>IF(N350="snížená",J350,0)</f>
        <v>0</v>
      </c>
      <c r="BG350" s="193">
        <f>IF(N350="zákl. přenesená",J350,0)</f>
        <v>0</v>
      </c>
      <c r="BH350" s="193">
        <f>IF(N350="sníž. přenesená",J350,0)</f>
        <v>0</v>
      </c>
      <c r="BI350" s="193">
        <f>IF(N350="nulová",J350,0)</f>
        <v>0</v>
      </c>
      <c r="BJ350" s="93" t="s">
        <v>78</v>
      </c>
      <c r="BK350" s="193">
        <f>ROUND(I350*H350,2)</f>
        <v>0</v>
      </c>
      <c r="BL350" s="93" t="s">
        <v>188</v>
      </c>
      <c r="BM350" s="93" t="s">
        <v>4187</v>
      </c>
    </row>
    <row r="351" spans="2:65" s="195" customFormat="1">
      <c r="B351" s="194"/>
      <c r="D351" s="196" t="s">
        <v>190</v>
      </c>
      <c r="E351" s="197" t="s">
        <v>5</v>
      </c>
      <c r="F351" s="198" t="s">
        <v>977</v>
      </c>
      <c r="H351" s="197" t="s">
        <v>5</v>
      </c>
      <c r="L351" s="194"/>
      <c r="M351" s="199"/>
      <c r="N351" s="200"/>
      <c r="O351" s="200"/>
      <c r="P351" s="200"/>
      <c r="Q351" s="200"/>
      <c r="R351" s="200"/>
      <c r="S351" s="200"/>
      <c r="T351" s="201"/>
      <c r="AT351" s="197" t="s">
        <v>190</v>
      </c>
      <c r="AU351" s="197" t="s">
        <v>81</v>
      </c>
      <c r="AV351" s="195" t="s">
        <v>78</v>
      </c>
      <c r="AW351" s="195" t="s">
        <v>34</v>
      </c>
      <c r="AX351" s="195" t="s">
        <v>71</v>
      </c>
      <c r="AY351" s="197" t="s">
        <v>180</v>
      </c>
    </row>
    <row r="352" spans="2:65" s="195" customFormat="1">
      <c r="B352" s="194"/>
      <c r="D352" s="196" t="s">
        <v>190</v>
      </c>
      <c r="E352" s="197" t="s">
        <v>5</v>
      </c>
      <c r="F352" s="198" t="s">
        <v>4188</v>
      </c>
      <c r="H352" s="197" t="s">
        <v>5</v>
      </c>
      <c r="L352" s="194"/>
      <c r="M352" s="199"/>
      <c r="N352" s="200"/>
      <c r="O352" s="200"/>
      <c r="P352" s="200"/>
      <c r="Q352" s="200"/>
      <c r="R352" s="200"/>
      <c r="S352" s="200"/>
      <c r="T352" s="201"/>
      <c r="AT352" s="197" t="s">
        <v>190</v>
      </c>
      <c r="AU352" s="197" t="s">
        <v>81</v>
      </c>
      <c r="AV352" s="195" t="s">
        <v>78</v>
      </c>
      <c r="AW352" s="195" t="s">
        <v>34</v>
      </c>
      <c r="AX352" s="195" t="s">
        <v>71</v>
      </c>
      <c r="AY352" s="197" t="s">
        <v>180</v>
      </c>
    </row>
    <row r="353" spans="2:65" s="203" customFormat="1">
      <c r="B353" s="202"/>
      <c r="D353" s="196" t="s">
        <v>190</v>
      </c>
      <c r="E353" s="204" t="s">
        <v>5</v>
      </c>
      <c r="F353" s="205" t="s">
        <v>4189</v>
      </c>
      <c r="H353" s="206">
        <v>76.5</v>
      </c>
      <c r="L353" s="202"/>
      <c r="M353" s="207"/>
      <c r="N353" s="208"/>
      <c r="O353" s="208"/>
      <c r="P353" s="208"/>
      <c r="Q353" s="208"/>
      <c r="R353" s="208"/>
      <c r="S353" s="208"/>
      <c r="T353" s="209"/>
      <c r="AT353" s="204" t="s">
        <v>190</v>
      </c>
      <c r="AU353" s="204" t="s">
        <v>81</v>
      </c>
      <c r="AV353" s="203" t="s">
        <v>81</v>
      </c>
      <c r="AW353" s="203" t="s">
        <v>34</v>
      </c>
      <c r="AX353" s="203" t="s">
        <v>71</v>
      </c>
      <c r="AY353" s="204" t="s">
        <v>180</v>
      </c>
    </row>
    <row r="354" spans="2:65" s="211" customFormat="1">
      <c r="B354" s="210"/>
      <c r="D354" s="196" t="s">
        <v>190</v>
      </c>
      <c r="E354" s="212" t="s">
        <v>5</v>
      </c>
      <c r="F354" s="213" t="s">
        <v>198</v>
      </c>
      <c r="H354" s="214">
        <v>76.5</v>
      </c>
      <c r="L354" s="210"/>
      <c r="M354" s="215"/>
      <c r="N354" s="216"/>
      <c r="O354" s="216"/>
      <c r="P354" s="216"/>
      <c r="Q354" s="216"/>
      <c r="R354" s="216"/>
      <c r="S354" s="216"/>
      <c r="T354" s="217"/>
      <c r="AT354" s="212" t="s">
        <v>190</v>
      </c>
      <c r="AU354" s="212" t="s">
        <v>81</v>
      </c>
      <c r="AV354" s="211" t="s">
        <v>188</v>
      </c>
      <c r="AW354" s="211" t="s">
        <v>34</v>
      </c>
      <c r="AX354" s="211" t="s">
        <v>78</v>
      </c>
      <c r="AY354" s="212" t="s">
        <v>180</v>
      </c>
    </row>
    <row r="355" spans="2:65" s="171" customFormat="1" ht="29.85" customHeight="1">
      <c r="B355" s="170"/>
      <c r="D355" s="172" t="s">
        <v>70</v>
      </c>
      <c r="E355" s="181" t="s">
        <v>922</v>
      </c>
      <c r="F355" s="181" t="s">
        <v>1142</v>
      </c>
      <c r="J355" s="182">
        <f>BK355</f>
        <v>0</v>
      </c>
      <c r="L355" s="170"/>
      <c r="M355" s="175"/>
      <c r="N355" s="176"/>
      <c r="O355" s="176"/>
      <c r="P355" s="177">
        <f>SUM(P356:P375)</f>
        <v>0</v>
      </c>
      <c r="Q355" s="176"/>
      <c r="R355" s="177">
        <f>SUM(R356:R375)</f>
        <v>2.4000000000000003E-4</v>
      </c>
      <c r="S355" s="176"/>
      <c r="T355" s="178">
        <f>SUM(T356:T375)</f>
        <v>3.08</v>
      </c>
      <c r="AR355" s="172" t="s">
        <v>78</v>
      </c>
      <c r="AT355" s="179" t="s">
        <v>70</v>
      </c>
      <c r="AU355" s="179" t="s">
        <v>78</v>
      </c>
      <c r="AY355" s="172" t="s">
        <v>180</v>
      </c>
      <c r="BK355" s="180">
        <f>SUM(BK356:BK375)</f>
        <v>0</v>
      </c>
    </row>
    <row r="356" spans="2:65" s="103" customFormat="1" ht="16.5" customHeight="1">
      <c r="B356" s="104"/>
      <c r="C356" s="183" t="s">
        <v>489</v>
      </c>
      <c r="D356" s="183" t="s">
        <v>183</v>
      </c>
      <c r="E356" s="184" t="s">
        <v>4190</v>
      </c>
      <c r="F356" s="185" t="s">
        <v>4191</v>
      </c>
      <c r="G356" s="186" t="s">
        <v>348</v>
      </c>
      <c r="H356" s="187">
        <v>1.4</v>
      </c>
      <c r="I356" s="6"/>
      <c r="J356" s="188">
        <f>ROUND(I356*H356,2)</f>
        <v>0</v>
      </c>
      <c r="K356" s="185" t="s">
        <v>187</v>
      </c>
      <c r="L356" s="104"/>
      <c r="M356" s="189" t="s">
        <v>5</v>
      </c>
      <c r="N356" s="190" t="s">
        <v>42</v>
      </c>
      <c r="O356" s="105"/>
      <c r="P356" s="191">
        <f>O356*H356</f>
        <v>0</v>
      </c>
      <c r="Q356" s="191">
        <v>0</v>
      </c>
      <c r="R356" s="191">
        <f>Q356*H356</f>
        <v>0</v>
      </c>
      <c r="S356" s="191">
        <v>2.2000000000000002</v>
      </c>
      <c r="T356" s="192">
        <f>S356*H356</f>
        <v>3.08</v>
      </c>
      <c r="AR356" s="93" t="s">
        <v>188</v>
      </c>
      <c r="AT356" s="93" t="s">
        <v>183</v>
      </c>
      <c r="AU356" s="93" t="s">
        <v>81</v>
      </c>
      <c r="AY356" s="93" t="s">
        <v>180</v>
      </c>
      <c r="BE356" s="193">
        <f>IF(N356="základní",J356,0)</f>
        <v>0</v>
      </c>
      <c r="BF356" s="193">
        <f>IF(N356="snížená",J356,0)</f>
        <v>0</v>
      </c>
      <c r="BG356" s="193">
        <f>IF(N356="zákl. přenesená",J356,0)</f>
        <v>0</v>
      </c>
      <c r="BH356" s="193">
        <f>IF(N356="sníž. přenesená",J356,0)</f>
        <v>0</v>
      </c>
      <c r="BI356" s="193">
        <f>IF(N356="nulová",J356,0)</f>
        <v>0</v>
      </c>
      <c r="BJ356" s="93" t="s">
        <v>78</v>
      </c>
      <c r="BK356" s="193">
        <f>ROUND(I356*H356,2)</f>
        <v>0</v>
      </c>
      <c r="BL356" s="93" t="s">
        <v>188</v>
      </c>
      <c r="BM356" s="93" t="s">
        <v>4192</v>
      </c>
    </row>
    <row r="357" spans="2:65" s="195" customFormat="1">
      <c r="B357" s="194"/>
      <c r="D357" s="196" t="s">
        <v>190</v>
      </c>
      <c r="E357" s="197" t="s">
        <v>5</v>
      </c>
      <c r="F357" s="198" t="s">
        <v>4193</v>
      </c>
      <c r="H357" s="197" t="s">
        <v>5</v>
      </c>
      <c r="L357" s="194"/>
      <c r="M357" s="199"/>
      <c r="N357" s="200"/>
      <c r="O357" s="200"/>
      <c r="P357" s="200"/>
      <c r="Q357" s="200"/>
      <c r="R357" s="200"/>
      <c r="S357" s="200"/>
      <c r="T357" s="201"/>
      <c r="AT357" s="197" t="s">
        <v>190</v>
      </c>
      <c r="AU357" s="197" t="s">
        <v>81</v>
      </c>
      <c r="AV357" s="195" t="s">
        <v>78</v>
      </c>
      <c r="AW357" s="195" t="s">
        <v>34</v>
      </c>
      <c r="AX357" s="195" t="s">
        <v>71</v>
      </c>
      <c r="AY357" s="197" t="s">
        <v>180</v>
      </c>
    </row>
    <row r="358" spans="2:65" s="195" customFormat="1">
      <c r="B358" s="194"/>
      <c r="D358" s="196" t="s">
        <v>190</v>
      </c>
      <c r="E358" s="197" t="s">
        <v>5</v>
      </c>
      <c r="F358" s="198" t="s">
        <v>4185</v>
      </c>
      <c r="H358" s="197" t="s">
        <v>5</v>
      </c>
      <c r="L358" s="194"/>
      <c r="M358" s="199"/>
      <c r="N358" s="200"/>
      <c r="O358" s="200"/>
      <c r="P358" s="200"/>
      <c r="Q358" s="200"/>
      <c r="R358" s="200"/>
      <c r="S358" s="200"/>
      <c r="T358" s="201"/>
      <c r="AT358" s="197" t="s">
        <v>190</v>
      </c>
      <c r="AU358" s="197" t="s">
        <v>81</v>
      </c>
      <c r="AV358" s="195" t="s">
        <v>78</v>
      </c>
      <c r="AW358" s="195" t="s">
        <v>34</v>
      </c>
      <c r="AX358" s="195" t="s">
        <v>71</v>
      </c>
      <c r="AY358" s="197" t="s">
        <v>180</v>
      </c>
    </row>
    <row r="359" spans="2:65" s="203" customFormat="1">
      <c r="B359" s="202"/>
      <c r="D359" s="196" t="s">
        <v>190</v>
      </c>
      <c r="E359" s="204" t="s">
        <v>5</v>
      </c>
      <c r="F359" s="205" t="s">
        <v>4194</v>
      </c>
      <c r="H359" s="206">
        <v>1.4</v>
      </c>
      <c r="L359" s="202"/>
      <c r="M359" s="207"/>
      <c r="N359" s="208"/>
      <c r="O359" s="208"/>
      <c r="P359" s="208"/>
      <c r="Q359" s="208"/>
      <c r="R359" s="208"/>
      <c r="S359" s="208"/>
      <c r="T359" s="209"/>
      <c r="AT359" s="204" t="s">
        <v>190</v>
      </c>
      <c r="AU359" s="204" t="s">
        <v>81</v>
      </c>
      <c r="AV359" s="203" t="s">
        <v>81</v>
      </c>
      <c r="AW359" s="203" t="s">
        <v>34</v>
      </c>
      <c r="AX359" s="203" t="s">
        <v>78</v>
      </c>
      <c r="AY359" s="204" t="s">
        <v>180</v>
      </c>
    </row>
    <row r="360" spans="2:65" s="103" customFormat="1" ht="25.5" customHeight="1">
      <c r="B360" s="104"/>
      <c r="C360" s="183" t="s">
        <v>500</v>
      </c>
      <c r="D360" s="183" t="s">
        <v>183</v>
      </c>
      <c r="E360" s="184" t="s">
        <v>1182</v>
      </c>
      <c r="F360" s="185" t="s">
        <v>1183</v>
      </c>
      <c r="G360" s="186" t="s">
        <v>186</v>
      </c>
      <c r="H360" s="187">
        <v>24</v>
      </c>
      <c r="I360" s="6"/>
      <c r="J360" s="188">
        <f>ROUND(I360*H360,2)</f>
        <v>0</v>
      </c>
      <c r="K360" s="185" t="s">
        <v>187</v>
      </c>
      <c r="L360" s="104"/>
      <c r="M360" s="189" t="s">
        <v>5</v>
      </c>
      <c r="N360" s="190" t="s">
        <v>42</v>
      </c>
      <c r="O360" s="105"/>
      <c r="P360" s="191">
        <f>O360*H360</f>
        <v>0</v>
      </c>
      <c r="Q360" s="191">
        <v>1.0000000000000001E-5</v>
      </c>
      <c r="R360" s="191">
        <f>Q360*H360</f>
        <v>2.4000000000000003E-4</v>
      </c>
      <c r="S360" s="191">
        <v>0</v>
      </c>
      <c r="T360" s="192">
        <f>S360*H360</f>
        <v>0</v>
      </c>
      <c r="AR360" s="93" t="s">
        <v>188</v>
      </c>
      <c r="AT360" s="93" t="s">
        <v>183</v>
      </c>
      <c r="AU360" s="93" t="s">
        <v>81</v>
      </c>
      <c r="AY360" s="93" t="s">
        <v>180</v>
      </c>
      <c r="BE360" s="193">
        <f>IF(N360="základní",J360,0)</f>
        <v>0</v>
      </c>
      <c r="BF360" s="193">
        <f>IF(N360="snížená",J360,0)</f>
        <v>0</v>
      </c>
      <c r="BG360" s="193">
        <f>IF(N360="zákl. přenesená",J360,0)</f>
        <v>0</v>
      </c>
      <c r="BH360" s="193">
        <f>IF(N360="sníž. přenesená",J360,0)</f>
        <v>0</v>
      </c>
      <c r="BI360" s="193">
        <f>IF(N360="nulová",J360,0)</f>
        <v>0</v>
      </c>
      <c r="BJ360" s="93" t="s">
        <v>78</v>
      </c>
      <c r="BK360" s="193">
        <f>ROUND(I360*H360,2)</f>
        <v>0</v>
      </c>
      <c r="BL360" s="93" t="s">
        <v>188</v>
      </c>
      <c r="BM360" s="93" t="s">
        <v>4195</v>
      </c>
    </row>
    <row r="361" spans="2:65" s="195" customFormat="1">
      <c r="B361" s="194"/>
      <c r="D361" s="196" t="s">
        <v>190</v>
      </c>
      <c r="E361" s="197" t="s">
        <v>5</v>
      </c>
      <c r="F361" s="198" t="s">
        <v>4196</v>
      </c>
      <c r="H361" s="197" t="s">
        <v>5</v>
      </c>
      <c r="L361" s="194"/>
      <c r="M361" s="199"/>
      <c r="N361" s="200"/>
      <c r="O361" s="200"/>
      <c r="P361" s="200"/>
      <c r="Q361" s="200"/>
      <c r="R361" s="200"/>
      <c r="S361" s="200"/>
      <c r="T361" s="201"/>
      <c r="AT361" s="197" t="s">
        <v>190</v>
      </c>
      <c r="AU361" s="197" t="s">
        <v>81</v>
      </c>
      <c r="AV361" s="195" t="s">
        <v>78</v>
      </c>
      <c r="AW361" s="195" t="s">
        <v>34</v>
      </c>
      <c r="AX361" s="195" t="s">
        <v>71</v>
      </c>
      <c r="AY361" s="197" t="s">
        <v>180</v>
      </c>
    </row>
    <row r="362" spans="2:65" s="195" customFormat="1">
      <c r="B362" s="194"/>
      <c r="D362" s="196" t="s">
        <v>190</v>
      </c>
      <c r="E362" s="197" t="s">
        <v>5</v>
      </c>
      <c r="F362" s="198" t="s">
        <v>4146</v>
      </c>
      <c r="H362" s="197" t="s">
        <v>5</v>
      </c>
      <c r="L362" s="194"/>
      <c r="M362" s="199"/>
      <c r="N362" s="200"/>
      <c r="O362" s="200"/>
      <c r="P362" s="200"/>
      <c r="Q362" s="200"/>
      <c r="R362" s="200"/>
      <c r="S362" s="200"/>
      <c r="T362" s="201"/>
      <c r="AT362" s="197" t="s">
        <v>190</v>
      </c>
      <c r="AU362" s="197" t="s">
        <v>81</v>
      </c>
      <c r="AV362" s="195" t="s">
        <v>78</v>
      </c>
      <c r="AW362" s="195" t="s">
        <v>34</v>
      </c>
      <c r="AX362" s="195" t="s">
        <v>71</v>
      </c>
      <c r="AY362" s="197" t="s">
        <v>180</v>
      </c>
    </row>
    <row r="363" spans="2:65" s="203" customFormat="1">
      <c r="B363" s="202"/>
      <c r="D363" s="196" t="s">
        <v>190</v>
      </c>
      <c r="E363" s="204" t="s">
        <v>5</v>
      </c>
      <c r="F363" s="205" t="s">
        <v>4197</v>
      </c>
      <c r="H363" s="206">
        <v>24</v>
      </c>
      <c r="L363" s="202"/>
      <c r="M363" s="207"/>
      <c r="N363" s="208"/>
      <c r="O363" s="208"/>
      <c r="P363" s="208"/>
      <c r="Q363" s="208"/>
      <c r="R363" s="208"/>
      <c r="S363" s="208"/>
      <c r="T363" s="209"/>
      <c r="AT363" s="204" t="s">
        <v>190</v>
      </c>
      <c r="AU363" s="204" t="s">
        <v>81</v>
      </c>
      <c r="AV363" s="203" t="s">
        <v>81</v>
      </c>
      <c r="AW363" s="203" t="s">
        <v>34</v>
      </c>
      <c r="AX363" s="203" t="s">
        <v>78</v>
      </c>
      <c r="AY363" s="204" t="s">
        <v>180</v>
      </c>
    </row>
    <row r="364" spans="2:65" s="103" customFormat="1" ht="25.5" customHeight="1">
      <c r="B364" s="104"/>
      <c r="C364" s="183" t="s">
        <v>504</v>
      </c>
      <c r="D364" s="183" t="s">
        <v>183</v>
      </c>
      <c r="E364" s="184" t="s">
        <v>241</v>
      </c>
      <c r="F364" s="185" t="s">
        <v>242</v>
      </c>
      <c r="G364" s="186" t="s">
        <v>237</v>
      </c>
      <c r="H364" s="187">
        <v>3.08</v>
      </c>
      <c r="I364" s="6"/>
      <c r="J364" s="188">
        <f>ROUND(I364*H364,2)</f>
        <v>0</v>
      </c>
      <c r="K364" s="185" t="s">
        <v>187</v>
      </c>
      <c r="L364" s="104"/>
      <c r="M364" s="189" t="s">
        <v>5</v>
      </c>
      <c r="N364" s="190" t="s">
        <v>42</v>
      </c>
      <c r="O364" s="105"/>
      <c r="P364" s="191">
        <f>O364*H364</f>
        <v>0</v>
      </c>
      <c r="Q364" s="191">
        <v>0</v>
      </c>
      <c r="R364" s="191">
        <f>Q364*H364</f>
        <v>0</v>
      </c>
      <c r="S364" s="191">
        <v>0</v>
      </c>
      <c r="T364" s="192">
        <f>S364*H364</f>
        <v>0</v>
      </c>
      <c r="AR364" s="93" t="s">
        <v>188</v>
      </c>
      <c r="AT364" s="93" t="s">
        <v>183</v>
      </c>
      <c r="AU364" s="93" t="s">
        <v>81</v>
      </c>
      <c r="AY364" s="93" t="s">
        <v>180</v>
      </c>
      <c r="BE364" s="193">
        <f>IF(N364="základní",J364,0)</f>
        <v>0</v>
      </c>
      <c r="BF364" s="193">
        <f>IF(N364="snížená",J364,0)</f>
        <v>0</v>
      </c>
      <c r="BG364" s="193">
        <f>IF(N364="zákl. přenesená",J364,0)</f>
        <v>0</v>
      </c>
      <c r="BH364" s="193">
        <f>IF(N364="sníž. přenesená",J364,0)</f>
        <v>0</v>
      </c>
      <c r="BI364" s="193">
        <f>IF(N364="nulová",J364,0)</f>
        <v>0</v>
      </c>
      <c r="BJ364" s="93" t="s">
        <v>78</v>
      </c>
      <c r="BK364" s="193">
        <f>ROUND(I364*H364,2)</f>
        <v>0</v>
      </c>
      <c r="BL364" s="93" t="s">
        <v>188</v>
      </c>
      <c r="BM364" s="93" t="s">
        <v>4198</v>
      </c>
    </row>
    <row r="365" spans="2:65" s="195" customFormat="1">
      <c r="B365" s="194"/>
      <c r="D365" s="196" t="s">
        <v>190</v>
      </c>
      <c r="E365" s="197" t="s">
        <v>5</v>
      </c>
      <c r="F365" s="198" t="s">
        <v>4031</v>
      </c>
      <c r="H365" s="197" t="s">
        <v>5</v>
      </c>
      <c r="L365" s="194"/>
      <c r="M365" s="199"/>
      <c r="N365" s="200"/>
      <c r="O365" s="200"/>
      <c r="P365" s="200"/>
      <c r="Q365" s="200"/>
      <c r="R365" s="200"/>
      <c r="S365" s="200"/>
      <c r="T365" s="201"/>
      <c r="AT365" s="197" t="s">
        <v>190</v>
      </c>
      <c r="AU365" s="197" t="s">
        <v>81</v>
      </c>
      <c r="AV365" s="195" t="s">
        <v>78</v>
      </c>
      <c r="AW365" s="195" t="s">
        <v>34</v>
      </c>
      <c r="AX365" s="195" t="s">
        <v>71</v>
      </c>
      <c r="AY365" s="197" t="s">
        <v>180</v>
      </c>
    </row>
    <row r="366" spans="2:65" s="203" customFormat="1">
      <c r="B366" s="202"/>
      <c r="D366" s="196" t="s">
        <v>190</v>
      </c>
      <c r="E366" s="204" t="s">
        <v>5</v>
      </c>
      <c r="F366" s="205" t="s">
        <v>4199</v>
      </c>
      <c r="H366" s="206">
        <v>3.08</v>
      </c>
      <c r="L366" s="202"/>
      <c r="M366" s="207"/>
      <c r="N366" s="208"/>
      <c r="O366" s="208"/>
      <c r="P366" s="208"/>
      <c r="Q366" s="208"/>
      <c r="R366" s="208"/>
      <c r="S366" s="208"/>
      <c r="T366" s="209"/>
      <c r="AT366" s="204" t="s">
        <v>190</v>
      </c>
      <c r="AU366" s="204" t="s">
        <v>81</v>
      </c>
      <c r="AV366" s="203" t="s">
        <v>81</v>
      </c>
      <c r="AW366" s="203" t="s">
        <v>34</v>
      </c>
      <c r="AX366" s="203" t="s">
        <v>78</v>
      </c>
      <c r="AY366" s="204" t="s">
        <v>180</v>
      </c>
    </row>
    <row r="367" spans="2:65" s="103" customFormat="1" ht="16.5" customHeight="1">
      <c r="B367" s="104"/>
      <c r="C367" s="183" t="s">
        <v>510</v>
      </c>
      <c r="D367" s="183" t="s">
        <v>183</v>
      </c>
      <c r="E367" s="184" t="s">
        <v>245</v>
      </c>
      <c r="F367" s="185" t="s">
        <v>246</v>
      </c>
      <c r="G367" s="186" t="s">
        <v>237</v>
      </c>
      <c r="H367" s="187">
        <v>3.08</v>
      </c>
      <c r="I367" s="6"/>
      <c r="J367" s="188">
        <f>ROUND(I367*H367,2)</f>
        <v>0</v>
      </c>
      <c r="K367" s="185" t="s">
        <v>187</v>
      </c>
      <c r="L367" s="104"/>
      <c r="M367" s="189" t="s">
        <v>5</v>
      </c>
      <c r="N367" s="190" t="s">
        <v>42</v>
      </c>
      <c r="O367" s="105"/>
      <c r="P367" s="191">
        <f>O367*H367</f>
        <v>0</v>
      </c>
      <c r="Q367" s="191">
        <v>0</v>
      </c>
      <c r="R367" s="191">
        <f>Q367*H367</f>
        <v>0</v>
      </c>
      <c r="S367" s="191">
        <v>0</v>
      </c>
      <c r="T367" s="192">
        <f>S367*H367</f>
        <v>0</v>
      </c>
      <c r="AR367" s="93" t="s">
        <v>188</v>
      </c>
      <c r="AT367" s="93" t="s">
        <v>183</v>
      </c>
      <c r="AU367" s="93" t="s">
        <v>81</v>
      </c>
      <c r="AY367" s="93" t="s">
        <v>180</v>
      </c>
      <c r="BE367" s="193">
        <f>IF(N367="základní",J367,0)</f>
        <v>0</v>
      </c>
      <c r="BF367" s="193">
        <f>IF(N367="snížená",J367,0)</f>
        <v>0</v>
      </c>
      <c r="BG367" s="193">
        <f>IF(N367="zákl. přenesená",J367,0)</f>
        <v>0</v>
      </c>
      <c r="BH367" s="193">
        <f>IF(N367="sníž. přenesená",J367,0)</f>
        <v>0</v>
      </c>
      <c r="BI367" s="193">
        <f>IF(N367="nulová",J367,0)</f>
        <v>0</v>
      </c>
      <c r="BJ367" s="93" t="s">
        <v>78</v>
      </c>
      <c r="BK367" s="193">
        <f>ROUND(I367*H367,2)</f>
        <v>0</v>
      </c>
      <c r="BL367" s="93" t="s">
        <v>188</v>
      </c>
      <c r="BM367" s="93" t="s">
        <v>4200</v>
      </c>
    </row>
    <row r="368" spans="2:65" s="195" customFormat="1">
      <c r="B368" s="194"/>
      <c r="D368" s="196" t="s">
        <v>190</v>
      </c>
      <c r="E368" s="197" t="s">
        <v>5</v>
      </c>
      <c r="F368" s="198" t="s">
        <v>248</v>
      </c>
      <c r="H368" s="197" t="s">
        <v>5</v>
      </c>
      <c r="L368" s="194"/>
      <c r="M368" s="199"/>
      <c r="N368" s="200"/>
      <c r="O368" s="200"/>
      <c r="P368" s="200"/>
      <c r="Q368" s="200"/>
      <c r="R368" s="200"/>
      <c r="S368" s="200"/>
      <c r="T368" s="201"/>
      <c r="AT368" s="197" t="s">
        <v>190</v>
      </c>
      <c r="AU368" s="197" t="s">
        <v>81</v>
      </c>
      <c r="AV368" s="195" t="s">
        <v>78</v>
      </c>
      <c r="AW368" s="195" t="s">
        <v>34</v>
      </c>
      <c r="AX368" s="195" t="s">
        <v>71</v>
      </c>
      <c r="AY368" s="197" t="s">
        <v>180</v>
      </c>
    </row>
    <row r="369" spans="2:65" s="203" customFormat="1">
      <c r="B369" s="202"/>
      <c r="D369" s="196" t="s">
        <v>190</v>
      </c>
      <c r="E369" s="204" t="s">
        <v>5</v>
      </c>
      <c r="F369" s="205" t="s">
        <v>4199</v>
      </c>
      <c r="H369" s="206">
        <v>3.08</v>
      </c>
      <c r="L369" s="202"/>
      <c r="M369" s="207"/>
      <c r="N369" s="208"/>
      <c r="O369" s="208"/>
      <c r="P369" s="208"/>
      <c r="Q369" s="208"/>
      <c r="R369" s="208"/>
      <c r="S369" s="208"/>
      <c r="T369" s="209"/>
      <c r="AT369" s="204" t="s">
        <v>190</v>
      </c>
      <c r="AU369" s="204" t="s">
        <v>81</v>
      </c>
      <c r="AV369" s="203" t="s">
        <v>81</v>
      </c>
      <c r="AW369" s="203" t="s">
        <v>34</v>
      </c>
      <c r="AX369" s="203" t="s">
        <v>78</v>
      </c>
      <c r="AY369" s="204" t="s">
        <v>180</v>
      </c>
    </row>
    <row r="370" spans="2:65" s="103" customFormat="1" ht="25.5" customHeight="1">
      <c r="B370" s="104"/>
      <c r="C370" s="183" t="s">
        <v>565</v>
      </c>
      <c r="D370" s="183" t="s">
        <v>183</v>
      </c>
      <c r="E370" s="184" t="s">
        <v>1308</v>
      </c>
      <c r="F370" s="185" t="s">
        <v>1309</v>
      </c>
      <c r="G370" s="186" t="s">
        <v>237</v>
      </c>
      <c r="H370" s="187">
        <v>3.08</v>
      </c>
      <c r="I370" s="6"/>
      <c r="J370" s="188">
        <f>ROUND(I370*H370,2)</f>
        <v>0</v>
      </c>
      <c r="K370" s="185" t="s">
        <v>187</v>
      </c>
      <c r="L370" s="104"/>
      <c r="M370" s="189" t="s">
        <v>5</v>
      </c>
      <c r="N370" s="190" t="s">
        <v>42</v>
      </c>
      <c r="O370" s="105"/>
      <c r="P370" s="191">
        <f>O370*H370</f>
        <v>0</v>
      </c>
      <c r="Q370" s="191">
        <v>0</v>
      </c>
      <c r="R370" s="191">
        <f>Q370*H370</f>
        <v>0</v>
      </c>
      <c r="S370" s="191">
        <v>0</v>
      </c>
      <c r="T370" s="192">
        <f>S370*H370</f>
        <v>0</v>
      </c>
      <c r="AR370" s="93" t="s">
        <v>188</v>
      </c>
      <c r="AT370" s="93" t="s">
        <v>183</v>
      </c>
      <c r="AU370" s="93" t="s">
        <v>81</v>
      </c>
      <c r="AY370" s="93" t="s">
        <v>180</v>
      </c>
      <c r="BE370" s="193">
        <f>IF(N370="základní",J370,0)</f>
        <v>0</v>
      </c>
      <c r="BF370" s="193">
        <f>IF(N370="snížená",J370,0)</f>
        <v>0</v>
      </c>
      <c r="BG370" s="193">
        <f>IF(N370="zákl. přenesená",J370,0)</f>
        <v>0</v>
      </c>
      <c r="BH370" s="193">
        <f>IF(N370="sníž. přenesená",J370,0)</f>
        <v>0</v>
      </c>
      <c r="BI370" s="193">
        <f>IF(N370="nulová",J370,0)</f>
        <v>0</v>
      </c>
      <c r="BJ370" s="93" t="s">
        <v>78</v>
      </c>
      <c r="BK370" s="193">
        <f>ROUND(I370*H370,2)</f>
        <v>0</v>
      </c>
      <c r="BL370" s="93" t="s">
        <v>188</v>
      </c>
      <c r="BM370" s="93" t="s">
        <v>4201</v>
      </c>
    </row>
    <row r="371" spans="2:65" s="203" customFormat="1">
      <c r="B371" s="202"/>
      <c r="D371" s="196" t="s">
        <v>190</v>
      </c>
      <c r="E371" s="204" t="s">
        <v>5</v>
      </c>
      <c r="F371" s="205" t="s">
        <v>4199</v>
      </c>
      <c r="H371" s="206">
        <v>3.08</v>
      </c>
      <c r="L371" s="202"/>
      <c r="M371" s="207"/>
      <c r="N371" s="208"/>
      <c r="O371" s="208"/>
      <c r="P371" s="208"/>
      <c r="Q371" s="208"/>
      <c r="R371" s="208"/>
      <c r="S371" s="208"/>
      <c r="T371" s="209"/>
      <c r="AT371" s="204" t="s">
        <v>190</v>
      </c>
      <c r="AU371" s="204" t="s">
        <v>81</v>
      </c>
      <c r="AV371" s="203" t="s">
        <v>81</v>
      </c>
      <c r="AW371" s="203" t="s">
        <v>34</v>
      </c>
      <c r="AX371" s="203" t="s">
        <v>78</v>
      </c>
      <c r="AY371" s="204" t="s">
        <v>180</v>
      </c>
    </row>
    <row r="372" spans="2:65" s="103" customFormat="1" ht="25.5" customHeight="1">
      <c r="B372" s="104"/>
      <c r="C372" s="183" t="s">
        <v>569</v>
      </c>
      <c r="D372" s="183" t="s">
        <v>183</v>
      </c>
      <c r="E372" s="184" t="s">
        <v>1312</v>
      </c>
      <c r="F372" s="185" t="s">
        <v>1313</v>
      </c>
      <c r="G372" s="186" t="s">
        <v>237</v>
      </c>
      <c r="H372" s="187">
        <v>43.12</v>
      </c>
      <c r="I372" s="6"/>
      <c r="J372" s="188">
        <f>ROUND(I372*H372,2)</f>
        <v>0</v>
      </c>
      <c r="K372" s="185" t="s">
        <v>187</v>
      </c>
      <c r="L372" s="104"/>
      <c r="M372" s="189" t="s">
        <v>5</v>
      </c>
      <c r="N372" s="190" t="s">
        <v>42</v>
      </c>
      <c r="O372" s="105"/>
      <c r="P372" s="191">
        <f>O372*H372</f>
        <v>0</v>
      </c>
      <c r="Q372" s="191">
        <v>0</v>
      </c>
      <c r="R372" s="191">
        <f>Q372*H372</f>
        <v>0</v>
      </c>
      <c r="S372" s="191">
        <v>0</v>
      </c>
      <c r="T372" s="192">
        <f>S372*H372</f>
        <v>0</v>
      </c>
      <c r="AR372" s="93" t="s">
        <v>188</v>
      </c>
      <c r="AT372" s="93" t="s">
        <v>183</v>
      </c>
      <c r="AU372" s="93" t="s">
        <v>81</v>
      </c>
      <c r="AY372" s="93" t="s">
        <v>180</v>
      </c>
      <c r="BE372" s="193">
        <f>IF(N372="základní",J372,0)</f>
        <v>0</v>
      </c>
      <c r="BF372" s="193">
        <f>IF(N372="snížená",J372,0)</f>
        <v>0</v>
      </c>
      <c r="BG372" s="193">
        <f>IF(N372="zákl. přenesená",J372,0)</f>
        <v>0</v>
      </c>
      <c r="BH372" s="193">
        <f>IF(N372="sníž. přenesená",J372,0)</f>
        <v>0</v>
      </c>
      <c r="BI372" s="193">
        <f>IF(N372="nulová",J372,0)</f>
        <v>0</v>
      </c>
      <c r="BJ372" s="93" t="s">
        <v>78</v>
      </c>
      <c r="BK372" s="193">
        <f>ROUND(I372*H372,2)</f>
        <v>0</v>
      </c>
      <c r="BL372" s="93" t="s">
        <v>188</v>
      </c>
      <c r="BM372" s="93" t="s">
        <v>4202</v>
      </c>
    </row>
    <row r="373" spans="2:65" s="203" customFormat="1">
      <c r="B373" s="202"/>
      <c r="D373" s="196" t="s">
        <v>190</v>
      </c>
      <c r="E373" s="204" t="s">
        <v>5</v>
      </c>
      <c r="F373" s="205" t="s">
        <v>4203</v>
      </c>
      <c r="H373" s="206">
        <v>43.12</v>
      </c>
      <c r="L373" s="202"/>
      <c r="M373" s="207"/>
      <c r="N373" s="208"/>
      <c r="O373" s="208"/>
      <c r="P373" s="208"/>
      <c r="Q373" s="208"/>
      <c r="R373" s="208"/>
      <c r="S373" s="208"/>
      <c r="T373" s="209"/>
      <c r="AT373" s="204" t="s">
        <v>190</v>
      </c>
      <c r="AU373" s="204" t="s">
        <v>81</v>
      </c>
      <c r="AV373" s="203" t="s">
        <v>81</v>
      </c>
      <c r="AW373" s="203" t="s">
        <v>34</v>
      </c>
      <c r="AX373" s="203" t="s">
        <v>78</v>
      </c>
      <c r="AY373" s="204" t="s">
        <v>180</v>
      </c>
    </row>
    <row r="374" spans="2:65" s="103" customFormat="1" ht="25.5" customHeight="1">
      <c r="B374" s="104"/>
      <c r="C374" s="183" t="s">
        <v>577</v>
      </c>
      <c r="D374" s="183" t="s">
        <v>183</v>
      </c>
      <c r="E374" s="184" t="s">
        <v>3010</v>
      </c>
      <c r="F374" s="185" t="s">
        <v>273</v>
      </c>
      <c r="G374" s="186" t="s">
        <v>237</v>
      </c>
      <c r="H374" s="187">
        <v>3.08</v>
      </c>
      <c r="I374" s="6"/>
      <c r="J374" s="188">
        <f>ROUND(I374*H374,2)</f>
        <v>0</v>
      </c>
      <c r="K374" s="185" t="s">
        <v>187</v>
      </c>
      <c r="L374" s="104"/>
      <c r="M374" s="189" t="s">
        <v>5</v>
      </c>
      <c r="N374" s="190" t="s">
        <v>42</v>
      </c>
      <c r="O374" s="105"/>
      <c r="P374" s="191">
        <f>O374*H374</f>
        <v>0</v>
      </c>
      <c r="Q374" s="191">
        <v>0</v>
      </c>
      <c r="R374" s="191">
        <f>Q374*H374</f>
        <v>0</v>
      </c>
      <c r="S374" s="191">
        <v>0</v>
      </c>
      <c r="T374" s="192">
        <f>S374*H374</f>
        <v>0</v>
      </c>
      <c r="AR374" s="93" t="s">
        <v>188</v>
      </c>
      <c r="AT374" s="93" t="s">
        <v>183</v>
      </c>
      <c r="AU374" s="93" t="s">
        <v>81</v>
      </c>
      <c r="AY374" s="93" t="s">
        <v>180</v>
      </c>
      <c r="BE374" s="193">
        <f>IF(N374="základní",J374,0)</f>
        <v>0</v>
      </c>
      <c r="BF374" s="193">
        <f>IF(N374="snížená",J374,0)</f>
        <v>0</v>
      </c>
      <c r="BG374" s="193">
        <f>IF(N374="zákl. přenesená",J374,0)</f>
        <v>0</v>
      </c>
      <c r="BH374" s="193">
        <f>IF(N374="sníž. přenesená",J374,0)</f>
        <v>0</v>
      </c>
      <c r="BI374" s="193">
        <f>IF(N374="nulová",J374,0)</f>
        <v>0</v>
      </c>
      <c r="BJ374" s="93" t="s">
        <v>78</v>
      </c>
      <c r="BK374" s="193">
        <f>ROUND(I374*H374,2)</f>
        <v>0</v>
      </c>
      <c r="BL374" s="93" t="s">
        <v>188</v>
      </c>
      <c r="BM374" s="93" t="s">
        <v>4204</v>
      </c>
    </row>
    <row r="375" spans="2:65" s="203" customFormat="1">
      <c r="B375" s="202"/>
      <c r="D375" s="196" t="s">
        <v>190</v>
      </c>
      <c r="E375" s="204" t="s">
        <v>5</v>
      </c>
      <c r="F375" s="205" t="s">
        <v>4199</v>
      </c>
      <c r="H375" s="206">
        <v>3.08</v>
      </c>
      <c r="L375" s="202"/>
      <c r="M375" s="207"/>
      <c r="N375" s="208"/>
      <c r="O375" s="208"/>
      <c r="P375" s="208"/>
      <c r="Q375" s="208"/>
      <c r="R375" s="208"/>
      <c r="S375" s="208"/>
      <c r="T375" s="209"/>
      <c r="AT375" s="204" t="s">
        <v>190</v>
      </c>
      <c r="AU375" s="204" t="s">
        <v>81</v>
      </c>
      <c r="AV375" s="203" t="s">
        <v>81</v>
      </c>
      <c r="AW375" s="203" t="s">
        <v>34</v>
      </c>
      <c r="AX375" s="203" t="s">
        <v>78</v>
      </c>
      <c r="AY375" s="204" t="s">
        <v>180</v>
      </c>
    </row>
    <row r="376" spans="2:65" s="171" customFormat="1" ht="29.85" customHeight="1">
      <c r="B376" s="170"/>
      <c r="D376" s="172" t="s">
        <v>70</v>
      </c>
      <c r="E376" s="181" t="s">
        <v>1326</v>
      </c>
      <c r="F376" s="181" t="s">
        <v>1327</v>
      </c>
      <c r="J376" s="182">
        <f>BK376</f>
        <v>0</v>
      </c>
      <c r="L376" s="170"/>
      <c r="M376" s="175"/>
      <c r="N376" s="176"/>
      <c r="O376" s="176"/>
      <c r="P376" s="177">
        <f>P377</f>
        <v>0</v>
      </c>
      <c r="Q376" s="176"/>
      <c r="R376" s="177">
        <f>R377</f>
        <v>0</v>
      </c>
      <c r="S376" s="176"/>
      <c r="T376" s="178">
        <f>T377</f>
        <v>0</v>
      </c>
      <c r="AR376" s="172" t="s">
        <v>78</v>
      </c>
      <c r="AT376" s="179" t="s">
        <v>70</v>
      </c>
      <c r="AU376" s="179" t="s">
        <v>78</v>
      </c>
      <c r="AY376" s="172" t="s">
        <v>180</v>
      </c>
      <c r="BK376" s="180">
        <f>BK377</f>
        <v>0</v>
      </c>
    </row>
    <row r="377" spans="2:65" s="103" customFormat="1" ht="38.25" customHeight="1">
      <c r="B377" s="104"/>
      <c r="C377" s="183" t="s">
        <v>584</v>
      </c>
      <c r="D377" s="183" t="s">
        <v>183</v>
      </c>
      <c r="E377" s="184" t="s">
        <v>4205</v>
      </c>
      <c r="F377" s="185" t="s">
        <v>4206</v>
      </c>
      <c r="G377" s="186" t="s">
        <v>237</v>
      </c>
      <c r="H377" s="187">
        <v>85.412000000000006</v>
      </c>
      <c r="I377" s="6"/>
      <c r="J377" s="188">
        <f>ROUND(I377*H377,2)</f>
        <v>0</v>
      </c>
      <c r="K377" s="185" t="s">
        <v>187</v>
      </c>
      <c r="L377" s="104"/>
      <c r="M377" s="189" t="s">
        <v>5</v>
      </c>
      <c r="N377" s="190" t="s">
        <v>42</v>
      </c>
      <c r="O377" s="105"/>
      <c r="P377" s="191">
        <f>O377*H377</f>
        <v>0</v>
      </c>
      <c r="Q377" s="191">
        <v>0</v>
      </c>
      <c r="R377" s="191">
        <f>Q377*H377</f>
        <v>0</v>
      </c>
      <c r="S377" s="191">
        <v>0</v>
      </c>
      <c r="T377" s="192">
        <f>S377*H377</f>
        <v>0</v>
      </c>
      <c r="AR377" s="93" t="s">
        <v>188</v>
      </c>
      <c r="AT377" s="93" t="s">
        <v>183</v>
      </c>
      <c r="AU377" s="93" t="s">
        <v>81</v>
      </c>
      <c r="AY377" s="93" t="s">
        <v>180</v>
      </c>
      <c r="BE377" s="193">
        <f>IF(N377="základní",J377,0)</f>
        <v>0</v>
      </c>
      <c r="BF377" s="193">
        <f>IF(N377="snížená",J377,0)</f>
        <v>0</v>
      </c>
      <c r="BG377" s="193">
        <f>IF(N377="zákl. přenesená",J377,0)</f>
        <v>0</v>
      </c>
      <c r="BH377" s="193">
        <f>IF(N377="sníž. přenesená",J377,0)</f>
        <v>0</v>
      </c>
      <c r="BI377" s="193">
        <f>IF(N377="nulová",J377,0)</f>
        <v>0</v>
      </c>
      <c r="BJ377" s="93" t="s">
        <v>78</v>
      </c>
      <c r="BK377" s="193">
        <f>ROUND(I377*H377,2)</f>
        <v>0</v>
      </c>
      <c r="BL377" s="93" t="s">
        <v>188</v>
      </c>
      <c r="BM377" s="93" t="s">
        <v>4207</v>
      </c>
    </row>
    <row r="378" spans="2:65" s="171" customFormat="1" ht="37.35" customHeight="1">
      <c r="B378" s="170"/>
      <c r="D378" s="172" t="s">
        <v>70</v>
      </c>
      <c r="E378" s="173" t="s">
        <v>1332</v>
      </c>
      <c r="F378" s="173" t="s">
        <v>1333</v>
      </c>
      <c r="J378" s="174">
        <f>BK378</f>
        <v>0</v>
      </c>
      <c r="L378" s="170"/>
      <c r="M378" s="175"/>
      <c r="N378" s="176"/>
      <c r="O378" s="176"/>
      <c r="P378" s="177">
        <f>P379</f>
        <v>0</v>
      </c>
      <c r="Q378" s="176"/>
      <c r="R378" s="177">
        <f>R379</f>
        <v>2.3209570000000004</v>
      </c>
      <c r="S378" s="176"/>
      <c r="T378" s="178">
        <f>T379</f>
        <v>0</v>
      </c>
      <c r="AR378" s="172" t="s">
        <v>81</v>
      </c>
      <c r="AT378" s="179" t="s">
        <v>70</v>
      </c>
      <c r="AU378" s="179" t="s">
        <v>71</v>
      </c>
      <c r="AY378" s="172" t="s">
        <v>180</v>
      </c>
      <c r="BK378" s="180">
        <f>BK379</f>
        <v>0</v>
      </c>
    </row>
    <row r="379" spans="2:65" s="171" customFormat="1" ht="19.899999999999999" customHeight="1">
      <c r="B379" s="170"/>
      <c r="D379" s="172" t="s">
        <v>70</v>
      </c>
      <c r="E379" s="181" t="s">
        <v>4208</v>
      </c>
      <c r="F379" s="181" t="s">
        <v>4209</v>
      </c>
      <c r="J379" s="182">
        <f>BK379</f>
        <v>0</v>
      </c>
      <c r="L379" s="170"/>
      <c r="M379" s="175"/>
      <c r="N379" s="176"/>
      <c r="O379" s="176"/>
      <c r="P379" s="177">
        <f>SUM(P380:P405)</f>
        <v>0</v>
      </c>
      <c r="Q379" s="176"/>
      <c r="R379" s="177">
        <f>SUM(R380:R405)</f>
        <v>2.3209570000000004</v>
      </c>
      <c r="S379" s="176"/>
      <c r="T379" s="178">
        <f>SUM(T380:T405)</f>
        <v>0</v>
      </c>
      <c r="AR379" s="172" t="s">
        <v>81</v>
      </c>
      <c r="AT379" s="179" t="s">
        <v>70</v>
      </c>
      <c r="AU379" s="179" t="s">
        <v>78</v>
      </c>
      <c r="AY379" s="172" t="s">
        <v>180</v>
      </c>
      <c r="BK379" s="180">
        <f>SUM(BK380:BK405)</f>
        <v>0</v>
      </c>
    </row>
    <row r="380" spans="2:65" s="103" customFormat="1" ht="38.25" customHeight="1">
      <c r="B380" s="104"/>
      <c r="C380" s="183" t="s">
        <v>586</v>
      </c>
      <c r="D380" s="183" t="s">
        <v>183</v>
      </c>
      <c r="E380" s="184" t="s">
        <v>4210</v>
      </c>
      <c r="F380" s="185" t="s">
        <v>4211</v>
      </c>
      <c r="G380" s="186" t="s">
        <v>186</v>
      </c>
      <c r="H380" s="187">
        <v>32.6</v>
      </c>
      <c r="I380" s="6"/>
      <c r="J380" s="188">
        <f>ROUND(I380*H380,2)</f>
        <v>0</v>
      </c>
      <c r="K380" s="185" t="s">
        <v>187</v>
      </c>
      <c r="L380" s="104"/>
      <c r="M380" s="189" t="s">
        <v>5</v>
      </c>
      <c r="N380" s="190" t="s">
        <v>42</v>
      </c>
      <c r="O380" s="105"/>
      <c r="P380" s="191">
        <f>O380*H380</f>
        <v>0</v>
      </c>
      <c r="Q380" s="191">
        <v>3.9199999999999999E-3</v>
      </c>
      <c r="R380" s="191">
        <f>Q380*H380</f>
        <v>0.12779199999999999</v>
      </c>
      <c r="S380" s="191">
        <v>0</v>
      </c>
      <c r="T380" s="192">
        <f>S380*H380</f>
        <v>0</v>
      </c>
      <c r="AR380" s="93" t="s">
        <v>188</v>
      </c>
      <c r="AT380" s="93" t="s">
        <v>183</v>
      </c>
      <c r="AU380" s="93" t="s">
        <v>81</v>
      </c>
      <c r="AY380" s="93" t="s">
        <v>180</v>
      </c>
      <c r="BE380" s="193">
        <f>IF(N380="základní",J380,0)</f>
        <v>0</v>
      </c>
      <c r="BF380" s="193">
        <f>IF(N380="snížená",J380,0)</f>
        <v>0</v>
      </c>
      <c r="BG380" s="193">
        <f>IF(N380="zákl. přenesená",J380,0)</f>
        <v>0</v>
      </c>
      <c r="BH380" s="193">
        <f>IF(N380="sníž. přenesená",J380,0)</f>
        <v>0</v>
      </c>
      <c r="BI380" s="193">
        <f>IF(N380="nulová",J380,0)</f>
        <v>0</v>
      </c>
      <c r="BJ380" s="93" t="s">
        <v>78</v>
      </c>
      <c r="BK380" s="193">
        <f>ROUND(I380*H380,2)</f>
        <v>0</v>
      </c>
      <c r="BL380" s="93" t="s">
        <v>188</v>
      </c>
      <c r="BM380" s="93" t="s">
        <v>4212</v>
      </c>
    </row>
    <row r="381" spans="2:65" s="195" customFormat="1">
      <c r="B381" s="194"/>
      <c r="D381" s="196" t="s">
        <v>190</v>
      </c>
      <c r="E381" s="197" t="s">
        <v>5</v>
      </c>
      <c r="F381" s="198" t="s">
        <v>4060</v>
      </c>
      <c r="H381" s="197" t="s">
        <v>5</v>
      </c>
      <c r="L381" s="194"/>
      <c r="M381" s="199"/>
      <c r="N381" s="200"/>
      <c r="O381" s="200"/>
      <c r="P381" s="200"/>
      <c r="Q381" s="200"/>
      <c r="R381" s="200"/>
      <c r="S381" s="200"/>
      <c r="T381" s="201"/>
      <c r="AT381" s="197" t="s">
        <v>190</v>
      </c>
      <c r="AU381" s="197" t="s">
        <v>81</v>
      </c>
      <c r="AV381" s="195" t="s">
        <v>78</v>
      </c>
      <c r="AW381" s="195" t="s">
        <v>34</v>
      </c>
      <c r="AX381" s="195" t="s">
        <v>71</v>
      </c>
      <c r="AY381" s="197" t="s">
        <v>180</v>
      </c>
    </row>
    <row r="382" spans="2:65" s="195" customFormat="1">
      <c r="B382" s="194"/>
      <c r="D382" s="196" t="s">
        <v>190</v>
      </c>
      <c r="E382" s="197" t="s">
        <v>5</v>
      </c>
      <c r="F382" s="198" t="s">
        <v>4213</v>
      </c>
      <c r="H382" s="197" t="s">
        <v>5</v>
      </c>
      <c r="L382" s="194"/>
      <c r="M382" s="199"/>
      <c r="N382" s="200"/>
      <c r="O382" s="200"/>
      <c r="P382" s="200"/>
      <c r="Q382" s="200"/>
      <c r="R382" s="200"/>
      <c r="S382" s="200"/>
      <c r="T382" s="201"/>
      <c r="AT382" s="197" t="s">
        <v>190</v>
      </c>
      <c r="AU382" s="197" t="s">
        <v>81</v>
      </c>
      <c r="AV382" s="195" t="s">
        <v>78</v>
      </c>
      <c r="AW382" s="195" t="s">
        <v>34</v>
      </c>
      <c r="AX382" s="195" t="s">
        <v>71</v>
      </c>
      <c r="AY382" s="197" t="s">
        <v>180</v>
      </c>
    </row>
    <row r="383" spans="2:65" s="195" customFormat="1">
      <c r="B383" s="194"/>
      <c r="D383" s="196" t="s">
        <v>190</v>
      </c>
      <c r="E383" s="197" t="s">
        <v>5</v>
      </c>
      <c r="F383" s="198" t="s">
        <v>193</v>
      </c>
      <c r="H383" s="197" t="s">
        <v>5</v>
      </c>
      <c r="L383" s="194"/>
      <c r="M383" s="199"/>
      <c r="N383" s="200"/>
      <c r="O383" s="200"/>
      <c r="P383" s="200"/>
      <c r="Q383" s="200"/>
      <c r="R383" s="200"/>
      <c r="S383" s="200"/>
      <c r="T383" s="201"/>
      <c r="AT383" s="197" t="s">
        <v>190</v>
      </c>
      <c r="AU383" s="197" t="s">
        <v>81</v>
      </c>
      <c r="AV383" s="195" t="s">
        <v>78</v>
      </c>
      <c r="AW383" s="195" t="s">
        <v>34</v>
      </c>
      <c r="AX383" s="195" t="s">
        <v>71</v>
      </c>
      <c r="AY383" s="197" t="s">
        <v>180</v>
      </c>
    </row>
    <row r="384" spans="2:65" s="203" customFormat="1">
      <c r="B384" s="202"/>
      <c r="D384" s="196" t="s">
        <v>190</v>
      </c>
      <c r="E384" s="204" t="s">
        <v>5</v>
      </c>
      <c r="F384" s="205" t="s">
        <v>4214</v>
      </c>
      <c r="H384" s="206">
        <v>32.6</v>
      </c>
      <c r="L384" s="202"/>
      <c r="M384" s="207"/>
      <c r="N384" s="208"/>
      <c r="O384" s="208"/>
      <c r="P384" s="208"/>
      <c r="Q384" s="208"/>
      <c r="R384" s="208"/>
      <c r="S384" s="208"/>
      <c r="T384" s="209"/>
      <c r="AT384" s="204" t="s">
        <v>190</v>
      </c>
      <c r="AU384" s="204" t="s">
        <v>81</v>
      </c>
      <c r="AV384" s="203" t="s">
        <v>81</v>
      </c>
      <c r="AW384" s="203" t="s">
        <v>34</v>
      </c>
      <c r="AX384" s="203" t="s">
        <v>71</v>
      </c>
      <c r="AY384" s="204" t="s">
        <v>180</v>
      </c>
    </row>
    <row r="385" spans="2:65" s="211" customFormat="1">
      <c r="B385" s="210"/>
      <c r="D385" s="196" t="s">
        <v>190</v>
      </c>
      <c r="E385" s="212" t="s">
        <v>5</v>
      </c>
      <c r="F385" s="213" t="s">
        <v>198</v>
      </c>
      <c r="H385" s="214">
        <v>32.6</v>
      </c>
      <c r="L385" s="210"/>
      <c r="M385" s="215"/>
      <c r="N385" s="216"/>
      <c r="O385" s="216"/>
      <c r="P385" s="216"/>
      <c r="Q385" s="216"/>
      <c r="R385" s="216"/>
      <c r="S385" s="216"/>
      <c r="T385" s="217"/>
      <c r="AT385" s="212" t="s">
        <v>190</v>
      </c>
      <c r="AU385" s="212" t="s">
        <v>81</v>
      </c>
      <c r="AV385" s="211" t="s">
        <v>188</v>
      </c>
      <c r="AW385" s="211" t="s">
        <v>34</v>
      </c>
      <c r="AX385" s="211" t="s">
        <v>78</v>
      </c>
      <c r="AY385" s="212" t="s">
        <v>180</v>
      </c>
    </row>
    <row r="386" spans="2:65" s="103" customFormat="1" ht="38.25" customHeight="1">
      <c r="B386" s="104"/>
      <c r="C386" s="183" t="s">
        <v>618</v>
      </c>
      <c r="D386" s="183" t="s">
        <v>183</v>
      </c>
      <c r="E386" s="184" t="s">
        <v>4215</v>
      </c>
      <c r="F386" s="185" t="s">
        <v>4216</v>
      </c>
      <c r="G386" s="186" t="s">
        <v>186</v>
      </c>
      <c r="H386" s="187">
        <v>32.6</v>
      </c>
      <c r="I386" s="6"/>
      <c r="J386" s="188">
        <f>ROUND(I386*H386,2)</f>
        <v>0</v>
      </c>
      <c r="K386" s="185" t="s">
        <v>187</v>
      </c>
      <c r="L386" s="104"/>
      <c r="M386" s="189" t="s">
        <v>5</v>
      </c>
      <c r="N386" s="190" t="s">
        <v>42</v>
      </c>
      <c r="O386" s="105"/>
      <c r="P386" s="191">
        <f>O386*H386</f>
        <v>0</v>
      </c>
      <c r="Q386" s="191">
        <v>2.4499999999999999E-3</v>
      </c>
      <c r="R386" s="191">
        <f>Q386*H386</f>
        <v>7.9869999999999997E-2</v>
      </c>
      <c r="S386" s="191">
        <v>0</v>
      </c>
      <c r="T386" s="192">
        <f>S386*H386</f>
        <v>0</v>
      </c>
      <c r="AR386" s="93" t="s">
        <v>188</v>
      </c>
      <c r="AT386" s="93" t="s">
        <v>183</v>
      </c>
      <c r="AU386" s="93" t="s">
        <v>81</v>
      </c>
      <c r="AY386" s="93" t="s">
        <v>180</v>
      </c>
      <c r="BE386" s="193">
        <f>IF(N386="základní",J386,0)</f>
        <v>0</v>
      </c>
      <c r="BF386" s="193">
        <f>IF(N386="snížená",J386,0)</f>
        <v>0</v>
      </c>
      <c r="BG386" s="193">
        <f>IF(N386="zákl. přenesená",J386,0)</f>
        <v>0</v>
      </c>
      <c r="BH386" s="193">
        <f>IF(N386="sníž. přenesená",J386,0)</f>
        <v>0</v>
      </c>
      <c r="BI386" s="193">
        <f>IF(N386="nulová",J386,0)</f>
        <v>0</v>
      </c>
      <c r="BJ386" s="93" t="s">
        <v>78</v>
      </c>
      <c r="BK386" s="193">
        <f>ROUND(I386*H386,2)</f>
        <v>0</v>
      </c>
      <c r="BL386" s="93" t="s">
        <v>188</v>
      </c>
      <c r="BM386" s="93" t="s">
        <v>4217</v>
      </c>
    </row>
    <row r="387" spans="2:65" s="203" customFormat="1">
      <c r="B387" s="202"/>
      <c r="D387" s="196" t="s">
        <v>190</v>
      </c>
      <c r="E387" s="204" t="s">
        <v>5</v>
      </c>
      <c r="F387" s="205" t="s">
        <v>4214</v>
      </c>
      <c r="H387" s="206">
        <v>32.6</v>
      </c>
      <c r="L387" s="202"/>
      <c r="M387" s="207"/>
      <c r="N387" s="208"/>
      <c r="O387" s="208"/>
      <c r="P387" s="208"/>
      <c r="Q387" s="208"/>
      <c r="R387" s="208"/>
      <c r="S387" s="208"/>
      <c r="T387" s="209"/>
      <c r="AT387" s="204" t="s">
        <v>190</v>
      </c>
      <c r="AU387" s="204" t="s">
        <v>81</v>
      </c>
      <c r="AV387" s="203" t="s">
        <v>81</v>
      </c>
      <c r="AW387" s="203" t="s">
        <v>34</v>
      </c>
      <c r="AX387" s="203" t="s">
        <v>78</v>
      </c>
      <c r="AY387" s="204" t="s">
        <v>180</v>
      </c>
    </row>
    <row r="388" spans="2:65" s="103" customFormat="1" ht="16.5" customHeight="1">
      <c r="B388" s="104"/>
      <c r="C388" s="226" t="s">
        <v>636</v>
      </c>
      <c r="D388" s="226" t="s">
        <v>296</v>
      </c>
      <c r="E388" s="227" t="s">
        <v>4218</v>
      </c>
      <c r="F388" s="228" t="s">
        <v>4219</v>
      </c>
      <c r="G388" s="229" t="s">
        <v>208</v>
      </c>
      <c r="H388" s="230">
        <v>16.137</v>
      </c>
      <c r="I388" s="7"/>
      <c r="J388" s="231">
        <f>ROUND(I388*H388,2)</f>
        <v>0</v>
      </c>
      <c r="K388" s="228" t="s">
        <v>5</v>
      </c>
      <c r="L388" s="232"/>
      <c r="M388" s="233" t="s">
        <v>5</v>
      </c>
      <c r="N388" s="234" t="s">
        <v>42</v>
      </c>
      <c r="O388" s="105"/>
      <c r="P388" s="191">
        <f>O388*H388</f>
        <v>0</v>
      </c>
      <c r="Q388" s="191">
        <v>8.1000000000000003E-2</v>
      </c>
      <c r="R388" s="191">
        <f>Q388*H388</f>
        <v>1.3070970000000002</v>
      </c>
      <c r="S388" s="191">
        <v>0</v>
      </c>
      <c r="T388" s="192">
        <f>S388*H388</f>
        <v>0</v>
      </c>
      <c r="AR388" s="93" t="s">
        <v>234</v>
      </c>
      <c r="AT388" s="93" t="s">
        <v>296</v>
      </c>
      <c r="AU388" s="93" t="s">
        <v>81</v>
      </c>
      <c r="AY388" s="93" t="s">
        <v>180</v>
      </c>
      <c r="BE388" s="193">
        <f>IF(N388="základní",J388,0)</f>
        <v>0</v>
      </c>
      <c r="BF388" s="193">
        <f>IF(N388="snížená",J388,0)</f>
        <v>0</v>
      </c>
      <c r="BG388" s="193">
        <f>IF(N388="zákl. přenesená",J388,0)</f>
        <v>0</v>
      </c>
      <c r="BH388" s="193">
        <f>IF(N388="sníž. přenesená",J388,0)</f>
        <v>0</v>
      </c>
      <c r="BI388" s="193">
        <f>IF(N388="nulová",J388,0)</f>
        <v>0</v>
      </c>
      <c r="BJ388" s="93" t="s">
        <v>78</v>
      </c>
      <c r="BK388" s="193">
        <f>ROUND(I388*H388,2)</f>
        <v>0</v>
      </c>
      <c r="BL388" s="93" t="s">
        <v>188</v>
      </c>
      <c r="BM388" s="93" t="s">
        <v>4220</v>
      </c>
    </row>
    <row r="389" spans="2:65" s="203" customFormat="1">
      <c r="B389" s="202"/>
      <c r="D389" s="196" t="s">
        <v>190</v>
      </c>
      <c r="E389" s="204" t="s">
        <v>5</v>
      </c>
      <c r="F389" s="205" t="s">
        <v>4221</v>
      </c>
      <c r="H389" s="206">
        <v>14.67</v>
      </c>
      <c r="L389" s="202"/>
      <c r="M389" s="207"/>
      <c r="N389" s="208"/>
      <c r="O389" s="208"/>
      <c r="P389" s="208"/>
      <c r="Q389" s="208"/>
      <c r="R389" s="208"/>
      <c r="S389" s="208"/>
      <c r="T389" s="209"/>
      <c r="AT389" s="204" t="s">
        <v>190</v>
      </c>
      <c r="AU389" s="204" t="s">
        <v>81</v>
      </c>
      <c r="AV389" s="203" t="s">
        <v>81</v>
      </c>
      <c r="AW389" s="203" t="s">
        <v>34</v>
      </c>
      <c r="AX389" s="203" t="s">
        <v>71</v>
      </c>
      <c r="AY389" s="204" t="s">
        <v>180</v>
      </c>
    </row>
    <row r="390" spans="2:65" s="211" customFormat="1">
      <c r="B390" s="210"/>
      <c r="D390" s="196" t="s">
        <v>190</v>
      </c>
      <c r="E390" s="212" t="s">
        <v>5</v>
      </c>
      <c r="F390" s="213" t="s">
        <v>198</v>
      </c>
      <c r="H390" s="214">
        <v>14.67</v>
      </c>
      <c r="L390" s="210"/>
      <c r="M390" s="215"/>
      <c r="N390" s="216"/>
      <c r="O390" s="216"/>
      <c r="P390" s="216"/>
      <c r="Q390" s="216"/>
      <c r="R390" s="216"/>
      <c r="S390" s="216"/>
      <c r="T390" s="217"/>
      <c r="AT390" s="212" t="s">
        <v>190</v>
      </c>
      <c r="AU390" s="212" t="s">
        <v>81</v>
      </c>
      <c r="AV390" s="211" t="s">
        <v>188</v>
      </c>
      <c r="AW390" s="211" t="s">
        <v>34</v>
      </c>
      <c r="AX390" s="211" t="s">
        <v>71</v>
      </c>
      <c r="AY390" s="212" t="s">
        <v>180</v>
      </c>
    </row>
    <row r="391" spans="2:65" s="203" customFormat="1">
      <c r="B391" s="202"/>
      <c r="D391" s="196" t="s">
        <v>190</v>
      </c>
      <c r="E391" s="204" t="s">
        <v>5</v>
      </c>
      <c r="F391" s="205" t="s">
        <v>4222</v>
      </c>
      <c r="H391" s="206">
        <v>16.137</v>
      </c>
      <c r="L391" s="202"/>
      <c r="M391" s="207"/>
      <c r="N391" s="208"/>
      <c r="O391" s="208"/>
      <c r="P391" s="208"/>
      <c r="Q391" s="208"/>
      <c r="R391" s="208"/>
      <c r="S391" s="208"/>
      <c r="T391" s="209"/>
      <c r="AT391" s="204" t="s">
        <v>190</v>
      </c>
      <c r="AU391" s="204" t="s">
        <v>81</v>
      </c>
      <c r="AV391" s="203" t="s">
        <v>81</v>
      </c>
      <c r="AW391" s="203" t="s">
        <v>34</v>
      </c>
      <c r="AX391" s="203" t="s">
        <v>78</v>
      </c>
      <c r="AY391" s="204" t="s">
        <v>180</v>
      </c>
    </row>
    <row r="392" spans="2:65" s="103" customFormat="1" ht="38.25" customHeight="1">
      <c r="B392" s="104"/>
      <c r="C392" s="183" t="s">
        <v>639</v>
      </c>
      <c r="D392" s="183" t="s">
        <v>183</v>
      </c>
      <c r="E392" s="184" t="s">
        <v>4223</v>
      </c>
      <c r="F392" s="185" t="s">
        <v>4224</v>
      </c>
      <c r="G392" s="186" t="s">
        <v>208</v>
      </c>
      <c r="H392" s="187">
        <v>6.52</v>
      </c>
      <c r="I392" s="6"/>
      <c r="J392" s="188">
        <f>ROUND(I392*H392,2)</f>
        <v>0</v>
      </c>
      <c r="K392" s="185" t="s">
        <v>187</v>
      </c>
      <c r="L392" s="104"/>
      <c r="M392" s="189" t="s">
        <v>5</v>
      </c>
      <c r="N392" s="190" t="s">
        <v>42</v>
      </c>
      <c r="O392" s="105"/>
      <c r="P392" s="191">
        <f>O392*H392</f>
        <v>0</v>
      </c>
      <c r="Q392" s="191">
        <v>9.7999999999999997E-3</v>
      </c>
      <c r="R392" s="191">
        <f>Q392*H392</f>
        <v>6.3895999999999994E-2</v>
      </c>
      <c r="S392" s="191">
        <v>0</v>
      </c>
      <c r="T392" s="192">
        <f>S392*H392</f>
        <v>0</v>
      </c>
      <c r="AR392" s="93" t="s">
        <v>188</v>
      </c>
      <c r="AT392" s="93" t="s">
        <v>183</v>
      </c>
      <c r="AU392" s="93" t="s">
        <v>81</v>
      </c>
      <c r="AY392" s="93" t="s">
        <v>180</v>
      </c>
      <c r="BE392" s="193">
        <f>IF(N392="základní",J392,0)</f>
        <v>0</v>
      </c>
      <c r="BF392" s="193">
        <f>IF(N392="snížená",J392,0)</f>
        <v>0</v>
      </c>
      <c r="BG392" s="193">
        <f>IF(N392="zákl. přenesená",J392,0)</f>
        <v>0</v>
      </c>
      <c r="BH392" s="193">
        <f>IF(N392="sníž. přenesená",J392,0)</f>
        <v>0</v>
      </c>
      <c r="BI392" s="193">
        <f>IF(N392="nulová",J392,0)</f>
        <v>0</v>
      </c>
      <c r="BJ392" s="93" t="s">
        <v>78</v>
      </c>
      <c r="BK392" s="193">
        <f>ROUND(I392*H392,2)</f>
        <v>0</v>
      </c>
      <c r="BL392" s="93" t="s">
        <v>188</v>
      </c>
      <c r="BM392" s="93" t="s">
        <v>4225</v>
      </c>
    </row>
    <row r="393" spans="2:65" s="195" customFormat="1">
      <c r="B393" s="194"/>
      <c r="D393" s="196" t="s">
        <v>190</v>
      </c>
      <c r="E393" s="197" t="s">
        <v>5</v>
      </c>
      <c r="F393" s="198" t="s">
        <v>4226</v>
      </c>
      <c r="H393" s="197" t="s">
        <v>5</v>
      </c>
      <c r="L393" s="194"/>
      <c r="M393" s="199"/>
      <c r="N393" s="200"/>
      <c r="O393" s="200"/>
      <c r="P393" s="200"/>
      <c r="Q393" s="200"/>
      <c r="R393" s="200"/>
      <c r="S393" s="200"/>
      <c r="T393" s="201"/>
      <c r="AT393" s="197" t="s">
        <v>190</v>
      </c>
      <c r="AU393" s="197" t="s">
        <v>81</v>
      </c>
      <c r="AV393" s="195" t="s">
        <v>78</v>
      </c>
      <c r="AW393" s="195" t="s">
        <v>34</v>
      </c>
      <c r="AX393" s="195" t="s">
        <v>71</v>
      </c>
      <c r="AY393" s="197" t="s">
        <v>180</v>
      </c>
    </row>
    <row r="394" spans="2:65" s="203" customFormat="1">
      <c r="B394" s="202"/>
      <c r="D394" s="196" t="s">
        <v>190</v>
      </c>
      <c r="E394" s="204" t="s">
        <v>5</v>
      </c>
      <c r="F394" s="205" t="s">
        <v>4227</v>
      </c>
      <c r="H394" s="206">
        <v>6.52</v>
      </c>
      <c r="L394" s="202"/>
      <c r="M394" s="207"/>
      <c r="N394" s="208"/>
      <c r="O394" s="208"/>
      <c r="P394" s="208"/>
      <c r="Q394" s="208"/>
      <c r="R394" s="208"/>
      <c r="S394" s="208"/>
      <c r="T394" s="209"/>
      <c r="AT394" s="204" t="s">
        <v>190</v>
      </c>
      <c r="AU394" s="204" t="s">
        <v>81</v>
      </c>
      <c r="AV394" s="203" t="s">
        <v>81</v>
      </c>
      <c r="AW394" s="203" t="s">
        <v>34</v>
      </c>
      <c r="AX394" s="203" t="s">
        <v>71</v>
      </c>
      <c r="AY394" s="204" t="s">
        <v>180</v>
      </c>
    </row>
    <row r="395" spans="2:65" s="211" customFormat="1">
      <c r="B395" s="210"/>
      <c r="D395" s="196" t="s">
        <v>190</v>
      </c>
      <c r="E395" s="212" t="s">
        <v>5</v>
      </c>
      <c r="F395" s="213" t="s">
        <v>198</v>
      </c>
      <c r="H395" s="214">
        <v>6.52</v>
      </c>
      <c r="L395" s="210"/>
      <c r="M395" s="215"/>
      <c r="N395" s="216"/>
      <c r="O395" s="216"/>
      <c r="P395" s="216"/>
      <c r="Q395" s="216"/>
      <c r="R395" s="216"/>
      <c r="S395" s="216"/>
      <c r="T395" s="217"/>
      <c r="AT395" s="212" t="s">
        <v>190</v>
      </c>
      <c r="AU395" s="212" t="s">
        <v>81</v>
      </c>
      <c r="AV395" s="211" t="s">
        <v>188</v>
      </c>
      <c r="AW395" s="211" t="s">
        <v>34</v>
      </c>
      <c r="AX395" s="211" t="s">
        <v>78</v>
      </c>
      <c r="AY395" s="212" t="s">
        <v>180</v>
      </c>
    </row>
    <row r="396" spans="2:65" s="103" customFormat="1" ht="16.5" customHeight="1">
      <c r="B396" s="104"/>
      <c r="C396" s="226" t="s">
        <v>649</v>
      </c>
      <c r="D396" s="226" t="s">
        <v>296</v>
      </c>
      <c r="E396" s="227" t="s">
        <v>4218</v>
      </c>
      <c r="F396" s="228" t="s">
        <v>4219</v>
      </c>
      <c r="G396" s="229" t="s">
        <v>208</v>
      </c>
      <c r="H396" s="230">
        <v>7.1719999999999997</v>
      </c>
      <c r="I396" s="7"/>
      <c r="J396" s="231">
        <f>ROUND(I396*H396,2)</f>
        <v>0</v>
      </c>
      <c r="K396" s="228" t="s">
        <v>5</v>
      </c>
      <c r="L396" s="232"/>
      <c r="M396" s="233" t="s">
        <v>5</v>
      </c>
      <c r="N396" s="234" t="s">
        <v>42</v>
      </c>
      <c r="O396" s="105"/>
      <c r="P396" s="191">
        <f>O396*H396</f>
        <v>0</v>
      </c>
      <c r="Q396" s="191">
        <v>8.1000000000000003E-2</v>
      </c>
      <c r="R396" s="191">
        <f>Q396*H396</f>
        <v>0.580932</v>
      </c>
      <c r="S396" s="191">
        <v>0</v>
      </c>
      <c r="T396" s="192">
        <f>S396*H396</f>
        <v>0</v>
      </c>
      <c r="AR396" s="93" t="s">
        <v>234</v>
      </c>
      <c r="AT396" s="93" t="s">
        <v>296</v>
      </c>
      <c r="AU396" s="93" t="s">
        <v>81</v>
      </c>
      <c r="AY396" s="93" t="s">
        <v>180</v>
      </c>
      <c r="BE396" s="193">
        <f>IF(N396="základní",J396,0)</f>
        <v>0</v>
      </c>
      <c r="BF396" s="193">
        <f>IF(N396="snížená",J396,0)</f>
        <v>0</v>
      </c>
      <c r="BG396" s="193">
        <f>IF(N396="zákl. přenesená",J396,0)</f>
        <v>0</v>
      </c>
      <c r="BH396" s="193">
        <f>IF(N396="sníž. přenesená",J396,0)</f>
        <v>0</v>
      </c>
      <c r="BI396" s="193">
        <f>IF(N396="nulová",J396,0)</f>
        <v>0</v>
      </c>
      <c r="BJ396" s="93" t="s">
        <v>78</v>
      </c>
      <c r="BK396" s="193">
        <f>ROUND(I396*H396,2)</f>
        <v>0</v>
      </c>
      <c r="BL396" s="93" t="s">
        <v>188</v>
      </c>
      <c r="BM396" s="93" t="s">
        <v>4228</v>
      </c>
    </row>
    <row r="397" spans="2:65" s="203" customFormat="1">
      <c r="B397" s="202"/>
      <c r="D397" s="196" t="s">
        <v>190</v>
      </c>
      <c r="E397" s="204" t="s">
        <v>5</v>
      </c>
      <c r="F397" s="205" t="s">
        <v>4229</v>
      </c>
      <c r="H397" s="206">
        <v>6.52</v>
      </c>
      <c r="L397" s="202"/>
      <c r="M397" s="207"/>
      <c r="N397" s="208"/>
      <c r="O397" s="208"/>
      <c r="P397" s="208"/>
      <c r="Q397" s="208"/>
      <c r="R397" s="208"/>
      <c r="S397" s="208"/>
      <c r="T397" s="209"/>
      <c r="AT397" s="204" t="s">
        <v>190</v>
      </c>
      <c r="AU397" s="204" t="s">
        <v>81</v>
      </c>
      <c r="AV397" s="203" t="s">
        <v>81</v>
      </c>
      <c r="AW397" s="203" t="s">
        <v>34</v>
      </c>
      <c r="AX397" s="203" t="s">
        <v>71</v>
      </c>
      <c r="AY397" s="204" t="s">
        <v>180</v>
      </c>
    </row>
    <row r="398" spans="2:65" s="203" customFormat="1">
      <c r="B398" s="202"/>
      <c r="D398" s="196" t="s">
        <v>190</v>
      </c>
      <c r="E398" s="204" t="s">
        <v>5</v>
      </c>
      <c r="F398" s="205" t="s">
        <v>4230</v>
      </c>
      <c r="H398" s="206">
        <v>7.1719999999999997</v>
      </c>
      <c r="L398" s="202"/>
      <c r="M398" s="207"/>
      <c r="N398" s="208"/>
      <c r="O398" s="208"/>
      <c r="P398" s="208"/>
      <c r="Q398" s="208"/>
      <c r="R398" s="208"/>
      <c r="S398" s="208"/>
      <c r="T398" s="209"/>
      <c r="AT398" s="204" t="s">
        <v>190</v>
      </c>
      <c r="AU398" s="204" t="s">
        <v>81</v>
      </c>
      <c r="AV398" s="203" t="s">
        <v>81</v>
      </c>
      <c r="AW398" s="203" t="s">
        <v>34</v>
      </c>
      <c r="AX398" s="203" t="s">
        <v>78</v>
      </c>
      <c r="AY398" s="204" t="s">
        <v>180</v>
      </c>
    </row>
    <row r="399" spans="2:65" s="103" customFormat="1" ht="25.5" customHeight="1">
      <c r="B399" s="104"/>
      <c r="C399" s="183" t="s">
        <v>659</v>
      </c>
      <c r="D399" s="183" t="s">
        <v>183</v>
      </c>
      <c r="E399" s="184" t="s">
        <v>4231</v>
      </c>
      <c r="F399" s="185" t="s">
        <v>4232</v>
      </c>
      <c r="G399" s="186" t="s">
        <v>208</v>
      </c>
      <c r="H399" s="187">
        <v>16.3</v>
      </c>
      <c r="I399" s="6"/>
      <c r="J399" s="188">
        <f>ROUND(I399*H399,2)</f>
        <v>0</v>
      </c>
      <c r="K399" s="185" t="s">
        <v>187</v>
      </c>
      <c r="L399" s="104"/>
      <c r="M399" s="189" t="s">
        <v>5</v>
      </c>
      <c r="N399" s="190" t="s">
        <v>42</v>
      </c>
      <c r="O399" s="105"/>
      <c r="P399" s="191">
        <f>O399*H399</f>
        <v>0</v>
      </c>
      <c r="Q399" s="191">
        <v>7.92E-3</v>
      </c>
      <c r="R399" s="191">
        <f>Q399*H399</f>
        <v>0.12909600000000002</v>
      </c>
      <c r="S399" s="191">
        <v>0</v>
      </c>
      <c r="T399" s="192">
        <f>S399*H399</f>
        <v>0</v>
      </c>
      <c r="AR399" s="93" t="s">
        <v>188</v>
      </c>
      <c r="AT399" s="93" t="s">
        <v>183</v>
      </c>
      <c r="AU399" s="93" t="s">
        <v>81</v>
      </c>
      <c r="AY399" s="93" t="s">
        <v>180</v>
      </c>
      <c r="BE399" s="193">
        <f>IF(N399="základní",J399,0)</f>
        <v>0</v>
      </c>
      <c r="BF399" s="193">
        <f>IF(N399="snížená",J399,0)</f>
        <v>0</v>
      </c>
      <c r="BG399" s="193">
        <f>IF(N399="zákl. přenesená",J399,0)</f>
        <v>0</v>
      </c>
      <c r="BH399" s="193">
        <f>IF(N399="sníž. přenesená",J399,0)</f>
        <v>0</v>
      </c>
      <c r="BI399" s="193">
        <f>IF(N399="nulová",J399,0)</f>
        <v>0</v>
      </c>
      <c r="BJ399" s="93" t="s">
        <v>78</v>
      </c>
      <c r="BK399" s="193">
        <f>ROUND(I399*H399,2)</f>
        <v>0</v>
      </c>
      <c r="BL399" s="93" t="s">
        <v>188</v>
      </c>
      <c r="BM399" s="93" t="s">
        <v>4233</v>
      </c>
    </row>
    <row r="400" spans="2:65" s="203" customFormat="1">
      <c r="B400" s="202"/>
      <c r="D400" s="196" t="s">
        <v>190</v>
      </c>
      <c r="E400" s="204" t="s">
        <v>5</v>
      </c>
      <c r="F400" s="205" t="s">
        <v>4234</v>
      </c>
      <c r="H400" s="206">
        <v>9.7799999999999994</v>
      </c>
      <c r="L400" s="202"/>
      <c r="M400" s="207"/>
      <c r="N400" s="208"/>
      <c r="O400" s="208"/>
      <c r="P400" s="208"/>
      <c r="Q400" s="208"/>
      <c r="R400" s="208"/>
      <c r="S400" s="208"/>
      <c r="T400" s="209"/>
      <c r="AT400" s="204" t="s">
        <v>190</v>
      </c>
      <c r="AU400" s="204" t="s">
        <v>81</v>
      </c>
      <c r="AV400" s="203" t="s">
        <v>81</v>
      </c>
      <c r="AW400" s="203" t="s">
        <v>34</v>
      </c>
      <c r="AX400" s="203" t="s">
        <v>71</v>
      </c>
      <c r="AY400" s="204" t="s">
        <v>180</v>
      </c>
    </row>
    <row r="401" spans="2:65" s="203" customFormat="1">
      <c r="B401" s="202"/>
      <c r="D401" s="196" t="s">
        <v>190</v>
      </c>
      <c r="E401" s="204" t="s">
        <v>5</v>
      </c>
      <c r="F401" s="205" t="s">
        <v>4235</v>
      </c>
      <c r="H401" s="206">
        <v>6.52</v>
      </c>
      <c r="L401" s="202"/>
      <c r="M401" s="207"/>
      <c r="N401" s="208"/>
      <c r="O401" s="208"/>
      <c r="P401" s="208"/>
      <c r="Q401" s="208"/>
      <c r="R401" s="208"/>
      <c r="S401" s="208"/>
      <c r="T401" s="209"/>
      <c r="AT401" s="204" t="s">
        <v>190</v>
      </c>
      <c r="AU401" s="204" t="s">
        <v>81</v>
      </c>
      <c r="AV401" s="203" t="s">
        <v>81</v>
      </c>
      <c r="AW401" s="203" t="s">
        <v>34</v>
      </c>
      <c r="AX401" s="203" t="s">
        <v>71</v>
      </c>
      <c r="AY401" s="204" t="s">
        <v>180</v>
      </c>
    </row>
    <row r="402" spans="2:65" s="211" customFormat="1">
      <c r="B402" s="210"/>
      <c r="D402" s="196" t="s">
        <v>190</v>
      </c>
      <c r="E402" s="212" t="s">
        <v>5</v>
      </c>
      <c r="F402" s="213" t="s">
        <v>198</v>
      </c>
      <c r="H402" s="214">
        <v>16.3</v>
      </c>
      <c r="L402" s="210"/>
      <c r="M402" s="215"/>
      <c r="N402" s="216"/>
      <c r="O402" s="216"/>
      <c r="P402" s="216"/>
      <c r="Q402" s="216"/>
      <c r="R402" s="216"/>
      <c r="S402" s="216"/>
      <c r="T402" s="217"/>
      <c r="AT402" s="212" t="s">
        <v>190</v>
      </c>
      <c r="AU402" s="212" t="s">
        <v>81</v>
      </c>
      <c r="AV402" s="211" t="s">
        <v>188</v>
      </c>
      <c r="AW402" s="211" t="s">
        <v>34</v>
      </c>
      <c r="AX402" s="211" t="s">
        <v>78</v>
      </c>
      <c r="AY402" s="212" t="s">
        <v>180</v>
      </c>
    </row>
    <row r="403" spans="2:65" s="103" customFormat="1" ht="25.5" customHeight="1">
      <c r="B403" s="104"/>
      <c r="C403" s="183" t="s">
        <v>703</v>
      </c>
      <c r="D403" s="183" t="s">
        <v>183</v>
      </c>
      <c r="E403" s="184" t="s">
        <v>4236</v>
      </c>
      <c r="F403" s="185" t="s">
        <v>4237</v>
      </c>
      <c r="G403" s="186" t="s">
        <v>208</v>
      </c>
      <c r="H403" s="187">
        <v>16.3</v>
      </c>
      <c r="I403" s="6"/>
      <c r="J403" s="188">
        <f>ROUND(I403*H403,2)</f>
        <v>0</v>
      </c>
      <c r="K403" s="185" t="s">
        <v>187</v>
      </c>
      <c r="L403" s="104"/>
      <c r="M403" s="189" t="s">
        <v>5</v>
      </c>
      <c r="N403" s="190" t="s">
        <v>42</v>
      </c>
      <c r="O403" s="105"/>
      <c r="P403" s="191">
        <f>O403*H403</f>
        <v>0</v>
      </c>
      <c r="Q403" s="191">
        <v>1.98E-3</v>
      </c>
      <c r="R403" s="191">
        <f>Q403*H403</f>
        <v>3.2274000000000004E-2</v>
      </c>
      <c r="S403" s="191">
        <v>0</v>
      </c>
      <c r="T403" s="192">
        <f>S403*H403</f>
        <v>0</v>
      </c>
      <c r="AR403" s="93" t="s">
        <v>188</v>
      </c>
      <c r="AT403" s="93" t="s">
        <v>183</v>
      </c>
      <c r="AU403" s="93" t="s">
        <v>81</v>
      </c>
      <c r="AY403" s="93" t="s">
        <v>180</v>
      </c>
      <c r="BE403" s="193">
        <f>IF(N403="základní",J403,0)</f>
        <v>0</v>
      </c>
      <c r="BF403" s="193">
        <f>IF(N403="snížená",J403,0)</f>
        <v>0</v>
      </c>
      <c r="BG403" s="193">
        <f>IF(N403="zákl. přenesená",J403,0)</f>
        <v>0</v>
      </c>
      <c r="BH403" s="193">
        <f>IF(N403="sníž. přenesená",J403,0)</f>
        <v>0</v>
      </c>
      <c r="BI403" s="193">
        <f>IF(N403="nulová",J403,0)</f>
        <v>0</v>
      </c>
      <c r="BJ403" s="93" t="s">
        <v>78</v>
      </c>
      <c r="BK403" s="193">
        <f>ROUND(I403*H403,2)</f>
        <v>0</v>
      </c>
      <c r="BL403" s="93" t="s">
        <v>188</v>
      </c>
      <c r="BM403" s="93" t="s">
        <v>4238</v>
      </c>
    </row>
    <row r="404" spans="2:65" s="103" customFormat="1" ht="38.25" customHeight="1">
      <c r="B404" s="104"/>
      <c r="C404" s="183" t="s">
        <v>479</v>
      </c>
      <c r="D404" s="183" t="s">
        <v>183</v>
      </c>
      <c r="E404" s="184" t="s">
        <v>4239</v>
      </c>
      <c r="F404" s="185" t="s">
        <v>4240</v>
      </c>
      <c r="G404" s="186" t="s">
        <v>237</v>
      </c>
      <c r="H404" s="187">
        <v>2.319</v>
      </c>
      <c r="I404" s="6"/>
      <c r="J404" s="188">
        <f>ROUND(I404*H404,2)</f>
        <v>0</v>
      </c>
      <c r="K404" s="185" t="s">
        <v>187</v>
      </c>
      <c r="L404" s="104"/>
      <c r="M404" s="189" t="s">
        <v>5</v>
      </c>
      <c r="N404" s="190" t="s">
        <v>42</v>
      </c>
      <c r="O404" s="105"/>
      <c r="P404" s="191">
        <f>O404*H404</f>
        <v>0</v>
      </c>
      <c r="Q404" s="191">
        <v>0</v>
      </c>
      <c r="R404" s="191">
        <f>Q404*H404</f>
        <v>0</v>
      </c>
      <c r="S404" s="191">
        <v>0</v>
      </c>
      <c r="T404" s="192">
        <f>S404*H404</f>
        <v>0</v>
      </c>
      <c r="AR404" s="93" t="s">
        <v>188</v>
      </c>
      <c r="AT404" s="93" t="s">
        <v>183</v>
      </c>
      <c r="AU404" s="93" t="s">
        <v>81</v>
      </c>
      <c r="AY404" s="93" t="s">
        <v>180</v>
      </c>
      <c r="BE404" s="193">
        <f>IF(N404="základní",J404,0)</f>
        <v>0</v>
      </c>
      <c r="BF404" s="193">
        <f>IF(N404="snížená",J404,0)</f>
        <v>0</v>
      </c>
      <c r="BG404" s="193">
        <f>IF(N404="zákl. přenesená",J404,0)</f>
        <v>0</v>
      </c>
      <c r="BH404" s="193">
        <f>IF(N404="sníž. přenesená",J404,0)</f>
        <v>0</v>
      </c>
      <c r="BI404" s="193">
        <f>IF(N404="nulová",J404,0)</f>
        <v>0</v>
      </c>
      <c r="BJ404" s="93" t="s">
        <v>78</v>
      </c>
      <c r="BK404" s="193">
        <f>ROUND(I404*H404,2)</f>
        <v>0</v>
      </c>
      <c r="BL404" s="93" t="s">
        <v>188</v>
      </c>
      <c r="BM404" s="93" t="s">
        <v>4241</v>
      </c>
    </row>
    <row r="405" spans="2:65" s="103" customFormat="1" ht="38.25" customHeight="1">
      <c r="B405" s="104"/>
      <c r="C405" s="183" t="s">
        <v>647</v>
      </c>
      <c r="D405" s="183" t="s">
        <v>183</v>
      </c>
      <c r="E405" s="184" t="s">
        <v>4242</v>
      </c>
      <c r="F405" s="185" t="s">
        <v>4243</v>
      </c>
      <c r="G405" s="186" t="s">
        <v>237</v>
      </c>
      <c r="H405" s="187">
        <v>2.319</v>
      </c>
      <c r="I405" s="6"/>
      <c r="J405" s="188">
        <f>ROUND(I405*H405,2)</f>
        <v>0</v>
      </c>
      <c r="K405" s="185" t="s">
        <v>187</v>
      </c>
      <c r="L405" s="104"/>
      <c r="M405" s="189" t="s">
        <v>5</v>
      </c>
      <c r="N405" s="190" t="s">
        <v>42</v>
      </c>
      <c r="O405" s="105"/>
      <c r="P405" s="191">
        <f>O405*H405</f>
        <v>0</v>
      </c>
      <c r="Q405" s="191">
        <v>0</v>
      </c>
      <c r="R405" s="191">
        <f>Q405*H405</f>
        <v>0</v>
      </c>
      <c r="S405" s="191">
        <v>0</v>
      </c>
      <c r="T405" s="192">
        <f>S405*H405</f>
        <v>0</v>
      </c>
      <c r="AR405" s="93" t="s">
        <v>188</v>
      </c>
      <c r="AT405" s="93" t="s">
        <v>183</v>
      </c>
      <c r="AU405" s="93" t="s">
        <v>81</v>
      </c>
      <c r="AY405" s="93" t="s">
        <v>180</v>
      </c>
      <c r="BE405" s="193">
        <f>IF(N405="základní",J405,0)</f>
        <v>0</v>
      </c>
      <c r="BF405" s="193">
        <f>IF(N405="snížená",J405,0)</f>
        <v>0</v>
      </c>
      <c r="BG405" s="193">
        <f>IF(N405="zákl. přenesená",J405,0)</f>
        <v>0</v>
      </c>
      <c r="BH405" s="193">
        <f>IF(N405="sníž. přenesená",J405,0)</f>
        <v>0</v>
      </c>
      <c r="BI405" s="193">
        <f>IF(N405="nulová",J405,0)</f>
        <v>0</v>
      </c>
      <c r="BJ405" s="93" t="s">
        <v>78</v>
      </c>
      <c r="BK405" s="193">
        <f>ROUND(I405*H405,2)</f>
        <v>0</v>
      </c>
      <c r="BL405" s="93" t="s">
        <v>188</v>
      </c>
      <c r="BM405" s="93" t="s">
        <v>4244</v>
      </c>
    </row>
    <row r="406" spans="2:65" s="171" customFormat="1" ht="37.35" customHeight="1">
      <c r="B406" s="170"/>
      <c r="D406" s="172" t="s">
        <v>70</v>
      </c>
      <c r="E406" s="173" t="s">
        <v>2444</v>
      </c>
      <c r="F406" s="173" t="s">
        <v>2445</v>
      </c>
      <c r="J406" s="174">
        <f>BK406</f>
        <v>0</v>
      </c>
      <c r="L406" s="170"/>
      <c r="M406" s="175"/>
      <c r="N406" s="176"/>
      <c r="O406" s="176"/>
      <c r="P406" s="177">
        <f>SUM(P407:P411)</f>
        <v>0</v>
      </c>
      <c r="Q406" s="176"/>
      <c r="R406" s="177">
        <f>SUM(R407:R411)</f>
        <v>0</v>
      </c>
      <c r="S406" s="176"/>
      <c r="T406" s="178">
        <f>SUM(T407:T411)</f>
        <v>0</v>
      </c>
      <c r="AR406" s="172" t="s">
        <v>188</v>
      </c>
      <c r="AT406" s="179" t="s">
        <v>70</v>
      </c>
      <c r="AU406" s="179" t="s">
        <v>71</v>
      </c>
      <c r="AY406" s="172" t="s">
        <v>180</v>
      </c>
      <c r="BK406" s="180">
        <f>SUM(BK407:BK411)</f>
        <v>0</v>
      </c>
    </row>
    <row r="407" spans="2:65" s="103" customFormat="1" ht="16.5" customHeight="1">
      <c r="B407" s="104"/>
      <c r="C407" s="183" t="s">
        <v>730</v>
      </c>
      <c r="D407" s="183" t="s">
        <v>183</v>
      </c>
      <c r="E407" s="184" t="s">
        <v>2447</v>
      </c>
      <c r="F407" s="185" t="s">
        <v>4245</v>
      </c>
      <c r="G407" s="186" t="s">
        <v>2449</v>
      </c>
      <c r="H407" s="187">
        <v>30</v>
      </c>
      <c r="I407" s="6"/>
      <c r="J407" s="188">
        <f>ROUND(I407*H407,2)</f>
        <v>0</v>
      </c>
      <c r="K407" s="185" t="s">
        <v>5</v>
      </c>
      <c r="L407" s="104"/>
      <c r="M407" s="189" t="s">
        <v>5</v>
      </c>
      <c r="N407" s="190" t="s">
        <v>42</v>
      </c>
      <c r="O407" s="105"/>
      <c r="P407" s="191">
        <f>O407*H407</f>
        <v>0</v>
      </c>
      <c r="Q407" s="191">
        <v>0</v>
      </c>
      <c r="R407" s="191">
        <f>Q407*H407</f>
        <v>0</v>
      </c>
      <c r="S407" s="191">
        <v>0</v>
      </c>
      <c r="T407" s="192">
        <f>S407*H407</f>
        <v>0</v>
      </c>
      <c r="AR407" s="93" t="s">
        <v>913</v>
      </c>
      <c r="AT407" s="93" t="s">
        <v>183</v>
      </c>
      <c r="AU407" s="93" t="s">
        <v>78</v>
      </c>
      <c r="AY407" s="93" t="s">
        <v>180</v>
      </c>
      <c r="BE407" s="193">
        <f>IF(N407="základní",J407,0)</f>
        <v>0</v>
      </c>
      <c r="BF407" s="193">
        <f>IF(N407="snížená",J407,0)</f>
        <v>0</v>
      </c>
      <c r="BG407" s="193">
        <f>IF(N407="zákl. přenesená",J407,0)</f>
        <v>0</v>
      </c>
      <c r="BH407" s="193">
        <f>IF(N407="sníž. přenesená",J407,0)</f>
        <v>0</v>
      </c>
      <c r="BI407" s="193">
        <f>IF(N407="nulová",J407,0)</f>
        <v>0</v>
      </c>
      <c r="BJ407" s="93" t="s">
        <v>78</v>
      </c>
      <c r="BK407" s="193">
        <f>ROUND(I407*H407,2)</f>
        <v>0</v>
      </c>
      <c r="BL407" s="93" t="s">
        <v>913</v>
      </c>
      <c r="BM407" s="93" t="s">
        <v>4246</v>
      </c>
    </row>
    <row r="408" spans="2:65" s="103" customFormat="1" ht="25.5" customHeight="1">
      <c r="B408" s="104"/>
      <c r="C408" s="183" t="s">
        <v>735</v>
      </c>
      <c r="D408" s="183" t="s">
        <v>183</v>
      </c>
      <c r="E408" s="184" t="s">
        <v>2456</v>
      </c>
      <c r="F408" s="185" t="s">
        <v>4247</v>
      </c>
      <c r="G408" s="186" t="s">
        <v>2449</v>
      </c>
      <c r="H408" s="187">
        <v>60</v>
      </c>
      <c r="I408" s="6"/>
      <c r="J408" s="188">
        <f>ROUND(I408*H408,2)</f>
        <v>0</v>
      </c>
      <c r="K408" s="185" t="s">
        <v>5</v>
      </c>
      <c r="L408" s="104"/>
      <c r="M408" s="189" t="s">
        <v>5</v>
      </c>
      <c r="N408" s="190" t="s">
        <v>42</v>
      </c>
      <c r="O408" s="105"/>
      <c r="P408" s="191">
        <f>O408*H408</f>
        <v>0</v>
      </c>
      <c r="Q408" s="191">
        <v>0</v>
      </c>
      <c r="R408" s="191">
        <f>Q408*H408</f>
        <v>0</v>
      </c>
      <c r="S408" s="191">
        <v>0</v>
      </c>
      <c r="T408" s="192">
        <f>S408*H408</f>
        <v>0</v>
      </c>
      <c r="AR408" s="93" t="s">
        <v>913</v>
      </c>
      <c r="AT408" s="93" t="s">
        <v>183</v>
      </c>
      <c r="AU408" s="93" t="s">
        <v>78</v>
      </c>
      <c r="AY408" s="93" t="s">
        <v>180</v>
      </c>
      <c r="BE408" s="193">
        <f>IF(N408="základní",J408,0)</f>
        <v>0</v>
      </c>
      <c r="BF408" s="193">
        <f>IF(N408="snížená",J408,0)</f>
        <v>0</v>
      </c>
      <c r="BG408" s="193">
        <f>IF(N408="zákl. přenesená",J408,0)</f>
        <v>0</v>
      </c>
      <c r="BH408" s="193">
        <f>IF(N408="sníž. přenesená",J408,0)</f>
        <v>0</v>
      </c>
      <c r="BI408" s="193">
        <f>IF(N408="nulová",J408,0)</f>
        <v>0</v>
      </c>
      <c r="BJ408" s="93" t="s">
        <v>78</v>
      </c>
      <c r="BK408" s="193">
        <f>ROUND(I408*H408,2)</f>
        <v>0</v>
      </c>
      <c r="BL408" s="93" t="s">
        <v>913</v>
      </c>
      <c r="BM408" s="93" t="s">
        <v>4248</v>
      </c>
    </row>
    <row r="409" spans="2:65" s="195" customFormat="1">
      <c r="B409" s="194"/>
      <c r="D409" s="196" t="s">
        <v>190</v>
      </c>
      <c r="E409" s="197" t="s">
        <v>5</v>
      </c>
      <c r="F409" s="198" t="s">
        <v>2451</v>
      </c>
      <c r="H409" s="197" t="s">
        <v>5</v>
      </c>
      <c r="L409" s="194"/>
      <c r="M409" s="199"/>
      <c r="N409" s="200"/>
      <c r="O409" s="200"/>
      <c r="P409" s="200"/>
      <c r="Q409" s="200"/>
      <c r="R409" s="200"/>
      <c r="S409" s="200"/>
      <c r="T409" s="201"/>
      <c r="AT409" s="197" t="s">
        <v>190</v>
      </c>
      <c r="AU409" s="197" t="s">
        <v>78</v>
      </c>
      <c r="AV409" s="195" t="s">
        <v>78</v>
      </c>
      <c r="AW409" s="195" t="s">
        <v>34</v>
      </c>
      <c r="AX409" s="195" t="s">
        <v>71</v>
      </c>
      <c r="AY409" s="197" t="s">
        <v>180</v>
      </c>
    </row>
    <row r="410" spans="2:65" s="195" customFormat="1">
      <c r="B410" s="194"/>
      <c r="D410" s="196" t="s">
        <v>190</v>
      </c>
      <c r="E410" s="197" t="s">
        <v>5</v>
      </c>
      <c r="F410" s="198" t="s">
        <v>4249</v>
      </c>
      <c r="H410" s="197" t="s">
        <v>5</v>
      </c>
      <c r="L410" s="194"/>
      <c r="M410" s="199"/>
      <c r="N410" s="200"/>
      <c r="O410" s="200"/>
      <c r="P410" s="200"/>
      <c r="Q410" s="200"/>
      <c r="R410" s="200"/>
      <c r="S410" s="200"/>
      <c r="T410" s="201"/>
      <c r="AT410" s="197" t="s">
        <v>190</v>
      </c>
      <c r="AU410" s="197" t="s">
        <v>78</v>
      </c>
      <c r="AV410" s="195" t="s">
        <v>78</v>
      </c>
      <c r="AW410" s="195" t="s">
        <v>34</v>
      </c>
      <c r="AX410" s="195" t="s">
        <v>71</v>
      </c>
      <c r="AY410" s="197" t="s">
        <v>180</v>
      </c>
    </row>
    <row r="411" spans="2:65" s="203" customFormat="1">
      <c r="B411" s="202"/>
      <c r="D411" s="196" t="s">
        <v>190</v>
      </c>
      <c r="E411" s="204" t="s">
        <v>5</v>
      </c>
      <c r="F411" s="205" t="s">
        <v>4250</v>
      </c>
      <c r="H411" s="206">
        <v>60</v>
      </c>
      <c r="L411" s="202"/>
      <c r="M411" s="207"/>
      <c r="N411" s="208"/>
      <c r="O411" s="208"/>
      <c r="P411" s="208"/>
      <c r="Q411" s="208"/>
      <c r="R411" s="208"/>
      <c r="S411" s="208"/>
      <c r="T411" s="209"/>
      <c r="AT411" s="204" t="s">
        <v>190</v>
      </c>
      <c r="AU411" s="204" t="s">
        <v>78</v>
      </c>
      <c r="AV411" s="203" t="s">
        <v>81</v>
      </c>
      <c r="AW411" s="203" t="s">
        <v>34</v>
      </c>
      <c r="AX411" s="203" t="s">
        <v>78</v>
      </c>
      <c r="AY411" s="204" t="s">
        <v>180</v>
      </c>
    </row>
    <row r="412" spans="2:65" s="171" customFormat="1" ht="37.35" customHeight="1">
      <c r="B412" s="170"/>
      <c r="D412" s="172" t="s">
        <v>70</v>
      </c>
      <c r="E412" s="173" t="s">
        <v>2570</v>
      </c>
      <c r="F412" s="173" t="s">
        <v>2571</v>
      </c>
      <c r="J412" s="174">
        <f>BK412</f>
        <v>0</v>
      </c>
      <c r="L412" s="170"/>
      <c r="M412" s="175"/>
      <c r="N412" s="176"/>
      <c r="O412" s="176"/>
      <c r="P412" s="177">
        <f>P413+P416+P421</f>
        <v>0</v>
      </c>
      <c r="Q412" s="176"/>
      <c r="R412" s="177">
        <f>R413+R416+R421</f>
        <v>0</v>
      </c>
      <c r="S412" s="176"/>
      <c r="T412" s="178">
        <f>T413+T416+T421</f>
        <v>0</v>
      </c>
      <c r="AR412" s="172" t="s">
        <v>219</v>
      </c>
      <c r="AT412" s="179" t="s">
        <v>70</v>
      </c>
      <c r="AU412" s="179" t="s">
        <v>71</v>
      </c>
      <c r="AY412" s="172" t="s">
        <v>180</v>
      </c>
      <c r="BK412" s="180">
        <f>BK413+BK416+BK421</f>
        <v>0</v>
      </c>
    </row>
    <row r="413" spans="2:65" s="171" customFormat="1" ht="19.899999999999999" customHeight="1">
      <c r="B413" s="170"/>
      <c r="D413" s="172" t="s">
        <v>70</v>
      </c>
      <c r="E413" s="181" t="s">
        <v>2572</v>
      </c>
      <c r="F413" s="181" t="s">
        <v>2573</v>
      </c>
      <c r="J413" s="182">
        <f>BK413</f>
        <v>0</v>
      </c>
      <c r="L413" s="170"/>
      <c r="M413" s="175"/>
      <c r="N413" s="176"/>
      <c r="O413" s="176"/>
      <c r="P413" s="177">
        <f>SUM(P414:P415)</f>
        <v>0</v>
      </c>
      <c r="Q413" s="176"/>
      <c r="R413" s="177">
        <f>SUM(R414:R415)</f>
        <v>0</v>
      </c>
      <c r="S413" s="176"/>
      <c r="T413" s="178">
        <f>SUM(T414:T415)</f>
        <v>0</v>
      </c>
      <c r="AR413" s="172" t="s">
        <v>219</v>
      </c>
      <c r="AT413" s="179" t="s">
        <v>70</v>
      </c>
      <c r="AU413" s="179" t="s">
        <v>78</v>
      </c>
      <c r="AY413" s="172" t="s">
        <v>180</v>
      </c>
      <c r="BK413" s="180">
        <f>SUM(BK414:BK415)</f>
        <v>0</v>
      </c>
    </row>
    <row r="414" spans="2:65" s="103" customFormat="1" ht="16.5" customHeight="1">
      <c r="B414" s="104"/>
      <c r="C414" s="183" t="s">
        <v>744</v>
      </c>
      <c r="D414" s="183" t="s">
        <v>183</v>
      </c>
      <c r="E414" s="184" t="s">
        <v>2575</v>
      </c>
      <c r="F414" s="185" t="s">
        <v>2576</v>
      </c>
      <c r="G414" s="186" t="s">
        <v>416</v>
      </c>
      <c r="H414" s="187">
        <v>1</v>
      </c>
      <c r="I414" s="6"/>
      <c r="J414" s="188">
        <f>ROUND(I414*H414,2)</f>
        <v>0</v>
      </c>
      <c r="K414" s="185" t="s">
        <v>187</v>
      </c>
      <c r="L414" s="104"/>
      <c r="M414" s="189" t="s">
        <v>5</v>
      </c>
      <c r="N414" s="190" t="s">
        <v>42</v>
      </c>
      <c r="O414" s="105"/>
      <c r="P414" s="191">
        <f>O414*H414</f>
        <v>0</v>
      </c>
      <c r="Q414" s="191">
        <v>0</v>
      </c>
      <c r="R414" s="191">
        <f>Q414*H414</f>
        <v>0</v>
      </c>
      <c r="S414" s="191">
        <v>0</v>
      </c>
      <c r="T414" s="192">
        <f>S414*H414</f>
        <v>0</v>
      </c>
      <c r="AR414" s="93" t="s">
        <v>2577</v>
      </c>
      <c r="AT414" s="93" t="s">
        <v>183</v>
      </c>
      <c r="AU414" s="93" t="s">
        <v>81</v>
      </c>
      <c r="AY414" s="93" t="s">
        <v>180</v>
      </c>
      <c r="BE414" s="193">
        <f>IF(N414="základní",J414,0)</f>
        <v>0</v>
      </c>
      <c r="BF414" s="193">
        <f>IF(N414="snížená",J414,0)</f>
        <v>0</v>
      </c>
      <c r="BG414" s="193">
        <f>IF(N414="zákl. přenesená",J414,0)</f>
        <v>0</v>
      </c>
      <c r="BH414" s="193">
        <f>IF(N414="sníž. přenesená",J414,0)</f>
        <v>0</v>
      </c>
      <c r="BI414" s="193">
        <f>IF(N414="nulová",J414,0)</f>
        <v>0</v>
      </c>
      <c r="BJ414" s="93" t="s">
        <v>78</v>
      </c>
      <c r="BK414" s="193">
        <f>ROUND(I414*H414,2)</f>
        <v>0</v>
      </c>
      <c r="BL414" s="93" t="s">
        <v>2577</v>
      </c>
      <c r="BM414" s="93" t="s">
        <v>4251</v>
      </c>
    </row>
    <row r="415" spans="2:65" s="103" customFormat="1" ht="16.5" customHeight="1">
      <c r="B415" s="104"/>
      <c r="C415" s="183" t="s">
        <v>750</v>
      </c>
      <c r="D415" s="183" t="s">
        <v>183</v>
      </c>
      <c r="E415" s="184" t="s">
        <v>2580</v>
      </c>
      <c r="F415" s="185" t="s">
        <v>2581</v>
      </c>
      <c r="G415" s="186" t="s">
        <v>416</v>
      </c>
      <c r="H415" s="187">
        <v>1</v>
      </c>
      <c r="I415" s="6"/>
      <c r="J415" s="188">
        <f>ROUND(I415*H415,2)</f>
        <v>0</v>
      </c>
      <c r="K415" s="185" t="s">
        <v>187</v>
      </c>
      <c r="L415" s="104"/>
      <c r="M415" s="189" t="s">
        <v>5</v>
      </c>
      <c r="N415" s="190" t="s">
        <v>42</v>
      </c>
      <c r="O415" s="105"/>
      <c r="P415" s="191">
        <f>O415*H415</f>
        <v>0</v>
      </c>
      <c r="Q415" s="191">
        <v>0</v>
      </c>
      <c r="R415" s="191">
        <f>Q415*H415</f>
        <v>0</v>
      </c>
      <c r="S415" s="191">
        <v>0</v>
      </c>
      <c r="T415" s="192">
        <f>S415*H415</f>
        <v>0</v>
      </c>
      <c r="AR415" s="93" t="s">
        <v>2577</v>
      </c>
      <c r="AT415" s="93" t="s">
        <v>183</v>
      </c>
      <c r="AU415" s="93" t="s">
        <v>81</v>
      </c>
      <c r="AY415" s="93" t="s">
        <v>180</v>
      </c>
      <c r="BE415" s="193">
        <f>IF(N415="základní",J415,0)</f>
        <v>0</v>
      </c>
      <c r="BF415" s="193">
        <f>IF(N415="snížená",J415,0)</f>
        <v>0</v>
      </c>
      <c r="BG415" s="193">
        <f>IF(N415="zákl. přenesená",J415,0)</f>
        <v>0</v>
      </c>
      <c r="BH415" s="193">
        <f>IF(N415="sníž. přenesená",J415,0)</f>
        <v>0</v>
      </c>
      <c r="BI415" s="193">
        <f>IF(N415="nulová",J415,0)</f>
        <v>0</v>
      </c>
      <c r="BJ415" s="93" t="s">
        <v>78</v>
      </c>
      <c r="BK415" s="193">
        <f>ROUND(I415*H415,2)</f>
        <v>0</v>
      </c>
      <c r="BL415" s="93" t="s">
        <v>2577</v>
      </c>
      <c r="BM415" s="93" t="s">
        <v>4252</v>
      </c>
    </row>
    <row r="416" spans="2:65" s="171" customFormat="1" ht="29.85" customHeight="1">
      <c r="B416" s="170"/>
      <c r="D416" s="172" t="s">
        <v>70</v>
      </c>
      <c r="E416" s="181" t="s">
        <v>2583</v>
      </c>
      <c r="F416" s="181" t="s">
        <v>2584</v>
      </c>
      <c r="J416" s="182">
        <f>BK416</f>
        <v>0</v>
      </c>
      <c r="L416" s="170"/>
      <c r="M416" s="175"/>
      <c r="N416" s="176"/>
      <c r="O416" s="176"/>
      <c r="P416" s="177">
        <f>SUM(P417:P420)</f>
        <v>0</v>
      </c>
      <c r="Q416" s="176"/>
      <c r="R416" s="177">
        <f>SUM(R417:R420)</f>
        <v>0</v>
      </c>
      <c r="S416" s="176"/>
      <c r="T416" s="178">
        <f>SUM(T417:T420)</f>
        <v>0</v>
      </c>
      <c r="AR416" s="172" t="s">
        <v>219</v>
      </c>
      <c r="AT416" s="179" t="s">
        <v>70</v>
      </c>
      <c r="AU416" s="179" t="s">
        <v>78</v>
      </c>
      <c r="AY416" s="172" t="s">
        <v>180</v>
      </c>
      <c r="BK416" s="180">
        <f>SUM(BK417:BK420)</f>
        <v>0</v>
      </c>
    </row>
    <row r="417" spans="2:65" s="103" customFormat="1" ht="16.5" customHeight="1">
      <c r="B417" s="104"/>
      <c r="C417" s="183" t="s">
        <v>755</v>
      </c>
      <c r="D417" s="183" t="s">
        <v>183</v>
      </c>
      <c r="E417" s="184" t="s">
        <v>2586</v>
      </c>
      <c r="F417" s="185" t="s">
        <v>2584</v>
      </c>
      <c r="G417" s="186" t="s">
        <v>416</v>
      </c>
      <c r="H417" s="187">
        <v>1</v>
      </c>
      <c r="I417" s="6"/>
      <c r="J417" s="188">
        <f>ROUND(I417*H417,2)</f>
        <v>0</v>
      </c>
      <c r="K417" s="185" t="s">
        <v>187</v>
      </c>
      <c r="L417" s="104"/>
      <c r="M417" s="189" t="s">
        <v>5</v>
      </c>
      <c r="N417" s="190" t="s">
        <v>42</v>
      </c>
      <c r="O417" s="105"/>
      <c r="P417" s="191">
        <f>O417*H417</f>
        <v>0</v>
      </c>
      <c r="Q417" s="191">
        <v>0</v>
      </c>
      <c r="R417" s="191">
        <f>Q417*H417</f>
        <v>0</v>
      </c>
      <c r="S417" s="191">
        <v>0</v>
      </c>
      <c r="T417" s="192">
        <f>S417*H417</f>
        <v>0</v>
      </c>
      <c r="AR417" s="93" t="s">
        <v>2577</v>
      </c>
      <c r="AT417" s="93" t="s">
        <v>183</v>
      </c>
      <c r="AU417" s="93" t="s">
        <v>81</v>
      </c>
      <c r="AY417" s="93" t="s">
        <v>180</v>
      </c>
      <c r="BE417" s="193">
        <f>IF(N417="základní",J417,0)</f>
        <v>0</v>
      </c>
      <c r="BF417" s="193">
        <f>IF(N417="snížená",J417,0)</f>
        <v>0</v>
      </c>
      <c r="BG417" s="193">
        <f>IF(N417="zákl. přenesená",J417,0)</f>
        <v>0</v>
      </c>
      <c r="BH417" s="193">
        <f>IF(N417="sníž. přenesená",J417,0)</f>
        <v>0</v>
      </c>
      <c r="BI417" s="193">
        <f>IF(N417="nulová",J417,0)</f>
        <v>0</v>
      </c>
      <c r="BJ417" s="93" t="s">
        <v>78</v>
      </c>
      <c r="BK417" s="193">
        <f>ROUND(I417*H417,2)</f>
        <v>0</v>
      </c>
      <c r="BL417" s="93" t="s">
        <v>2577</v>
      </c>
      <c r="BM417" s="93" t="s">
        <v>4253</v>
      </c>
    </row>
    <row r="418" spans="2:65" s="195" customFormat="1">
      <c r="B418" s="194"/>
      <c r="D418" s="196" t="s">
        <v>190</v>
      </c>
      <c r="E418" s="197" t="s">
        <v>5</v>
      </c>
      <c r="F418" s="198" t="s">
        <v>4254</v>
      </c>
      <c r="H418" s="197" t="s">
        <v>5</v>
      </c>
      <c r="L418" s="194"/>
      <c r="M418" s="199"/>
      <c r="N418" s="200"/>
      <c r="O418" s="200"/>
      <c r="P418" s="200"/>
      <c r="Q418" s="200"/>
      <c r="R418" s="200"/>
      <c r="S418" s="200"/>
      <c r="T418" s="201"/>
      <c r="AT418" s="197" t="s">
        <v>190</v>
      </c>
      <c r="AU418" s="197" t="s">
        <v>81</v>
      </c>
      <c r="AV418" s="195" t="s">
        <v>78</v>
      </c>
      <c r="AW418" s="195" t="s">
        <v>34</v>
      </c>
      <c r="AX418" s="195" t="s">
        <v>71</v>
      </c>
      <c r="AY418" s="197" t="s">
        <v>180</v>
      </c>
    </row>
    <row r="419" spans="2:65" s="203" customFormat="1">
      <c r="B419" s="202"/>
      <c r="D419" s="196" t="s">
        <v>190</v>
      </c>
      <c r="E419" s="204" t="s">
        <v>5</v>
      </c>
      <c r="F419" s="205" t="s">
        <v>78</v>
      </c>
      <c r="H419" s="206">
        <v>1</v>
      </c>
      <c r="L419" s="202"/>
      <c r="M419" s="207"/>
      <c r="N419" s="208"/>
      <c r="O419" s="208"/>
      <c r="P419" s="208"/>
      <c r="Q419" s="208"/>
      <c r="R419" s="208"/>
      <c r="S419" s="208"/>
      <c r="T419" s="209"/>
      <c r="AT419" s="204" t="s">
        <v>190</v>
      </c>
      <c r="AU419" s="204" t="s">
        <v>81</v>
      </c>
      <c r="AV419" s="203" t="s">
        <v>81</v>
      </c>
      <c r="AW419" s="203" t="s">
        <v>34</v>
      </c>
      <c r="AX419" s="203" t="s">
        <v>78</v>
      </c>
      <c r="AY419" s="204" t="s">
        <v>180</v>
      </c>
    </row>
    <row r="420" spans="2:65" s="103" customFormat="1" ht="16.5" customHeight="1">
      <c r="B420" s="104"/>
      <c r="C420" s="183" t="s">
        <v>764</v>
      </c>
      <c r="D420" s="183" t="s">
        <v>183</v>
      </c>
      <c r="E420" s="184" t="s">
        <v>2590</v>
      </c>
      <c r="F420" s="185" t="s">
        <v>2591</v>
      </c>
      <c r="G420" s="186" t="s">
        <v>416</v>
      </c>
      <c r="H420" s="187">
        <v>1</v>
      </c>
      <c r="I420" s="6"/>
      <c r="J420" s="188">
        <f>ROUND(I420*H420,2)</f>
        <v>0</v>
      </c>
      <c r="K420" s="185" t="s">
        <v>187</v>
      </c>
      <c r="L420" s="104"/>
      <c r="M420" s="189" t="s">
        <v>5</v>
      </c>
      <c r="N420" s="190" t="s">
        <v>42</v>
      </c>
      <c r="O420" s="105"/>
      <c r="P420" s="191">
        <f>O420*H420</f>
        <v>0</v>
      </c>
      <c r="Q420" s="191">
        <v>0</v>
      </c>
      <c r="R420" s="191">
        <f>Q420*H420</f>
        <v>0</v>
      </c>
      <c r="S420" s="191">
        <v>0</v>
      </c>
      <c r="T420" s="192">
        <f>S420*H420</f>
        <v>0</v>
      </c>
      <c r="AR420" s="93" t="s">
        <v>2577</v>
      </c>
      <c r="AT420" s="93" t="s">
        <v>183</v>
      </c>
      <c r="AU420" s="93" t="s">
        <v>81</v>
      </c>
      <c r="AY420" s="93" t="s">
        <v>180</v>
      </c>
      <c r="BE420" s="193">
        <f>IF(N420="základní",J420,0)</f>
        <v>0</v>
      </c>
      <c r="BF420" s="193">
        <f>IF(N420="snížená",J420,0)</f>
        <v>0</v>
      </c>
      <c r="BG420" s="193">
        <f>IF(N420="zákl. přenesená",J420,0)</f>
        <v>0</v>
      </c>
      <c r="BH420" s="193">
        <f>IF(N420="sníž. přenesená",J420,0)</f>
        <v>0</v>
      </c>
      <c r="BI420" s="193">
        <f>IF(N420="nulová",J420,0)</f>
        <v>0</v>
      </c>
      <c r="BJ420" s="93" t="s">
        <v>78</v>
      </c>
      <c r="BK420" s="193">
        <f>ROUND(I420*H420,2)</f>
        <v>0</v>
      </c>
      <c r="BL420" s="93" t="s">
        <v>2577</v>
      </c>
      <c r="BM420" s="93" t="s">
        <v>4255</v>
      </c>
    </row>
    <row r="421" spans="2:65" s="171" customFormat="1" ht="29.85" customHeight="1">
      <c r="B421" s="170"/>
      <c r="D421" s="172" t="s">
        <v>70</v>
      </c>
      <c r="E421" s="181" t="s">
        <v>2597</v>
      </c>
      <c r="F421" s="181" t="s">
        <v>2598</v>
      </c>
      <c r="J421" s="182">
        <f>BK421</f>
        <v>0</v>
      </c>
      <c r="L421" s="170"/>
      <c r="M421" s="175"/>
      <c r="N421" s="176"/>
      <c r="O421" s="176"/>
      <c r="P421" s="177">
        <f>P422</f>
        <v>0</v>
      </c>
      <c r="Q421" s="176"/>
      <c r="R421" s="177">
        <f>R422</f>
        <v>0</v>
      </c>
      <c r="S421" s="176"/>
      <c r="T421" s="178">
        <f>T422</f>
        <v>0</v>
      </c>
      <c r="AR421" s="172" t="s">
        <v>219</v>
      </c>
      <c r="AT421" s="179" t="s">
        <v>70</v>
      </c>
      <c r="AU421" s="179" t="s">
        <v>78</v>
      </c>
      <c r="AY421" s="172" t="s">
        <v>180</v>
      </c>
      <c r="BK421" s="180">
        <f>BK422</f>
        <v>0</v>
      </c>
    </row>
    <row r="422" spans="2:65" s="103" customFormat="1" ht="16.5" customHeight="1">
      <c r="B422" s="104"/>
      <c r="C422" s="183" t="s">
        <v>770</v>
      </c>
      <c r="D422" s="183" t="s">
        <v>183</v>
      </c>
      <c r="E422" s="184" t="s">
        <v>2600</v>
      </c>
      <c r="F422" s="185" t="s">
        <v>2601</v>
      </c>
      <c r="G422" s="186" t="s">
        <v>416</v>
      </c>
      <c r="H422" s="187">
        <v>1</v>
      </c>
      <c r="I422" s="6"/>
      <c r="J422" s="188">
        <f>ROUND(I422*H422,2)</f>
        <v>0</v>
      </c>
      <c r="K422" s="185" t="s">
        <v>187</v>
      </c>
      <c r="L422" s="104"/>
      <c r="M422" s="189" t="s">
        <v>5</v>
      </c>
      <c r="N422" s="235" t="s">
        <v>42</v>
      </c>
      <c r="O422" s="236"/>
      <c r="P422" s="237">
        <f>O422*H422</f>
        <v>0</v>
      </c>
      <c r="Q422" s="237">
        <v>0</v>
      </c>
      <c r="R422" s="237">
        <f>Q422*H422</f>
        <v>0</v>
      </c>
      <c r="S422" s="237">
        <v>0</v>
      </c>
      <c r="T422" s="238">
        <f>S422*H422</f>
        <v>0</v>
      </c>
      <c r="AR422" s="93" t="s">
        <v>2577</v>
      </c>
      <c r="AT422" s="93" t="s">
        <v>183</v>
      </c>
      <c r="AU422" s="93" t="s">
        <v>81</v>
      </c>
      <c r="AY422" s="93" t="s">
        <v>180</v>
      </c>
      <c r="BE422" s="193">
        <f>IF(N422="základní",J422,0)</f>
        <v>0</v>
      </c>
      <c r="BF422" s="193">
        <f>IF(N422="snížená",J422,0)</f>
        <v>0</v>
      </c>
      <c r="BG422" s="193">
        <f>IF(N422="zákl. přenesená",J422,0)</f>
        <v>0</v>
      </c>
      <c r="BH422" s="193">
        <f>IF(N422="sníž. přenesená",J422,0)</f>
        <v>0</v>
      </c>
      <c r="BI422" s="193">
        <f>IF(N422="nulová",J422,0)</f>
        <v>0</v>
      </c>
      <c r="BJ422" s="93" t="s">
        <v>78</v>
      </c>
      <c r="BK422" s="193">
        <f>ROUND(I422*H422,2)</f>
        <v>0</v>
      </c>
      <c r="BL422" s="93" t="s">
        <v>2577</v>
      </c>
      <c r="BM422" s="93" t="s">
        <v>4256</v>
      </c>
    </row>
    <row r="423" spans="2:65" s="103" customFormat="1" ht="6.95" customHeight="1">
      <c r="B423" s="128"/>
      <c r="C423" s="129"/>
      <c r="D423" s="129"/>
      <c r="E423" s="129"/>
      <c r="F423" s="129"/>
      <c r="G423" s="129"/>
      <c r="H423" s="129"/>
      <c r="I423" s="129"/>
      <c r="J423" s="129"/>
      <c r="K423" s="129"/>
      <c r="L423" s="104"/>
    </row>
  </sheetData>
  <sheetProtection password="CF17" sheet="1" selectLockedCells="1"/>
  <autoFilter ref="C93:K422"/>
  <customSheetViews>
    <customSheetView guid="{B27864AB-045D-4AAD-8B6E-D0925319E34E}" showGridLines="0" fitToPage="1" showAutoFilter="1" hiddenRows="1" hiddenColumns="1">
      <pane ySplit="1" topLeftCell="A404" activePane="bottomLeft" state="frozen"/>
      <selection pane="bottomLeft" activeCell="I422" activeCellId="68" sqref="I97 I109 I121 I125 I146 I149 I156 I167 I178 I179 I182 I183 I186 I189 I191 I193 I196 I197 I199 I204 I206 I207 I224 I225 I231 I243 I256 I259 I265 I275 I282 I283 I288 I296 I301 I302 I306 I311 I324 I326 I327 I341 I343 I345 I350 I356 I360 I364 I367 I370 I372 I374 I377 I380 I386 I388 I392 I396 I399 I403 I404 I405 I408 I407 I414 I415 I417 I420 I422"/>
      <pageMargins left="0.58333330000000005" right="0.58333330000000005" top="0.58333330000000005" bottom="0.58333330000000005" header="0" footer="0"/>
      <pageSetup paperSize="9" fitToHeight="100" orientation="landscape" blackAndWhite="1"/>
      <headerFooter>
        <oddFooter>&amp;CStrana &amp;P z &amp;N</oddFooter>
      </headerFooter>
      <autoFilter ref="B1:J1"/>
    </customSheetView>
  </customSheetViews>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9" customWidth="1"/>
    <col min="2" max="2" width="1.6640625" style="9" customWidth="1"/>
    <col min="3" max="4" width="5" style="9" customWidth="1"/>
    <col min="5" max="5" width="11.6640625" style="9" customWidth="1"/>
    <col min="6" max="6" width="9.1640625" style="9" customWidth="1"/>
    <col min="7" max="7" width="5" style="9" customWidth="1"/>
    <col min="8" max="8" width="77.83203125" style="9" customWidth="1"/>
    <col min="9" max="10" width="20" style="9" customWidth="1"/>
    <col min="11" max="11" width="1.6640625" style="9" customWidth="1"/>
  </cols>
  <sheetData>
    <row r="1" spans="2:11" ht="37.5" customHeight="1"/>
    <row r="2" spans="2:11" ht="7.5" customHeight="1">
      <c r="B2" s="10"/>
      <c r="C2" s="11"/>
      <c r="D2" s="11"/>
      <c r="E2" s="11"/>
      <c r="F2" s="11"/>
      <c r="G2" s="11"/>
      <c r="H2" s="11"/>
      <c r="I2" s="11"/>
      <c r="J2" s="11"/>
      <c r="K2" s="12"/>
    </row>
    <row r="3" spans="2:11" s="1" customFormat="1" ht="45" customHeight="1">
      <c r="B3" s="13"/>
      <c r="C3" s="358" t="s">
        <v>4257</v>
      </c>
      <c r="D3" s="358"/>
      <c r="E3" s="358"/>
      <c r="F3" s="358"/>
      <c r="G3" s="358"/>
      <c r="H3" s="358"/>
      <c r="I3" s="358"/>
      <c r="J3" s="358"/>
      <c r="K3" s="14"/>
    </row>
    <row r="4" spans="2:11" ht="25.5" customHeight="1">
      <c r="B4" s="15"/>
      <c r="C4" s="362" t="s">
        <v>4258</v>
      </c>
      <c r="D4" s="362"/>
      <c r="E4" s="362"/>
      <c r="F4" s="362"/>
      <c r="G4" s="362"/>
      <c r="H4" s="362"/>
      <c r="I4" s="362"/>
      <c r="J4" s="362"/>
      <c r="K4" s="16"/>
    </row>
    <row r="5" spans="2:11" ht="5.25" customHeight="1">
      <c r="B5" s="15"/>
      <c r="C5" s="17"/>
      <c r="D5" s="17"/>
      <c r="E5" s="17"/>
      <c r="F5" s="17"/>
      <c r="G5" s="17"/>
      <c r="H5" s="17"/>
      <c r="I5" s="17"/>
      <c r="J5" s="17"/>
      <c r="K5" s="16"/>
    </row>
    <row r="6" spans="2:11" ht="15" customHeight="1">
      <c r="B6" s="15"/>
      <c r="C6" s="360" t="s">
        <v>4259</v>
      </c>
      <c r="D6" s="360"/>
      <c r="E6" s="360"/>
      <c r="F6" s="360"/>
      <c r="G6" s="360"/>
      <c r="H6" s="360"/>
      <c r="I6" s="360"/>
      <c r="J6" s="360"/>
      <c r="K6" s="16"/>
    </row>
    <row r="7" spans="2:11" ht="15" customHeight="1">
      <c r="B7" s="19"/>
      <c r="C7" s="360" t="s">
        <v>4260</v>
      </c>
      <c r="D7" s="360"/>
      <c r="E7" s="360"/>
      <c r="F7" s="360"/>
      <c r="G7" s="360"/>
      <c r="H7" s="360"/>
      <c r="I7" s="360"/>
      <c r="J7" s="360"/>
      <c r="K7" s="16"/>
    </row>
    <row r="8" spans="2:11" ht="12.75" customHeight="1">
      <c r="B8" s="19"/>
      <c r="C8" s="18"/>
      <c r="D8" s="18"/>
      <c r="E8" s="18"/>
      <c r="F8" s="18"/>
      <c r="G8" s="18"/>
      <c r="H8" s="18"/>
      <c r="I8" s="18"/>
      <c r="J8" s="18"/>
      <c r="K8" s="16"/>
    </row>
    <row r="9" spans="2:11" ht="15" customHeight="1">
      <c r="B9" s="19"/>
      <c r="C9" s="360" t="s">
        <v>4261</v>
      </c>
      <c r="D9" s="360"/>
      <c r="E9" s="360"/>
      <c r="F9" s="360"/>
      <c r="G9" s="360"/>
      <c r="H9" s="360"/>
      <c r="I9" s="360"/>
      <c r="J9" s="360"/>
      <c r="K9" s="16"/>
    </row>
    <row r="10" spans="2:11" ht="15" customHeight="1">
      <c r="B10" s="19"/>
      <c r="C10" s="18"/>
      <c r="D10" s="360" t="s">
        <v>4262</v>
      </c>
      <c r="E10" s="360"/>
      <c r="F10" s="360"/>
      <c r="G10" s="360"/>
      <c r="H10" s="360"/>
      <c r="I10" s="360"/>
      <c r="J10" s="360"/>
      <c r="K10" s="16"/>
    </row>
    <row r="11" spans="2:11" ht="15" customHeight="1">
      <c r="B11" s="19"/>
      <c r="C11" s="20"/>
      <c r="D11" s="360" t="s">
        <v>4263</v>
      </c>
      <c r="E11" s="360"/>
      <c r="F11" s="360"/>
      <c r="G11" s="360"/>
      <c r="H11" s="360"/>
      <c r="I11" s="360"/>
      <c r="J11" s="360"/>
      <c r="K11" s="16"/>
    </row>
    <row r="12" spans="2:11" ht="12.75" customHeight="1">
      <c r="B12" s="19"/>
      <c r="C12" s="20"/>
      <c r="D12" s="20"/>
      <c r="E12" s="20"/>
      <c r="F12" s="20"/>
      <c r="G12" s="20"/>
      <c r="H12" s="20"/>
      <c r="I12" s="20"/>
      <c r="J12" s="20"/>
      <c r="K12" s="16"/>
    </row>
    <row r="13" spans="2:11" ht="15" customHeight="1">
      <c r="B13" s="19"/>
      <c r="C13" s="20"/>
      <c r="D13" s="360" t="s">
        <v>4264</v>
      </c>
      <c r="E13" s="360"/>
      <c r="F13" s="360"/>
      <c r="G13" s="360"/>
      <c r="H13" s="360"/>
      <c r="I13" s="360"/>
      <c r="J13" s="360"/>
      <c r="K13" s="16"/>
    </row>
    <row r="14" spans="2:11" ht="15" customHeight="1">
      <c r="B14" s="19"/>
      <c r="C14" s="20"/>
      <c r="D14" s="360" t="s">
        <v>4265</v>
      </c>
      <c r="E14" s="360"/>
      <c r="F14" s="360"/>
      <c r="G14" s="360"/>
      <c r="H14" s="360"/>
      <c r="I14" s="360"/>
      <c r="J14" s="360"/>
      <c r="K14" s="16"/>
    </row>
    <row r="15" spans="2:11" ht="15" customHeight="1">
      <c r="B15" s="19"/>
      <c r="C15" s="20"/>
      <c r="D15" s="360" t="s">
        <v>4266</v>
      </c>
      <c r="E15" s="360"/>
      <c r="F15" s="360"/>
      <c r="G15" s="360"/>
      <c r="H15" s="360"/>
      <c r="I15" s="360"/>
      <c r="J15" s="360"/>
      <c r="K15" s="16"/>
    </row>
    <row r="16" spans="2:11" ht="15" customHeight="1">
      <c r="B16" s="19"/>
      <c r="C16" s="20"/>
      <c r="D16" s="20"/>
      <c r="E16" s="21" t="s">
        <v>77</v>
      </c>
      <c r="F16" s="360" t="s">
        <v>4267</v>
      </c>
      <c r="G16" s="360"/>
      <c r="H16" s="360"/>
      <c r="I16" s="360"/>
      <c r="J16" s="360"/>
      <c r="K16" s="16"/>
    </row>
    <row r="17" spans="2:11" ht="15" customHeight="1">
      <c r="B17" s="19"/>
      <c r="C17" s="20"/>
      <c r="D17" s="20"/>
      <c r="E17" s="21" t="s">
        <v>4268</v>
      </c>
      <c r="F17" s="360" t="s">
        <v>4269</v>
      </c>
      <c r="G17" s="360"/>
      <c r="H17" s="360"/>
      <c r="I17" s="360"/>
      <c r="J17" s="360"/>
      <c r="K17" s="16"/>
    </row>
    <row r="18" spans="2:11" ht="15" customHeight="1">
      <c r="B18" s="19"/>
      <c r="C18" s="20"/>
      <c r="D18" s="20"/>
      <c r="E18" s="21" t="s">
        <v>4270</v>
      </c>
      <c r="F18" s="360" t="s">
        <v>4271</v>
      </c>
      <c r="G18" s="360"/>
      <c r="H18" s="360"/>
      <c r="I18" s="360"/>
      <c r="J18" s="360"/>
      <c r="K18" s="16"/>
    </row>
    <row r="19" spans="2:11" ht="15" customHeight="1">
      <c r="B19" s="19"/>
      <c r="C19" s="20"/>
      <c r="D19" s="20"/>
      <c r="E19" s="21" t="s">
        <v>4272</v>
      </c>
      <c r="F19" s="360" t="s">
        <v>4273</v>
      </c>
      <c r="G19" s="360"/>
      <c r="H19" s="360"/>
      <c r="I19" s="360"/>
      <c r="J19" s="360"/>
      <c r="K19" s="16"/>
    </row>
    <row r="20" spans="2:11" ht="15" customHeight="1">
      <c r="B20" s="19"/>
      <c r="C20" s="20"/>
      <c r="D20" s="20"/>
      <c r="E20" s="21" t="s">
        <v>2463</v>
      </c>
      <c r="F20" s="360" t="s">
        <v>3931</v>
      </c>
      <c r="G20" s="360"/>
      <c r="H20" s="360"/>
      <c r="I20" s="360"/>
      <c r="J20" s="360"/>
      <c r="K20" s="16"/>
    </row>
    <row r="21" spans="2:11" ht="15" customHeight="1">
      <c r="B21" s="19"/>
      <c r="C21" s="20"/>
      <c r="D21" s="20"/>
      <c r="E21" s="21" t="s">
        <v>85</v>
      </c>
      <c r="F21" s="360" t="s">
        <v>4274</v>
      </c>
      <c r="G21" s="360"/>
      <c r="H21" s="360"/>
      <c r="I21" s="360"/>
      <c r="J21" s="360"/>
      <c r="K21" s="16"/>
    </row>
    <row r="22" spans="2:11" ht="12.75" customHeight="1">
      <c r="B22" s="19"/>
      <c r="C22" s="20"/>
      <c r="D22" s="20"/>
      <c r="E22" s="20"/>
      <c r="F22" s="20"/>
      <c r="G22" s="20"/>
      <c r="H22" s="20"/>
      <c r="I22" s="20"/>
      <c r="J22" s="20"/>
      <c r="K22" s="16"/>
    </row>
    <row r="23" spans="2:11" ht="15" customHeight="1">
      <c r="B23" s="19"/>
      <c r="C23" s="360" t="s">
        <v>4275</v>
      </c>
      <c r="D23" s="360"/>
      <c r="E23" s="360"/>
      <c r="F23" s="360"/>
      <c r="G23" s="360"/>
      <c r="H23" s="360"/>
      <c r="I23" s="360"/>
      <c r="J23" s="360"/>
      <c r="K23" s="16"/>
    </row>
    <row r="24" spans="2:11" ht="15" customHeight="1">
      <c r="B24" s="19"/>
      <c r="C24" s="360" t="s">
        <v>4276</v>
      </c>
      <c r="D24" s="360"/>
      <c r="E24" s="360"/>
      <c r="F24" s="360"/>
      <c r="G24" s="360"/>
      <c r="H24" s="360"/>
      <c r="I24" s="360"/>
      <c r="J24" s="360"/>
      <c r="K24" s="16"/>
    </row>
    <row r="25" spans="2:11" ht="15" customHeight="1">
      <c r="B25" s="19"/>
      <c r="C25" s="18"/>
      <c r="D25" s="360" t="s">
        <v>4277</v>
      </c>
      <c r="E25" s="360"/>
      <c r="F25" s="360"/>
      <c r="G25" s="360"/>
      <c r="H25" s="360"/>
      <c r="I25" s="360"/>
      <c r="J25" s="360"/>
      <c r="K25" s="16"/>
    </row>
    <row r="26" spans="2:11" ht="15" customHeight="1">
      <c r="B26" s="19"/>
      <c r="C26" s="20"/>
      <c r="D26" s="360" t="s">
        <v>4278</v>
      </c>
      <c r="E26" s="360"/>
      <c r="F26" s="360"/>
      <c r="G26" s="360"/>
      <c r="H26" s="360"/>
      <c r="I26" s="360"/>
      <c r="J26" s="360"/>
      <c r="K26" s="16"/>
    </row>
    <row r="27" spans="2:11" ht="12.75" customHeight="1">
      <c r="B27" s="19"/>
      <c r="C27" s="20"/>
      <c r="D27" s="20"/>
      <c r="E27" s="20"/>
      <c r="F27" s="20"/>
      <c r="G27" s="20"/>
      <c r="H27" s="20"/>
      <c r="I27" s="20"/>
      <c r="J27" s="20"/>
      <c r="K27" s="16"/>
    </row>
    <row r="28" spans="2:11" ht="15" customHeight="1">
      <c r="B28" s="19"/>
      <c r="C28" s="20"/>
      <c r="D28" s="360" t="s">
        <v>4279</v>
      </c>
      <c r="E28" s="360"/>
      <c r="F28" s="360"/>
      <c r="G28" s="360"/>
      <c r="H28" s="360"/>
      <c r="I28" s="360"/>
      <c r="J28" s="360"/>
      <c r="K28" s="16"/>
    </row>
    <row r="29" spans="2:11" ht="15" customHeight="1">
      <c r="B29" s="19"/>
      <c r="C29" s="20"/>
      <c r="D29" s="360" t="s">
        <v>4280</v>
      </c>
      <c r="E29" s="360"/>
      <c r="F29" s="360"/>
      <c r="G29" s="360"/>
      <c r="H29" s="360"/>
      <c r="I29" s="360"/>
      <c r="J29" s="360"/>
      <c r="K29" s="16"/>
    </row>
    <row r="30" spans="2:11" ht="12.75" customHeight="1">
      <c r="B30" s="19"/>
      <c r="C30" s="20"/>
      <c r="D30" s="20"/>
      <c r="E30" s="20"/>
      <c r="F30" s="20"/>
      <c r="G30" s="20"/>
      <c r="H30" s="20"/>
      <c r="I30" s="20"/>
      <c r="J30" s="20"/>
      <c r="K30" s="16"/>
    </row>
    <row r="31" spans="2:11" ht="15" customHeight="1">
      <c r="B31" s="19"/>
      <c r="C31" s="20"/>
      <c r="D31" s="360" t="s">
        <v>4281</v>
      </c>
      <c r="E31" s="360"/>
      <c r="F31" s="360"/>
      <c r="G31" s="360"/>
      <c r="H31" s="360"/>
      <c r="I31" s="360"/>
      <c r="J31" s="360"/>
      <c r="K31" s="16"/>
    </row>
    <row r="32" spans="2:11" ht="15" customHeight="1">
      <c r="B32" s="19"/>
      <c r="C32" s="20"/>
      <c r="D32" s="360" t="s">
        <v>4282</v>
      </c>
      <c r="E32" s="360"/>
      <c r="F32" s="360"/>
      <c r="G32" s="360"/>
      <c r="H32" s="360"/>
      <c r="I32" s="360"/>
      <c r="J32" s="360"/>
      <c r="K32" s="16"/>
    </row>
    <row r="33" spans="2:11" ht="15" customHeight="1">
      <c r="B33" s="19"/>
      <c r="C33" s="20"/>
      <c r="D33" s="360" t="s">
        <v>4283</v>
      </c>
      <c r="E33" s="360"/>
      <c r="F33" s="360"/>
      <c r="G33" s="360"/>
      <c r="H33" s="360"/>
      <c r="I33" s="360"/>
      <c r="J33" s="360"/>
      <c r="K33" s="16"/>
    </row>
    <row r="34" spans="2:11" ht="15" customHeight="1">
      <c r="B34" s="19"/>
      <c r="C34" s="20"/>
      <c r="D34" s="18"/>
      <c r="E34" s="22" t="s">
        <v>165</v>
      </c>
      <c r="F34" s="18"/>
      <c r="G34" s="360" t="s">
        <v>4284</v>
      </c>
      <c r="H34" s="360"/>
      <c r="I34" s="360"/>
      <c r="J34" s="360"/>
      <c r="K34" s="16"/>
    </row>
    <row r="35" spans="2:11" ht="30.75" customHeight="1">
      <c r="B35" s="19"/>
      <c r="C35" s="20"/>
      <c r="D35" s="18"/>
      <c r="E35" s="22" t="s">
        <v>4285</v>
      </c>
      <c r="F35" s="18"/>
      <c r="G35" s="360" t="s">
        <v>4286</v>
      </c>
      <c r="H35" s="360"/>
      <c r="I35" s="360"/>
      <c r="J35" s="360"/>
      <c r="K35" s="16"/>
    </row>
    <row r="36" spans="2:11" ht="15" customHeight="1">
      <c r="B36" s="19"/>
      <c r="C36" s="20"/>
      <c r="D36" s="18"/>
      <c r="E36" s="22" t="s">
        <v>52</v>
      </c>
      <c r="F36" s="18"/>
      <c r="G36" s="360" t="s">
        <v>4287</v>
      </c>
      <c r="H36" s="360"/>
      <c r="I36" s="360"/>
      <c r="J36" s="360"/>
      <c r="K36" s="16"/>
    </row>
    <row r="37" spans="2:11" ht="15" customHeight="1">
      <c r="B37" s="19"/>
      <c r="C37" s="20"/>
      <c r="D37" s="18"/>
      <c r="E37" s="22" t="s">
        <v>166</v>
      </c>
      <c r="F37" s="18"/>
      <c r="G37" s="360" t="s">
        <v>4288</v>
      </c>
      <c r="H37" s="360"/>
      <c r="I37" s="360"/>
      <c r="J37" s="360"/>
      <c r="K37" s="16"/>
    </row>
    <row r="38" spans="2:11" ht="15" customHeight="1">
      <c r="B38" s="19"/>
      <c r="C38" s="20"/>
      <c r="D38" s="18"/>
      <c r="E38" s="22" t="s">
        <v>167</v>
      </c>
      <c r="F38" s="18"/>
      <c r="G38" s="360" t="s">
        <v>4289</v>
      </c>
      <c r="H38" s="360"/>
      <c r="I38" s="360"/>
      <c r="J38" s="360"/>
      <c r="K38" s="16"/>
    </row>
    <row r="39" spans="2:11" ht="15" customHeight="1">
      <c r="B39" s="19"/>
      <c r="C39" s="20"/>
      <c r="D39" s="18"/>
      <c r="E39" s="22" t="s">
        <v>168</v>
      </c>
      <c r="F39" s="18"/>
      <c r="G39" s="360" t="s">
        <v>4290</v>
      </c>
      <c r="H39" s="360"/>
      <c r="I39" s="360"/>
      <c r="J39" s="360"/>
      <c r="K39" s="16"/>
    </row>
    <row r="40" spans="2:11" ht="15" customHeight="1">
      <c r="B40" s="19"/>
      <c r="C40" s="20"/>
      <c r="D40" s="18"/>
      <c r="E40" s="22" t="s">
        <v>4291</v>
      </c>
      <c r="F40" s="18"/>
      <c r="G40" s="360" t="s">
        <v>4292</v>
      </c>
      <c r="H40" s="360"/>
      <c r="I40" s="360"/>
      <c r="J40" s="360"/>
      <c r="K40" s="16"/>
    </row>
    <row r="41" spans="2:11" ht="15" customHeight="1">
      <c r="B41" s="19"/>
      <c r="C41" s="20"/>
      <c r="D41" s="18"/>
      <c r="E41" s="22"/>
      <c r="F41" s="18"/>
      <c r="G41" s="360" t="s">
        <v>4293</v>
      </c>
      <c r="H41" s="360"/>
      <c r="I41" s="360"/>
      <c r="J41" s="360"/>
      <c r="K41" s="16"/>
    </row>
    <row r="42" spans="2:11" ht="15" customHeight="1">
      <c r="B42" s="19"/>
      <c r="C42" s="20"/>
      <c r="D42" s="18"/>
      <c r="E42" s="22" t="s">
        <v>4294</v>
      </c>
      <c r="F42" s="18"/>
      <c r="G42" s="360" t="s">
        <v>4295</v>
      </c>
      <c r="H42" s="360"/>
      <c r="I42" s="360"/>
      <c r="J42" s="360"/>
      <c r="K42" s="16"/>
    </row>
    <row r="43" spans="2:11" ht="15" customHeight="1">
      <c r="B43" s="19"/>
      <c r="C43" s="20"/>
      <c r="D43" s="18"/>
      <c r="E43" s="22" t="s">
        <v>170</v>
      </c>
      <c r="F43" s="18"/>
      <c r="G43" s="360" t="s">
        <v>4296</v>
      </c>
      <c r="H43" s="360"/>
      <c r="I43" s="360"/>
      <c r="J43" s="360"/>
      <c r="K43" s="16"/>
    </row>
    <row r="44" spans="2:11" ht="12.75" customHeight="1">
      <c r="B44" s="19"/>
      <c r="C44" s="20"/>
      <c r="D44" s="18"/>
      <c r="E44" s="18"/>
      <c r="F44" s="18"/>
      <c r="G44" s="18"/>
      <c r="H44" s="18"/>
      <c r="I44" s="18"/>
      <c r="J44" s="18"/>
      <c r="K44" s="16"/>
    </row>
    <row r="45" spans="2:11" ht="15" customHeight="1">
      <c r="B45" s="19"/>
      <c r="C45" s="20"/>
      <c r="D45" s="360" t="s">
        <v>4297</v>
      </c>
      <c r="E45" s="360"/>
      <c r="F45" s="360"/>
      <c r="G45" s="360"/>
      <c r="H45" s="360"/>
      <c r="I45" s="360"/>
      <c r="J45" s="360"/>
      <c r="K45" s="16"/>
    </row>
    <row r="46" spans="2:11" ht="15" customHeight="1">
      <c r="B46" s="19"/>
      <c r="C46" s="20"/>
      <c r="D46" s="20"/>
      <c r="E46" s="360" t="s">
        <v>4298</v>
      </c>
      <c r="F46" s="360"/>
      <c r="G46" s="360"/>
      <c r="H46" s="360"/>
      <c r="I46" s="360"/>
      <c r="J46" s="360"/>
      <c r="K46" s="16"/>
    </row>
    <row r="47" spans="2:11" ht="15" customHeight="1">
      <c r="B47" s="19"/>
      <c r="C47" s="20"/>
      <c r="D47" s="20"/>
      <c r="E47" s="360" t="s">
        <v>4299</v>
      </c>
      <c r="F47" s="360"/>
      <c r="G47" s="360"/>
      <c r="H47" s="360"/>
      <c r="I47" s="360"/>
      <c r="J47" s="360"/>
      <c r="K47" s="16"/>
    </row>
    <row r="48" spans="2:11" ht="15" customHeight="1">
      <c r="B48" s="19"/>
      <c r="C48" s="20"/>
      <c r="D48" s="20"/>
      <c r="E48" s="360" t="s">
        <v>4300</v>
      </c>
      <c r="F48" s="360"/>
      <c r="G48" s="360"/>
      <c r="H48" s="360"/>
      <c r="I48" s="360"/>
      <c r="J48" s="360"/>
      <c r="K48" s="16"/>
    </row>
    <row r="49" spans="2:11" ht="15" customHeight="1">
      <c r="B49" s="19"/>
      <c r="C49" s="20"/>
      <c r="D49" s="360" t="s">
        <v>4301</v>
      </c>
      <c r="E49" s="360"/>
      <c r="F49" s="360"/>
      <c r="G49" s="360"/>
      <c r="H49" s="360"/>
      <c r="I49" s="360"/>
      <c r="J49" s="360"/>
      <c r="K49" s="16"/>
    </row>
    <row r="50" spans="2:11" ht="25.5" customHeight="1">
      <c r="B50" s="15"/>
      <c r="C50" s="362" t="s">
        <v>4302</v>
      </c>
      <c r="D50" s="362"/>
      <c r="E50" s="362"/>
      <c r="F50" s="362"/>
      <c r="G50" s="362"/>
      <c r="H50" s="362"/>
      <c r="I50" s="362"/>
      <c r="J50" s="362"/>
      <c r="K50" s="16"/>
    </row>
    <row r="51" spans="2:11" ht="5.25" customHeight="1">
      <c r="B51" s="15"/>
      <c r="C51" s="17"/>
      <c r="D51" s="17"/>
      <c r="E51" s="17"/>
      <c r="F51" s="17"/>
      <c r="G51" s="17"/>
      <c r="H51" s="17"/>
      <c r="I51" s="17"/>
      <c r="J51" s="17"/>
      <c r="K51" s="16"/>
    </row>
    <row r="52" spans="2:11" ht="15" customHeight="1">
      <c r="B52" s="15"/>
      <c r="C52" s="360" t="s">
        <v>4303</v>
      </c>
      <c r="D52" s="360"/>
      <c r="E52" s="360"/>
      <c r="F52" s="360"/>
      <c r="G52" s="360"/>
      <c r="H52" s="360"/>
      <c r="I52" s="360"/>
      <c r="J52" s="360"/>
      <c r="K52" s="16"/>
    </row>
    <row r="53" spans="2:11" ht="15" customHeight="1">
      <c r="B53" s="15"/>
      <c r="C53" s="360" t="s">
        <v>4304</v>
      </c>
      <c r="D53" s="360"/>
      <c r="E53" s="360"/>
      <c r="F53" s="360"/>
      <c r="G53" s="360"/>
      <c r="H53" s="360"/>
      <c r="I53" s="360"/>
      <c r="J53" s="360"/>
      <c r="K53" s="16"/>
    </row>
    <row r="54" spans="2:11" ht="12.75" customHeight="1">
      <c r="B54" s="15"/>
      <c r="C54" s="18"/>
      <c r="D54" s="18"/>
      <c r="E54" s="18"/>
      <c r="F54" s="18"/>
      <c r="G54" s="18"/>
      <c r="H54" s="18"/>
      <c r="I54" s="18"/>
      <c r="J54" s="18"/>
      <c r="K54" s="16"/>
    </row>
    <row r="55" spans="2:11" ht="15" customHeight="1">
      <c r="B55" s="15"/>
      <c r="C55" s="360" t="s">
        <v>4305</v>
      </c>
      <c r="D55" s="360"/>
      <c r="E55" s="360"/>
      <c r="F55" s="360"/>
      <c r="G55" s="360"/>
      <c r="H55" s="360"/>
      <c r="I55" s="360"/>
      <c r="J55" s="360"/>
      <c r="K55" s="16"/>
    </row>
    <row r="56" spans="2:11" ht="15" customHeight="1">
      <c r="B56" s="15"/>
      <c r="C56" s="20"/>
      <c r="D56" s="360" t="s">
        <v>4306</v>
      </c>
      <c r="E56" s="360"/>
      <c r="F56" s="360"/>
      <c r="G56" s="360"/>
      <c r="H56" s="360"/>
      <c r="I56" s="360"/>
      <c r="J56" s="360"/>
      <c r="K56" s="16"/>
    </row>
    <row r="57" spans="2:11" ht="15" customHeight="1">
      <c r="B57" s="15"/>
      <c r="C57" s="20"/>
      <c r="D57" s="360" t="s">
        <v>4307</v>
      </c>
      <c r="E57" s="360"/>
      <c r="F57" s="360"/>
      <c r="G57" s="360"/>
      <c r="H57" s="360"/>
      <c r="I57" s="360"/>
      <c r="J57" s="360"/>
      <c r="K57" s="16"/>
    </row>
    <row r="58" spans="2:11" ht="15" customHeight="1">
      <c r="B58" s="15"/>
      <c r="C58" s="20"/>
      <c r="D58" s="360" t="s">
        <v>4308</v>
      </c>
      <c r="E58" s="360"/>
      <c r="F58" s="360"/>
      <c r="G58" s="360"/>
      <c r="H58" s="360"/>
      <c r="I58" s="360"/>
      <c r="J58" s="360"/>
      <c r="K58" s="16"/>
    </row>
    <row r="59" spans="2:11" ht="15" customHeight="1">
      <c r="B59" s="15"/>
      <c r="C59" s="20"/>
      <c r="D59" s="360" t="s">
        <v>4309</v>
      </c>
      <c r="E59" s="360"/>
      <c r="F59" s="360"/>
      <c r="G59" s="360"/>
      <c r="H59" s="360"/>
      <c r="I59" s="360"/>
      <c r="J59" s="360"/>
      <c r="K59" s="16"/>
    </row>
    <row r="60" spans="2:11" ht="15" customHeight="1">
      <c r="B60" s="15"/>
      <c r="C60" s="20"/>
      <c r="D60" s="361" t="s">
        <v>4310</v>
      </c>
      <c r="E60" s="361"/>
      <c r="F60" s="361"/>
      <c r="G60" s="361"/>
      <c r="H60" s="361"/>
      <c r="I60" s="361"/>
      <c r="J60" s="361"/>
      <c r="K60" s="16"/>
    </row>
    <row r="61" spans="2:11" ht="15" customHeight="1">
      <c r="B61" s="15"/>
      <c r="C61" s="20"/>
      <c r="D61" s="360" t="s">
        <v>4311</v>
      </c>
      <c r="E61" s="360"/>
      <c r="F61" s="360"/>
      <c r="G61" s="360"/>
      <c r="H61" s="360"/>
      <c r="I61" s="360"/>
      <c r="J61" s="360"/>
      <c r="K61" s="16"/>
    </row>
    <row r="62" spans="2:11" ht="12.75" customHeight="1">
      <c r="B62" s="15"/>
      <c r="C62" s="20"/>
      <c r="D62" s="20"/>
      <c r="E62" s="23"/>
      <c r="F62" s="20"/>
      <c r="G62" s="20"/>
      <c r="H62" s="20"/>
      <c r="I62" s="20"/>
      <c r="J62" s="20"/>
      <c r="K62" s="16"/>
    </row>
    <row r="63" spans="2:11" ht="15" customHeight="1">
      <c r="B63" s="15"/>
      <c r="C63" s="20"/>
      <c r="D63" s="360" t="s">
        <v>4312</v>
      </c>
      <c r="E63" s="360"/>
      <c r="F63" s="360"/>
      <c r="G63" s="360"/>
      <c r="H63" s="360"/>
      <c r="I63" s="360"/>
      <c r="J63" s="360"/>
      <c r="K63" s="16"/>
    </row>
    <row r="64" spans="2:11" ht="15" customHeight="1">
      <c r="B64" s="15"/>
      <c r="C64" s="20"/>
      <c r="D64" s="361" t="s">
        <v>4313</v>
      </c>
      <c r="E64" s="361"/>
      <c r="F64" s="361"/>
      <c r="G64" s="361"/>
      <c r="H64" s="361"/>
      <c r="I64" s="361"/>
      <c r="J64" s="361"/>
      <c r="K64" s="16"/>
    </row>
    <row r="65" spans="2:11" ht="15" customHeight="1">
      <c r="B65" s="15"/>
      <c r="C65" s="20"/>
      <c r="D65" s="360" t="s">
        <v>4314</v>
      </c>
      <c r="E65" s="360"/>
      <c r="F65" s="360"/>
      <c r="G65" s="360"/>
      <c r="H65" s="360"/>
      <c r="I65" s="360"/>
      <c r="J65" s="360"/>
      <c r="K65" s="16"/>
    </row>
    <row r="66" spans="2:11" ht="15" customHeight="1">
      <c r="B66" s="15"/>
      <c r="C66" s="20"/>
      <c r="D66" s="360" t="s">
        <v>4315</v>
      </c>
      <c r="E66" s="360"/>
      <c r="F66" s="360"/>
      <c r="G66" s="360"/>
      <c r="H66" s="360"/>
      <c r="I66" s="360"/>
      <c r="J66" s="360"/>
      <c r="K66" s="16"/>
    </row>
    <row r="67" spans="2:11" ht="15" customHeight="1">
      <c r="B67" s="15"/>
      <c r="C67" s="20"/>
      <c r="D67" s="360" t="s">
        <v>4316</v>
      </c>
      <c r="E67" s="360"/>
      <c r="F67" s="360"/>
      <c r="G67" s="360"/>
      <c r="H67" s="360"/>
      <c r="I67" s="360"/>
      <c r="J67" s="360"/>
      <c r="K67" s="16"/>
    </row>
    <row r="68" spans="2:11" ht="15" customHeight="1">
      <c r="B68" s="15"/>
      <c r="C68" s="20"/>
      <c r="D68" s="360" t="s">
        <v>4317</v>
      </c>
      <c r="E68" s="360"/>
      <c r="F68" s="360"/>
      <c r="G68" s="360"/>
      <c r="H68" s="360"/>
      <c r="I68" s="360"/>
      <c r="J68" s="360"/>
      <c r="K68" s="16"/>
    </row>
    <row r="69" spans="2:11" ht="12.75" customHeight="1">
      <c r="B69" s="24"/>
      <c r="C69" s="25"/>
      <c r="D69" s="25"/>
      <c r="E69" s="25"/>
      <c r="F69" s="25"/>
      <c r="G69" s="25"/>
      <c r="H69" s="25"/>
      <c r="I69" s="25"/>
      <c r="J69" s="25"/>
      <c r="K69" s="26"/>
    </row>
    <row r="70" spans="2:11" ht="18.75" customHeight="1">
      <c r="B70" s="27"/>
      <c r="C70" s="27"/>
      <c r="D70" s="27"/>
      <c r="E70" s="27"/>
      <c r="F70" s="27"/>
      <c r="G70" s="27"/>
      <c r="H70" s="27"/>
      <c r="I70" s="27"/>
      <c r="J70" s="27"/>
      <c r="K70" s="28"/>
    </row>
    <row r="71" spans="2:11" ht="18.75" customHeight="1">
      <c r="B71" s="28"/>
      <c r="C71" s="28"/>
      <c r="D71" s="28"/>
      <c r="E71" s="28"/>
      <c r="F71" s="28"/>
      <c r="G71" s="28"/>
      <c r="H71" s="28"/>
      <c r="I71" s="28"/>
      <c r="J71" s="28"/>
      <c r="K71" s="28"/>
    </row>
    <row r="72" spans="2:11" ht="7.5" customHeight="1">
      <c r="B72" s="29"/>
      <c r="C72" s="30"/>
      <c r="D72" s="30"/>
      <c r="E72" s="30"/>
      <c r="F72" s="30"/>
      <c r="G72" s="30"/>
      <c r="H72" s="30"/>
      <c r="I72" s="30"/>
      <c r="J72" s="30"/>
      <c r="K72" s="31"/>
    </row>
    <row r="73" spans="2:11" ht="45" customHeight="1">
      <c r="B73" s="32"/>
      <c r="C73" s="359" t="s">
        <v>113</v>
      </c>
      <c r="D73" s="359"/>
      <c r="E73" s="359"/>
      <c r="F73" s="359"/>
      <c r="G73" s="359"/>
      <c r="H73" s="359"/>
      <c r="I73" s="359"/>
      <c r="J73" s="359"/>
      <c r="K73" s="33"/>
    </row>
    <row r="74" spans="2:11" ht="17.25" customHeight="1">
      <c r="B74" s="32"/>
      <c r="C74" s="34" t="s">
        <v>4318</v>
      </c>
      <c r="D74" s="34"/>
      <c r="E74" s="34"/>
      <c r="F74" s="34" t="s">
        <v>4319</v>
      </c>
      <c r="G74" s="35"/>
      <c r="H74" s="34" t="s">
        <v>166</v>
      </c>
      <c r="I74" s="34" t="s">
        <v>56</v>
      </c>
      <c r="J74" s="34" t="s">
        <v>4320</v>
      </c>
      <c r="K74" s="33"/>
    </row>
    <row r="75" spans="2:11" ht="17.25" customHeight="1">
      <c r="B75" s="32"/>
      <c r="C75" s="36" t="s">
        <v>4321</v>
      </c>
      <c r="D75" s="36"/>
      <c r="E75" s="36"/>
      <c r="F75" s="37" t="s">
        <v>4322</v>
      </c>
      <c r="G75" s="38"/>
      <c r="H75" s="36"/>
      <c r="I75" s="36"/>
      <c r="J75" s="36" t="s">
        <v>4323</v>
      </c>
      <c r="K75" s="33"/>
    </row>
    <row r="76" spans="2:11" ht="5.25" customHeight="1">
      <c r="B76" s="32"/>
      <c r="C76" s="39"/>
      <c r="D76" s="39"/>
      <c r="E76" s="39"/>
      <c r="F76" s="39"/>
      <c r="G76" s="40"/>
      <c r="H76" s="39"/>
      <c r="I76" s="39"/>
      <c r="J76" s="39"/>
      <c r="K76" s="33"/>
    </row>
    <row r="77" spans="2:11" ht="15" customHeight="1">
      <c r="B77" s="32"/>
      <c r="C77" s="22" t="s">
        <v>52</v>
      </c>
      <c r="D77" s="39"/>
      <c r="E77" s="39"/>
      <c r="F77" s="41" t="s">
        <v>4324</v>
      </c>
      <c r="G77" s="40"/>
      <c r="H77" s="22" t="s">
        <v>4325</v>
      </c>
      <c r="I77" s="22" t="s">
        <v>4326</v>
      </c>
      <c r="J77" s="22">
        <v>20</v>
      </c>
      <c r="K77" s="33"/>
    </row>
    <row r="78" spans="2:11" ht="15" customHeight="1">
      <c r="B78" s="32"/>
      <c r="C78" s="22" t="s">
        <v>4327</v>
      </c>
      <c r="D78" s="22"/>
      <c r="E78" s="22"/>
      <c r="F78" s="41" t="s">
        <v>4324</v>
      </c>
      <c r="G78" s="40"/>
      <c r="H78" s="22" t="s">
        <v>4328</v>
      </c>
      <c r="I78" s="22" t="s">
        <v>4326</v>
      </c>
      <c r="J78" s="22">
        <v>120</v>
      </c>
      <c r="K78" s="33"/>
    </row>
    <row r="79" spans="2:11" ht="15" customHeight="1">
      <c r="B79" s="42"/>
      <c r="C79" s="22" t="s">
        <v>4329</v>
      </c>
      <c r="D79" s="22"/>
      <c r="E79" s="22"/>
      <c r="F79" s="41" t="s">
        <v>4330</v>
      </c>
      <c r="G79" s="40"/>
      <c r="H79" s="22" t="s">
        <v>4331</v>
      </c>
      <c r="I79" s="22" t="s">
        <v>4326</v>
      </c>
      <c r="J79" s="22">
        <v>50</v>
      </c>
      <c r="K79" s="33"/>
    </row>
    <row r="80" spans="2:11" ht="15" customHeight="1">
      <c r="B80" s="42"/>
      <c r="C80" s="22" t="s">
        <v>4332</v>
      </c>
      <c r="D80" s="22"/>
      <c r="E80" s="22"/>
      <c r="F80" s="41" t="s">
        <v>4324</v>
      </c>
      <c r="G80" s="40"/>
      <c r="H80" s="22" t="s">
        <v>4333</v>
      </c>
      <c r="I80" s="22" t="s">
        <v>4334</v>
      </c>
      <c r="J80" s="22"/>
      <c r="K80" s="33"/>
    </row>
    <row r="81" spans="2:11" ht="15" customHeight="1">
      <c r="B81" s="42"/>
      <c r="C81" s="43" t="s">
        <v>4335</v>
      </c>
      <c r="D81" s="43"/>
      <c r="E81" s="43"/>
      <c r="F81" s="44" t="s">
        <v>4330</v>
      </c>
      <c r="G81" s="43"/>
      <c r="H81" s="43" t="s">
        <v>4336</v>
      </c>
      <c r="I81" s="43" t="s">
        <v>4326</v>
      </c>
      <c r="J81" s="43">
        <v>15</v>
      </c>
      <c r="K81" s="33"/>
    </row>
    <row r="82" spans="2:11" ht="15" customHeight="1">
      <c r="B82" s="42"/>
      <c r="C82" s="43" t="s">
        <v>4337</v>
      </c>
      <c r="D82" s="43"/>
      <c r="E82" s="43"/>
      <c r="F82" s="44" t="s">
        <v>4330</v>
      </c>
      <c r="G82" s="43"/>
      <c r="H82" s="43" t="s">
        <v>4338</v>
      </c>
      <c r="I82" s="43" t="s">
        <v>4326</v>
      </c>
      <c r="J82" s="43">
        <v>15</v>
      </c>
      <c r="K82" s="33"/>
    </row>
    <row r="83" spans="2:11" ht="15" customHeight="1">
      <c r="B83" s="42"/>
      <c r="C83" s="43" t="s">
        <v>4339</v>
      </c>
      <c r="D83" s="43"/>
      <c r="E83" s="43"/>
      <c r="F83" s="44" t="s">
        <v>4330</v>
      </c>
      <c r="G83" s="43"/>
      <c r="H83" s="43" t="s">
        <v>4340</v>
      </c>
      <c r="I83" s="43" t="s">
        <v>4326</v>
      </c>
      <c r="J83" s="43">
        <v>20</v>
      </c>
      <c r="K83" s="33"/>
    </row>
    <row r="84" spans="2:11" ht="15" customHeight="1">
      <c r="B84" s="42"/>
      <c r="C84" s="43" t="s">
        <v>4341</v>
      </c>
      <c r="D84" s="43"/>
      <c r="E84" s="43"/>
      <c r="F84" s="44" t="s">
        <v>4330</v>
      </c>
      <c r="G84" s="43"/>
      <c r="H84" s="43" t="s">
        <v>4342</v>
      </c>
      <c r="I84" s="43" t="s">
        <v>4326</v>
      </c>
      <c r="J84" s="43">
        <v>20</v>
      </c>
      <c r="K84" s="33"/>
    </row>
    <row r="85" spans="2:11" ht="15" customHeight="1">
      <c r="B85" s="42"/>
      <c r="C85" s="22" t="s">
        <v>4343</v>
      </c>
      <c r="D85" s="22"/>
      <c r="E85" s="22"/>
      <c r="F85" s="41" t="s">
        <v>4330</v>
      </c>
      <c r="G85" s="40"/>
      <c r="H85" s="22" t="s">
        <v>4344</v>
      </c>
      <c r="I85" s="22" t="s">
        <v>4326</v>
      </c>
      <c r="J85" s="22">
        <v>50</v>
      </c>
      <c r="K85" s="33"/>
    </row>
    <row r="86" spans="2:11" ht="15" customHeight="1">
      <c r="B86" s="42"/>
      <c r="C86" s="22" t="s">
        <v>4345</v>
      </c>
      <c r="D86" s="22"/>
      <c r="E86" s="22"/>
      <c r="F86" s="41" t="s">
        <v>4330</v>
      </c>
      <c r="G86" s="40"/>
      <c r="H86" s="22" t="s">
        <v>4346</v>
      </c>
      <c r="I86" s="22" t="s">
        <v>4326</v>
      </c>
      <c r="J86" s="22">
        <v>20</v>
      </c>
      <c r="K86" s="33"/>
    </row>
    <row r="87" spans="2:11" ht="15" customHeight="1">
      <c r="B87" s="42"/>
      <c r="C87" s="22" t="s">
        <v>4347</v>
      </c>
      <c r="D87" s="22"/>
      <c r="E87" s="22"/>
      <c r="F87" s="41" t="s">
        <v>4330</v>
      </c>
      <c r="G87" s="40"/>
      <c r="H87" s="22" t="s">
        <v>4348</v>
      </c>
      <c r="I87" s="22" t="s">
        <v>4326</v>
      </c>
      <c r="J87" s="22">
        <v>20</v>
      </c>
      <c r="K87" s="33"/>
    </row>
    <row r="88" spans="2:11" ht="15" customHeight="1">
      <c r="B88" s="42"/>
      <c r="C88" s="22" t="s">
        <v>4349</v>
      </c>
      <c r="D88" s="22"/>
      <c r="E88" s="22"/>
      <c r="F88" s="41" t="s">
        <v>4330</v>
      </c>
      <c r="G88" s="40"/>
      <c r="H88" s="22" t="s">
        <v>4350</v>
      </c>
      <c r="I88" s="22" t="s">
        <v>4326</v>
      </c>
      <c r="J88" s="22">
        <v>50</v>
      </c>
      <c r="K88" s="33"/>
    </row>
    <row r="89" spans="2:11" ht="15" customHeight="1">
      <c r="B89" s="42"/>
      <c r="C89" s="22" t="s">
        <v>4351</v>
      </c>
      <c r="D89" s="22"/>
      <c r="E89" s="22"/>
      <c r="F89" s="41" t="s">
        <v>4330</v>
      </c>
      <c r="G89" s="40"/>
      <c r="H89" s="22" t="s">
        <v>4351</v>
      </c>
      <c r="I89" s="22" t="s">
        <v>4326</v>
      </c>
      <c r="J89" s="22">
        <v>50</v>
      </c>
      <c r="K89" s="33"/>
    </row>
    <row r="90" spans="2:11" ht="15" customHeight="1">
      <c r="B90" s="42"/>
      <c r="C90" s="22" t="s">
        <v>171</v>
      </c>
      <c r="D90" s="22"/>
      <c r="E90" s="22"/>
      <c r="F90" s="41" t="s">
        <v>4330</v>
      </c>
      <c r="G90" s="40"/>
      <c r="H90" s="22" t="s">
        <v>4352</v>
      </c>
      <c r="I90" s="22" t="s">
        <v>4326</v>
      </c>
      <c r="J90" s="22">
        <v>255</v>
      </c>
      <c r="K90" s="33"/>
    </row>
    <row r="91" spans="2:11" ht="15" customHeight="1">
      <c r="B91" s="42"/>
      <c r="C91" s="22" t="s">
        <v>4353</v>
      </c>
      <c r="D91" s="22"/>
      <c r="E91" s="22"/>
      <c r="F91" s="41" t="s">
        <v>4324</v>
      </c>
      <c r="G91" s="40"/>
      <c r="H91" s="22" t="s">
        <v>4354</v>
      </c>
      <c r="I91" s="22" t="s">
        <v>4355</v>
      </c>
      <c r="J91" s="22"/>
      <c r="K91" s="33"/>
    </row>
    <row r="92" spans="2:11" ht="15" customHeight="1">
      <c r="B92" s="42"/>
      <c r="C92" s="22" t="s">
        <v>4356</v>
      </c>
      <c r="D92" s="22"/>
      <c r="E92" s="22"/>
      <c r="F92" s="41" t="s">
        <v>4324</v>
      </c>
      <c r="G92" s="40"/>
      <c r="H92" s="22" t="s">
        <v>4357</v>
      </c>
      <c r="I92" s="22" t="s">
        <v>4358</v>
      </c>
      <c r="J92" s="22"/>
      <c r="K92" s="33"/>
    </row>
    <row r="93" spans="2:11" ht="15" customHeight="1">
      <c r="B93" s="42"/>
      <c r="C93" s="22" t="s">
        <v>4359</v>
      </c>
      <c r="D93" s="22"/>
      <c r="E93" s="22"/>
      <c r="F93" s="41" t="s">
        <v>4324</v>
      </c>
      <c r="G93" s="40"/>
      <c r="H93" s="22" t="s">
        <v>4359</v>
      </c>
      <c r="I93" s="22" t="s">
        <v>4358</v>
      </c>
      <c r="J93" s="22"/>
      <c r="K93" s="33"/>
    </row>
    <row r="94" spans="2:11" ht="15" customHeight="1">
      <c r="B94" s="42"/>
      <c r="C94" s="22" t="s">
        <v>37</v>
      </c>
      <c r="D94" s="22"/>
      <c r="E94" s="22"/>
      <c r="F94" s="41" t="s">
        <v>4324</v>
      </c>
      <c r="G94" s="40"/>
      <c r="H94" s="22" t="s">
        <v>4360</v>
      </c>
      <c r="I94" s="22" t="s">
        <v>4358</v>
      </c>
      <c r="J94" s="22"/>
      <c r="K94" s="33"/>
    </row>
    <row r="95" spans="2:11" ht="15" customHeight="1">
      <c r="B95" s="42"/>
      <c r="C95" s="22" t="s">
        <v>47</v>
      </c>
      <c r="D95" s="22"/>
      <c r="E95" s="22"/>
      <c r="F95" s="41" t="s">
        <v>4324</v>
      </c>
      <c r="G95" s="40"/>
      <c r="H95" s="22" t="s">
        <v>4361</v>
      </c>
      <c r="I95" s="22" t="s">
        <v>4358</v>
      </c>
      <c r="J95" s="22"/>
      <c r="K95" s="33"/>
    </row>
    <row r="96" spans="2:11" ht="15" customHeight="1">
      <c r="B96" s="45"/>
      <c r="C96" s="46"/>
      <c r="D96" s="46"/>
      <c r="E96" s="46"/>
      <c r="F96" s="46"/>
      <c r="G96" s="46"/>
      <c r="H96" s="46"/>
      <c r="I96" s="46"/>
      <c r="J96" s="46"/>
      <c r="K96" s="47"/>
    </row>
    <row r="97" spans="2:11" ht="18.75" customHeight="1">
      <c r="B97" s="48"/>
      <c r="C97" s="49"/>
      <c r="D97" s="49"/>
      <c r="E97" s="49"/>
      <c r="F97" s="49"/>
      <c r="G97" s="49"/>
      <c r="H97" s="49"/>
      <c r="I97" s="49"/>
      <c r="J97" s="49"/>
      <c r="K97" s="48"/>
    </row>
    <row r="98" spans="2:11" ht="18.75" customHeight="1">
      <c r="B98" s="28"/>
      <c r="C98" s="28"/>
      <c r="D98" s="28"/>
      <c r="E98" s="28"/>
      <c r="F98" s="28"/>
      <c r="G98" s="28"/>
      <c r="H98" s="28"/>
      <c r="I98" s="28"/>
      <c r="J98" s="28"/>
      <c r="K98" s="28"/>
    </row>
    <row r="99" spans="2:11" ht="7.5" customHeight="1">
      <c r="B99" s="29"/>
      <c r="C99" s="30"/>
      <c r="D99" s="30"/>
      <c r="E99" s="30"/>
      <c r="F99" s="30"/>
      <c r="G99" s="30"/>
      <c r="H99" s="30"/>
      <c r="I99" s="30"/>
      <c r="J99" s="30"/>
      <c r="K99" s="31"/>
    </row>
    <row r="100" spans="2:11" ht="45" customHeight="1">
      <c r="B100" s="32"/>
      <c r="C100" s="359" t="s">
        <v>4362</v>
      </c>
      <c r="D100" s="359"/>
      <c r="E100" s="359"/>
      <c r="F100" s="359"/>
      <c r="G100" s="359"/>
      <c r="H100" s="359"/>
      <c r="I100" s="359"/>
      <c r="J100" s="359"/>
      <c r="K100" s="33"/>
    </row>
    <row r="101" spans="2:11" ht="17.25" customHeight="1">
      <c r="B101" s="32"/>
      <c r="C101" s="34" t="s">
        <v>4318</v>
      </c>
      <c r="D101" s="34"/>
      <c r="E101" s="34"/>
      <c r="F101" s="34" t="s">
        <v>4319</v>
      </c>
      <c r="G101" s="35"/>
      <c r="H101" s="34" t="s">
        <v>166</v>
      </c>
      <c r="I101" s="34" t="s">
        <v>56</v>
      </c>
      <c r="J101" s="34" t="s">
        <v>4320</v>
      </c>
      <c r="K101" s="33"/>
    </row>
    <row r="102" spans="2:11" ht="17.25" customHeight="1">
      <c r="B102" s="32"/>
      <c r="C102" s="36" t="s">
        <v>4321</v>
      </c>
      <c r="D102" s="36"/>
      <c r="E102" s="36"/>
      <c r="F102" s="37" t="s">
        <v>4322</v>
      </c>
      <c r="G102" s="38"/>
      <c r="H102" s="36"/>
      <c r="I102" s="36"/>
      <c r="J102" s="36" t="s">
        <v>4323</v>
      </c>
      <c r="K102" s="33"/>
    </row>
    <row r="103" spans="2:11" ht="5.25" customHeight="1">
      <c r="B103" s="32"/>
      <c r="C103" s="34"/>
      <c r="D103" s="34"/>
      <c r="E103" s="34"/>
      <c r="F103" s="34"/>
      <c r="G103" s="50"/>
      <c r="H103" s="34"/>
      <c r="I103" s="34"/>
      <c r="J103" s="34"/>
      <c r="K103" s="33"/>
    </row>
    <row r="104" spans="2:11" ht="15" customHeight="1">
      <c r="B104" s="32"/>
      <c r="C104" s="22" t="s">
        <v>52</v>
      </c>
      <c r="D104" s="39"/>
      <c r="E104" s="39"/>
      <c r="F104" s="41" t="s">
        <v>4324</v>
      </c>
      <c r="G104" s="50"/>
      <c r="H104" s="22" t="s">
        <v>4363</v>
      </c>
      <c r="I104" s="22" t="s">
        <v>4326</v>
      </c>
      <c r="J104" s="22">
        <v>20</v>
      </c>
      <c r="K104" s="33"/>
    </row>
    <row r="105" spans="2:11" ht="15" customHeight="1">
      <c r="B105" s="32"/>
      <c r="C105" s="22" t="s">
        <v>4327</v>
      </c>
      <c r="D105" s="22"/>
      <c r="E105" s="22"/>
      <c r="F105" s="41" t="s">
        <v>4324</v>
      </c>
      <c r="G105" s="22"/>
      <c r="H105" s="22" t="s">
        <v>4363</v>
      </c>
      <c r="I105" s="22" t="s">
        <v>4326</v>
      </c>
      <c r="J105" s="22">
        <v>120</v>
      </c>
      <c r="K105" s="33"/>
    </row>
    <row r="106" spans="2:11" ht="15" customHeight="1">
      <c r="B106" s="42"/>
      <c r="C106" s="22" t="s">
        <v>4329</v>
      </c>
      <c r="D106" s="22"/>
      <c r="E106" s="22"/>
      <c r="F106" s="41" t="s">
        <v>4330</v>
      </c>
      <c r="G106" s="22"/>
      <c r="H106" s="22" t="s">
        <v>4363</v>
      </c>
      <c r="I106" s="22" t="s">
        <v>4326</v>
      </c>
      <c r="J106" s="22">
        <v>50</v>
      </c>
      <c r="K106" s="33"/>
    </row>
    <row r="107" spans="2:11" ht="15" customHeight="1">
      <c r="B107" s="42"/>
      <c r="C107" s="22" t="s">
        <v>4332</v>
      </c>
      <c r="D107" s="22"/>
      <c r="E107" s="22"/>
      <c r="F107" s="41" t="s">
        <v>4324</v>
      </c>
      <c r="G107" s="22"/>
      <c r="H107" s="22" t="s">
        <v>4363</v>
      </c>
      <c r="I107" s="22" t="s">
        <v>4334</v>
      </c>
      <c r="J107" s="22"/>
      <c r="K107" s="33"/>
    </row>
    <row r="108" spans="2:11" ht="15" customHeight="1">
      <c r="B108" s="42"/>
      <c r="C108" s="22" t="s">
        <v>4343</v>
      </c>
      <c r="D108" s="22"/>
      <c r="E108" s="22"/>
      <c r="F108" s="41" t="s">
        <v>4330</v>
      </c>
      <c r="G108" s="22"/>
      <c r="H108" s="22" t="s">
        <v>4363</v>
      </c>
      <c r="I108" s="22" t="s">
        <v>4326</v>
      </c>
      <c r="J108" s="22">
        <v>50</v>
      </c>
      <c r="K108" s="33"/>
    </row>
    <row r="109" spans="2:11" ht="15" customHeight="1">
      <c r="B109" s="42"/>
      <c r="C109" s="22" t="s">
        <v>4351</v>
      </c>
      <c r="D109" s="22"/>
      <c r="E109" s="22"/>
      <c r="F109" s="41" t="s">
        <v>4330</v>
      </c>
      <c r="G109" s="22"/>
      <c r="H109" s="22" t="s">
        <v>4363</v>
      </c>
      <c r="I109" s="22" t="s">
        <v>4326</v>
      </c>
      <c r="J109" s="22">
        <v>50</v>
      </c>
      <c r="K109" s="33"/>
    </row>
    <row r="110" spans="2:11" ht="15" customHeight="1">
      <c r="B110" s="42"/>
      <c r="C110" s="22" t="s">
        <v>4349</v>
      </c>
      <c r="D110" s="22"/>
      <c r="E110" s="22"/>
      <c r="F110" s="41" t="s">
        <v>4330</v>
      </c>
      <c r="G110" s="22"/>
      <c r="H110" s="22" t="s">
        <v>4363</v>
      </c>
      <c r="I110" s="22" t="s">
        <v>4326</v>
      </c>
      <c r="J110" s="22">
        <v>50</v>
      </c>
      <c r="K110" s="33"/>
    </row>
    <row r="111" spans="2:11" ht="15" customHeight="1">
      <c r="B111" s="42"/>
      <c r="C111" s="22" t="s">
        <v>52</v>
      </c>
      <c r="D111" s="22"/>
      <c r="E111" s="22"/>
      <c r="F111" s="41" t="s">
        <v>4324</v>
      </c>
      <c r="G111" s="22"/>
      <c r="H111" s="22" t="s">
        <v>4364</v>
      </c>
      <c r="I111" s="22" t="s">
        <v>4326</v>
      </c>
      <c r="J111" s="22">
        <v>20</v>
      </c>
      <c r="K111" s="33"/>
    </row>
    <row r="112" spans="2:11" ht="15" customHeight="1">
      <c r="B112" s="42"/>
      <c r="C112" s="22" t="s">
        <v>4365</v>
      </c>
      <c r="D112" s="22"/>
      <c r="E112" s="22"/>
      <c r="F112" s="41" t="s">
        <v>4324</v>
      </c>
      <c r="G112" s="22"/>
      <c r="H112" s="22" t="s">
        <v>4366</v>
      </c>
      <c r="I112" s="22" t="s">
        <v>4326</v>
      </c>
      <c r="J112" s="22">
        <v>120</v>
      </c>
      <c r="K112" s="33"/>
    </row>
    <row r="113" spans="2:11" ht="15" customHeight="1">
      <c r="B113" s="42"/>
      <c r="C113" s="22" t="s">
        <v>37</v>
      </c>
      <c r="D113" s="22"/>
      <c r="E113" s="22"/>
      <c r="F113" s="41" t="s">
        <v>4324</v>
      </c>
      <c r="G113" s="22"/>
      <c r="H113" s="22" t="s">
        <v>4367</v>
      </c>
      <c r="I113" s="22" t="s">
        <v>4358</v>
      </c>
      <c r="J113" s="22"/>
      <c r="K113" s="33"/>
    </row>
    <row r="114" spans="2:11" ht="15" customHeight="1">
      <c r="B114" s="42"/>
      <c r="C114" s="22" t="s">
        <v>47</v>
      </c>
      <c r="D114" s="22"/>
      <c r="E114" s="22"/>
      <c r="F114" s="41" t="s">
        <v>4324</v>
      </c>
      <c r="G114" s="22"/>
      <c r="H114" s="22" t="s">
        <v>4368</v>
      </c>
      <c r="I114" s="22" t="s">
        <v>4358</v>
      </c>
      <c r="J114" s="22"/>
      <c r="K114" s="33"/>
    </row>
    <row r="115" spans="2:11" ht="15" customHeight="1">
      <c r="B115" s="42"/>
      <c r="C115" s="22" t="s">
        <v>56</v>
      </c>
      <c r="D115" s="22"/>
      <c r="E115" s="22"/>
      <c r="F115" s="41" t="s">
        <v>4324</v>
      </c>
      <c r="G115" s="22"/>
      <c r="H115" s="22" t="s">
        <v>4369</v>
      </c>
      <c r="I115" s="22" t="s">
        <v>4370</v>
      </c>
      <c r="J115" s="22"/>
      <c r="K115" s="33"/>
    </row>
    <row r="116" spans="2:11" ht="15" customHeight="1">
      <c r="B116" s="45"/>
      <c r="C116" s="51"/>
      <c r="D116" s="51"/>
      <c r="E116" s="51"/>
      <c r="F116" s="51"/>
      <c r="G116" s="51"/>
      <c r="H116" s="51"/>
      <c r="I116" s="51"/>
      <c r="J116" s="51"/>
      <c r="K116" s="47"/>
    </row>
    <row r="117" spans="2:11" ht="18.75" customHeight="1">
      <c r="B117" s="52"/>
      <c r="C117" s="18"/>
      <c r="D117" s="18"/>
      <c r="E117" s="18"/>
      <c r="F117" s="53"/>
      <c r="G117" s="18"/>
      <c r="H117" s="18"/>
      <c r="I117" s="18"/>
      <c r="J117" s="18"/>
      <c r="K117" s="52"/>
    </row>
    <row r="118" spans="2:11" ht="18.75" customHeight="1">
      <c r="B118" s="28"/>
      <c r="C118" s="28"/>
      <c r="D118" s="28"/>
      <c r="E118" s="28"/>
      <c r="F118" s="28"/>
      <c r="G118" s="28"/>
      <c r="H118" s="28"/>
      <c r="I118" s="28"/>
      <c r="J118" s="28"/>
      <c r="K118" s="28"/>
    </row>
    <row r="119" spans="2:11" ht="7.5" customHeight="1">
      <c r="B119" s="54"/>
      <c r="C119" s="55"/>
      <c r="D119" s="55"/>
      <c r="E119" s="55"/>
      <c r="F119" s="55"/>
      <c r="G119" s="55"/>
      <c r="H119" s="55"/>
      <c r="I119" s="55"/>
      <c r="J119" s="55"/>
      <c r="K119" s="56"/>
    </row>
    <row r="120" spans="2:11" ht="45" customHeight="1">
      <c r="B120" s="57"/>
      <c r="C120" s="358" t="s">
        <v>4371</v>
      </c>
      <c r="D120" s="358"/>
      <c r="E120" s="358"/>
      <c r="F120" s="358"/>
      <c r="G120" s="358"/>
      <c r="H120" s="358"/>
      <c r="I120" s="358"/>
      <c r="J120" s="358"/>
      <c r="K120" s="58"/>
    </row>
    <row r="121" spans="2:11" ht="17.25" customHeight="1">
      <c r="B121" s="59"/>
      <c r="C121" s="34" t="s">
        <v>4318</v>
      </c>
      <c r="D121" s="34"/>
      <c r="E121" s="34"/>
      <c r="F121" s="34" t="s">
        <v>4319</v>
      </c>
      <c r="G121" s="35"/>
      <c r="H121" s="34" t="s">
        <v>166</v>
      </c>
      <c r="I121" s="34" t="s">
        <v>56</v>
      </c>
      <c r="J121" s="34" t="s">
        <v>4320</v>
      </c>
      <c r="K121" s="60"/>
    </row>
    <row r="122" spans="2:11" ht="17.25" customHeight="1">
      <c r="B122" s="59"/>
      <c r="C122" s="36" t="s">
        <v>4321</v>
      </c>
      <c r="D122" s="36"/>
      <c r="E122" s="36"/>
      <c r="F122" s="37" t="s">
        <v>4322</v>
      </c>
      <c r="G122" s="38"/>
      <c r="H122" s="36"/>
      <c r="I122" s="36"/>
      <c r="J122" s="36" t="s">
        <v>4323</v>
      </c>
      <c r="K122" s="60"/>
    </row>
    <row r="123" spans="2:11" ht="5.25" customHeight="1">
      <c r="B123" s="61"/>
      <c r="C123" s="39"/>
      <c r="D123" s="39"/>
      <c r="E123" s="39"/>
      <c r="F123" s="39"/>
      <c r="G123" s="22"/>
      <c r="H123" s="39"/>
      <c r="I123" s="39"/>
      <c r="J123" s="39"/>
      <c r="K123" s="62"/>
    </row>
    <row r="124" spans="2:11" ht="15" customHeight="1">
      <c r="B124" s="61"/>
      <c r="C124" s="22" t="s">
        <v>4327</v>
      </c>
      <c r="D124" s="39"/>
      <c r="E124" s="39"/>
      <c r="F124" s="41" t="s">
        <v>4324</v>
      </c>
      <c r="G124" s="22"/>
      <c r="H124" s="22" t="s">
        <v>4363</v>
      </c>
      <c r="I124" s="22" t="s">
        <v>4326</v>
      </c>
      <c r="J124" s="22">
        <v>120</v>
      </c>
      <c r="K124" s="63"/>
    </row>
    <row r="125" spans="2:11" ht="15" customHeight="1">
      <c r="B125" s="61"/>
      <c r="C125" s="22" t="s">
        <v>4372</v>
      </c>
      <c r="D125" s="22"/>
      <c r="E125" s="22"/>
      <c r="F125" s="41" t="s">
        <v>4324</v>
      </c>
      <c r="G125" s="22"/>
      <c r="H125" s="22" t="s">
        <v>4373</v>
      </c>
      <c r="I125" s="22" t="s">
        <v>4326</v>
      </c>
      <c r="J125" s="22" t="s">
        <v>4374</v>
      </c>
      <c r="K125" s="63"/>
    </row>
    <row r="126" spans="2:11" ht="15" customHeight="1">
      <c r="B126" s="61"/>
      <c r="C126" s="22" t="s">
        <v>85</v>
      </c>
      <c r="D126" s="22"/>
      <c r="E126" s="22"/>
      <c r="F126" s="41" t="s">
        <v>4324</v>
      </c>
      <c r="G126" s="22"/>
      <c r="H126" s="22" t="s">
        <v>4375</v>
      </c>
      <c r="I126" s="22" t="s">
        <v>4326</v>
      </c>
      <c r="J126" s="22" t="s">
        <v>4374</v>
      </c>
      <c r="K126" s="63"/>
    </row>
    <row r="127" spans="2:11" ht="15" customHeight="1">
      <c r="B127" s="61"/>
      <c r="C127" s="22" t="s">
        <v>4335</v>
      </c>
      <c r="D127" s="22"/>
      <c r="E127" s="22"/>
      <c r="F127" s="41" t="s">
        <v>4330</v>
      </c>
      <c r="G127" s="22"/>
      <c r="H127" s="22" t="s">
        <v>4336</v>
      </c>
      <c r="I127" s="22" t="s">
        <v>4326</v>
      </c>
      <c r="J127" s="22">
        <v>15</v>
      </c>
      <c r="K127" s="63"/>
    </row>
    <row r="128" spans="2:11" ht="15" customHeight="1">
      <c r="B128" s="61"/>
      <c r="C128" s="43" t="s">
        <v>4337</v>
      </c>
      <c r="D128" s="43"/>
      <c r="E128" s="43"/>
      <c r="F128" s="44" t="s">
        <v>4330</v>
      </c>
      <c r="G128" s="43"/>
      <c r="H128" s="43" t="s">
        <v>4338</v>
      </c>
      <c r="I128" s="43" t="s">
        <v>4326</v>
      </c>
      <c r="J128" s="43">
        <v>15</v>
      </c>
      <c r="K128" s="63"/>
    </row>
    <row r="129" spans="2:11" ht="15" customHeight="1">
      <c r="B129" s="61"/>
      <c r="C129" s="43" t="s">
        <v>4339</v>
      </c>
      <c r="D129" s="43"/>
      <c r="E129" s="43"/>
      <c r="F129" s="44" t="s">
        <v>4330</v>
      </c>
      <c r="G129" s="43"/>
      <c r="H129" s="43" t="s">
        <v>4340</v>
      </c>
      <c r="I129" s="43" t="s">
        <v>4326</v>
      </c>
      <c r="J129" s="43">
        <v>20</v>
      </c>
      <c r="K129" s="63"/>
    </row>
    <row r="130" spans="2:11" ht="15" customHeight="1">
      <c r="B130" s="61"/>
      <c r="C130" s="43" t="s">
        <v>4341</v>
      </c>
      <c r="D130" s="43"/>
      <c r="E130" s="43"/>
      <c r="F130" s="44" t="s">
        <v>4330</v>
      </c>
      <c r="G130" s="43"/>
      <c r="H130" s="43" t="s">
        <v>4342</v>
      </c>
      <c r="I130" s="43" t="s">
        <v>4326</v>
      </c>
      <c r="J130" s="43">
        <v>20</v>
      </c>
      <c r="K130" s="63"/>
    </row>
    <row r="131" spans="2:11" ht="15" customHeight="1">
      <c r="B131" s="61"/>
      <c r="C131" s="22" t="s">
        <v>4329</v>
      </c>
      <c r="D131" s="22"/>
      <c r="E131" s="22"/>
      <c r="F131" s="41" t="s">
        <v>4330</v>
      </c>
      <c r="G131" s="22"/>
      <c r="H131" s="22" t="s">
        <v>4363</v>
      </c>
      <c r="I131" s="22" t="s">
        <v>4326</v>
      </c>
      <c r="J131" s="22">
        <v>50</v>
      </c>
      <c r="K131" s="63"/>
    </row>
    <row r="132" spans="2:11" ht="15" customHeight="1">
      <c r="B132" s="61"/>
      <c r="C132" s="22" t="s">
        <v>4343</v>
      </c>
      <c r="D132" s="22"/>
      <c r="E132" s="22"/>
      <c r="F132" s="41" t="s">
        <v>4330</v>
      </c>
      <c r="G132" s="22"/>
      <c r="H132" s="22" t="s">
        <v>4363</v>
      </c>
      <c r="I132" s="22" t="s">
        <v>4326</v>
      </c>
      <c r="J132" s="22">
        <v>50</v>
      </c>
      <c r="K132" s="63"/>
    </row>
    <row r="133" spans="2:11" ht="15" customHeight="1">
      <c r="B133" s="61"/>
      <c r="C133" s="22" t="s">
        <v>4349</v>
      </c>
      <c r="D133" s="22"/>
      <c r="E133" s="22"/>
      <c r="F133" s="41" t="s">
        <v>4330</v>
      </c>
      <c r="G133" s="22"/>
      <c r="H133" s="22" t="s">
        <v>4363</v>
      </c>
      <c r="I133" s="22" t="s">
        <v>4326</v>
      </c>
      <c r="J133" s="22">
        <v>50</v>
      </c>
      <c r="K133" s="63"/>
    </row>
    <row r="134" spans="2:11" ht="15" customHeight="1">
      <c r="B134" s="61"/>
      <c r="C134" s="22" t="s">
        <v>4351</v>
      </c>
      <c r="D134" s="22"/>
      <c r="E134" s="22"/>
      <c r="F134" s="41" t="s">
        <v>4330</v>
      </c>
      <c r="G134" s="22"/>
      <c r="H134" s="22" t="s">
        <v>4363</v>
      </c>
      <c r="I134" s="22" t="s">
        <v>4326</v>
      </c>
      <c r="J134" s="22">
        <v>50</v>
      </c>
      <c r="K134" s="63"/>
    </row>
    <row r="135" spans="2:11" ht="15" customHeight="1">
      <c r="B135" s="61"/>
      <c r="C135" s="22" t="s">
        <v>171</v>
      </c>
      <c r="D135" s="22"/>
      <c r="E135" s="22"/>
      <c r="F135" s="41" t="s">
        <v>4330</v>
      </c>
      <c r="G135" s="22"/>
      <c r="H135" s="22" t="s">
        <v>4376</v>
      </c>
      <c r="I135" s="22" t="s">
        <v>4326</v>
      </c>
      <c r="J135" s="22">
        <v>255</v>
      </c>
      <c r="K135" s="63"/>
    </row>
    <row r="136" spans="2:11" ht="15" customHeight="1">
      <c r="B136" s="61"/>
      <c r="C136" s="22" t="s">
        <v>4353</v>
      </c>
      <c r="D136" s="22"/>
      <c r="E136" s="22"/>
      <c r="F136" s="41" t="s">
        <v>4324</v>
      </c>
      <c r="G136" s="22"/>
      <c r="H136" s="22" t="s">
        <v>4377</v>
      </c>
      <c r="I136" s="22" t="s">
        <v>4355</v>
      </c>
      <c r="J136" s="22"/>
      <c r="K136" s="63"/>
    </row>
    <row r="137" spans="2:11" ht="15" customHeight="1">
      <c r="B137" s="61"/>
      <c r="C137" s="22" t="s">
        <v>4356</v>
      </c>
      <c r="D137" s="22"/>
      <c r="E137" s="22"/>
      <c r="F137" s="41" t="s">
        <v>4324</v>
      </c>
      <c r="G137" s="22"/>
      <c r="H137" s="22" t="s">
        <v>4378</v>
      </c>
      <c r="I137" s="22" t="s">
        <v>4358</v>
      </c>
      <c r="J137" s="22"/>
      <c r="K137" s="63"/>
    </row>
    <row r="138" spans="2:11" ht="15" customHeight="1">
      <c r="B138" s="61"/>
      <c r="C138" s="22" t="s">
        <v>4359</v>
      </c>
      <c r="D138" s="22"/>
      <c r="E138" s="22"/>
      <c r="F138" s="41" t="s">
        <v>4324</v>
      </c>
      <c r="G138" s="22"/>
      <c r="H138" s="22" t="s">
        <v>4359</v>
      </c>
      <c r="I138" s="22" t="s">
        <v>4358</v>
      </c>
      <c r="J138" s="22"/>
      <c r="K138" s="63"/>
    </row>
    <row r="139" spans="2:11" ht="15" customHeight="1">
      <c r="B139" s="61"/>
      <c r="C139" s="22" t="s">
        <v>37</v>
      </c>
      <c r="D139" s="22"/>
      <c r="E139" s="22"/>
      <c r="F139" s="41" t="s">
        <v>4324</v>
      </c>
      <c r="G139" s="22"/>
      <c r="H139" s="22" t="s">
        <v>4379</v>
      </c>
      <c r="I139" s="22" t="s">
        <v>4358</v>
      </c>
      <c r="J139" s="22"/>
      <c r="K139" s="63"/>
    </row>
    <row r="140" spans="2:11" ht="15" customHeight="1">
      <c r="B140" s="61"/>
      <c r="C140" s="22" t="s">
        <v>4380</v>
      </c>
      <c r="D140" s="22"/>
      <c r="E140" s="22"/>
      <c r="F140" s="41" t="s">
        <v>4324</v>
      </c>
      <c r="G140" s="22"/>
      <c r="H140" s="22" t="s">
        <v>4381</v>
      </c>
      <c r="I140" s="22" t="s">
        <v>4358</v>
      </c>
      <c r="J140" s="22"/>
      <c r="K140" s="63"/>
    </row>
    <row r="141" spans="2:11" ht="15" customHeight="1">
      <c r="B141" s="64"/>
      <c r="C141" s="65"/>
      <c r="D141" s="65"/>
      <c r="E141" s="65"/>
      <c r="F141" s="65"/>
      <c r="G141" s="65"/>
      <c r="H141" s="65"/>
      <c r="I141" s="65"/>
      <c r="J141" s="65"/>
      <c r="K141" s="66"/>
    </row>
    <row r="142" spans="2:11" ht="18.75" customHeight="1">
      <c r="B142" s="18"/>
      <c r="C142" s="18"/>
      <c r="D142" s="18"/>
      <c r="E142" s="18"/>
      <c r="F142" s="53"/>
      <c r="G142" s="18"/>
      <c r="H142" s="18"/>
      <c r="I142" s="18"/>
      <c r="J142" s="18"/>
      <c r="K142" s="18"/>
    </row>
    <row r="143" spans="2:11" ht="18.75" customHeight="1">
      <c r="B143" s="28"/>
      <c r="C143" s="28"/>
      <c r="D143" s="28"/>
      <c r="E143" s="28"/>
      <c r="F143" s="28"/>
      <c r="G143" s="28"/>
      <c r="H143" s="28"/>
      <c r="I143" s="28"/>
      <c r="J143" s="28"/>
      <c r="K143" s="28"/>
    </row>
    <row r="144" spans="2:11" ht="7.5" customHeight="1">
      <c r="B144" s="29"/>
      <c r="C144" s="30"/>
      <c r="D144" s="30"/>
      <c r="E144" s="30"/>
      <c r="F144" s="30"/>
      <c r="G144" s="30"/>
      <c r="H144" s="30"/>
      <c r="I144" s="30"/>
      <c r="J144" s="30"/>
      <c r="K144" s="31"/>
    </row>
    <row r="145" spans="2:11" ht="45" customHeight="1">
      <c r="B145" s="32"/>
      <c r="C145" s="359" t="s">
        <v>4382</v>
      </c>
      <c r="D145" s="359"/>
      <c r="E145" s="359"/>
      <c r="F145" s="359"/>
      <c r="G145" s="359"/>
      <c r="H145" s="359"/>
      <c r="I145" s="359"/>
      <c r="J145" s="359"/>
      <c r="K145" s="33"/>
    </row>
    <row r="146" spans="2:11" ht="17.25" customHeight="1">
      <c r="B146" s="32"/>
      <c r="C146" s="34" t="s">
        <v>4318</v>
      </c>
      <c r="D146" s="34"/>
      <c r="E146" s="34"/>
      <c r="F146" s="34" t="s">
        <v>4319</v>
      </c>
      <c r="G146" s="35"/>
      <c r="H146" s="34" t="s">
        <v>166</v>
      </c>
      <c r="I146" s="34" t="s">
        <v>56</v>
      </c>
      <c r="J146" s="34" t="s">
        <v>4320</v>
      </c>
      <c r="K146" s="33"/>
    </row>
    <row r="147" spans="2:11" ht="17.25" customHeight="1">
      <c r="B147" s="32"/>
      <c r="C147" s="36" t="s">
        <v>4321</v>
      </c>
      <c r="D147" s="36"/>
      <c r="E147" s="36"/>
      <c r="F147" s="37" t="s">
        <v>4322</v>
      </c>
      <c r="G147" s="38"/>
      <c r="H147" s="36"/>
      <c r="I147" s="36"/>
      <c r="J147" s="36" t="s">
        <v>4323</v>
      </c>
      <c r="K147" s="33"/>
    </row>
    <row r="148" spans="2:11" ht="5.25" customHeight="1">
      <c r="B148" s="42"/>
      <c r="C148" s="39"/>
      <c r="D148" s="39"/>
      <c r="E148" s="39"/>
      <c r="F148" s="39"/>
      <c r="G148" s="40"/>
      <c r="H148" s="39"/>
      <c r="I148" s="39"/>
      <c r="J148" s="39"/>
      <c r="K148" s="63"/>
    </row>
    <row r="149" spans="2:11" ht="15" customHeight="1">
      <c r="B149" s="42"/>
      <c r="C149" s="67" t="s">
        <v>4327</v>
      </c>
      <c r="D149" s="22"/>
      <c r="E149" s="22"/>
      <c r="F149" s="68" t="s">
        <v>4324</v>
      </c>
      <c r="G149" s="22"/>
      <c r="H149" s="67" t="s">
        <v>4363</v>
      </c>
      <c r="I149" s="67" t="s">
        <v>4326</v>
      </c>
      <c r="J149" s="67">
        <v>120</v>
      </c>
      <c r="K149" s="63"/>
    </row>
    <row r="150" spans="2:11" ht="15" customHeight="1">
      <c r="B150" s="42"/>
      <c r="C150" s="67" t="s">
        <v>4372</v>
      </c>
      <c r="D150" s="22"/>
      <c r="E150" s="22"/>
      <c r="F150" s="68" t="s">
        <v>4324</v>
      </c>
      <c r="G150" s="22"/>
      <c r="H150" s="67" t="s">
        <v>4383</v>
      </c>
      <c r="I150" s="67" t="s">
        <v>4326</v>
      </c>
      <c r="J150" s="67" t="s">
        <v>4374</v>
      </c>
      <c r="K150" s="63"/>
    </row>
    <row r="151" spans="2:11" ht="15" customHeight="1">
      <c r="B151" s="42"/>
      <c r="C151" s="67" t="s">
        <v>85</v>
      </c>
      <c r="D151" s="22"/>
      <c r="E151" s="22"/>
      <c r="F151" s="68" t="s">
        <v>4324</v>
      </c>
      <c r="G151" s="22"/>
      <c r="H151" s="67" t="s">
        <v>4384</v>
      </c>
      <c r="I151" s="67" t="s">
        <v>4326</v>
      </c>
      <c r="J151" s="67" t="s">
        <v>4374</v>
      </c>
      <c r="K151" s="63"/>
    </row>
    <row r="152" spans="2:11" ht="15" customHeight="1">
      <c r="B152" s="42"/>
      <c r="C152" s="67" t="s">
        <v>4329</v>
      </c>
      <c r="D152" s="22"/>
      <c r="E152" s="22"/>
      <c r="F152" s="68" t="s">
        <v>4330</v>
      </c>
      <c r="G152" s="22"/>
      <c r="H152" s="67" t="s">
        <v>4363</v>
      </c>
      <c r="I152" s="67" t="s">
        <v>4326</v>
      </c>
      <c r="J152" s="67">
        <v>50</v>
      </c>
      <c r="K152" s="63"/>
    </row>
    <row r="153" spans="2:11" ht="15" customHeight="1">
      <c r="B153" s="42"/>
      <c r="C153" s="67" t="s">
        <v>4332</v>
      </c>
      <c r="D153" s="22"/>
      <c r="E153" s="22"/>
      <c r="F153" s="68" t="s">
        <v>4324</v>
      </c>
      <c r="G153" s="22"/>
      <c r="H153" s="67" t="s">
        <v>4363</v>
      </c>
      <c r="I153" s="67" t="s">
        <v>4334</v>
      </c>
      <c r="J153" s="67"/>
      <c r="K153" s="63"/>
    </row>
    <row r="154" spans="2:11" ht="15" customHeight="1">
      <c r="B154" s="42"/>
      <c r="C154" s="67" t="s">
        <v>4343</v>
      </c>
      <c r="D154" s="22"/>
      <c r="E154" s="22"/>
      <c r="F154" s="68" t="s">
        <v>4330</v>
      </c>
      <c r="G154" s="22"/>
      <c r="H154" s="67" t="s">
        <v>4363</v>
      </c>
      <c r="I154" s="67" t="s">
        <v>4326</v>
      </c>
      <c r="J154" s="67">
        <v>50</v>
      </c>
      <c r="K154" s="63"/>
    </row>
    <row r="155" spans="2:11" ht="15" customHeight="1">
      <c r="B155" s="42"/>
      <c r="C155" s="67" t="s">
        <v>4351</v>
      </c>
      <c r="D155" s="22"/>
      <c r="E155" s="22"/>
      <c r="F155" s="68" t="s">
        <v>4330</v>
      </c>
      <c r="G155" s="22"/>
      <c r="H155" s="67" t="s">
        <v>4363</v>
      </c>
      <c r="I155" s="67" t="s">
        <v>4326</v>
      </c>
      <c r="J155" s="67">
        <v>50</v>
      </c>
      <c r="K155" s="63"/>
    </row>
    <row r="156" spans="2:11" ht="15" customHeight="1">
      <c r="B156" s="42"/>
      <c r="C156" s="67" t="s">
        <v>4349</v>
      </c>
      <c r="D156" s="22"/>
      <c r="E156" s="22"/>
      <c r="F156" s="68" t="s">
        <v>4330</v>
      </c>
      <c r="G156" s="22"/>
      <c r="H156" s="67" t="s">
        <v>4363</v>
      </c>
      <c r="I156" s="67" t="s">
        <v>4326</v>
      </c>
      <c r="J156" s="67">
        <v>50</v>
      </c>
      <c r="K156" s="63"/>
    </row>
    <row r="157" spans="2:11" ht="15" customHeight="1">
      <c r="B157" s="42"/>
      <c r="C157" s="67" t="s">
        <v>120</v>
      </c>
      <c r="D157" s="22"/>
      <c r="E157" s="22"/>
      <c r="F157" s="68" t="s">
        <v>4324</v>
      </c>
      <c r="G157" s="22"/>
      <c r="H157" s="67" t="s">
        <v>4385</v>
      </c>
      <c r="I157" s="67" t="s">
        <v>4326</v>
      </c>
      <c r="J157" s="67" t="s">
        <v>4386</v>
      </c>
      <c r="K157" s="63"/>
    </row>
    <row r="158" spans="2:11" ht="15" customHeight="1">
      <c r="B158" s="42"/>
      <c r="C158" s="67" t="s">
        <v>4387</v>
      </c>
      <c r="D158" s="22"/>
      <c r="E158" s="22"/>
      <c r="F158" s="68" t="s">
        <v>4324</v>
      </c>
      <c r="G158" s="22"/>
      <c r="H158" s="67" t="s">
        <v>4388</v>
      </c>
      <c r="I158" s="67" t="s">
        <v>4358</v>
      </c>
      <c r="J158" s="67"/>
      <c r="K158" s="63"/>
    </row>
    <row r="159" spans="2:11" ht="15" customHeight="1">
      <c r="B159" s="69"/>
      <c r="C159" s="51"/>
      <c r="D159" s="51"/>
      <c r="E159" s="51"/>
      <c r="F159" s="51"/>
      <c r="G159" s="51"/>
      <c r="H159" s="51"/>
      <c r="I159" s="51"/>
      <c r="J159" s="51"/>
      <c r="K159" s="70"/>
    </row>
    <row r="160" spans="2:11" ht="18.75" customHeight="1">
      <c r="B160" s="18"/>
      <c r="C160" s="22"/>
      <c r="D160" s="22"/>
      <c r="E160" s="22"/>
      <c r="F160" s="41"/>
      <c r="G160" s="22"/>
      <c r="H160" s="22"/>
      <c r="I160" s="22"/>
      <c r="J160" s="22"/>
      <c r="K160" s="18"/>
    </row>
    <row r="161" spans="2:11" ht="18.75" customHeight="1">
      <c r="B161" s="28"/>
      <c r="C161" s="28"/>
      <c r="D161" s="28"/>
      <c r="E161" s="28"/>
      <c r="F161" s="28"/>
      <c r="G161" s="28"/>
      <c r="H161" s="28"/>
      <c r="I161" s="28"/>
      <c r="J161" s="28"/>
      <c r="K161" s="28"/>
    </row>
    <row r="162" spans="2:11" ht="7.5" customHeight="1">
      <c r="B162" s="10"/>
      <c r="C162" s="11"/>
      <c r="D162" s="11"/>
      <c r="E162" s="11"/>
      <c r="F162" s="11"/>
      <c r="G162" s="11"/>
      <c r="H162" s="11"/>
      <c r="I162" s="11"/>
      <c r="J162" s="11"/>
      <c r="K162" s="12"/>
    </row>
    <row r="163" spans="2:11" ht="45" customHeight="1">
      <c r="B163" s="13"/>
      <c r="C163" s="358" t="s">
        <v>4389</v>
      </c>
      <c r="D163" s="358"/>
      <c r="E163" s="358"/>
      <c r="F163" s="358"/>
      <c r="G163" s="358"/>
      <c r="H163" s="358"/>
      <c r="I163" s="358"/>
      <c r="J163" s="358"/>
      <c r="K163" s="14"/>
    </row>
    <row r="164" spans="2:11" ht="17.25" customHeight="1">
      <c r="B164" s="13"/>
      <c r="C164" s="34" t="s">
        <v>4318</v>
      </c>
      <c r="D164" s="34"/>
      <c r="E164" s="34"/>
      <c r="F164" s="34" t="s">
        <v>4319</v>
      </c>
      <c r="G164" s="71"/>
      <c r="H164" s="72" t="s">
        <v>166</v>
      </c>
      <c r="I164" s="72" t="s">
        <v>56</v>
      </c>
      <c r="J164" s="34" t="s">
        <v>4320</v>
      </c>
      <c r="K164" s="14"/>
    </row>
    <row r="165" spans="2:11" ht="17.25" customHeight="1">
      <c r="B165" s="15"/>
      <c r="C165" s="36" t="s">
        <v>4321</v>
      </c>
      <c r="D165" s="36"/>
      <c r="E165" s="36"/>
      <c r="F165" s="37" t="s">
        <v>4322</v>
      </c>
      <c r="G165" s="73"/>
      <c r="H165" s="74"/>
      <c r="I165" s="74"/>
      <c r="J165" s="36" t="s">
        <v>4323</v>
      </c>
      <c r="K165" s="16"/>
    </row>
    <row r="166" spans="2:11" ht="5.25" customHeight="1">
      <c r="B166" s="42"/>
      <c r="C166" s="39"/>
      <c r="D166" s="39"/>
      <c r="E166" s="39"/>
      <c r="F166" s="39"/>
      <c r="G166" s="40"/>
      <c r="H166" s="39"/>
      <c r="I166" s="39"/>
      <c r="J166" s="39"/>
      <c r="K166" s="63"/>
    </row>
    <row r="167" spans="2:11" ht="15" customHeight="1">
      <c r="B167" s="42"/>
      <c r="C167" s="22" t="s">
        <v>4327</v>
      </c>
      <c r="D167" s="22"/>
      <c r="E167" s="22"/>
      <c r="F167" s="41" t="s">
        <v>4324</v>
      </c>
      <c r="G167" s="22"/>
      <c r="H167" s="22" t="s">
        <v>4363</v>
      </c>
      <c r="I167" s="22" t="s">
        <v>4326</v>
      </c>
      <c r="J167" s="22">
        <v>120</v>
      </c>
      <c r="K167" s="63"/>
    </row>
    <row r="168" spans="2:11" ht="15" customHeight="1">
      <c r="B168" s="42"/>
      <c r="C168" s="22" t="s">
        <v>4372</v>
      </c>
      <c r="D168" s="22"/>
      <c r="E168" s="22"/>
      <c r="F168" s="41" t="s">
        <v>4324</v>
      </c>
      <c r="G168" s="22"/>
      <c r="H168" s="22" t="s">
        <v>4373</v>
      </c>
      <c r="I168" s="22" t="s">
        <v>4326</v>
      </c>
      <c r="J168" s="22" t="s">
        <v>4374</v>
      </c>
      <c r="K168" s="63"/>
    </row>
    <row r="169" spans="2:11" ht="15" customHeight="1">
      <c r="B169" s="42"/>
      <c r="C169" s="22" t="s">
        <v>85</v>
      </c>
      <c r="D169" s="22"/>
      <c r="E169" s="22"/>
      <c r="F169" s="41" t="s">
        <v>4324</v>
      </c>
      <c r="G169" s="22"/>
      <c r="H169" s="22" t="s">
        <v>4390</v>
      </c>
      <c r="I169" s="22" t="s">
        <v>4326</v>
      </c>
      <c r="J169" s="22" t="s">
        <v>4374</v>
      </c>
      <c r="K169" s="63"/>
    </row>
    <row r="170" spans="2:11" ht="15" customHeight="1">
      <c r="B170" s="42"/>
      <c r="C170" s="22" t="s">
        <v>4329</v>
      </c>
      <c r="D170" s="22"/>
      <c r="E170" s="22"/>
      <c r="F170" s="41" t="s">
        <v>4330</v>
      </c>
      <c r="G170" s="22"/>
      <c r="H170" s="22" t="s">
        <v>4390</v>
      </c>
      <c r="I170" s="22" t="s">
        <v>4326</v>
      </c>
      <c r="J170" s="22">
        <v>50</v>
      </c>
      <c r="K170" s="63"/>
    </row>
    <row r="171" spans="2:11" ht="15" customHeight="1">
      <c r="B171" s="42"/>
      <c r="C171" s="22" t="s">
        <v>4332</v>
      </c>
      <c r="D171" s="22"/>
      <c r="E171" s="22"/>
      <c r="F171" s="41" t="s">
        <v>4324</v>
      </c>
      <c r="G171" s="22"/>
      <c r="H171" s="22" t="s">
        <v>4390</v>
      </c>
      <c r="I171" s="22" t="s">
        <v>4334</v>
      </c>
      <c r="J171" s="22"/>
      <c r="K171" s="63"/>
    </row>
    <row r="172" spans="2:11" ht="15" customHeight="1">
      <c r="B172" s="42"/>
      <c r="C172" s="22" t="s">
        <v>4343</v>
      </c>
      <c r="D172" s="22"/>
      <c r="E172" s="22"/>
      <c r="F172" s="41" t="s">
        <v>4330</v>
      </c>
      <c r="G172" s="22"/>
      <c r="H172" s="22" t="s">
        <v>4390</v>
      </c>
      <c r="I172" s="22" t="s">
        <v>4326</v>
      </c>
      <c r="J172" s="22">
        <v>50</v>
      </c>
      <c r="K172" s="63"/>
    </row>
    <row r="173" spans="2:11" ht="15" customHeight="1">
      <c r="B173" s="42"/>
      <c r="C173" s="22" t="s">
        <v>4351</v>
      </c>
      <c r="D173" s="22"/>
      <c r="E173" s="22"/>
      <c r="F173" s="41" t="s">
        <v>4330</v>
      </c>
      <c r="G173" s="22"/>
      <c r="H173" s="22" t="s">
        <v>4390</v>
      </c>
      <c r="I173" s="22" t="s">
        <v>4326</v>
      </c>
      <c r="J173" s="22">
        <v>50</v>
      </c>
      <c r="K173" s="63"/>
    </row>
    <row r="174" spans="2:11" ht="15" customHeight="1">
      <c r="B174" s="42"/>
      <c r="C174" s="22" t="s">
        <v>4349</v>
      </c>
      <c r="D174" s="22"/>
      <c r="E174" s="22"/>
      <c r="F174" s="41" t="s">
        <v>4330</v>
      </c>
      <c r="G174" s="22"/>
      <c r="H174" s="22" t="s">
        <v>4390</v>
      </c>
      <c r="I174" s="22" t="s">
        <v>4326</v>
      </c>
      <c r="J174" s="22">
        <v>50</v>
      </c>
      <c r="K174" s="63"/>
    </row>
    <row r="175" spans="2:11" ht="15" customHeight="1">
      <c r="B175" s="42"/>
      <c r="C175" s="22" t="s">
        <v>165</v>
      </c>
      <c r="D175" s="22"/>
      <c r="E175" s="22"/>
      <c r="F175" s="41" t="s">
        <v>4324</v>
      </c>
      <c r="G175" s="22"/>
      <c r="H175" s="22" t="s">
        <v>4391</v>
      </c>
      <c r="I175" s="22" t="s">
        <v>4392</v>
      </c>
      <c r="J175" s="22"/>
      <c r="K175" s="63"/>
    </row>
    <row r="176" spans="2:11" ht="15" customHeight="1">
      <c r="B176" s="42"/>
      <c r="C176" s="22" t="s">
        <v>56</v>
      </c>
      <c r="D176" s="22"/>
      <c r="E176" s="22"/>
      <c r="F176" s="41" t="s">
        <v>4324</v>
      </c>
      <c r="G176" s="22"/>
      <c r="H176" s="22" t="s">
        <v>4393</v>
      </c>
      <c r="I176" s="22" t="s">
        <v>4394</v>
      </c>
      <c r="J176" s="22">
        <v>1</v>
      </c>
      <c r="K176" s="63"/>
    </row>
    <row r="177" spans="2:11" ht="15" customHeight="1">
      <c r="B177" s="42"/>
      <c r="C177" s="22" t="s">
        <v>52</v>
      </c>
      <c r="D177" s="22"/>
      <c r="E177" s="22"/>
      <c r="F177" s="41" t="s">
        <v>4324</v>
      </c>
      <c r="G177" s="22"/>
      <c r="H177" s="22" t="s">
        <v>4395</v>
      </c>
      <c r="I177" s="22" t="s">
        <v>4326</v>
      </c>
      <c r="J177" s="22">
        <v>20</v>
      </c>
      <c r="K177" s="63"/>
    </row>
    <row r="178" spans="2:11" ht="15" customHeight="1">
      <c r="B178" s="42"/>
      <c r="C178" s="22" t="s">
        <v>166</v>
      </c>
      <c r="D178" s="22"/>
      <c r="E178" s="22"/>
      <c r="F178" s="41" t="s">
        <v>4324</v>
      </c>
      <c r="G178" s="22"/>
      <c r="H178" s="22" t="s">
        <v>4396</v>
      </c>
      <c r="I178" s="22" t="s">
        <v>4326</v>
      </c>
      <c r="J178" s="22">
        <v>255</v>
      </c>
      <c r="K178" s="63"/>
    </row>
    <row r="179" spans="2:11" ht="15" customHeight="1">
      <c r="B179" s="42"/>
      <c r="C179" s="22" t="s">
        <v>167</v>
      </c>
      <c r="D179" s="22"/>
      <c r="E179" s="22"/>
      <c r="F179" s="41" t="s">
        <v>4324</v>
      </c>
      <c r="G179" s="22"/>
      <c r="H179" s="22" t="s">
        <v>4289</v>
      </c>
      <c r="I179" s="22" t="s">
        <v>4326</v>
      </c>
      <c r="J179" s="22">
        <v>10</v>
      </c>
      <c r="K179" s="63"/>
    </row>
    <row r="180" spans="2:11" ht="15" customHeight="1">
      <c r="B180" s="42"/>
      <c r="C180" s="22" t="s">
        <v>168</v>
      </c>
      <c r="D180" s="22"/>
      <c r="E180" s="22"/>
      <c r="F180" s="41" t="s">
        <v>4324</v>
      </c>
      <c r="G180" s="22"/>
      <c r="H180" s="22" t="s">
        <v>4397</v>
      </c>
      <c r="I180" s="22" t="s">
        <v>4358</v>
      </c>
      <c r="J180" s="22"/>
      <c r="K180" s="63"/>
    </row>
    <row r="181" spans="2:11" ht="15" customHeight="1">
      <c r="B181" s="42"/>
      <c r="C181" s="22" t="s">
        <v>4398</v>
      </c>
      <c r="D181" s="22"/>
      <c r="E181" s="22"/>
      <c r="F181" s="41" t="s">
        <v>4324</v>
      </c>
      <c r="G181" s="22"/>
      <c r="H181" s="22" t="s">
        <v>4399</v>
      </c>
      <c r="I181" s="22" t="s">
        <v>4358</v>
      </c>
      <c r="J181" s="22"/>
      <c r="K181" s="63"/>
    </row>
    <row r="182" spans="2:11" ht="15" customHeight="1">
      <c r="B182" s="42"/>
      <c r="C182" s="22" t="s">
        <v>4387</v>
      </c>
      <c r="D182" s="22"/>
      <c r="E182" s="22"/>
      <c r="F182" s="41" t="s">
        <v>4324</v>
      </c>
      <c r="G182" s="22"/>
      <c r="H182" s="22" t="s">
        <v>4400</v>
      </c>
      <c r="I182" s="22" t="s">
        <v>4358</v>
      </c>
      <c r="J182" s="22"/>
      <c r="K182" s="63"/>
    </row>
    <row r="183" spans="2:11" ht="15" customHeight="1">
      <c r="B183" s="42"/>
      <c r="C183" s="22" t="s">
        <v>170</v>
      </c>
      <c r="D183" s="22"/>
      <c r="E183" s="22"/>
      <c r="F183" s="41" t="s">
        <v>4330</v>
      </c>
      <c r="G183" s="22"/>
      <c r="H183" s="22" t="s">
        <v>4401</v>
      </c>
      <c r="I183" s="22" t="s">
        <v>4326</v>
      </c>
      <c r="J183" s="22">
        <v>50</v>
      </c>
      <c r="K183" s="63"/>
    </row>
    <row r="184" spans="2:11" ht="15" customHeight="1">
      <c r="B184" s="42"/>
      <c r="C184" s="22" t="s">
        <v>4402</v>
      </c>
      <c r="D184" s="22"/>
      <c r="E184" s="22"/>
      <c r="F184" s="41" t="s">
        <v>4330</v>
      </c>
      <c r="G184" s="22"/>
      <c r="H184" s="22" t="s">
        <v>4403</v>
      </c>
      <c r="I184" s="22" t="s">
        <v>4404</v>
      </c>
      <c r="J184" s="22"/>
      <c r="K184" s="63"/>
    </row>
    <row r="185" spans="2:11" ht="15" customHeight="1">
      <c r="B185" s="42"/>
      <c r="C185" s="22" t="s">
        <v>4405</v>
      </c>
      <c r="D185" s="22"/>
      <c r="E185" s="22"/>
      <c r="F185" s="41" t="s">
        <v>4330</v>
      </c>
      <c r="G185" s="22"/>
      <c r="H185" s="22" t="s">
        <v>4406</v>
      </c>
      <c r="I185" s="22" t="s">
        <v>4404</v>
      </c>
      <c r="J185" s="22"/>
      <c r="K185" s="63"/>
    </row>
    <row r="186" spans="2:11" ht="15" customHeight="1">
      <c r="B186" s="42"/>
      <c r="C186" s="22" t="s">
        <v>4407</v>
      </c>
      <c r="D186" s="22"/>
      <c r="E186" s="22"/>
      <c r="F186" s="41" t="s">
        <v>4330</v>
      </c>
      <c r="G186" s="22"/>
      <c r="H186" s="22" t="s">
        <v>4408</v>
      </c>
      <c r="I186" s="22" t="s">
        <v>4404</v>
      </c>
      <c r="J186" s="22"/>
      <c r="K186" s="63"/>
    </row>
    <row r="187" spans="2:11" ht="15" customHeight="1">
      <c r="B187" s="42"/>
      <c r="C187" s="75" t="s">
        <v>4409</v>
      </c>
      <c r="D187" s="22"/>
      <c r="E187" s="22"/>
      <c r="F187" s="41" t="s">
        <v>4330</v>
      </c>
      <c r="G187" s="22"/>
      <c r="H187" s="22" t="s">
        <v>4410</v>
      </c>
      <c r="I187" s="22" t="s">
        <v>4411</v>
      </c>
      <c r="J187" s="76" t="s">
        <v>4412</v>
      </c>
      <c r="K187" s="63"/>
    </row>
    <row r="188" spans="2:11" ht="15" customHeight="1">
      <c r="B188" s="42"/>
      <c r="C188" s="27" t="s">
        <v>41</v>
      </c>
      <c r="D188" s="22"/>
      <c r="E188" s="22"/>
      <c r="F188" s="41" t="s">
        <v>4324</v>
      </c>
      <c r="G188" s="22"/>
      <c r="H188" s="18" t="s">
        <v>4413</v>
      </c>
      <c r="I188" s="22" t="s">
        <v>4414</v>
      </c>
      <c r="J188" s="22"/>
      <c r="K188" s="63"/>
    </row>
    <row r="189" spans="2:11" ht="15" customHeight="1">
      <c r="B189" s="42"/>
      <c r="C189" s="27" t="s">
        <v>4415</v>
      </c>
      <c r="D189" s="22"/>
      <c r="E189" s="22"/>
      <c r="F189" s="41" t="s">
        <v>4324</v>
      </c>
      <c r="G189" s="22"/>
      <c r="H189" s="22" t="s">
        <v>4416</v>
      </c>
      <c r="I189" s="22" t="s">
        <v>4358</v>
      </c>
      <c r="J189" s="22"/>
      <c r="K189" s="63"/>
    </row>
    <row r="190" spans="2:11" ht="15" customHeight="1">
      <c r="B190" s="42"/>
      <c r="C190" s="27" t="s">
        <v>4417</v>
      </c>
      <c r="D190" s="22"/>
      <c r="E190" s="22"/>
      <c r="F190" s="41" t="s">
        <v>4324</v>
      </c>
      <c r="G190" s="22"/>
      <c r="H190" s="22" t="s">
        <v>4418</v>
      </c>
      <c r="I190" s="22" t="s">
        <v>4358</v>
      </c>
      <c r="J190" s="22"/>
      <c r="K190" s="63"/>
    </row>
    <row r="191" spans="2:11" ht="15" customHeight="1">
      <c r="B191" s="42"/>
      <c r="C191" s="27" t="s">
        <v>4419</v>
      </c>
      <c r="D191" s="22"/>
      <c r="E191" s="22"/>
      <c r="F191" s="41" t="s">
        <v>4330</v>
      </c>
      <c r="G191" s="22"/>
      <c r="H191" s="22" t="s">
        <v>4420</v>
      </c>
      <c r="I191" s="22" t="s">
        <v>4358</v>
      </c>
      <c r="J191" s="22"/>
      <c r="K191" s="63"/>
    </row>
    <row r="192" spans="2:11" ht="15" customHeight="1">
      <c r="B192" s="69"/>
      <c r="C192" s="77"/>
      <c r="D192" s="51"/>
      <c r="E192" s="51"/>
      <c r="F192" s="51"/>
      <c r="G192" s="51"/>
      <c r="H192" s="51"/>
      <c r="I192" s="51"/>
      <c r="J192" s="51"/>
      <c r="K192" s="70"/>
    </row>
    <row r="193" spans="2:11" ht="18.75" customHeight="1">
      <c r="B193" s="18"/>
      <c r="C193" s="22"/>
      <c r="D193" s="22"/>
      <c r="E193" s="22"/>
      <c r="F193" s="41"/>
      <c r="G193" s="22"/>
      <c r="H193" s="22"/>
      <c r="I193" s="22"/>
      <c r="J193" s="22"/>
      <c r="K193" s="18"/>
    </row>
    <row r="194" spans="2:11" ht="18.75" customHeight="1">
      <c r="B194" s="18"/>
      <c r="C194" s="22"/>
      <c r="D194" s="22"/>
      <c r="E194" s="22"/>
      <c r="F194" s="41"/>
      <c r="G194" s="22"/>
      <c r="H194" s="22"/>
      <c r="I194" s="22"/>
      <c r="J194" s="22"/>
      <c r="K194" s="18"/>
    </row>
    <row r="195" spans="2:11" ht="18.75" customHeight="1">
      <c r="B195" s="28"/>
      <c r="C195" s="28"/>
      <c r="D195" s="28"/>
      <c r="E195" s="28"/>
      <c r="F195" s="28"/>
      <c r="G195" s="28"/>
      <c r="H195" s="28"/>
      <c r="I195" s="28"/>
      <c r="J195" s="28"/>
      <c r="K195" s="28"/>
    </row>
    <row r="196" spans="2:11">
      <c r="B196" s="10"/>
      <c r="C196" s="11"/>
      <c r="D196" s="11"/>
      <c r="E196" s="11"/>
      <c r="F196" s="11"/>
      <c r="G196" s="11"/>
      <c r="H196" s="11"/>
      <c r="I196" s="11"/>
      <c r="J196" s="11"/>
      <c r="K196" s="12"/>
    </row>
    <row r="197" spans="2:11" ht="21">
      <c r="B197" s="13"/>
      <c r="C197" s="358" t="s">
        <v>4421</v>
      </c>
      <c r="D197" s="358"/>
      <c r="E197" s="358"/>
      <c r="F197" s="358"/>
      <c r="G197" s="358"/>
      <c r="H197" s="358"/>
      <c r="I197" s="358"/>
      <c r="J197" s="358"/>
      <c r="K197" s="14"/>
    </row>
    <row r="198" spans="2:11" ht="25.5" customHeight="1">
      <c r="B198" s="13"/>
      <c r="C198" s="78" t="s">
        <v>4422</v>
      </c>
      <c r="D198" s="78"/>
      <c r="E198" s="78"/>
      <c r="F198" s="78" t="s">
        <v>4423</v>
      </c>
      <c r="G198" s="79"/>
      <c r="H198" s="357" t="s">
        <v>4424</v>
      </c>
      <c r="I198" s="357"/>
      <c r="J198" s="357"/>
      <c r="K198" s="14"/>
    </row>
    <row r="199" spans="2:11" ht="5.25" customHeight="1">
      <c r="B199" s="42"/>
      <c r="C199" s="39"/>
      <c r="D199" s="39"/>
      <c r="E199" s="39"/>
      <c r="F199" s="39"/>
      <c r="G199" s="22"/>
      <c r="H199" s="39"/>
      <c r="I199" s="39"/>
      <c r="J199" s="39"/>
      <c r="K199" s="63"/>
    </row>
    <row r="200" spans="2:11" ht="15" customHeight="1">
      <c r="B200" s="42"/>
      <c r="C200" s="22" t="s">
        <v>4414</v>
      </c>
      <c r="D200" s="22"/>
      <c r="E200" s="22"/>
      <c r="F200" s="41" t="s">
        <v>42</v>
      </c>
      <c r="G200" s="22"/>
      <c r="H200" s="355" t="s">
        <v>4425</v>
      </c>
      <c r="I200" s="355"/>
      <c r="J200" s="355"/>
      <c r="K200" s="63"/>
    </row>
    <row r="201" spans="2:11" ht="15" customHeight="1">
      <c r="B201" s="42"/>
      <c r="C201" s="48"/>
      <c r="D201" s="22"/>
      <c r="E201" s="22"/>
      <c r="F201" s="41" t="s">
        <v>43</v>
      </c>
      <c r="G201" s="22"/>
      <c r="H201" s="355" t="s">
        <v>4426</v>
      </c>
      <c r="I201" s="355"/>
      <c r="J201" s="355"/>
      <c r="K201" s="63"/>
    </row>
    <row r="202" spans="2:11" ht="15" customHeight="1">
      <c r="B202" s="42"/>
      <c r="C202" s="48"/>
      <c r="D202" s="22"/>
      <c r="E202" s="22"/>
      <c r="F202" s="41" t="s">
        <v>46</v>
      </c>
      <c r="G202" s="22"/>
      <c r="H202" s="355" t="s">
        <v>4427</v>
      </c>
      <c r="I202" s="355"/>
      <c r="J202" s="355"/>
      <c r="K202" s="63"/>
    </row>
    <row r="203" spans="2:11" ht="15" customHeight="1">
      <c r="B203" s="42"/>
      <c r="C203" s="22"/>
      <c r="D203" s="22"/>
      <c r="E203" s="22"/>
      <c r="F203" s="41" t="s">
        <v>44</v>
      </c>
      <c r="G203" s="22"/>
      <c r="H203" s="355" t="s">
        <v>4428</v>
      </c>
      <c r="I203" s="355"/>
      <c r="J203" s="355"/>
      <c r="K203" s="63"/>
    </row>
    <row r="204" spans="2:11" ht="15" customHeight="1">
      <c r="B204" s="42"/>
      <c r="C204" s="22"/>
      <c r="D204" s="22"/>
      <c r="E204" s="22"/>
      <c r="F204" s="41" t="s">
        <v>45</v>
      </c>
      <c r="G204" s="22"/>
      <c r="H204" s="355" t="s">
        <v>4429</v>
      </c>
      <c r="I204" s="355"/>
      <c r="J204" s="355"/>
      <c r="K204" s="63"/>
    </row>
    <row r="205" spans="2:11" ht="15" customHeight="1">
      <c r="B205" s="42"/>
      <c r="C205" s="22"/>
      <c r="D205" s="22"/>
      <c r="E205" s="22"/>
      <c r="F205" s="41"/>
      <c r="G205" s="22"/>
      <c r="H205" s="22"/>
      <c r="I205" s="22"/>
      <c r="J205" s="22"/>
      <c r="K205" s="63"/>
    </row>
    <row r="206" spans="2:11" ht="15" customHeight="1">
      <c r="B206" s="42"/>
      <c r="C206" s="22" t="s">
        <v>4370</v>
      </c>
      <c r="D206" s="22"/>
      <c r="E206" s="22"/>
      <c r="F206" s="41" t="s">
        <v>77</v>
      </c>
      <c r="G206" s="22"/>
      <c r="H206" s="355" t="s">
        <v>4430</v>
      </c>
      <c r="I206" s="355"/>
      <c r="J206" s="355"/>
      <c r="K206" s="63"/>
    </row>
    <row r="207" spans="2:11" ht="15" customHeight="1">
      <c r="B207" s="42"/>
      <c r="C207" s="48"/>
      <c r="D207" s="22"/>
      <c r="E207" s="22"/>
      <c r="F207" s="41" t="s">
        <v>4270</v>
      </c>
      <c r="G207" s="22"/>
      <c r="H207" s="355" t="s">
        <v>4271</v>
      </c>
      <c r="I207" s="355"/>
      <c r="J207" s="355"/>
      <c r="K207" s="63"/>
    </row>
    <row r="208" spans="2:11" ht="15" customHeight="1">
      <c r="B208" s="42"/>
      <c r="C208" s="22"/>
      <c r="D208" s="22"/>
      <c r="E208" s="22"/>
      <c r="F208" s="41" t="s">
        <v>4268</v>
      </c>
      <c r="G208" s="22"/>
      <c r="H208" s="355" t="s">
        <v>4431</v>
      </c>
      <c r="I208" s="355"/>
      <c r="J208" s="355"/>
      <c r="K208" s="63"/>
    </row>
    <row r="209" spans="2:11" ht="15" customHeight="1">
      <c r="B209" s="80"/>
      <c r="C209" s="48"/>
      <c r="D209" s="48"/>
      <c r="E209" s="48"/>
      <c r="F209" s="41" t="s">
        <v>4272</v>
      </c>
      <c r="G209" s="27"/>
      <c r="H209" s="356" t="s">
        <v>4273</v>
      </c>
      <c r="I209" s="356"/>
      <c r="J209" s="356"/>
      <c r="K209" s="81"/>
    </row>
    <row r="210" spans="2:11" ht="15" customHeight="1">
      <c r="B210" s="80"/>
      <c r="C210" s="48"/>
      <c r="D210" s="48"/>
      <c r="E210" s="48"/>
      <c r="F210" s="41" t="s">
        <v>2463</v>
      </c>
      <c r="G210" s="27"/>
      <c r="H210" s="356" t="s">
        <v>3651</v>
      </c>
      <c r="I210" s="356"/>
      <c r="J210" s="356"/>
      <c r="K210" s="81"/>
    </row>
    <row r="211" spans="2:11" ht="15" customHeight="1">
      <c r="B211" s="80"/>
      <c r="C211" s="48"/>
      <c r="D211" s="48"/>
      <c r="E211" s="48"/>
      <c r="F211" s="82"/>
      <c r="G211" s="27"/>
      <c r="H211" s="83"/>
      <c r="I211" s="83"/>
      <c r="J211" s="83"/>
      <c r="K211" s="81"/>
    </row>
    <row r="212" spans="2:11" ht="15" customHeight="1">
      <c r="B212" s="80"/>
      <c r="C212" s="22" t="s">
        <v>4394</v>
      </c>
      <c r="D212" s="48"/>
      <c r="E212" s="48"/>
      <c r="F212" s="41">
        <v>1</v>
      </c>
      <c r="G212" s="27"/>
      <c r="H212" s="356" t="s">
        <v>4432</v>
      </c>
      <c r="I212" s="356"/>
      <c r="J212" s="356"/>
      <c r="K212" s="81"/>
    </row>
    <row r="213" spans="2:11" ht="15" customHeight="1">
      <c r="B213" s="80"/>
      <c r="C213" s="48"/>
      <c r="D213" s="48"/>
      <c r="E213" s="48"/>
      <c r="F213" s="41">
        <v>2</v>
      </c>
      <c r="G213" s="27"/>
      <c r="H213" s="356" t="s">
        <v>4433</v>
      </c>
      <c r="I213" s="356"/>
      <c r="J213" s="356"/>
      <c r="K213" s="81"/>
    </row>
    <row r="214" spans="2:11" ht="15" customHeight="1">
      <c r="B214" s="80"/>
      <c r="C214" s="48"/>
      <c r="D214" s="48"/>
      <c r="E214" s="48"/>
      <c r="F214" s="41">
        <v>3</v>
      </c>
      <c r="G214" s="27"/>
      <c r="H214" s="356" t="s">
        <v>4434</v>
      </c>
      <c r="I214" s="356"/>
      <c r="J214" s="356"/>
      <c r="K214" s="81"/>
    </row>
    <row r="215" spans="2:11" ht="15" customHeight="1">
      <c r="B215" s="80"/>
      <c r="C215" s="48"/>
      <c r="D215" s="48"/>
      <c r="E215" s="48"/>
      <c r="F215" s="41">
        <v>4</v>
      </c>
      <c r="G215" s="27"/>
      <c r="H215" s="356" t="s">
        <v>4435</v>
      </c>
      <c r="I215" s="356"/>
      <c r="J215" s="356"/>
      <c r="K215" s="81"/>
    </row>
    <row r="216" spans="2:11" ht="12.75" customHeight="1">
      <c r="B216" s="84"/>
      <c r="C216" s="85"/>
      <c r="D216" s="85"/>
      <c r="E216" s="85"/>
      <c r="F216" s="85"/>
      <c r="G216" s="85"/>
      <c r="H216" s="85"/>
      <c r="I216" s="85"/>
      <c r="J216" s="85"/>
      <c r="K216" s="86"/>
    </row>
  </sheetData>
  <sheetProtection password="CF17" sheet="1" formatCells="0" formatColumns="0" formatRows="0" insertColumns="0" insertRows="0" insertHyperlinks="0" deleteColumns="0" deleteRows="0" sort="0" autoFilter="0" pivotTables="0"/>
  <customSheetViews>
    <customSheetView guid="{B27864AB-045D-4AAD-8B6E-D0925319E34E}" showGridLines="0" fitToPage="1">
      <pageMargins left="0.59027779999999996" right="0.59027779999999996" top="0.59027779999999996" bottom="0.59027779999999996" header="0" footer="0"/>
      <pageSetup paperSize="9" scale="77" orientation="portrait"/>
    </customSheetView>
  </customSheetViews>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E46:J46"/>
    <mergeCell ref="E47:J47"/>
    <mergeCell ref="D58:J58"/>
    <mergeCell ref="D59:J59"/>
    <mergeCell ref="C50:J50"/>
    <mergeCell ref="G38:J38"/>
    <mergeCell ref="G39:J39"/>
    <mergeCell ref="G40:J40"/>
    <mergeCell ref="G41:J41"/>
    <mergeCell ref="G42:J42"/>
    <mergeCell ref="G43:J43"/>
    <mergeCell ref="D45:J45"/>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D.1.01.1,2 - ARCHITEKTONI...</vt:lpstr>
      <vt:lpstr>D.1.01.4.1 - ZAŘÍZENÍ PRO...</vt:lpstr>
      <vt:lpstr>D.1.01.4.3 - ZAŘÍZENÍ VZD...</vt:lpstr>
      <vt:lpstr>D.1.01.4.5 - ZAŘÍZENÍ ZDR...</vt:lpstr>
      <vt:lpstr>D.1.01.4.7.1 - ZAŘÍZENÍ  ...</vt:lpstr>
      <vt:lpstr>D.1.01.4.7.2 - ZAŘÍZENÍ S...</vt:lpstr>
      <vt:lpstr>D.1.01.4.11 - SYSTÉM ZACH...</vt:lpstr>
      <vt:lpstr>D.1.2.1 - ÚPRAVA ZPEVNĚNÝ...</vt:lpstr>
      <vt:lpstr>Pokyny pro vyplnění</vt:lpstr>
      <vt:lpstr>'D.1.01.1,2 - ARCHITEKTONI...'!Názvy_tisku</vt:lpstr>
      <vt:lpstr>'D.1.01.4.1 - ZAŘÍZENÍ PRO...'!Názvy_tisku</vt:lpstr>
      <vt:lpstr>'D.1.01.4.11 - SYSTÉM ZACH...'!Názvy_tisku</vt:lpstr>
      <vt:lpstr>'D.1.01.4.3 - ZAŘÍZENÍ VZD...'!Názvy_tisku</vt:lpstr>
      <vt:lpstr>'D.1.01.4.5 - ZAŘÍZENÍ ZDR...'!Názvy_tisku</vt:lpstr>
      <vt:lpstr>'D.1.01.4.7.1 - ZAŘÍZENÍ  ...'!Názvy_tisku</vt:lpstr>
      <vt:lpstr>'D.1.01.4.7.2 - ZAŘÍZENÍ S...'!Názvy_tisku</vt:lpstr>
      <vt:lpstr>'D.1.2.1 - ÚPRAVA ZPEVNĚNÝ...'!Názvy_tisku</vt:lpstr>
      <vt:lpstr>'Rekapitulace stavby'!Názvy_tisku</vt:lpstr>
      <vt:lpstr>'D.1.01.1,2 - ARCHITEKTONI...'!Oblast_tisku</vt:lpstr>
      <vt:lpstr>'D.1.01.4.1 - ZAŘÍZENÍ PRO...'!Oblast_tisku</vt:lpstr>
      <vt:lpstr>'D.1.01.4.11 - SYSTÉM ZACH...'!Oblast_tisku</vt:lpstr>
      <vt:lpstr>'D.1.01.4.3 - ZAŘÍZENÍ VZD...'!Oblast_tisku</vt:lpstr>
      <vt:lpstr>'D.1.01.4.5 - ZAŘÍZENÍ ZDR...'!Oblast_tisku</vt:lpstr>
      <vt:lpstr>'D.1.01.4.7.1 - ZAŘÍZENÍ  ...'!Oblast_tisku</vt:lpstr>
      <vt:lpstr>'D.1.01.4.7.2 - ZAŘÍZENÍ S...'!Oblast_tisku</vt:lpstr>
      <vt:lpstr>'D.1.2.1 - ÚPRAVA ZPEVNĚNÝ...'!Oblast_tisku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HP17\vera</dc:creator>
  <cp:lastModifiedBy>Marešová Kateřina, Ing.</cp:lastModifiedBy>
  <dcterms:created xsi:type="dcterms:W3CDTF">2018-03-27T10:46:09Z</dcterms:created>
  <dcterms:modified xsi:type="dcterms:W3CDTF">2019-06-05T14:17:13Z</dcterms:modified>
</cp:coreProperties>
</file>