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390" yWindow="525" windowWidth="19815" windowHeight="7110" activeTab="0"/>
  </bookViews>
  <sheets>
    <sheet name="Rekapitulace stavby" sheetId="1" r:id="rId1"/>
    <sheet name="01 - Oprava střechy" sheetId="2" r:id="rId2"/>
    <sheet name="VON - Vedlejší a ostatní ..." sheetId="3" r:id="rId3"/>
    <sheet name="Pokyny pro vyplnění" sheetId="4" r:id="rId4"/>
  </sheets>
  <definedNames>
    <definedName name="_xlnm._FilterDatabase" localSheetId="1" hidden="1">'01 - Oprava střechy'!$C$85:$K$240</definedName>
    <definedName name="_xlnm._FilterDatabase" localSheetId="2" hidden="1">'VON - Vedlejší a ostatní ...'!$C$79:$K$87</definedName>
    <definedName name="_xlnm.Print_Area" localSheetId="1">'01 - Oprava střechy'!$C$4:$J$36,'01 - Oprava střechy'!$C$42:$J$67,'01 - Oprava střechy'!$C$73:$K$240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Area" localSheetId="2">'VON - Vedlejší a ostatní ...'!$C$4:$J$36,'VON - Vedlejší a ostatní ...'!$C$42:$J$61,'VON - Vedlejší a ostatní ...'!$C$67:$K$87</definedName>
    <definedName name="_xlnm.Print_Titles" localSheetId="0">'Rekapitulace stavby'!$49:$49</definedName>
    <definedName name="_xlnm.Print_Titles" localSheetId="1">'01 - Oprava střechy'!$85:$85</definedName>
    <definedName name="_xlnm.Print_Titles" localSheetId="2">'VON - Vedlejší a ostatní ...'!$79:$79</definedName>
  </definedNames>
  <calcPr calcId="145621"/>
</workbook>
</file>

<file path=xl/sharedStrings.xml><?xml version="1.0" encoding="utf-8"?>
<sst xmlns="http://schemas.openxmlformats.org/spreadsheetml/2006/main" count="2622" uniqueCount="628">
  <si>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</si>
  <si>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</si>
  <si>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</si>
  <si>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</si>
  <si>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</si>
  <si>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</si>
  <si>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</si>
  <si>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{f33b05c0-8173-48a8-bf0c-4704a31f1ea4}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</si>
  <si>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</si>
  <si>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</si>
  <si>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</si>
  <si>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</si>
  <si>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</si>
  <si>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</si>
  <si>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</si>
  <si>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</si>
  <si>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190613-2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</si>
  <si>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</si>
  <si>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</si>
  <si>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MŠ Vojnovičova - oprava střechy</t>
  </si>
  <si>
    <t>KSO:</t>
  </si>
  <si>
    <t>801 31</t>
  </si>
  <si>
    <t>CC-CZ:</t>
  </si>
  <si>
    <t/>
  </si>
  <si>
    <t>Místo:</t>
  </si>
  <si>
    <t>Vojnovičova 620/5, Ústí nad Labem</t>
  </si>
  <si>
    <t>Datum:</t>
  </si>
  <si>
    <t>13. 6. 2019</t>
  </si>
  <si>
    <t>Zadavatel:</t>
  </si>
  <si>
    <t>IČ:</t>
  </si>
  <si>
    <t>Statutární město Ústí nad Labem</t>
  </si>
  <si>
    <t>DIČ:</t>
  </si>
  <si>
    <t>Uchazeč:</t>
  </si>
  <si>
    <t>Vyplň údaj</t>
  </si>
  <si>
    <t>Projektant:</t>
  </si>
  <si>
    <t>Petr Andrejkovič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</si>
  <si>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</si>
  <si>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</si>
  <si>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</si>
  <si>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</si>
  <si>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</si>
  <si>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</si>
  <si>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</si>
  <si>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</si>
  <si>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</si>
  <si>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</si>
  <si>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</si>
  <si>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</si>
  <si>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</si>
  <si>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</si>
  <si>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</si>
  <si>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</si>
  <si>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</si>
  <si>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</si>
  <si>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</si>
  <si>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</si>
  <si>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</si>
  <si>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</si>
  <si>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</si>
  <si>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</si>
  <si>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</si>
  <si>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</si>
  <si>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</si>
  <si>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</si>
  <si>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</si>
  <si>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</si>
  <si>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</si>
  <si>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</si>
  <si>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</si>
  <si>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</si>
  <si>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</si>
  <si>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</si>
  <si>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</si>
  <si>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</si>
  <si>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</si>
  <si>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</si>
  <si>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</si>
  <si>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</si>
  <si>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</si>
  <si>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Oprava střechy</t>
  </si>
  <si>
    <t>STA</t>
  </si>
  <si>
    <t>1</t>
  </si>
  <si>
    <t>{b289065e-f870-4519-8b0b-d0cf4ec977b6}</t>
  </si>
  <si>
    <t>2</t>
  </si>
  <si>
    <t>VON</t>
  </si>
  <si>
    <t>Vedlejší a ostatní rozpočtové náklady</t>
  </si>
  <si>
    <t>{a9b36bb7-1e95-4334-97af-b345dfbb1164}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</si>
  <si>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</si>
  <si>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</si>
  <si>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</si>
  <si>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</si>
  <si>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</si>
  <si>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</si>
  <si>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</si>
  <si>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Oprava střechy</t>
  </si>
  <si>
    <t>Školní 623/17, Ústí nad Labem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</si>
  <si>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</si>
  <si>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</si>
  <si>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</si>
  <si>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</si>
  <si>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</si>
  <si>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</si>
  <si>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</si>
  <si>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</si>
  <si>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</si>
  <si>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</si>
  <si>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</si>
  <si>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</si>
  <si>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741 - Elektroinstalace - silnoproud</t>
  </si>
  <si>
    <t xml:space="preserve">    762 - Konstrukce tesařské</t>
  </si>
  <si>
    <t xml:space="preserve">    764 - Konstrukce klempířské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</si>
  <si>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</si>
  <si>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</si>
  <si>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</si>
  <si>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</si>
  <si>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</si>
  <si>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</si>
  <si>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</si>
  <si>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</si>
  <si>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</si>
  <si>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</si>
  <si>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</si>
  <si>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</si>
  <si>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</si>
  <si>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</si>
  <si>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</si>
  <si>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</si>
  <si>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</si>
  <si>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9</t>
  </si>
  <si>
    <t>Ostatní konstrukce a práce, bourání</t>
  </si>
  <si>
    <t>K</t>
  </si>
  <si>
    <t>946111112</t>
  </si>
  <si>
    <t>Montáž pojízdných věží trubkových nebo dílcových s maximálním zatížením podlahy do 200 kg/m2 šířky od 0,6 do 0,9 m, délky do 3,2 m, výšky přes 1,5 m do 2,5 m</t>
  </si>
  <si>
    <t>kus</t>
  </si>
  <si>
    <t>CS ÚRS 2018 02</t>
  </si>
  <si>
    <t>4</t>
  </si>
  <si>
    <t>-1574660000</t>
  </si>
  <si>
    <t>946111212</t>
  </si>
  <si>
    <t>Montáž pojízdných věží trubkových nebo dílcových s maximálním zatížením podlahy do 200 kg/m2 Příplatek za první a každý další den použití pojízdného lešení k ceně -1112</t>
  </si>
  <si>
    <t>-1079945518</t>
  </si>
  <si>
    <t>3</t>
  </si>
  <si>
    <t>946111812</t>
  </si>
  <si>
    <t>Demontáž pojízdných věží trubkových nebo dílcových s maximálním zatížením podlahy do 200 kg/m2 šířky od 0,6 do 0,9 m, délky do 3,2 m, výšky přes 1,5 m do 2,5 m</t>
  </si>
  <si>
    <t>1032986891</t>
  </si>
  <si>
    <t>997</t>
  </si>
  <si>
    <t>Přesun sutě</t>
  </si>
  <si>
    <t>997013111</t>
  </si>
  <si>
    <t>Vnitrostaveništní doprava suti a vybouraných hmot vodorovně do 50 m svisle s použitím mechanizace pro budovy a haly výšky do 6 m</t>
  </si>
  <si>
    <t>t</t>
  </si>
  <si>
    <t>-803802905</t>
  </si>
  <si>
    <t>5</t>
  </si>
  <si>
    <t>997013501</t>
  </si>
  <si>
    <t>Odvoz suti a vybouraných hmot na skládku nebo meziskládku se složením, na vzdálenost do 1 km</t>
  </si>
  <si>
    <t>-1501396992</t>
  </si>
  <si>
    <t>6</t>
  </si>
  <si>
    <t>997013509</t>
  </si>
  <si>
    <t>Odvoz suti a vybouraných hmot na skládku nebo meziskládku se složením, na vzdálenost Příplatek k ceně za každý další i započatý 1 km přes 1 km</t>
  </si>
  <si>
    <t>1810066631</t>
  </si>
  <si>
    <t>VV</t>
  </si>
  <si>
    <t>23,993*9    "předpoklad skládka do 10km"</t>
  </si>
  <si>
    <t>Součet</t>
  </si>
  <si>
    <t>7</t>
  </si>
  <si>
    <t>997013811</t>
  </si>
  <si>
    <t>Poplatek za uložení stavebního odpadu na skládce (skládkovné) dřevěného zatříděného do Katalogu odpadů pod kódem 170 201</t>
  </si>
  <si>
    <t>1875553281</t>
  </si>
  <si>
    <t>8</t>
  </si>
  <si>
    <t>997013814</t>
  </si>
  <si>
    <t>Poplatek za uložení stavebního odpadu na skládce (skládkovné) z izolačních materiálů zatříděného do Katalogu odpadů pod kódem 170 604</t>
  </si>
  <si>
    <t>680489651</t>
  </si>
  <si>
    <t>997013831</t>
  </si>
  <si>
    <t>Poplatek za uložení stavebního odpadu na skládce (skládkovné) směsného stavebního a demoličního zatříděného do Katalogu odpadů pod kódem 170 904</t>
  </si>
  <si>
    <t>-1990572088</t>
  </si>
  <si>
    <t>PSV</t>
  </si>
  <si>
    <t>Práce a dodávky PSV</t>
  </si>
  <si>
    <t>712</t>
  </si>
  <si>
    <t>Povlakové krytiny</t>
  </si>
  <si>
    <t>10</t>
  </si>
  <si>
    <t>712300833</t>
  </si>
  <si>
    <t>Odstranění ze střech plochých do 10° krytiny povlakové třívrstvé</t>
  </si>
  <si>
    <t>m2</t>
  </si>
  <si>
    <t>16</t>
  </si>
  <si>
    <t>-1750650148</t>
  </si>
  <si>
    <t>30,0*27,0</t>
  </si>
  <si>
    <t>(29,28+26,28)*2*0,47   "vytažení na atiku"</t>
  </si>
  <si>
    <t>11</t>
  </si>
  <si>
    <t>71230084R.01</t>
  </si>
  <si>
    <t>Výměna výduchu vzduchotechniky 500x500mm</t>
  </si>
  <si>
    <t>-76553173</t>
  </si>
  <si>
    <t>12</t>
  </si>
  <si>
    <t>712311101</t>
  </si>
  <si>
    <t>Provedení povlakové krytiny střech plochých do 10° natěradly a tmely za studena nátěrem lakem penetračním nebo asfaltovým</t>
  </si>
  <si>
    <t>1219553716</t>
  </si>
  <si>
    <t>29,28*26,28</t>
  </si>
  <si>
    <t>13</t>
  </si>
  <si>
    <t>M</t>
  </si>
  <si>
    <t>11163150</t>
  </si>
  <si>
    <t>lak asfaltový penetrační</t>
  </si>
  <si>
    <t>32</t>
  </si>
  <si>
    <t>-582623643</t>
  </si>
  <si>
    <t>769,478*0,0003 'Přepočtené koeficientem množství</t>
  </si>
  <si>
    <t>14</t>
  </si>
  <si>
    <t>712341659</t>
  </si>
  <si>
    <t>Provedení povlakové krytiny střech plochých do 10° pásy přitavením NAIP bodově</t>
  </si>
  <si>
    <t>1927725338</t>
  </si>
  <si>
    <t>62833158</t>
  </si>
  <si>
    <t>pás asfaltový s minerálním posypem tl 4mm s vložkou ze skelné tkaniny 200g/m2</t>
  </si>
  <si>
    <t>-855088424</t>
  </si>
  <si>
    <t>769,478*1,15 'Přepočtené koeficientem množství</t>
  </si>
  <si>
    <t>712363119</t>
  </si>
  <si>
    <t>Provedení povlakové krytiny střech plochých do 10° fólií ostatní činnosti při pokládání hydroizolačních fólií (materiál ve specifikaci) zaizolování prostupů střešní rovinou hranatý průřez, vnitřní plochy přes 0,09 do 0,25 m2</t>
  </si>
  <si>
    <t>1206980225</t>
  </si>
  <si>
    <t>17</t>
  </si>
  <si>
    <t>28322058</t>
  </si>
  <si>
    <t>fólie hydroizolační střešní mPVC na detaily 1,5 mm</t>
  </si>
  <si>
    <t>1909819745</t>
  </si>
  <si>
    <t>0,5*0,15*4    "kolem prostupu vytažení"</t>
  </si>
  <si>
    <t>0,3*1,3 'Přepočtené koeficientem množství</t>
  </si>
  <si>
    <t>18</t>
  </si>
  <si>
    <t>712363122</t>
  </si>
  <si>
    <t>Provedení povlakové krytiny střech plochých do 10° fólií ostatní činnosti při pokládání hydroizolačních fólií (materiál ve specifikaci) zaizolování prostupů střešní rovinou provedení rohů a koutů izolačními tvarovkami horkovzdušným navařením</t>
  </si>
  <si>
    <t>681403024</t>
  </si>
  <si>
    <t>19</t>
  </si>
  <si>
    <t>28322070</t>
  </si>
  <si>
    <t>roh vnitřní pro střešní fólie mPVC</t>
  </si>
  <si>
    <t>-1272674435</t>
  </si>
  <si>
    <t>20</t>
  </si>
  <si>
    <t>712363352</t>
  </si>
  <si>
    <t>Povlakové krytiny střech plochých do 10° z tvarovaných poplastovaných lišt pro mPVC vnitřní koutová lišta rš 100 mm</t>
  </si>
  <si>
    <t>m</t>
  </si>
  <si>
    <t>-706586704</t>
  </si>
  <si>
    <t>(29,28+26,28)*2</t>
  </si>
  <si>
    <t>712363353</t>
  </si>
  <si>
    <t>Povlakové krytiny střech plochých do 10° z tvarovaných poplastovaných lišt pro mPVC vnější koutová lišta rš 100 mm</t>
  </si>
  <si>
    <t>1313898529</t>
  </si>
  <si>
    <t>22</t>
  </si>
  <si>
    <t>712363359</t>
  </si>
  <si>
    <t>Povlakové krytiny střech plochých do 10° z tvarovaných poplastovaných lišt pro mPVC závětrná lišta rš 300 mm</t>
  </si>
  <si>
    <t>1768335251</t>
  </si>
  <si>
    <t>Atika</t>
  </si>
  <si>
    <t>(30,0+27,0)*2</t>
  </si>
  <si>
    <t>23</t>
  </si>
  <si>
    <t>712363511</t>
  </si>
  <si>
    <t>Provedení povlakové krytiny střech plochých do 10° s mechanicky kotvenou izolací včetně položení fólie a horkovzdušného svaření tl. tepelné izolace přes 140 mm do 200 mm budovy výšky do 18 m, kotvené do trapézového plechu nebo do dřeva vnitřní plocha</t>
  </si>
  <si>
    <t>1374105698</t>
  </si>
  <si>
    <t>-29,28*0,7*2-24,88*0,7*2    "odpočet okrajů střechy"</t>
  </si>
  <si>
    <t>24</t>
  </si>
  <si>
    <t>28342412</t>
  </si>
  <si>
    <t>fólie hydroizolační střešní mPVC vyztužená skelným vláknem tl 1,8 mm</t>
  </si>
  <si>
    <t>1397241780</t>
  </si>
  <si>
    <t>693,654*1,15 'Přepočtené koeficientem množství</t>
  </si>
  <si>
    <t>25</t>
  </si>
  <si>
    <t>712363512</t>
  </si>
  <si>
    <t>Provedení povlakové krytiny střech plochých do 10° s mechanicky kotvenou izolací včetně položení fólie a horkovzdušného svaření tl. tepelné izolace přes 140 mm do 200 mm budovy výšky do 18 m, kotvené do trapézového plechu nebo do dřeva okraj</t>
  </si>
  <si>
    <t>1313075365</t>
  </si>
  <si>
    <t xml:space="preserve">25,75*0,7*2+22,78*0,7*2   </t>
  </si>
  <si>
    <t>26</t>
  </si>
  <si>
    <t>1043985911</t>
  </si>
  <si>
    <t>67,942*1,15 'Přepočtené koeficientem množství</t>
  </si>
  <si>
    <t>27</t>
  </si>
  <si>
    <t>712363513</t>
  </si>
  <si>
    <t>Provedení povlakové krytiny střech plochých do 10° s mechanicky kotvenou izolací včetně položení fólie a horkovzdušného svaření tl. tepelné izolace přes 140 mm do 200 mm budovy výšky do 18 m, kotvené do trapézového plechu nebo do dřeva roh</t>
  </si>
  <si>
    <t>377892866</t>
  </si>
  <si>
    <t>1,75*0,7*4+1,05*0,7*4</t>
  </si>
  <si>
    <t>28</t>
  </si>
  <si>
    <t>139819201</t>
  </si>
  <si>
    <t>7,84*1,15 'Přepočtené koeficientem množství</t>
  </si>
  <si>
    <t>29</t>
  </si>
  <si>
    <t>712363681</t>
  </si>
  <si>
    <t>Provedení povlakové krytiny střech plochých do 10° s mechanicky kotvenou izolací ostatní práce mechanické kotvení kruhového prostupu do podkladu z betonu nebo pórobetonu</t>
  </si>
  <si>
    <t>-1189297254</t>
  </si>
  <si>
    <t>1,0    "výduch VZT"</t>
  </si>
  <si>
    <t>30</t>
  </si>
  <si>
    <t>-1085798033</t>
  </si>
  <si>
    <t>0,8*0,8    "manžeta"</t>
  </si>
  <si>
    <t>0,64*1,3 'Přepočtené koeficientem množství</t>
  </si>
  <si>
    <t>31</t>
  </si>
  <si>
    <t>712391172</t>
  </si>
  <si>
    <t>Provedení povlakové krytiny střech plochých do 10° -ostatní práce provedení vrstvy textilní ochranné</t>
  </si>
  <si>
    <t>1000399479</t>
  </si>
  <si>
    <t>69311068</t>
  </si>
  <si>
    <t>geotextilie netkaná PP 300g/m2</t>
  </si>
  <si>
    <t>-394655176</t>
  </si>
  <si>
    <t>33</t>
  </si>
  <si>
    <t>712811101</t>
  </si>
  <si>
    <t>Provedení povlakové krytiny střech samostatným vytažením izolačního povlaku za studena na konstrukce převyšující úroveň střechy, nátěrem penetračním</t>
  </si>
  <si>
    <t>1898830648</t>
  </si>
  <si>
    <t>(30,0+26,28)*2*0,36     "zhlaví atiky"</t>
  </si>
  <si>
    <t>(29,28+26,28)*2*0,83    "svislá část"</t>
  </si>
  <si>
    <t>34</t>
  </si>
  <si>
    <t>1958637288</t>
  </si>
  <si>
    <t>132,752*0,00035 'Přepočtené koeficientem množství</t>
  </si>
  <si>
    <t>35</t>
  </si>
  <si>
    <t>712831101</t>
  </si>
  <si>
    <t>Provedení povlakové krytiny střech samostatným vytažením izolačního povlaku pásy na sucho na konstrukce převyšující úroveň střechy, AIP, NAIP nebo tkaninou</t>
  </si>
  <si>
    <t>-892359096</t>
  </si>
  <si>
    <t>(29,28+26,28)*2*0,47    "svislá část"</t>
  </si>
  <si>
    <t>36</t>
  </si>
  <si>
    <t>-149634144</t>
  </si>
  <si>
    <t>92,748*1,2 'Přepočtené koeficientem množství</t>
  </si>
  <si>
    <t>37</t>
  </si>
  <si>
    <t>712841559</t>
  </si>
  <si>
    <t>Provedení povlakové krytiny střech samostatným vytažením izolačního povlaku pásy přitavením na konstrukce převyšující úroveň střechy, NAIP</t>
  </si>
  <si>
    <t>-1343694298</t>
  </si>
  <si>
    <t>38</t>
  </si>
  <si>
    <t>990871908</t>
  </si>
  <si>
    <t>39</t>
  </si>
  <si>
    <t>712861705</t>
  </si>
  <si>
    <t>Provedení povlakové krytiny střech samostatným vytažením izolačního povlaku fólií na konstrukce převyšující úroveň střechy, přilepenou se svařovanými spoji</t>
  </si>
  <si>
    <t>1332008361</t>
  </si>
  <si>
    <t>40</t>
  </si>
  <si>
    <t>-595569928</t>
  </si>
  <si>
    <t>41</t>
  </si>
  <si>
    <t>998712101</t>
  </si>
  <si>
    <t>Přesun hmot pro povlakové krytiny stanovený z hmotnosti přesunovaného materiálu vodorovná dopravní vzdálenost do 50 m v objektech výšky do 6 m</t>
  </si>
  <si>
    <t>1471316267</t>
  </si>
  <si>
    <t>713</t>
  </si>
  <si>
    <t>Izolace tepelné</t>
  </si>
  <si>
    <t>42</t>
  </si>
  <si>
    <t>713131141</t>
  </si>
  <si>
    <t>Montáž tepelné izolace stěn rohožemi, pásy, deskami, dílci, bloky (izolační materiál ve specifikaci) lepením celoplošně</t>
  </si>
  <si>
    <t>1081731434</t>
  </si>
  <si>
    <t>(29,28+26,28)*2*0,83    "svislá část atiky"</t>
  </si>
  <si>
    <t>0,5*0,5*4   "kolem prostupu výduchu VZT"</t>
  </si>
  <si>
    <t>43</t>
  </si>
  <si>
    <t>28376366</t>
  </si>
  <si>
    <t>deska XPS hladký povrch λ=0,034 tl 50mm</t>
  </si>
  <si>
    <t>-1207976019</t>
  </si>
  <si>
    <t>93,23*1,02 'Přepočtené koeficientem množství</t>
  </si>
  <si>
    <t>44</t>
  </si>
  <si>
    <t>713141131</t>
  </si>
  <si>
    <t>Montáž tepelné izolace střech plochých rohožemi, pásy, deskami, dílci, bloky (izolační materiál ve specifikaci) přilepenými za studena zplna, jednovrstvá</t>
  </si>
  <si>
    <t>1060162355</t>
  </si>
  <si>
    <t>45</t>
  </si>
  <si>
    <t>28375991</t>
  </si>
  <si>
    <t>deska EPS 150 pro trvalé zatížení v tlaku (max. 3000 kg/m2) tl 160mm</t>
  </si>
  <si>
    <t>1034553502</t>
  </si>
  <si>
    <t>769,478*1,02 'Přepočtené koeficientem množství</t>
  </si>
  <si>
    <t>46</t>
  </si>
  <si>
    <t>713141358</t>
  </si>
  <si>
    <t>Montáž tepelné izolace střech plochých spádovými klíny na zhlaví atiky šířky do 500 mm mechanicky ukotvenými šrouby</t>
  </si>
  <si>
    <t>-1792455747</t>
  </si>
  <si>
    <t>47</t>
  </si>
  <si>
    <t>-1837726066</t>
  </si>
  <si>
    <t xml:space="preserve">(30,0+26,28)*2*0,36    </t>
  </si>
  <si>
    <t>40,522*1,02 'Přepočtené koeficientem množství</t>
  </si>
  <si>
    <t>48</t>
  </si>
  <si>
    <t>998713101</t>
  </si>
  <si>
    <t>Přesun hmot pro izolace tepelné stanovený z hmotnosti přesunovaného materiálu vodorovná dopravní vzdálenost do 50 m v objektech výšky do 6 m</t>
  </si>
  <si>
    <t>-395213726</t>
  </si>
  <si>
    <t>721</t>
  </si>
  <si>
    <t>Zdravotechnika - vnitřní kanalizace</t>
  </si>
  <si>
    <t>49</t>
  </si>
  <si>
    <t>721171809</t>
  </si>
  <si>
    <t>Demontáž potrubí z novodurových trub odpadních nebo připojovacích přes 114 do D 160</t>
  </si>
  <si>
    <t>-1438074387</t>
  </si>
  <si>
    <t>1,5*6    "svodné dešťové potrubí - výměna"</t>
  </si>
  <si>
    <t>50</t>
  </si>
  <si>
    <t>721171917</t>
  </si>
  <si>
    <t>Opravy odpadního potrubí plastového propojení dosavadního potrubí DN 160</t>
  </si>
  <si>
    <t>-1482912661</t>
  </si>
  <si>
    <t>51</t>
  </si>
  <si>
    <t>721174057</t>
  </si>
  <si>
    <t>Potrubí z plastových trub polypropylenové dešťové DN 160</t>
  </si>
  <si>
    <t>-1783899085</t>
  </si>
  <si>
    <t>52</t>
  </si>
  <si>
    <t>721210824</t>
  </si>
  <si>
    <t>Demontáž kanalizačního příslušenství střešních vtoků DN 150</t>
  </si>
  <si>
    <t>208206918</t>
  </si>
  <si>
    <t>53</t>
  </si>
  <si>
    <t>72123311R.01</t>
  </si>
  <si>
    <t>Střešní vtoky (vpusti) polypropylenové (PP) pro ploché střechy s odtokem svislým DN 160 vč. prodloužení</t>
  </si>
  <si>
    <t>-525406140</t>
  </si>
  <si>
    <t>54</t>
  </si>
  <si>
    <t>998721101</t>
  </si>
  <si>
    <t>Přesun hmot pro vnitřní kanalizace stanovený z hmotnosti přesunovaného materiálu vodorovná dopravní vzdálenost do 50 m v objektech výšky do 6 m</t>
  </si>
  <si>
    <t>224195939</t>
  </si>
  <si>
    <t>741</t>
  </si>
  <si>
    <t>Elektroinstalace - silnoproud</t>
  </si>
  <si>
    <t>55</t>
  </si>
  <si>
    <t>74141R.02</t>
  </si>
  <si>
    <t>Demontáž hromosvodu a provedení hromosvodu nového vč. revize</t>
  </si>
  <si>
    <t>kpl</t>
  </si>
  <si>
    <t>1594681979</t>
  </si>
  <si>
    <t>762</t>
  </si>
  <si>
    <t>Konstrukce tesařské</t>
  </si>
  <si>
    <t>56</t>
  </si>
  <si>
    <t>762083122</t>
  </si>
  <si>
    <t>Práce společné pro tesařské konstrukce impregnace řeziva máčením proti dřevokaznému hmyzu, houbám a plísním, třída ohrožení 3 a 4 (dřevo v exteriéru)</t>
  </si>
  <si>
    <t>m3</t>
  </si>
  <si>
    <t>-377489918</t>
  </si>
  <si>
    <t>21,161   "výpočet v pol.č. 605151111"</t>
  </si>
  <si>
    <t>57</t>
  </si>
  <si>
    <t>762341210</t>
  </si>
  <si>
    <t>Bednění a laťování montáž bednění střech rovných a šikmých sklonu do 60° s vyřezáním otvorů z prken hrubých na sraz tl. do 32 mm</t>
  </si>
  <si>
    <t>-1677941286</t>
  </si>
  <si>
    <t>58</t>
  </si>
  <si>
    <t>60515111</t>
  </si>
  <si>
    <t>řezivo jehličnaté boční prkno jakost I.-II. 2-3cm</t>
  </si>
  <si>
    <t>1812794298</t>
  </si>
  <si>
    <t>769,478*0,025</t>
  </si>
  <si>
    <t>19,237*1,1 'Přepočtené koeficientem množství</t>
  </si>
  <si>
    <t>59</t>
  </si>
  <si>
    <t>762341811</t>
  </si>
  <si>
    <t>Demontáž bednění a laťování bednění střech rovných, obloukových, sklonu do 60° se všemi nadstřešními konstrukcemi z prken hrubých, hoblovaných tl. do 32 mm</t>
  </si>
  <si>
    <t>-280212803</t>
  </si>
  <si>
    <t>60</t>
  </si>
  <si>
    <t>762361312</t>
  </si>
  <si>
    <t>Konstrukční vrstva pod klempířské prvky pro oplechování horních ploch zdí a nadezdívek (atik) z desek dřevoštěpkových šroubovaných do podkladu, tloušťky desky 22 mm</t>
  </si>
  <si>
    <t>-1558388452</t>
  </si>
  <si>
    <t>61</t>
  </si>
  <si>
    <t>762395000</t>
  </si>
  <si>
    <t>Spojovací prostředky krovů, bednění a laťování, nadstřešních konstrukcí svory, prkna, hřebíky, pásová ocel, vruty</t>
  </si>
  <si>
    <t>-779267721</t>
  </si>
  <si>
    <t>62</t>
  </si>
  <si>
    <t>998762101</t>
  </si>
  <si>
    <t>Přesun hmot pro konstrukce tesařské stanovený z hmotnosti přesunovaného materiálu vodorovná dopravní vzdálenost do 50 m v objektech výšky do 6 m</t>
  </si>
  <si>
    <t>2130273694</t>
  </si>
  <si>
    <t>764</t>
  </si>
  <si>
    <t>Konstrukce klempířské</t>
  </si>
  <si>
    <t>63</t>
  </si>
  <si>
    <t>764002841</t>
  </si>
  <si>
    <t>Demontáž klempířských konstrukcí oplechování horních ploch zdí a nadezdívek do suti</t>
  </si>
  <si>
    <t>1150642755</t>
  </si>
  <si>
    <t>VON - Vedlejší a ostatní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</si>
  <si>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</si>
  <si>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</si>
  <si>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</si>
  <si>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</si>
  <si>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</si>
  <si>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</si>
  <si>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</si>
  <si>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</si>
  <si>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</si>
  <si>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</si>
  <si>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Kč</t>
  </si>
  <si>
    <t>1024</t>
  </si>
  <si>
    <t>-541647190</t>
  </si>
  <si>
    <t>VRN3</t>
  </si>
  <si>
    <t>Zařízení staveniště</t>
  </si>
  <si>
    <t>030001000</t>
  </si>
  <si>
    <t>1153421567</t>
  </si>
  <si>
    <t>VRN4</t>
  </si>
  <si>
    <t>Inženýrská činnost</t>
  </si>
  <si>
    <t>043002000</t>
  </si>
  <si>
    <t>Zkoušky a ostatní měření</t>
  </si>
  <si>
    <t>-1566815876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</si>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</sst>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8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39"/>
      <c r="AS2" s="339"/>
      <c r="AT2" s="339"/>
      <c r="AU2" s="339"/>
      <c r="AV2" s="339"/>
      <c r="AW2" s="339"/>
      <c r="AX2" s="339"/>
      <c r="AY2" s="339"/>
      <c r="AZ2" s="339"/>
      <c r="BA2" s="339"/>
      <c r="BB2" s="339"/>
      <c r="BC2" s="339"/>
      <c r="BD2" s="339"/>
      <c r="BE2" s="339"/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0" t="s">
        <v>16</v>
      </c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  <c r="AJ5" s="341"/>
      <c r="AK5" s="341"/>
      <c r="AL5" s="341"/>
      <c r="AM5" s="341"/>
      <c r="AN5" s="341"/>
      <c r="AO5" s="341"/>
      <c r="AP5" s="28"/>
      <c r="AQ5" s="30"/>
      <c r="BE5" s="331" t="s">
        <v>17</v>
      </c>
      <c r="BS5" s="23" t="s">
        <v>8</v>
      </c>
    </row>
    <row r="6" spans="2:71" ht="36.9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62" t="s">
        <v>19</v>
      </c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28"/>
      <c r="AQ6" s="30"/>
      <c r="BE6" s="332"/>
      <c r="BS6" s="23" t="s">
        <v>8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23</v>
      </c>
      <c r="AO7" s="28"/>
      <c r="AP7" s="28"/>
      <c r="AQ7" s="30"/>
      <c r="BE7" s="332"/>
      <c r="BS7" s="23" t="s">
        <v>8</v>
      </c>
    </row>
    <row r="8" spans="2:71" ht="14.45" customHeight="1">
      <c r="B8" s="27"/>
      <c r="C8" s="28"/>
      <c r="D8" s="36" t="s">
        <v>24</v>
      </c>
      <c r="E8" s="28"/>
      <c r="F8" s="28"/>
      <c r="G8" s="28"/>
      <c r="H8" s="28"/>
      <c r="I8" s="28"/>
      <c r="J8" s="28"/>
      <c r="K8" s="34" t="s">
        <v>25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26</v>
      </c>
      <c r="AL8" s="28"/>
      <c r="AM8" s="28"/>
      <c r="AN8" s="37" t="s">
        <v>27</v>
      </c>
      <c r="AO8" s="28"/>
      <c r="AP8" s="28"/>
      <c r="AQ8" s="30"/>
      <c r="BE8" s="332"/>
      <c r="BS8" s="23" t="s">
        <v>8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32"/>
      <c r="BS9" s="23" t="s">
        <v>8</v>
      </c>
    </row>
    <row r="10" spans="2:71" ht="14.45" customHeight="1">
      <c r="B10" s="27"/>
      <c r="C10" s="28"/>
      <c r="D10" s="36" t="s">
        <v>28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29</v>
      </c>
      <c r="AL10" s="28"/>
      <c r="AM10" s="28"/>
      <c r="AN10" s="34" t="s">
        <v>23</v>
      </c>
      <c r="AO10" s="28"/>
      <c r="AP10" s="28"/>
      <c r="AQ10" s="30"/>
      <c r="BE10" s="332"/>
      <c r="BS10" s="23" t="s">
        <v>8</v>
      </c>
    </row>
    <row r="11" spans="2:71" ht="18.4" customHeight="1">
      <c r="B11" s="27"/>
      <c r="C11" s="28"/>
      <c r="D11" s="28"/>
      <c r="E11" s="34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31</v>
      </c>
      <c r="AL11" s="28"/>
      <c r="AM11" s="28"/>
      <c r="AN11" s="34" t="s">
        <v>23</v>
      </c>
      <c r="AO11" s="28"/>
      <c r="AP11" s="28"/>
      <c r="AQ11" s="30"/>
      <c r="BE11" s="332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32"/>
      <c r="BS12" s="23" t="s">
        <v>8</v>
      </c>
    </row>
    <row r="13" spans="2:71" ht="14.45" customHeight="1">
      <c r="B13" s="27"/>
      <c r="C13" s="28"/>
      <c r="D13" s="36" t="s">
        <v>32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29</v>
      </c>
      <c r="AL13" s="28"/>
      <c r="AM13" s="28"/>
      <c r="AN13" s="38" t="s">
        <v>33</v>
      </c>
      <c r="AO13" s="28"/>
      <c r="AP13" s="28"/>
      <c r="AQ13" s="30"/>
      <c r="BE13" s="332"/>
      <c r="BS13" s="23" t="s">
        <v>8</v>
      </c>
    </row>
    <row r="14" spans="2:71" ht="13.5">
      <c r="B14" s="27"/>
      <c r="C14" s="28"/>
      <c r="D14" s="28"/>
      <c r="E14" s="356" t="s">
        <v>33</v>
      </c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6" t="s">
        <v>31</v>
      </c>
      <c r="AL14" s="28"/>
      <c r="AM14" s="28"/>
      <c r="AN14" s="38" t="s">
        <v>33</v>
      </c>
      <c r="AO14" s="28"/>
      <c r="AP14" s="28"/>
      <c r="AQ14" s="30"/>
      <c r="BE14" s="332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32"/>
      <c r="BS15" s="23" t="s">
        <v>6</v>
      </c>
    </row>
    <row r="16" spans="2:71" ht="14.45" customHeight="1">
      <c r="B16" s="27"/>
      <c r="C16" s="28"/>
      <c r="D16" s="36" t="s">
        <v>34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29</v>
      </c>
      <c r="AL16" s="28"/>
      <c r="AM16" s="28"/>
      <c r="AN16" s="34" t="s">
        <v>23</v>
      </c>
      <c r="AO16" s="28"/>
      <c r="AP16" s="28"/>
      <c r="AQ16" s="30"/>
      <c r="BE16" s="332"/>
      <c r="BS16" s="23" t="s">
        <v>6</v>
      </c>
    </row>
    <row r="17" spans="2:71" ht="18.4" customHeight="1">
      <c r="B17" s="27"/>
      <c r="C17" s="28"/>
      <c r="D17" s="28"/>
      <c r="E17" s="34" t="s">
        <v>35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31</v>
      </c>
      <c r="AL17" s="28"/>
      <c r="AM17" s="28"/>
      <c r="AN17" s="34" t="s">
        <v>23</v>
      </c>
      <c r="AO17" s="28"/>
      <c r="AP17" s="28"/>
      <c r="AQ17" s="30"/>
      <c r="BE17" s="332"/>
      <c r="BS17" s="23" t="s">
        <v>36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32"/>
      <c r="BS18" s="23" t="s">
        <v>8</v>
      </c>
    </row>
    <row r="19" spans="2:71" ht="14.45" customHeight="1">
      <c r="B19" s="27"/>
      <c r="C19" s="28"/>
      <c r="D19" s="36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32"/>
      <c r="BS19" s="23" t="s">
        <v>8</v>
      </c>
    </row>
    <row r="20" spans="2:71" ht="57" customHeight="1">
      <c r="B20" s="27"/>
      <c r="C20" s="28"/>
      <c r="D20" s="28"/>
      <c r="E20" s="358" t="s">
        <v>38</v>
      </c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58"/>
      <c r="AK20" s="358"/>
      <c r="AL20" s="358"/>
      <c r="AM20" s="358"/>
      <c r="AN20" s="358"/>
      <c r="AO20" s="28"/>
      <c r="AP20" s="28"/>
      <c r="AQ20" s="30"/>
      <c r="BE20" s="332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32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32"/>
    </row>
    <row r="23" spans="2:57" s="1" customFormat="1" ht="25.9" customHeight="1">
      <c r="B23" s="40"/>
      <c r="C23" s="41"/>
      <c r="D23" s="42" t="s">
        <v>39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59">
        <f>ROUND(AG51,2)</f>
        <v>0</v>
      </c>
      <c r="AL23" s="360"/>
      <c r="AM23" s="360"/>
      <c r="AN23" s="360"/>
      <c r="AO23" s="360"/>
      <c r="AP23" s="41"/>
      <c r="AQ23" s="44"/>
      <c r="BE23" s="332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32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61" t="s">
        <v>40</v>
      </c>
      <c r="M25" s="361"/>
      <c r="N25" s="361"/>
      <c r="O25" s="361"/>
      <c r="P25" s="41"/>
      <c r="Q25" s="41"/>
      <c r="R25" s="41"/>
      <c r="S25" s="41"/>
      <c r="T25" s="41"/>
      <c r="U25" s="41"/>
      <c r="V25" s="41"/>
      <c r="W25" s="361" t="s">
        <v>41</v>
      </c>
      <c r="X25" s="361"/>
      <c r="Y25" s="361"/>
      <c r="Z25" s="361"/>
      <c r="AA25" s="361"/>
      <c r="AB25" s="361"/>
      <c r="AC25" s="361"/>
      <c r="AD25" s="361"/>
      <c r="AE25" s="361"/>
      <c r="AF25" s="41"/>
      <c r="AG25" s="41"/>
      <c r="AH25" s="41"/>
      <c r="AI25" s="41"/>
      <c r="AJ25" s="41"/>
      <c r="AK25" s="361" t="s">
        <v>42</v>
      </c>
      <c r="AL25" s="361"/>
      <c r="AM25" s="361"/>
      <c r="AN25" s="361"/>
      <c r="AO25" s="361"/>
      <c r="AP25" s="41"/>
      <c r="AQ25" s="44"/>
      <c r="BE25" s="332"/>
    </row>
    <row r="26" spans="2:57" s="2" customFormat="1" ht="14.45" customHeight="1">
      <c r="B26" s="46"/>
      <c r="C26" s="47"/>
      <c r="D26" s="48" t="s">
        <v>43</v>
      </c>
      <c r="E26" s="47"/>
      <c r="F26" s="48" t="s">
        <v>44</v>
      </c>
      <c r="G26" s="47"/>
      <c r="H26" s="47"/>
      <c r="I26" s="47"/>
      <c r="J26" s="47"/>
      <c r="K26" s="47"/>
      <c r="L26" s="355">
        <v>0.21</v>
      </c>
      <c r="M26" s="334"/>
      <c r="N26" s="334"/>
      <c r="O26" s="334"/>
      <c r="P26" s="47"/>
      <c r="Q26" s="47"/>
      <c r="R26" s="47"/>
      <c r="S26" s="47"/>
      <c r="T26" s="47"/>
      <c r="U26" s="47"/>
      <c r="V26" s="47"/>
      <c r="W26" s="333">
        <f>ROUND(AZ51,2)</f>
        <v>0</v>
      </c>
      <c r="X26" s="334"/>
      <c r="Y26" s="334"/>
      <c r="Z26" s="334"/>
      <c r="AA26" s="334"/>
      <c r="AB26" s="334"/>
      <c r="AC26" s="334"/>
      <c r="AD26" s="334"/>
      <c r="AE26" s="334"/>
      <c r="AF26" s="47"/>
      <c r="AG26" s="47"/>
      <c r="AH26" s="47"/>
      <c r="AI26" s="47"/>
      <c r="AJ26" s="47"/>
      <c r="AK26" s="333">
        <f>ROUND(AV51,2)</f>
        <v>0</v>
      </c>
      <c r="AL26" s="334"/>
      <c r="AM26" s="334"/>
      <c r="AN26" s="334"/>
      <c r="AO26" s="334"/>
      <c r="AP26" s="47"/>
      <c r="AQ26" s="49"/>
      <c r="BE26" s="332"/>
    </row>
    <row r="27" spans="2:57" s="2" customFormat="1" ht="14.45" customHeight="1">
      <c r="B27" s="46"/>
      <c r="C27" s="47"/>
      <c r="D27" s="47"/>
      <c r="E27" s="47"/>
      <c r="F27" s="48" t="s">
        <v>45</v>
      </c>
      <c r="G27" s="47"/>
      <c r="H27" s="47"/>
      <c r="I27" s="47"/>
      <c r="J27" s="47"/>
      <c r="K27" s="47"/>
      <c r="L27" s="355">
        <v>0.15</v>
      </c>
      <c r="M27" s="334"/>
      <c r="N27" s="334"/>
      <c r="O27" s="334"/>
      <c r="P27" s="47"/>
      <c r="Q27" s="47"/>
      <c r="R27" s="47"/>
      <c r="S27" s="47"/>
      <c r="T27" s="47"/>
      <c r="U27" s="47"/>
      <c r="V27" s="47"/>
      <c r="W27" s="333">
        <f>ROUND(BA51,2)</f>
        <v>0</v>
      </c>
      <c r="X27" s="334"/>
      <c r="Y27" s="334"/>
      <c r="Z27" s="334"/>
      <c r="AA27" s="334"/>
      <c r="AB27" s="334"/>
      <c r="AC27" s="334"/>
      <c r="AD27" s="334"/>
      <c r="AE27" s="334"/>
      <c r="AF27" s="47"/>
      <c r="AG27" s="47"/>
      <c r="AH27" s="47"/>
      <c r="AI27" s="47"/>
      <c r="AJ27" s="47"/>
      <c r="AK27" s="333">
        <f>ROUND(AW51,2)</f>
        <v>0</v>
      </c>
      <c r="AL27" s="334"/>
      <c r="AM27" s="334"/>
      <c r="AN27" s="334"/>
      <c r="AO27" s="334"/>
      <c r="AP27" s="47"/>
      <c r="AQ27" s="49"/>
      <c r="BE27" s="332"/>
    </row>
    <row r="28" spans="2:57" s="2" customFormat="1" ht="14.45" customHeight="1" hidden="1">
      <c r="B28" s="46"/>
      <c r="C28" s="47"/>
      <c r="D28" s="47"/>
      <c r="E28" s="47"/>
      <c r="F28" s="48" t="s">
        <v>46</v>
      </c>
      <c r="G28" s="47"/>
      <c r="H28" s="47"/>
      <c r="I28" s="47"/>
      <c r="J28" s="47"/>
      <c r="K28" s="47"/>
      <c r="L28" s="355">
        <v>0.21</v>
      </c>
      <c r="M28" s="334"/>
      <c r="N28" s="334"/>
      <c r="O28" s="334"/>
      <c r="P28" s="47"/>
      <c r="Q28" s="47"/>
      <c r="R28" s="47"/>
      <c r="S28" s="47"/>
      <c r="T28" s="47"/>
      <c r="U28" s="47"/>
      <c r="V28" s="47"/>
      <c r="W28" s="333">
        <f>ROUND(BB51,2)</f>
        <v>0</v>
      </c>
      <c r="X28" s="334"/>
      <c r="Y28" s="334"/>
      <c r="Z28" s="334"/>
      <c r="AA28" s="334"/>
      <c r="AB28" s="334"/>
      <c r="AC28" s="334"/>
      <c r="AD28" s="334"/>
      <c r="AE28" s="334"/>
      <c r="AF28" s="47"/>
      <c r="AG28" s="47"/>
      <c r="AH28" s="47"/>
      <c r="AI28" s="47"/>
      <c r="AJ28" s="47"/>
      <c r="AK28" s="333">
        <v>0</v>
      </c>
      <c r="AL28" s="334"/>
      <c r="AM28" s="334"/>
      <c r="AN28" s="334"/>
      <c r="AO28" s="334"/>
      <c r="AP28" s="47"/>
      <c r="AQ28" s="49"/>
      <c r="BE28" s="332"/>
    </row>
    <row r="29" spans="2:57" s="2" customFormat="1" ht="14.45" customHeight="1" hidden="1">
      <c r="B29" s="46"/>
      <c r="C29" s="47"/>
      <c r="D29" s="47"/>
      <c r="E29" s="47"/>
      <c r="F29" s="48" t="s">
        <v>47</v>
      </c>
      <c r="G29" s="47"/>
      <c r="H29" s="47"/>
      <c r="I29" s="47"/>
      <c r="J29" s="47"/>
      <c r="K29" s="47"/>
      <c r="L29" s="355">
        <v>0.15</v>
      </c>
      <c r="M29" s="334"/>
      <c r="N29" s="334"/>
      <c r="O29" s="334"/>
      <c r="P29" s="47"/>
      <c r="Q29" s="47"/>
      <c r="R29" s="47"/>
      <c r="S29" s="47"/>
      <c r="T29" s="47"/>
      <c r="U29" s="47"/>
      <c r="V29" s="47"/>
      <c r="W29" s="333">
        <f>ROUND(BC51,2)</f>
        <v>0</v>
      </c>
      <c r="X29" s="334"/>
      <c r="Y29" s="334"/>
      <c r="Z29" s="334"/>
      <c r="AA29" s="334"/>
      <c r="AB29" s="334"/>
      <c r="AC29" s="334"/>
      <c r="AD29" s="334"/>
      <c r="AE29" s="334"/>
      <c r="AF29" s="47"/>
      <c r="AG29" s="47"/>
      <c r="AH29" s="47"/>
      <c r="AI29" s="47"/>
      <c r="AJ29" s="47"/>
      <c r="AK29" s="333">
        <v>0</v>
      </c>
      <c r="AL29" s="334"/>
      <c r="AM29" s="334"/>
      <c r="AN29" s="334"/>
      <c r="AO29" s="334"/>
      <c r="AP29" s="47"/>
      <c r="AQ29" s="49"/>
      <c r="BE29" s="332"/>
    </row>
    <row r="30" spans="2:57" s="2" customFormat="1" ht="14.45" customHeight="1" hidden="1">
      <c r="B30" s="46"/>
      <c r="C30" s="47"/>
      <c r="D30" s="47"/>
      <c r="E30" s="47"/>
      <c r="F30" s="48" t="s">
        <v>48</v>
      </c>
      <c r="G30" s="47"/>
      <c r="H30" s="47"/>
      <c r="I30" s="47"/>
      <c r="J30" s="47"/>
      <c r="K30" s="47"/>
      <c r="L30" s="355">
        <v>0</v>
      </c>
      <c r="M30" s="334"/>
      <c r="N30" s="334"/>
      <c r="O30" s="334"/>
      <c r="P30" s="47"/>
      <c r="Q30" s="47"/>
      <c r="R30" s="47"/>
      <c r="S30" s="47"/>
      <c r="T30" s="47"/>
      <c r="U30" s="47"/>
      <c r="V30" s="47"/>
      <c r="W30" s="333">
        <f>ROUND(BD51,2)</f>
        <v>0</v>
      </c>
      <c r="X30" s="334"/>
      <c r="Y30" s="334"/>
      <c r="Z30" s="334"/>
      <c r="AA30" s="334"/>
      <c r="AB30" s="334"/>
      <c r="AC30" s="334"/>
      <c r="AD30" s="334"/>
      <c r="AE30" s="334"/>
      <c r="AF30" s="47"/>
      <c r="AG30" s="47"/>
      <c r="AH30" s="47"/>
      <c r="AI30" s="47"/>
      <c r="AJ30" s="47"/>
      <c r="AK30" s="333">
        <v>0</v>
      </c>
      <c r="AL30" s="334"/>
      <c r="AM30" s="334"/>
      <c r="AN30" s="334"/>
      <c r="AO30" s="334"/>
      <c r="AP30" s="47"/>
      <c r="AQ30" s="49"/>
      <c r="BE30" s="332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32"/>
    </row>
    <row r="32" spans="2:57" s="1" customFormat="1" ht="25.9" customHeight="1">
      <c r="B32" s="40"/>
      <c r="C32" s="50"/>
      <c r="D32" s="51" t="s">
        <v>49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50</v>
      </c>
      <c r="U32" s="52"/>
      <c r="V32" s="52"/>
      <c r="W32" s="52"/>
      <c r="X32" s="335" t="s">
        <v>51</v>
      </c>
      <c r="Y32" s="336"/>
      <c r="Z32" s="336"/>
      <c r="AA32" s="336"/>
      <c r="AB32" s="336"/>
      <c r="AC32" s="52"/>
      <c r="AD32" s="52"/>
      <c r="AE32" s="52"/>
      <c r="AF32" s="52"/>
      <c r="AG32" s="52"/>
      <c r="AH32" s="52"/>
      <c r="AI32" s="52"/>
      <c r="AJ32" s="52"/>
      <c r="AK32" s="337">
        <f>SUM(AK23:AK30)</f>
        <v>0</v>
      </c>
      <c r="AL32" s="336"/>
      <c r="AM32" s="336"/>
      <c r="AN32" s="336"/>
      <c r="AO32" s="338"/>
      <c r="AP32" s="50"/>
      <c r="AQ32" s="54"/>
      <c r="BE32" s="332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5" customHeight="1">
      <c r="B39" s="40"/>
      <c r="C39" s="61" t="s">
        <v>52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190613-2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5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65" t="str">
        <f>K6</f>
        <v>MŠ Vojnovičova - oprava střechy</v>
      </c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366"/>
      <c r="AJ42" s="366"/>
      <c r="AK42" s="366"/>
      <c r="AL42" s="366"/>
      <c r="AM42" s="366"/>
      <c r="AN42" s="366"/>
      <c r="AO42" s="366"/>
      <c r="AP42" s="69"/>
      <c r="AQ42" s="69"/>
      <c r="AR42" s="70"/>
    </row>
    <row r="43" spans="2:44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3.5">
      <c r="B44" s="40"/>
      <c r="C44" s="64" t="s">
        <v>24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Vojnovičova 620/5, Ústí nad Labem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26</v>
      </c>
      <c r="AJ44" s="62"/>
      <c r="AK44" s="62"/>
      <c r="AL44" s="62"/>
      <c r="AM44" s="367" t="str">
        <f>IF(AN8="","",AN8)</f>
        <v>13. 6. 2019</v>
      </c>
      <c r="AN44" s="367"/>
      <c r="AO44" s="62"/>
      <c r="AP44" s="62"/>
      <c r="AQ44" s="62"/>
      <c r="AR44" s="60"/>
    </row>
    <row r="45" spans="2:44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3.5">
      <c r="B46" s="40"/>
      <c r="C46" s="64" t="s">
        <v>28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>Statutární město Ústí nad Labem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34</v>
      </c>
      <c r="AJ46" s="62"/>
      <c r="AK46" s="62"/>
      <c r="AL46" s="62"/>
      <c r="AM46" s="350" t="str">
        <f>IF(E17="","",E17)</f>
        <v>Petr Andrejkovič</v>
      </c>
      <c r="AN46" s="350"/>
      <c r="AO46" s="350"/>
      <c r="AP46" s="350"/>
      <c r="AQ46" s="62"/>
      <c r="AR46" s="60"/>
      <c r="AS46" s="342" t="s">
        <v>53</v>
      </c>
      <c r="AT46" s="343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3.5">
      <c r="B47" s="40"/>
      <c r="C47" s="64" t="s">
        <v>32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44"/>
      <c r="AT47" s="345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46"/>
      <c r="AT48" s="347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64" t="s">
        <v>54</v>
      </c>
      <c r="D49" s="352"/>
      <c r="E49" s="352"/>
      <c r="F49" s="352"/>
      <c r="G49" s="352"/>
      <c r="H49" s="78"/>
      <c r="I49" s="351" t="s">
        <v>55</v>
      </c>
      <c r="J49" s="352"/>
      <c r="K49" s="352"/>
      <c r="L49" s="352"/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352"/>
      <c r="AF49" s="352"/>
      <c r="AG49" s="368" t="s">
        <v>56</v>
      </c>
      <c r="AH49" s="352"/>
      <c r="AI49" s="352"/>
      <c r="AJ49" s="352"/>
      <c r="AK49" s="352"/>
      <c r="AL49" s="352"/>
      <c r="AM49" s="352"/>
      <c r="AN49" s="351" t="s">
        <v>57</v>
      </c>
      <c r="AO49" s="352"/>
      <c r="AP49" s="352"/>
      <c r="AQ49" s="79" t="s">
        <v>58</v>
      </c>
      <c r="AR49" s="60"/>
      <c r="AS49" s="80" t="s">
        <v>59</v>
      </c>
      <c r="AT49" s="81" t="s">
        <v>60</v>
      </c>
      <c r="AU49" s="81" t="s">
        <v>61</v>
      </c>
      <c r="AV49" s="81" t="s">
        <v>62</v>
      </c>
      <c r="AW49" s="81" t="s">
        <v>63</v>
      </c>
      <c r="AX49" s="81" t="s">
        <v>64</v>
      </c>
      <c r="AY49" s="81" t="s">
        <v>65</v>
      </c>
      <c r="AZ49" s="81" t="s">
        <v>66</v>
      </c>
      <c r="BA49" s="81" t="s">
        <v>67</v>
      </c>
      <c r="BB49" s="81" t="s">
        <v>68</v>
      </c>
      <c r="BC49" s="81" t="s">
        <v>69</v>
      </c>
      <c r="BD49" s="82" t="s">
        <v>70</v>
      </c>
    </row>
    <row r="50" spans="2:56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5" customHeight="1">
      <c r="B51" s="67"/>
      <c r="C51" s="86" t="s">
        <v>71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53">
        <f>ROUND(SUM(AG52:AG53),2)</f>
        <v>0</v>
      </c>
      <c r="AH51" s="353"/>
      <c r="AI51" s="353"/>
      <c r="AJ51" s="353"/>
      <c r="AK51" s="353"/>
      <c r="AL51" s="353"/>
      <c r="AM51" s="353"/>
      <c r="AN51" s="354">
        <f>SUM(AG51,AT51)</f>
        <v>0</v>
      </c>
      <c r="AO51" s="354"/>
      <c r="AP51" s="354"/>
      <c r="AQ51" s="88" t="s">
        <v>23</v>
      </c>
      <c r="AR51" s="70"/>
      <c r="AS51" s="89">
        <f>ROUND(SUM(AS52:AS53),2)</f>
        <v>0</v>
      </c>
      <c r="AT51" s="90">
        <f>ROUND(SUM(AV51:AW51),2)</f>
        <v>0</v>
      </c>
      <c r="AU51" s="91">
        <f>ROUND(SUM(AU52:AU53),5)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ROUND(SUM(AZ52:AZ53),2)</f>
        <v>0</v>
      </c>
      <c r="BA51" s="90">
        <f>ROUND(SUM(BA52:BA53),2)</f>
        <v>0</v>
      </c>
      <c r="BB51" s="90">
        <f>ROUND(SUM(BB52:BB53),2)</f>
        <v>0</v>
      </c>
      <c r="BC51" s="90">
        <f>ROUND(SUM(BC52:BC53),2)</f>
        <v>0</v>
      </c>
      <c r="BD51" s="92">
        <f>ROUND(SUM(BD52:BD53),2)</f>
        <v>0</v>
      </c>
      <c r="BS51" s="93" t="s">
        <v>72</v>
      </c>
      <c r="BT51" s="93" t="s">
        <v>73</v>
      </c>
      <c r="BU51" s="94" t="s">
        <v>74</v>
      </c>
      <c r="BV51" s="93" t="s">
        <v>75</v>
      </c>
      <c r="BW51" s="93" t="s">
        <v>7</v>
      </c>
      <c r="BX51" s="93" t="s">
        <v>76</v>
      </c>
      <c r="CL51" s="93" t="s">
        <v>21</v>
      </c>
    </row>
    <row r="52" spans="1:91" s="5" customFormat="1" ht="16.5" customHeight="1">
      <c r="A52" s="95" t="s">
        <v>77</v>
      </c>
      <c r="B52" s="96"/>
      <c r="C52" s="97"/>
      <c r="D52" s="363" t="s">
        <v>78</v>
      </c>
      <c r="E52" s="363"/>
      <c r="F52" s="363"/>
      <c r="G52" s="363"/>
      <c r="H52" s="363"/>
      <c r="I52" s="98"/>
      <c r="J52" s="363" t="s">
        <v>79</v>
      </c>
      <c r="K52" s="363"/>
      <c r="L52" s="363"/>
      <c r="M52" s="363"/>
      <c r="N52" s="363"/>
      <c r="O52" s="363"/>
      <c r="P52" s="363"/>
      <c r="Q52" s="363"/>
      <c r="R52" s="363"/>
      <c r="S52" s="363"/>
      <c r="T52" s="363"/>
      <c r="U52" s="363"/>
      <c r="V52" s="363"/>
      <c r="W52" s="363"/>
      <c r="X52" s="363"/>
      <c r="Y52" s="363"/>
      <c r="Z52" s="363"/>
      <c r="AA52" s="363"/>
      <c r="AB52" s="363"/>
      <c r="AC52" s="363"/>
      <c r="AD52" s="363"/>
      <c r="AE52" s="363"/>
      <c r="AF52" s="363"/>
      <c r="AG52" s="348">
        <f>'01 - Oprava střechy'!J27</f>
        <v>0</v>
      </c>
      <c r="AH52" s="349"/>
      <c r="AI52" s="349"/>
      <c r="AJ52" s="349"/>
      <c r="AK52" s="349"/>
      <c r="AL52" s="349"/>
      <c r="AM52" s="349"/>
      <c r="AN52" s="348">
        <f>SUM(AG52,AT52)</f>
        <v>0</v>
      </c>
      <c r="AO52" s="349"/>
      <c r="AP52" s="349"/>
      <c r="AQ52" s="99" t="s">
        <v>80</v>
      </c>
      <c r="AR52" s="100"/>
      <c r="AS52" s="101">
        <v>0</v>
      </c>
      <c r="AT52" s="102">
        <f>ROUND(SUM(AV52:AW52),2)</f>
        <v>0</v>
      </c>
      <c r="AU52" s="103">
        <f>'01 - Oprava střechy'!P86</f>
        <v>0</v>
      </c>
      <c r="AV52" s="102">
        <f>'01 - Oprava střechy'!J30</f>
        <v>0</v>
      </c>
      <c r="AW52" s="102">
        <f>'01 - Oprava střechy'!J31</f>
        <v>0</v>
      </c>
      <c r="AX52" s="102">
        <f>'01 - Oprava střechy'!J32</f>
        <v>0</v>
      </c>
      <c r="AY52" s="102">
        <f>'01 - Oprava střechy'!J33</f>
        <v>0</v>
      </c>
      <c r="AZ52" s="102">
        <f>'01 - Oprava střechy'!F30</f>
        <v>0</v>
      </c>
      <c r="BA52" s="102">
        <f>'01 - Oprava střechy'!F31</f>
        <v>0</v>
      </c>
      <c r="BB52" s="102">
        <f>'01 - Oprava střechy'!F32</f>
        <v>0</v>
      </c>
      <c r="BC52" s="102">
        <f>'01 - Oprava střechy'!F33</f>
        <v>0</v>
      </c>
      <c r="BD52" s="104">
        <f>'01 - Oprava střechy'!F34</f>
        <v>0</v>
      </c>
      <c r="BT52" s="105" t="s">
        <v>81</v>
      </c>
      <c r="BV52" s="105" t="s">
        <v>75</v>
      </c>
      <c r="BW52" s="105" t="s">
        <v>82</v>
      </c>
      <c r="BX52" s="105" t="s">
        <v>7</v>
      </c>
      <c r="CL52" s="105" t="s">
        <v>21</v>
      </c>
      <c r="CM52" s="105" t="s">
        <v>83</v>
      </c>
    </row>
    <row r="53" spans="1:91" s="5" customFormat="1" ht="16.5" customHeight="1">
      <c r="A53" s="95" t="s">
        <v>77</v>
      </c>
      <c r="B53" s="96"/>
      <c r="C53" s="97"/>
      <c r="D53" s="363" t="s">
        <v>84</v>
      </c>
      <c r="E53" s="363"/>
      <c r="F53" s="363"/>
      <c r="G53" s="363"/>
      <c r="H53" s="363"/>
      <c r="I53" s="98"/>
      <c r="J53" s="363" t="s">
        <v>85</v>
      </c>
      <c r="K53" s="363"/>
      <c r="L53" s="363"/>
      <c r="M53" s="363"/>
      <c r="N53" s="363"/>
      <c r="O53" s="363"/>
      <c r="P53" s="363"/>
      <c r="Q53" s="363"/>
      <c r="R53" s="363"/>
      <c r="S53" s="363"/>
      <c r="T53" s="363"/>
      <c r="U53" s="363"/>
      <c r="V53" s="363"/>
      <c r="W53" s="363"/>
      <c r="X53" s="363"/>
      <c r="Y53" s="363"/>
      <c r="Z53" s="363"/>
      <c r="AA53" s="363"/>
      <c r="AB53" s="363"/>
      <c r="AC53" s="363"/>
      <c r="AD53" s="363"/>
      <c r="AE53" s="363"/>
      <c r="AF53" s="363"/>
      <c r="AG53" s="348">
        <f>'VON - Vedlejší a ostatní ...'!J27</f>
        <v>0</v>
      </c>
      <c r="AH53" s="349"/>
      <c r="AI53" s="349"/>
      <c r="AJ53" s="349"/>
      <c r="AK53" s="349"/>
      <c r="AL53" s="349"/>
      <c r="AM53" s="349"/>
      <c r="AN53" s="348">
        <f>SUM(AG53,AT53)</f>
        <v>0</v>
      </c>
      <c r="AO53" s="349"/>
      <c r="AP53" s="349"/>
      <c r="AQ53" s="99" t="s">
        <v>80</v>
      </c>
      <c r="AR53" s="100"/>
      <c r="AS53" s="106">
        <v>0</v>
      </c>
      <c r="AT53" s="107">
        <f>ROUND(SUM(AV53:AW53),2)</f>
        <v>0</v>
      </c>
      <c r="AU53" s="108">
        <f>'VON - Vedlejší a ostatní ...'!P80</f>
        <v>0</v>
      </c>
      <c r="AV53" s="107">
        <f>'VON - Vedlejší a ostatní ...'!J30</f>
        <v>0</v>
      </c>
      <c r="AW53" s="107">
        <f>'VON - Vedlejší a ostatní ...'!J31</f>
        <v>0</v>
      </c>
      <c r="AX53" s="107">
        <f>'VON - Vedlejší a ostatní ...'!J32</f>
        <v>0</v>
      </c>
      <c r="AY53" s="107">
        <f>'VON - Vedlejší a ostatní ...'!J33</f>
        <v>0</v>
      </c>
      <c r="AZ53" s="107">
        <f>'VON - Vedlejší a ostatní ...'!F30</f>
        <v>0</v>
      </c>
      <c r="BA53" s="107">
        <f>'VON - Vedlejší a ostatní ...'!F31</f>
        <v>0</v>
      </c>
      <c r="BB53" s="107">
        <f>'VON - Vedlejší a ostatní ...'!F32</f>
        <v>0</v>
      </c>
      <c r="BC53" s="107">
        <f>'VON - Vedlejší a ostatní ...'!F33</f>
        <v>0</v>
      </c>
      <c r="BD53" s="109">
        <f>'VON - Vedlejší a ostatní ...'!F34</f>
        <v>0</v>
      </c>
      <c r="BT53" s="105" t="s">
        <v>81</v>
      </c>
      <c r="BV53" s="105" t="s">
        <v>75</v>
      </c>
      <c r="BW53" s="105" t="s">
        <v>86</v>
      </c>
      <c r="BX53" s="105" t="s">
        <v>7</v>
      </c>
      <c r="CL53" s="105" t="s">
        <v>21</v>
      </c>
      <c r="CM53" s="105" t="s">
        <v>83</v>
      </c>
    </row>
    <row r="54" spans="2:44" s="1" customFormat="1" ht="30" customHeight="1">
      <c r="B54" s="40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0"/>
    </row>
    <row r="55" spans="2:44" s="1" customFormat="1" ht="6.95" customHeight="1">
      <c r="B55" s="55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60"/>
    </row>
  </sheetData>
  <sheetProtection algorithmName="SHA-512" hashValue="uFS8bOMR2DCf1fYuaAytJo72Q3GBCEJ04An1paKoxWh6L2kbmayv718qeE268dt3KC+qhDqYeGIFV9EQLywyFA==" saltValue="Y0GRS2IT6sTwEr42ZQSmPs+p1pp/va7ovCjWetxMbx8tJHdYKIb0KBMHsqw1PX+XE+aa/w/5zFkHUs9GbvotxQ==" spinCount="100000" sheet="1" objects="1" scenarios="1" formatColumns="0" formatRows="0"/>
  <mergeCells count="45">
    <mergeCell ref="D52:H52"/>
    <mergeCell ref="D53:H53"/>
    <mergeCell ref="J53:AF53"/>
    <mergeCell ref="C49:G49"/>
    <mergeCell ref="L42:AO42"/>
    <mergeCell ref="AM44:AN44"/>
    <mergeCell ref="I49:AF49"/>
    <mergeCell ref="AG49:AM49"/>
    <mergeCell ref="L30:O30"/>
    <mergeCell ref="AK30:AO30"/>
    <mergeCell ref="K6:AO6"/>
    <mergeCell ref="J52:AF52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AS46:AT48"/>
    <mergeCell ref="AN53:AP53"/>
    <mergeCell ref="AN52:AP52"/>
    <mergeCell ref="AM46:AP46"/>
    <mergeCell ref="AN49:AP49"/>
    <mergeCell ref="AG52:AM52"/>
    <mergeCell ref="AG53:AM53"/>
    <mergeCell ref="AG51:AM51"/>
    <mergeCell ref="AN51:AP51"/>
    <mergeCell ref="BE5:BE32"/>
    <mergeCell ref="W30:AE30"/>
    <mergeCell ref="X32:AB32"/>
    <mergeCell ref="AK32:AO32"/>
    <mergeCell ref="AR2:BE2"/>
    <mergeCell ref="K5:AO5"/>
    <mergeCell ref="W28:AE28"/>
    <mergeCell ref="AK28:AO28"/>
    <mergeCell ref="L29:O29"/>
    <mergeCell ref="L28:O28"/>
    <mergeCell ref="E14:AJ14"/>
    <mergeCell ref="E20:AN20"/>
    <mergeCell ref="AK23:AO23"/>
    <mergeCell ref="L25:O25"/>
    <mergeCell ref="W25:AE25"/>
    <mergeCell ref="AK25:AO25"/>
  </mergeCells>
  <hyperlinks>
    <hyperlink ref="K1:S1" location="C2" display="1) Rekapitulace stavby"/>
    <hyperlink ref="W1:AI1" location="C51" display="2) Rekapitulace objektů stavby a soupisů prací"/>
    <hyperlink ref="A52" location="'01 - Oprava střechy'!C2" display="/"/>
    <hyperlink ref="A53" location="'VON - Vedlejší a ostatní ...'!C2" display="/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4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87</v>
      </c>
      <c r="G1" s="377" t="s">
        <v>88</v>
      </c>
      <c r="H1" s="377"/>
      <c r="I1" s="114"/>
      <c r="J1" s="113" t="s">
        <v>89</v>
      </c>
      <c r="K1" s="112" t="s">
        <v>90</v>
      </c>
      <c r="L1" s="113" t="s">
        <v>91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AT2" s="23" t="s">
        <v>82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83</v>
      </c>
    </row>
    <row r="4" spans="2:46" ht="36.95" customHeight="1">
      <c r="B4" s="27"/>
      <c r="C4" s="28"/>
      <c r="D4" s="29" t="s">
        <v>92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69" t="str">
        <f>'Rekapitulace stavby'!K6</f>
        <v>MŠ Vojnovičova - oprava střechy</v>
      </c>
      <c r="F7" s="370"/>
      <c r="G7" s="370"/>
      <c r="H7" s="370"/>
      <c r="I7" s="116"/>
      <c r="J7" s="28"/>
      <c r="K7" s="30"/>
    </row>
    <row r="8" spans="2:11" s="1" customFormat="1" ht="13.5">
      <c r="B8" s="40"/>
      <c r="C8" s="41"/>
      <c r="D8" s="36" t="s">
        <v>93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71" t="s">
        <v>94</v>
      </c>
      <c r="F9" s="372"/>
      <c r="G9" s="372"/>
      <c r="H9" s="372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23</v>
      </c>
      <c r="K11" s="44"/>
    </row>
    <row r="12" spans="2:11" s="1" customFormat="1" ht="14.45" customHeight="1">
      <c r="B12" s="40"/>
      <c r="C12" s="41"/>
      <c r="D12" s="36" t="s">
        <v>24</v>
      </c>
      <c r="E12" s="41"/>
      <c r="F12" s="34" t="s">
        <v>95</v>
      </c>
      <c r="G12" s="41"/>
      <c r="H12" s="41"/>
      <c r="I12" s="118" t="s">
        <v>26</v>
      </c>
      <c r="J12" s="119" t="str">
        <f>'Rekapitulace stavby'!AN8</f>
        <v>13. 6. 2019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28</v>
      </c>
      <c r="E14" s="41"/>
      <c r="F14" s="41"/>
      <c r="G14" s="41"/>
      <c r="H14" s="41"/>
      <c r="I14" s="118" t="s">
        <v>29</v>
      </c>
      <c r="J14" s="34" t="s">
        <v>23</v>
      </c>
      <c r="K14" s="44"/>
    </row>
    <row r="15" spans="2:11" s="1" customFormat="1" ht="18" customHeight="1">
      <c r="B15" s="40"/>
      <c r="C15" s="41"/>
      <c r="D15" s="41"/>
      <c r="E15" s="34" t="s">
        <v>30</v>
      </c>
      <c r="F15" s="41"/>
      <c r="G15" s="41"/>
      <c r="H15" s="41"/>
      <c r="I15" s="118" t="s">
        <v>31</v>
      </c>
      <c r="J15" s="34" t="s">
        <v>23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32</v>
      </c>
      <c r="E17" s="41"/>
      <c r="F17" s="41"/>
      <c r="G17" s="41"/>
      <c r="H17" s="41"/>
      <c r="I17" s="118" t="s">
        <v>29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31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34</v>
      </c>
      <c r="E20" s="41"/>
      <c r="F20" s="41"/>
      <c r="G20" s="41"/>
      <c r="H20" s="41"/>
      <c r="I20" s="118" t="s">
        <v>29</v>
      </c>
      <c r="J20" s="34" t="s">
        <v>23</v>
      </c>
      <c r="K20" s="44"/>
    </row>
    <row r="21" spans="2:11" s="1" customFormat="1" ht="18" customHeight="1">
      <c r="B21" s="40"/>
      <c r="C21" s="41"/>
      <c r="D21" s="41"/>
      <c r="E21" s="34" t="s">
        <v>35</v>
      </c>
      <c r="F21" s="41"/>
      <c r="G21" s="41"/>
      <c r="H21" s="41"/>
      <c r="I21" s="118" t="s">
        <v>31</v>
      </c>
      <c r="J21" s="34" t="s">
        <v>23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37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58" t="s">
        <v>23</v>
      </c>
      <c r="F24" s="358"/>
      <c r="G24" s="358"/>
      <c r="H24" s="358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39</v>
      </c>
      <c r="E27" s="41"/>
      <c r="F27" s="41"/>
      <c r="G27" s="41"/>
      <c r="H27" s="41"/>
      <c r="I27" s="117"/>
      <c r="J27" s="127">
        <f>ROUND(J86,2)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41</v>
      </c>
      <c r="G29" s="41"/>
      <c r="H29" s="41"/>
      <c r="I29" s="128" t="s">
        <v>40</v>
      </c>
      <c r="J29" s="45" t="s">
        <v>42</v>
      </c>
      <c r="K29" s="44"/>
    </row>
    <row r="30" spans="2:11" s="1" customFormat="1" ht="14.45" customHeight="1">
      <c r="B30" s="40"/>
      <c r="C30" s="41"/>
      <c r="D30" s="48" t="s">
        <v>43</v>
      </c>
      <c r="E30" s="48" t="s">
        <v>44</v>
      </c>
      <c r="F30" s="129">
        <f>ROUND(SUM(BE86:BE240),2)</f>
        <v>0</v>
      </c>
      <c r="G30" s="41"/>
      <c r="H30" s="41"/>
      <c r="I30" s="130">
        <v>0.21</v>
      </c>
      <c r="J30" s="129">
        <f>ROUND(ROUND((SUM(BE86:BE240)),2)*I30,2)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45</v>
      </c>
      <c r="F31" s="129">
        <f>ROUND(SUM(BF86:BF240),2)</f>
        <v>0</v>
      </c>
      <c r="G31" s="41"/>
      <c r="H31" s="41"/>
      <c r="I31" s="130">
        <v>0.15</v>
      </c>
      <c r="J31" s="129">
        <f>ROUND(ROUND((SUM(BF86:BF240)),2)*I31,2)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46</v>
      </c>
      <c r="F32" s="129">
        <f>ROUND(SUM(BG86:BG240),2)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47</v>
      </c>
      <c r="F33" s="129">
        <f>ROUND(SUM(BH86:BH240),2)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48</v>
      </c>
      <c r="F34" s="129">
        <f>ROUND(SUM(BI86:BI240),2)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49</v>
      </c>
      <c r="E36" s="78"/>
      <c r="F36" s="78"/>
      <c r="G36" s="133" t="s">
        <v>50</v>
      </c>
      <c r="H36" s="134" t="s">
        <v>51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96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69" t="str">
        <f>E7</f>
        <v>MŠ Vojnovičova - oprava střechy</v>
      </c>
      <c r="F45" s="370"/>
      <c r="G45" s="370"/>
      <c r="H45" s="370"/>
      <c r="I45" s="117"/>
      <c r="J45" s="41"/>
      <c r="K45" s="44"/>
    </row>
    <row r="46" spans="2:11" s="1" customFormat="1" ht="14.45" customHeight="1">
      <c r="B46" s="40"/>
      <c r="C46" s="36" t="s">
        <v>93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1" t="str">
        <f>E9</f>
        <v>01 - Oprava střechy</v>
      </c>
      <c r="F47" s="372"/>
      <c r="G47" s="372"/>
      <c r="H47" s="372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24</v>
      </c>
      <c r="D49" s="41"/>
      <c r="E49" s="41"/>
      <c r="F49" s="34" t="str">
        <f>F12</f>
        <v>Školní 623/17, Ústí nad Labem</v>
      </c>
      <c r="G49" s="41"/>
      <c r="H49" s="41"/>
      <c r="I49" s="118" t="s">
        <v>26</v>
      </c>
      <c r="J49" s="119" t="str">
        <f>IF(J12="","",J12)</f>
        <v>13. 6. 2019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28</v>
      </c>
      <c r="D51" s="41"/>
      <c r="E51" s="41"/>
      <c r="F51" s="34" t="str">
        <f>E15</f>
        <v>Statutární město Ústí nad Labem</v>
      </c>
      <c r="G51" s="41"/>
      <c r="H51" s="41"/>
      <c r="I51" s="118" t="s">
        <v>34</v>
      </c>
      <c r="J51" s="358" t="str">
        <f>E21</f>
        <v>Petr Andrejkovič</v>
      </c>
      <c r="K51" s="44"/>
    </row>
    <row r="52" spans="2:11" s="1" customFormat="1" ht="14.45" customHeight="1">
      <c r="B52" s="40"/>
      <c r="C52" s="36" t="s">
        <v>32</v>
      </c>
      <c r="D52" s="41"/>
      <c r="E52" s="41"/>
      <c r="F52" s="34" t="str">
        <f>IF(E18="","",E18)</f>
        <v/>
      </c>
      <c r="G52" s="41"/>
      <c r="H52" s="41"/>
      <c r="I52" s="117"/>
      <c r="J52" s="373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97</v>
      </c>
      <c r="D54" s="131"/>
      <c r="E54" s="131"/>
      <c r="F54" s="131"/>
      <c r="G54" s="131"/>
      <c r="H54" s="131"/>
      <c r="I54" s="144"/>
      <c r="J54" s="145" t="s">
        <v>98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99</v>
      </c>
      <c r="D56" s="41"/>
      <c r="E56" s="41"/>
      <c r="F56" s="41"/>
      <c r="G56" s="41"/>
      <c r="H56" s="41"/>
      <c r="I56" s="117"/>
      <c r="J56" s="127">
        <f>J86</f>
        <v>0</v>
      </c>
      <c r="K56" s="44"/>
      <c r="AU56" s="23" t="s">
        <v>100</v>
      </c>
    </row>
    <row r="57" spans="2:11" s="7" customFormat="1" ht="24.95" customHeight="1">
      <c r="B57" s="148"/>
      <c r="C57" s="149"/>
      <c r="D57" s="150" t="s">
        <v>101</v>
      </c>
      <c r="E57" s="151"/>
      <c r="F57" s="151"/>
      <c r="G57" s="151"/>
      <c r="H57" s="151"/>
      <c r="I57" s="152"/>
      <c r="J57" s="153">
        <f>J87</f>
        <v>0</v>
      </c>
      <c r="K57" s="154"/>
    </row>
    <row r="58" spans="2:11" s="8" customFormat="1" ht="19.9" customHeight="1">
      <c r="B58" s="155"/>
      <c r="C58" s="156"/>
      <c r="D58" s="157" t="s">
        <v>102</v>
      </c>
      <c r="E58" s="158"/>
      <c r="F58" s="158"/>
      <c r="G58" s="158"/>
      <c r="H58" s="158"/>
      <c r="I58" s="159"/>
      <c r="J58" s="160">
        <f>J88</f>
        <v>0</v>
      </c>
      <c r="K58" s="161"/>
    </row>
    <row r="59" spans="2:11" s="8" customFormat="1" ht="19.9" customHeight="1">
      <c r="B59" s="155"/>
      <c r="C59" s="156"/>
      <c r="D59" s="157" t="s">
        <v>103</v>
      </c>
      <c r="E59" s="158"/>
      <c r="F59" s="158"/>
      <c r="G59" s="158"/>
      <c r="H59" s="158"/>
      <c r="I59" s="159"/>
      <c r="J59" s="160">
        <f>J92</f>
        <v>0</v>
      </c>
      <c r="K59" s="161"/>
    </row>
    <row r="60" spans="2:11" s="7" customFormat="1" ht="24.95" customHeight="1">
      <c r="B60" s="148"/>
      <c r="C60" s="149"/>
      <c r="D60" s="150" t="s">
        <v>104</v>
      </c>
      <c r="E60" s="151"/>
      <c r="F60" s="151"/>
      <c r="G60" s="151"/>
      <c r="H60" s="151"/>
      <c r="I60" s="152"/>
      <c r="J60" s="153">
        <f>J101</f>
        <v>0</v>
      </c>
      <c r="K60" s="154"/>
    </row>
    <row r="61" spans="2:11" s="8" customFormat="1" ht="19.9" customHeight="1">
      <c r="B61" s="155"/>
      <c r="C61" s="156"/>
      <c r="D61" s="157" t="s">
        <v>105</v>
      </c>
      <c r="E61" s="158"/>
      <c r="F61" s="158"/>
      <c r="G61" s="158"/>
      <c r="H61" s="158"/>
      <c r="I61" s="159"/>
      <c r="J61" s="160">
        <f>J102</f>
        <v>0</v>
      </c>
      <c r="K61" s="161"/>
    </row>
    <row r="62" spans="2:11" s="8" customFormat="1" ht="19.9" customHeight="1">
      <c r="B62" s="155"/>
      <c r="C62" s="156"/>
      <c r="D62" s="157" t="s">
        <v>106</v>
      </c>
      <c r="E62" s="158"/>
      <c r="F62" s="158"/>
      <c r="G62" s="158"/>
      <c r="H62" s="158"/>
      <c r="I62" s="159"/>
      <c r="J62" s="160">
        <f>J185</f>
        <v>0</v>
      </c>
      <c r="K62" s="161"/>
    </row>
    <row r="63" spans="2:11" s="8" customFormat="1" ht="19.9" customHeight="1">
      <c r="B63" s="155"/>
      <c r="C63" s="156"/>
      <c r="D63" s="157" t="s">
        <v>107</v>
      </c>
      <c r="E63" s="158"/>
      <c r="F63" s="158"/>
      <c r="G63" s="158"/>
      <c r="H63" s="158"/>
      <c r="I63" s="159"/>
      <c r="J63" s="160">
        <f>J205</f>
        <v>0</v>
      </c>
      <c r="K63" s="161"/>
    </row>
    <row r="64" spans="2:11" s="8" customFormat="1" ht="19.9" customHeight="1">
      <c r="B64" s="155"/>
      <c r="C64" s="156"/>
      <c r="D64" s="157" t="s">
        <v>108</v>
      </c>
      <c r="E64" s="158"/>
      <c r="F64" s="158"/>
      <c r="G64" s="158"/>
      <c r="H64" s="158"/>
      <c r="I64" s="159"/>
      <c r="J64" s="160">
        <f>J214</f>
        <v>0</v>
      </c>
      <c r="K64" s="161"/>
    </row>
    <row r="65" spans="2:11" s="8" customFormat="1" ht="19.9" customHeight="1">
      <c r="B65" s="155"/>
      <c r="C65" s="156"/>
      <c r="D65" s="157" t="s">
        <v>109</v>
      </c>
      <c r="E65" s="158"/>
      <c r="F65" s="158"/>
      <c r="G65" s="158"/>
      <c r="H65" s="158"/>
      <c r="I65" s="159"/>
      <c r="J65" s="160">
        <f>J216</f>
        <v>0</v>
      </c>
      <c r="K65" s="161"/>
    </row>
    <row r="66" spans="2:11" s="8" customFormat="1" ht="19.9" customHeight="1">
      <c r="B66" s="155"/>
      <c r="C66" s="156"/>
      <c r="D66" s="157" t="s">
        <v>110</v>
      </c>
      <c r="E66" s="158"/>
      <c r="F66" s="158"/>
      <c r="G66" s="158"/>
      <c r="H66" s="158"/>
      <c r="I66" s="159"/>
      <c r="J66" s="160">
        <f>J237</f>
        <v>0</v>
      </c>
      <c r="K66" s="161"/>
    </row>
    <row r="67" spans="2:11" s="1" customFormat="1" ht="21.75" customHeight="1">
      <c r="B67" s="40"/>
      <c r="C67" s="41"/>
      <c r="D67" s="41"/>
      <c r="E67" s="41"/>
      <c r="F67" s="41"/>
      <c r="G67" s="41"/>
      <c r="H67" s="41"/>
      <c r="I67" s="117"/>
      <c r="J67" s="41"/>
      <c r="K67" s="44"/>
    </row>
    <row r="68" spans="2:11" s="1" customFormat="1" ht="6.95" customHeight="1">
      <c r="B68" s="55"/>
      <c r="C68" s="56"/>
      <c r="D68" s="56"/>
      <c r="E68" s="56"/>
      <c r="F68" s="56"/>
      <c r="G68" s="56"/>
      <c r="H68" s="56"/>
      <c r="I68" s="138"/>
      <c r="J68" s="56"/>
      <c r="K68" s="57"/>
    </row>
    <row r="72" spans="2:12" s="1" customFormat="1" ht="6.95" customHeight="1">
      <c r="B72" s="58"/>
      <c r="C72" s="59"/>
      <c r="D72" s="59"/>
      <c r="E72" s="59"/>
      <c r="F72" s="59"/>
      <c r="G72" s="59"/>
      <c r="H72" s="59"/>
      <c r="I72" s="141"/>
      <c r="J72" s="59"/>
      <c r="K72" s="59"/>
      <c r="L72" s="60"/>
    </row>
    <row r="73" spans="2:12" s="1" customFormat="1" ht="36.95" customHeight="1">
      <c r="B73" s="40"/>
      <c r="C73" s="61" t="s">
        <v>111</v>
      </c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6.95" customHeight="1">
      <c r="B74" s="40"/>
      <c r="C74" s="62"/>
      <c r="D74" s="62"/>
      <c r="E74" s="62"/>
      <c r="F74" s="62"/>
      <c r="G74" s="62"/>
      <c r="H74" s="62"/>
      <c r="I74" s="162"/>
      <c r="J74" s="62"/>
      <c r="K74" s="62"/>
      <c r="L74" s="60"/>
    </row>
    <row r="75" spans="2:12" s="1" customFormat="1" ht="14.45" customHeight="1">
      <c r="B75" s="40"/>
      <c r="C75" s="64" t="s">
        <v>18</v>
      </c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16.5" customHeight="1">
      <c r="B76" s="40"/>
      <c r="C76" s="62"/>
      <c r="D76" s="62"/>
      <c r="E76" s="374" t="str">
        <f>E7</f>
        <v>MŠ Vojnovičova - oprava střechy</v>
      </c>
      <c r="F76" s="375"/>
      <c r="G76" s="375"/>
      <c r="H76" s="375"/>
      <c r="I76" s="162"/>
      <c r="J76" s="62"/>
      <c r="K76" s="62"/>
      <c r="L76" s="60"/>
    </row>
    <row r="77" spans="2:12" s="1" customFormat="1" ht="14.45" customHeight="1">
      <c r="B77" s="40"/>
      <c r="C77" s="64" t="s">
        <v>93</v>
      </c>
      <c r="D77" s="62"/>
      <c r="E77" s="62"/>
      <c r="F77" s="62"/>
      <c r="G77" s="62"/>
      <c r="H77" s="62"/>
      <c r="I77" s="162"/>
      <c r="J77" s="62"/>
      <c r="K77" s="62"/>
      <c r="L77" s="60"/>
    </row>
    <row r="78" spans="2:12" s="1" customFormat="1" ht="17.25" customHeight="1">
      <c r="B78" s="40"/>
      <c r="C78" s="62"/>
      <c r="D78" s="62"/>
      <c r="E78" s="365" t="str">
        <f>E9</f>
        <v>01 - Oprava střechy</v>
      </c>
      <c r="F78" s="376"/>
      <c r="G78" s="376"/>
      <c r="H78" s="376"/>
      <c r="I78" s="162"/>
      <c r="J78" s="62"/>
      <c r="K78" s="62"/>
      <c r="L78" s="60"/>
    </row>
    <row r="79" spans="2:12" s="1" customFormat="1" ht="6.95" customHeight="1">
      <c r="B79" s="40"/>
      <c r="C79" s="62"/>
      <c r="D79" s="62"/>
      <c r="E79" s="62"/>
      <c r="F79" s="62"/>
      <c r="G79" s="62"/>
      <c r="H79" s="62"/>
      <c r="I79" s="162"/>
      <c r="J79" s="62"/>
      <c r="K79" s="62"/>
      <c r="L79" s="60"/>
    </row>
    <row r="80" spans="2:12" s="1" customFormat="1" ht="18" customHeight="1">
      <c r="B80" s="40"/>
      <c r="C80" s="64" t="s">
        <v>24</v>
      </c>
      <c r="D80" s="62"/>
      <c r="E80" s="62"/>
      <c r="F80" s="163" t="str">
        <f>F12</f>
        <v>Školní 623/17, Ústí nad Labem</v>
      </c>
      <c r="G80" s="62"/>
      <c r="H80" s="62"/>
      <c r="I80" s="164" t="s">
        <v>26</v>
      </c>
      <c r="J80" s="72" t="str">
        <f>IF(J12="","",J12)</f>
        <v>13. 6. 2019</v>
      </c>
      <c r="K80" s="62"/>
      <c r="L80" s="60"/>
    </row>
    <row r="81" spans="2:12" s="1" customFormat="1" ht="6.95" customHeight="1">
      <c r="B81" s="40"/>
      <c r="C81" s="62"/>
      <c r="D81" s="62"/>
      <c r="E81" s="62"/>
      <c r="F81" s="62"/>
      <c r="G81" s="62"/>
      <c r="H81" s="62"/>
      <c r="I81" s="162"/>
      <c r="J81" s="62"/>
      <c r="K81" s="62"/>
      <c r="L81" s="60"/>
    </row>
    <row r="82" spans="2:12" s="1" customFormat="1" ht="13.5">
      <c r="B82" s="40"/>
      <c r="C82" s="64" t="s">
        <v>28</v>
      </c>
      <c r="D82" s="62"/>
      <c r="E82" s="62"/>
      <c r="F82" s="163" t="str">
        <f>E15</f>
        <v>Statutární město Ústí nad Labem</v>
      </c>
      <c r="G82" s="62"/>
      <c r="H82" s="62"/>
      <c r="I82" s="164" t="s">
        <v>34</v>
      </c>
      <c r="J82" s="163" t="str">
        <f>E21</f>
        <v>Petr Andrejkovič</v>
      </c>
      <c r="K82" s="62"/>
      <c r="L82" s="60"/>
    </row>
    <row r="83" spans="2:12" s="1" customFormat="1" ht="14.45" customHeight="1">
      <c r="B83" s="40"/>
      <c r="C83" s="64" t="s">
        <v>32</v>
      </c>
      <c r="D83" s="62"/>
      <c r="E83" s="62"/>
      <c r="F83" s="163" t="str">
        <f>IF(E18="","",E18)</f>
        <v/>
      </c>
      <c r="G83" s="62"/>
      <c r="H83" s="62"/>
      <c r="I83" s="162"/>
      <c r="J83" s="62"/>
      <c r="K83" s="62"/>
      <c r="L83" s="60"/>
    </row>
    <row r="84" spans="2:12" s="1" customFormat="1" ht="10.35" customHeight="1">
      <c r="B84" s="40"/>
      <c r="C84" s="62"/>
      <c r="D84" s="62"/>
      <c r="E84" s="62"/>
      <c r="F84" s="62"/>
      <c r="G84" s="62"/>
      <c r="H84" s="62"/>
      <c r="I84" s="162"/>
      <c r="J84" s="62"/>
      <c r="K84" s="62"/>
      <c r="L84" s="60"/>
    </row>
    <row r="85" spans="2:20" s="9" customFormat="1" ht="29.25" customHeight="1">
      <c r="B85" s="165"/>
      <c r="C85" s="166" t="s">
        <v>112</v>
      </c>
      <c r="D85" s="167" t="s">
        <v>58</v>
      </c>
      <c r="E85" s="167" t="s">
        <v>54</v>
      </c>
      <c r="F85" s="167" t="s">
        <v>113</v>
      </c>
      <c r="G85" s="167" t="s">
        <v>114</v>
      </c>
      <c r="H85" s="167" t="s">
        <v>115</v>
      </c>
      <c r="I85" s="168" t="s">
        <v>116</v>
      </c>
      <c r="J85" s="167" t="s">
        <v>98</v>
      </c>
      <c r="K85" s="169" t="s">
        <v>117</v>
      </c>
      <c r="L85" s="170"/>
      <c r="M85" s="80" t="s">
        <v>118</v>
      </c>
      <c r="N85" s="81" t="s">
        <v>43</v>
      </c>
      <c r="O85" s="81" t="s">
        <v>119</v>
      </c>
      <c r="P85" s="81" t="s">
        <v>120</v>
      </c>
      <c r="Q85" s="81" t="s">
        <v>121</v>
      </c>
      <c r="R85" s="81" t="s">
        <v>122</v>
      </c>
      <c r="S85" s="81" t="s">
        <v>123</v>
      </c>
      <c r="T85" s="82" t="s">
        <v>124</v>
      </c>
    </row>
    <row r="86" spans="2:63" s="1" customFormat="1" ht="29.25" customHeight="1">
      <c r="B86" s="40"/>
      <c r="C86" s="86" t="s">
        <v>99</v>
      </c>
      <c r="D86" s="62"/>
      <c r="E86" s="62"/>
      <c r="F86" s="62"/>
      <c r="G86" s="62"/>
      <c r="H86" s="62"/>
      <c r="I86" s="162"/>
      <c r="J86" s="171">
        <f>BK86</f>
        <v>0</v>
      </c>
      <c r="K86" s="62"/>
      <c r="L86" s="60"/>
      <c r="M86" s="83"/>
      <c r="N86" s="84"/>
      <c r="O86" s="84"/>
      <c r="P86" s="172">
        <f>P87+P101</f>
        <v>0</v>
      </c>
      <c r="Q86" s="84"/>
      <c r="R86" s="172">
        <f>R87+R101</f>
        <v>26.15926388</v>
      </c>
      <c r="S86" s="84"/>
      <c r="T86" s="173">
        <f>T87+T101</f>
        <v>23.993463999999996</v>
      </c>
      <c r="AT86" s="23" t="s">
        <v>72</v>
      </c>
      <c r="AU86" s="23" t="s">
        <v>100</v>
      </c>
      <c r="BK86" s="174">
        <f>BK87+BK101</f>
        <v>0</v>
      </c>
    </row>
    <row r="87" spans="2:63" s="10" customFormat="1" ht="37.35" customHeight="1">
      <c r="B87" s="175"/>
      <c r="C87" s="176"/>
      <c r="D87" s="177" t="s">
        <v>72</v>
      </c>
      <c r="E87" s="178" t="s">
        <v>125</v>
      </c>
      <c r="F87" s="178" t="s">
        <v>126</v>
      </c>
      <c r="G87" s="176"/>
      <c r="H87" s="176"/>
      <c r="I87" s="179"/>
      <c r="J87" s="180">
        <f>BK87</f>
        <v>0</v>
      </c>
      <c r="K87" s="176"/>
      <c r="L87" s="181"/>
      <c r="M87" s="182"/>
      <c r="N87" s="183"/>
      <c r="O87" s="183"/>
      <c r="P87" s="184">
        <f>P88+P92</f>
        <v>0</v>
      </c>
      <c r="Q87" s="183"/>
      <c r="R87" s="184">
        <f>R88+R92</f>
        <v>0</v>
      </c>
      <c r="S87" s="183"/>
      <c r="T87" s="185">
        <f>T88+T92</f>
        <v>0</v>
      </c>
      <c r="AR87" s="186" t="s">
        <v>81</v>
      </c>
      <c r="AT87" s="187" t="s">
        <v>72</v>
      </c>
      <c r="AU87" s="187" t="s">
        <v>73</v>
      </c>
      <c r="AY87" s="186" t="s">
        <v>127</v>
      </c>
      <c r="BK87" s="188">
        <f>BK88+BK92</f>
        <v>0</v>
      </c>
    </row>
    <row r="88" spans="2:63" s="10" customFormat="1" ht="19.9" customHeight="1">
      <c r="B88" s="175"/>
      <c r="C88" s="176"/>
      <c r="D88" s="177" t="s">
        <v>72</v>
      </c>
      <c r="E88" s="189" t="s">
        <v>128</v>
      </c>
      <c r="F88" s="189" t="s">
        <v>129</v>
      </c>
      <c r="G88" s="176"/>
      <c r="H88" s="176"/>
      <c r="I88" s="179"/>
      <c r="J88" s="190">
        <f>BK88</f>
        <v>0</v>
      </c>
      <c r="K88" s="176"/>
      <c r="L88" s="181"/>
      <c r="M88" s="182"/>
      <c r="N88" s="183"/>
      <c r="O88" s="183"/>
      <c r="P88" s="184">
        <f>SUM(P89:P91)</f>
        <v>0</v>
      </c>
      <c r="Q88" s="183"/>
      <c r="R88" s="184">
        <f>SUM(R89:R91)</f>
        <v>0</v>
      </c>
      <c r="S88" s="183"/>
      <c r="T88" s="185">
        <f>SUM(T89:T91)</f>
        <v>0</v>
      </c>
      <c r="AR88" s="186" t="s">
        <v>81</v>
      </c>
      <c r="AT88" s="187" t="s">
        <v>72</v>
      </c>
      <c r="AU88" s="187" t="s">
        <v>81</v>
      </c>
      <c r="AY88" s="186" t="s">
        <v>127</v>
      </c>
      <c r="BK88" s="188">
        <f>SUM(BK89:BK91)</f>
        <v>0</v>
      </c>
    </row>
    <row r="89" spans="2:65" s="1" customFormat="1" ht="38.25" customHeight="1">
      <c r="B89" s="40"/>
      <c r="C89" s="191" t="s">
        <v>81</v>
      </c>
      <c r="D89" s="191" t="s">
        <v>130</v>
      </c>
      <c r="E89" s="192" t="s">
        <v>131</v>
      </c>
      <c r="F89" s="193" t="s">
        <v>132</v>
      </c>
      <c r="G89" s="194" t="s">
        <v>133</v>
      </c>
      <c r="H89" s="195">
        <v>1</v>
      </c>
      <c r="I89" s="196"/>
      <c r="J89" s="197">
        <f>ROUND(I89*H89,2)</f>
        <v>0</v>
      </c>
      <c r="K89" s="193" t="s">
        <v>134</v>
      </c>
      <c r="L89" s="60"/>
      <c r="M89" s="198" t="s">
        <v>23</v>
      </c>
      <c r="N89" s="199" t="s">
        <v>44</v>
      </c>
      <c r="O89" s="41"/>
      <c r="P89" s="200">
        <f>O89*H89</f>
        <v>0</v>
      </c>
      <c r="Q89" s="200">
        <v>0</v>
      </c>
      <c r="R89" s="200">
        <f>Q89*H89</f>
        <v>0</v>
      </c>
      <c r="S89" s="200">
        <v>0</v>
      </c>
      <c r="T89" s="201">
        <f>S89*H89</f>
        <v>0</v>
      </c>
      <c r="AR89" s="23" t="s">
        <v>135</v>
      </c>
      <c r="AT89" s="23" t="s">
        <v>130</v>
      </c>
      <c r="AU89" s="23" t="s">
        <v>83</v>
      </c>
      <c r="AY89" s="23" t="s">
        <v>127</v>
      </c>
      <c r="BE89" s="202">
        <f>IF(N89="základní",J89,0)</f>
        <v>0</v>
      </c>
      <c r="BF89" s="202">
        <f>IF(N89="snížená",J89,0)</f>
        <v>0</v>
      </c>
      <c r="BG89" s="202">
        <f>IF(N89="zákl. přenesená",J89,0)</f>
        <v>0</v>
      </c>
      <c r="BH89" s="202">
        <f>IF(N89="sníž. přenesená",J89,0)</f>
        <v>0</v>
      </c>
      <c r="BI89" s="202">
        <f>IF(N89="nulová",J89,0)</f>
        <v>0</v>
      </c>
      <c r="BJ89" s="23" t="s">
        <v>81</v>
      </c>
      <c r="BK89" s="202">
        <f>ROUND(I89*H89,2)</f>
        <v>0</v>
      </c>
      <c r="BL89" s="23" t="s">
        <v>135</v>
      </c>
      <c r="BM89" s="23" t="s">
        <v>136</v>
      </c>
    </row>
    <row r="90" spans="2:65" s="1" customFormat="1" ht="38.25" customHeight="1">
      <c r="B90" s="40"/>
      <c r="C90" s="191" t="s">
        <v>83</v>
      </c>
      <c r="D90" s="191" t="s">
        <v>130</v>
      </c>
      <c r="E90" s="192" t="s">
        <v>137</v>
      </c>
      <c r="F90" s="193" t="s">
        <v>138</v>
      </c>
      <c r="G90" s="194" t="s">
        <v>133</v>
      </c>
      <c r="H90" s="195">
        <v>30</v>
      </c>
      <c r="I90" s="196"/>
      <c r="J90" s="197">
        <f>ROUND(I90*H90,2)</f>
        <v>0</v>
      </c>
      <c r="K90" s="193" t="s">
        <v>134</v>
      </c>
      <c r="L90" s="60"/>
      <c r="M90" s="198" t="s">
        <v>23</v>
      </c>
      <c r="N90" s="199" t="s">
        <v>44</v>
      </c>
      <c r="O90" s="41"/>
      <c r="P90" s="200">
        <f>O90*H90</f>
        <v>0</v>
      </c>
      <c r="Q90" s="200">
        <v>0</v>
      </c>
      <c r="R90" s="200">
        <f>Q90*H90</f>
        <v>0</v>
      </c>
      <c r="S90" s="200">
        <v>0</v>
      </c>
      <c r="T90" s="201">
        <f>S90*H90</f>
        <v>0</v>
      </c>
      <c r="AR90" s="23" t="s">
        <v>135</v>
      </c>
      <c r="AT90" s="23" t="s">
        <v>130</v>
      </c>
      <c r="AU90" s="23" t="s">
        <v>83</v>
      </c>
      <c r="AY90" s="23" t="s">
        <v>127</v>
      </c>
      <c r="BE90" s="202">
        <f>IF(N90="základní",J90,0)</f>
        <v>0</v>
      </c>
      <c r="BF90" s="202">
        <f>IF(N90="snížená",J90,0)</f>
        <v>0</v>
      </c>
      <c r="BG90" s="202">
        <f>IF(N90="zákl. přenesená",J90,0)</f>
        <v>0</v>
      </c>
      <c r="BH90" s="202">
        <f>IF(N90="sníž. přenesená",J90,0)</f>
        <v>0</v>
      </c>
      <c r="BI90" s="202">
        <f>IF(N90="nulová",J90,0)</f>
        <v>0</v>
      </c>
      <c r="BJ90" s="23" t="s">
        <v>81</v>
      </c>
      <c r="BK90" s="202">
        <f>ROUND(I90*H90,2)</f>
        <v>0</v>
      </c>
      <c r="BL90" s="23" t="s">
        <v>135</v>
      </c>
      <c r="BM90" s="23" t="s">
        <v>139</v>
      </c>
    </row>
    <row r="91" spans="2:65" s="1" customFormat="1" ht="38.25" customHeight="1">
      <c r="B91" s="40"/>
      <c r="C91" s="191" t="s">
        <v>140</v>
      </c>
      <c r="D91" s="191" t="s">
        <v>130</v>
      </c>
      <c r="E91" s="192" t="s">
        <v>141</v>
      </c>
      <c r="F91" s="193" t="s">
        <v>142</v>
      </c>
      <c r="G91" s="194" t="s">
        <v>133</v>
      </c>
      <c r="H91" s="195">
        <v>1</v>
      </c>
      <c r="I91" s="196"/>
      <c r="J91" s="197">
        <f>ROUND(I91*H91,2)</f>
        <v>0</v>
      </c>
      <c r="K91" s="193" t="s">
        <v>134</v>
      </c>
      <c r="L91" s="60"/>
      <c r="M91" s="198" t="s">
        <v>23</v>
      </c>
      <c r="N91" s="199" t="s">
        <v>44</v>
      </c>
      <c r="O91" s="41"/>
      <c r="P91" s="200">
        <f>O91*H91</f>
        <v>0</v>
      </c>
      <c r="Q91" s="200">
        <v>0</v>
      </c>
      <c r="R91" s="200">
        <f>Q91*H91</f>
        <v>0</v>
      </c>
      <c r="S91" s="200">
        <v>0</v>
      </c>
      <c r="T91" s="201">
        <f>S91*H91</f>
        <v>0</v>
      </c>
      <c r="AR91" s="23" t="s">
        <v>135</v>
      </c>
      <c r="AT91" s="23" t="s">
        <v>130</v>
      </c>
      <c r="AU91" s="23" t="s">
        <v>83</v>
      </c>
      <c r="AY91" s="23" t="s">
        <v>127</v>
      </c>
      <c r="BE91" s="202">
        <f>IF(N91="základní",J91,0)</f>
        <v>0</v>
      </c>
      <c r="BF91" s="202">
        <f>IF(N91="snížená",J91,0)</f>
        <v>0</v>
      </c>
      <c r="BG91" s="202">
        <f>IF(N91="zákl. přenesená",J91,0)</f>
        <v>0</v>
      </c>
      <c r="BH91" s="202">
        <f>IF(N91="sníž. přenesená",J91,0)</f>
        <v>0</v>
      </c>
      <c r="BI91" s="202">
        <f>IF(N91="nulová",J91,0)</f>
        <v>0</v>
      </c>
      <c r="BJ91" s="23" t="s">
        <v>81</v>
      </c>
      <c r="BK91" s="202">
        <f>ROUND(I91*H91,2)</f>
        <v>0</v>
      </c>
      <c r="BL91" s="23" t="s">
        <v>135</v>
      </c>
      <c r="BM91" s="23" t="s">
        <v>143</v>
      </c>
    </row>
    <row r="92" spans="2:63" s="10" customFormat="1" ht="29.85" customHeight="1">
      <c r="B92" s="175"/>
      <c r="C92" s="176"/>
      <c r="D92" s="177" t="s">
        <v>72</v>
      </c>
      <c r="E92" s="189" t="s">
        <v>144</v>
      </c>
      <c r="F92" s="189" t="s">
        <v>145</v>
      </c>
      <c r="G92" s="176"/>
      <c r="H92" s="176"/>
      <c r="I92" s="179"/>
      <c r="J92" s="190">
        <f>BK92</f>
        <v>0</v>
      </c>
      <c r="K92" s="176"/>
      <c r="L92" s="181"/>
      <c r="M92" s="182"/>
      <c r="N92" s="183"/>
      <c r="O92" s="183"/>
      <c r="P92" s="184">
        <f>SUM(P93:P100)</f>
        <v>0</v>
      </c>
      <c r="Q92" s="183"/>
      <c r="R92" s="184">
        <f>SUM(R93:R100)</f>
        <v>0</v>
      </c>
      <c r="S92" s="183"/>
      <c r="T92" s="185">
        <f>SUM(T93:T100)</f>
        <v>0</v>
      </c>
      <c r="AR92" s="186" t="s">
        <v>81</v>
      </c>
      <c r="AT92" s="187" t="s">
        <v>72</v>
      </c>
      <c r="AU92" s="187" t="s">
        <v>81</v>
      </c>
      <c r="AY92" s="186" t="s">
        <v>127</v>
      </c>
      <c r="BK92" s="188">
        <f>SUM(BK93:BK100)</f>
        <v>0</v>
      </c>
    </row>
    <row r="93" spans="2:65" s="1" customFormat="1" ht="25.5" customHeight="1">
      <c r="B93" s="40"/>
      <c r="C93" s="191" t="s">
        <v>135</v>
      </c>
      <c r="D93" s="191" t="s">
        <v>130</v>
      </c>
      <c r="E93" s="192" t="s">
        <v>146</v>
      </c>
      <c r="F93" s="193" t="s">
        <v>147</v>
      </c>
      <c r="G93" s="194" t="s">
        <v>148</v>
      </c>
      <c r="H93" s="195">
        <v>23.993</v>
      </c>
      <c r="I93" s="196"/>
      <c r="J93" s="197">
        <f>ROUND(I93*H93,2)</f>
        <v>0</v>
      </c>
      <c r="K93" s="193" t="s">
        <v>134</v>
      </c>
      <c r="L93" s="60"/>
      <c r="M93" s="198" t="s">
        <v>23</v>
      </c>
      <c r="N93" s="199" t="s">
        <v>44</v>
      </c>
      <c r="O93" s="41"/>
      <c r="P93" s="200">
        <f>O93*H93</f>
        <v>0</v>
      </c>
      <c r="Q93" s="200">
        <v>0</v>
      </c>
      <c r="R93" s="200">
        <f>Q93*H93</f>
        <v>0</v>
      </c>
      <c r="S93" s="200">
        <v>0</v>
      </c>
      <c r="T93" s="201">
        <f>S93*H93</f>
        <v>0</v>
      </c>
      <c r="AR93" s="23" t="s">
        <v>135</v>
      </c>
      <c r="AT93" s="23" t="s">
        <v>130</v>
      </c>
      <c r="AU93" s="23" t="s">
        <v>83</v>
      </c>
      <c r="AY93" s="23" t="s">
        <v>127</v>
      </c>
      <c r="BE93" s="202">
        <f>IF(N93="základní",J93,0)</f>
        <v>0</v>
      </c>
      <c r="BF93" s="202">
        <f>IF(N93="snížená",J93,0)</f>
        <v>0</v>
      </c>
      <c r="BG93" s="202">
        <f>IF(N93="zákl. přenesená",J93,0)</f>
        <v>0</v>
      </c>
      <c r="BH93" s="202">
        <f>IF(N93="sníž. přenesená",J93,0)</f>
        <v>0</v>
      </c>
      <c r="BI93" s="202">
        <f>IF(N93="nulová",J93,0)</f>
        <v>0</v>
      </c>
      <c r="BJ93" s="23" t="s">
        <v>81</v>
      </c>
      <c r="BK93" s="202">
        <f>ROUND(I93*H93,2)</f>
        <v>0</v>
      </c>
      <c r="BL93" s="23" t="s">
        <v>135</v>
      </c>
      <c r="BM93" s="23" t="s">
        <v>149</v>
      </c>
    </row>
    <row r="94" spans="2:65" s="1" customFormat="1" ht="25.5" customHeight="1">
      <c r="B94" s="40"/>
      <c r="C94" s="191" t="s">
        <v>150</v>
      </c>
      <c r="D94" s="191" t="s">
        <v>130</v>
      </c>
      <c r="E94" s="192" t="s">
        <v>151</v>
      </c>
      <c r="F94" s="193" t="s">
        <v>152</v>
      </c>
      <c r="G94" s="194" t="s">
        <v>148</v>
      </c>
      <c r="H94" s="195">
        <v>23.993</v>
      </c>
      <c r="I94" s="196"/>
      <c r="J94" s="197">
        <f>ROUND(I94*H94,2)</f>
        <v>0</v>
      </c>
      <c r="K94" s="193" t="s">
        <v>134</v>
      </c>
      <c r="L94" s="60"/>
      <c r="M94" s="198" t="s">
        <v>23</v>
      </c>
      <c r="N94" s="199" t="s">
        <v>44</v>
      </c>
      <c r="O94" s="41"/>
      <c r="P94" s="200">
        <f>O94*H94</f>
        <v>0</v>
      </c>
      <c r="Q94" s="200">
        <v>0</v>
      </c>
      <c r="R94" s="200">
        <f>Q94*H94</f>
        <v>0</v>
      </c>
      <c r="S94" s="200">
        <v>0</v>
      </c>
      <c r="T94" s="201">
        <f>S94*H94</f>
        <v>0</v>
      </c>
      <c r="AR94" s="23" t="s">
        <v>135</v>
      </c>
      <c r="AT94" s="23" t="s">
        <v>130</v>
      </c>
      <c r="AU94" s="23" t="s">
        <v>83</v>
      </c>
      <c r="AY94" s="23" t="s">
        <v>127</v>
      </c>
      <c r="BE94" s="202">
        <f>IF(N94="základní",J94,0)</f>
        <v>0</v>
      </c>
      <c r="BF94" s="202">
        <f>IF(N94="snížená",J94,0)</f>
        <v>0</v>
      </c>
      <c r="BG94" s="202">
        <f>IF(N94="zákl. přenesená",J94,0)</f>
        <v>0</v>
      </c>
      <c r="BH94" s="202">
        <f>IF(N94="sníž. přenesená",J94,0)</f>
        <v>0</v>
      </c>
      <c r="BI94" s="202">
        <f>IF(N94="nulová",J94,0)</f>
        <v>0</v>
      </c>
      <c r="BJ94" s="23" t="s">
        <v>81</v>
      </c>
      <c r="BK94" s="202">
        <f>ROUND(I94*H94,2)</f>
        <v>0</v>
      </c>
      <c r="BL94" s="23" t="s">
        <v>135</v>
      </c>
      <c r="BM94" s="23" t="s">
        <v>153</v>
      </c>
    </row>
    <row r="95" spans="2:65" s="1" customFormat="1" ht="25.5" customHeight="1">
      <c r="B95" s="40"/>
      <c r="C95" s="191" t="s">
        <v>154</v>
      </c>
      <c r="D95" s="191" t="s">
        <v>130</v>
      </c>
      <c r="E95" s="192" t="s">
        <v>155</v>
      </c>
      <c r="F95" s="193" t="s">
        <v>156</v>
      </c>
      <c r="G95" s="194" t="s">
        <v>148</v>
      </c>
      <c r="H95" s="195">
        <v>215.937</v>
      </c>
      <c r="I95" s="196"/>
      <c r="J95" s="197">
        <f>ROUND(I95*H95,2)</f>
        <v>0</v>
      </c>
      <c r="K95" s="193" t="s">
        <v>134</v>
      </c>
      <c r="L95" s="60"/>
      <c r="M95" s="198" t="s">
        <v>23</v>
      </c>
      <c r="N95" s="199" t="s">
        <v>44</v>
      </c>
      <c r="O95" s="41"/>
      <c r="P95" s="200">
        <f>O95*H95</f>
        <v>0</v>
      </c>
      <c r="Q95" s="200">
        <v>0</v>
      </c>
      <c r="R95" s="200">
        <f>Q95*H95</f>
        <v>0</v>
      </c>
      <c r="S95" s="200">
        <v>0</v>
      </c>
      <c r="T95" s="201">
        <f>S95*H95</f>
        <v>0</v>
      </c>
      <c r="AR95" s="23" t="s">
        <v>135</v>
      </c>
      <c r="AT95" s="23" t="s">
        <v>130</v>
      </c>
      <c r="AU95" s="23" t="s">
        <v>83</v>
      </c>
      <c r="AY95" s="23" t="s">
        <v>127</v>
      </c>
      <c r="BE95" s="202">
        <f>IF(N95="základní",J95,0)</f>
        <v>0</v>
      </c>
      <c r="BF95" s="202">
        <f>IF(N95="snížená",J95,0)</f>
        <v>0</v>
      </c>
      <c r="BG95" s="202">
        <f>IF(N95="zákl. přenesená",J95,0)</f>
        <v>0</v>
      </c>
      <c r="BH95" s="202">
        <f>IF(N95="sníž. přenesená",J95,0)</f>
        <v>0</v>
      </c>
      <c r="BI95" s="202">
        <f>IF(N95="nulová",J95,0)</f>
        <v>0</v>
      </c>
      <c r="BJ95" s="23" t="s">
        <v>81</v>
      </c>
      <c r="BK95" s="202">
        <f>ROUND(I95*H95,2)</f>
        <v>0</v>
      </c>
      <c r="BL95" s="23" t="s">
        <v>135</v>
      </c>
      <c r="BM95" s="23" t="s">
        <v>157</v>
      </c>
    </row>
    <row r="96" spans="2:51" s="11" customFormat="1" ht="13.5">
      <c r="B96" s="203"/>
      <c r="C96" s="204"/>
      <c r="D96" s="205" t="s">
        <v>158</v>
      </c>
      <c r="E96" s="206" t="s">
        <v>23</v>
      </c>
      <c r="F96" s="207" t="s">
        <v>159</v>
      </c>
      <c r="G96" s="204"/>
      <c r="H96" s="208">
        <v>215.937</v>
      </c>
      <c r="I96" s="209"/>
      <c r="J96" s="204"/>
      <c r="K96" s="204"/>
      <c r="L96" s="210"/>
      <c r="M96" s="211"/>
      <c r="N96" s="212"/>
      <c r="O96" s="212"/>
      <c r="P96" s="212"/>
      <c r="Q96" s="212"/>
      <c r="R96" s="212"/>
      <c r="S96" s="212"/>
      <c r="T96" s="213"/>
      <c r="AT96" s="214" t="s">
        <v>158</v>
      </c>
      <c r="AU96" s="214" t="s">
        <v>83</v>
      </c>
      <c r="AV96" s="11" t="s">
        <v>83</v>
      </c>
      <c r="AW96" s="11" t="s">
        <v>36</v>
      </c>
      <c r="AX96" s="11" t="s">
        <v>73</v>
      </c>
      <c r="AY96" s="214" t="s">
        <v>127</v>
      </c>
    </row>
    <row r="97" spans="2:51" s="12" customFormat="1" ht="13.5">
      <c r="B97" s="215"/>
      <c r="C97" s="216"/>
      <c r="D97" s="205" t="s">
        <v>158</v>
      </c>
      <c r="E97" s="217" t="s">
        <v>23</v>
      </c>
      <c r="F97" s="218" t="s">
        <v>160</v>
      </c>
      <c r="G97" s="216"/>
      <c r="H97" s="219">
        <v>215.937</v>
      </c>
      <c r="I97" s="220"/>
      <c r="J97" s="216"/>
      <c r="K97" s="216"/>
      <c r="L97" s="221"/>
      <c r="M97" s="222"/>
      <c r="N97" s="223"/>
      <c r="O97" s="223"/>
      <c r="P97" s="223"/>
      <c r="Q97" s="223"/>
      <c r="R97" s="223"/>
      <c r="S97" s="223"/>
      <c r="T97" s="224"/>
      <c r="AT97" s="225" t="s">
        <v>158</v>
      </c>
      <c r="AU97" s="225" t="s">
        <v>83</v>
      </c>
      <c r="AV97" s="12" t="s">
        <v>135</v>
      </c>
      <c r="AW97" s="12" t="s">
        <v>36</v>
      </c>
      <c r="AX97" s="12" t="s">
        <v>81</v>
      </c>
      <c r="AY97" s="225" t="s">
        <v>127</v>
      </c>
    </row>
    <row r="98" spans="2:65" s="1" customFormat="1" ht="25.5" customHeight="1">
      <c r="B98" s="40"/>
      <c r="C98" s="191" t="s">
        <v>161</v>
      </c>
      <c r="D98" s="191" t="s">
        <v>130</v>
      </c>
      <c r="E98" s="192" t="s">
        <v>162</v>
      </c>
      <c r="F98" s="193" t="s">
        <v>163</v>
      </c>
      <c r="G98" s="194" t="s">
        <v>148</v>
      </c>
      <c r="H98" s="195">
        <v>11.542</v>
      </c>
      <c r="I98" s="196"/>
      <c r="J98" s="197">
        <f>ROUND(I98*H98,2)</f>
        <v>0</v>
      </c>
      <c r="K98" s="193" t="s">
        <v>134</v>
      </c>
      <c r="L98" s="60"/>
      <c r="M98" s="198" t="s">
        <v>23</v>
      </c>
      <c r="N98" s="199" t="s">
        <v>44</v>
      </c>
      <c r="O98" s="41"/>
      <c r="P98" s="200">
        <f>O98*H98</f>
        <v>0</v>
      </c>
      <c r="Q98" s="200">
        <v>0</v>
      </c>
      <c r="R98" s="200">
        <f>Q98*H98</f>
        <v>0</v>
      </c>
      <c r="S98" s="200">
        <v>0</v>
      </c>
      <c r="T98" s="201">
        <f>S98*H98</f>
        <v>0</v>
      </c>
      <c r="AR98" s="23" t="s">
        <v>135</v>
      </c>
      <c r="AT98" s="23" t="s">
        <v>130</v>
      </c>
      <c r="AU98" s="23" t="s">
        <v>83</v>
      </c>
      <c r="AY98" s="23" t="s">
        <v>127</v>
      </c>
      <c r="BE98" s="202">
        <f>IF(N98="základní",J98,0)</f>
        <v>0</v>
      </c>
      <c r="BF98" s="202">
        <f>IF(N98="snížená",J98,0)</f>
        <v>0</v>
      </c>
      <c r="BG98" s="202">
        <f>IF(N98="zákl. přenesená",J98,0)</f>
        <v>0</v>
      </c>
      <c r="BH98" s="202">
        <f>IF(N98="sníž. přenesená",J98,0)</f>
        <v>0</v>
      </c>
      <c r="BI98" s="202">
        <f>IF(N98="nulová",J98,0)</f>
        <v>0</v>
      </c>
      <c r="BJ98" s="23" t="s">
        <v>81</v>
      </c>
      <c r="BK98" s="202">
        <f>ROUND(I98*H98,2)</f>
        <v>0</v>
      </c>
      <c r="BL98" s="23" t="s">
        <v>135</v>
      </c>
      <c r="BM98" s="23" t="s">
        <v>164</v>
      </c>
    </row>
    <row r="99" spans="2:65" s="1" customFormat="1" ht="25.5" customHeight="1">
      <c r="B99" s="40"/>
      <c r="C99" s="191" t="s">
        <v>165</v>
      </c>
      <c r="D99" s="191" t="s">
        <v>130</v>
      </c>
      <c r="E99" s="192" t="s">
        <v>166</v>
      </c>
      <c r="F99" s="193" t="s">
        <v>167</v>
      </c>
      <c r="G99" s="194" t="s">
        <v>148</v>
      </c>
      <c r="H99" s="195">
        <v>12.071</v>
      </c>
      <c r="I99" s="196"/>
      <c r="J99" s="197">
        <f>ROUND(I99*H99,2)</f>
        <v>0</v>
      </c>
      <c r="K99" s="193" t="s">
        <v>134</v>
      </c>
      <c r="L99" s="60"/>
      <c r="M99" s="198" t="s">
        <v>23</v>
      </c>
      <c r="N99" s="199" t="s">
        <v>44</v>
      </c>
      <c r="O99" s="41"/>
      <c r="P99" s="200">
        <f>O99*H99</f>
        <v>0</v>
      </c>
      <c r="Q99" s="200">
        <v>0</v>
      </c>
      <c r="R99" s="200">
        <f>Q99*H99</f>
        <v>0</v>
      </c>
      <c r="S99" s="200">
        <v>0</v>
      </c>
      <c r="T99" s="201">
        <f>S99*H99</f>
        <v>0</v>
      </c>
      <c r="AR99" s="23" t="s">
        <v>135</v>
      </c>
      <c r="AT99" s="23" t="s">
        <v>130</v>
      </c>
      <c r="AU99" s="23" t="s">
        <v>83</v>
      </c>
      <c r="AY99" s="23" t="s">
        <v>127</v>
      </c>
      <c r="BE99" s="202">
        <f>IF(N99="základní",J99,0)</f>
        <v>0</v>
      </c>
      <c r="BF99" s="202">
        <f>IF(N99="snížená",J99,0)</f>
        <v>0</v>
      </c>
      <c r="BG99" s="202">
        <f>IF(N99="zákl. přenesená",J99,0)</f>
        <v>0</v>
      </c>
      <c r="BH99" s="202">
        <f>IF(N99="sníž. přenesená",J99,0)</f>
        <v>0</v>
      </c>
      <c r="BI99" s="202">
        <f>IF(N99="nulová",J99,0)</f>
        <v>0</v>
      </c>
      <c r="BJ99" s="23" t="s">
        <v>81</v>
      </c>
      <c r="BK99" s="202">
        <f>ROUND(I99*H99,2)</f>
        <v>0</v>
      </c>
      <c r="BL99" s="23" t="s">
        <v>135</v>
      </c>
      <c r="BM99" s="23" t="s">
        <v>168</v>
      </c>
    </row>
    <row r="100" spans="2:65" s="1" customFormat="1" ht="38.25" customHeight="1">
      <c r="B100" s="40"/>
      <c r="C100" s="191" t="s">
        <v>128</v>
      </c>
      <c r="D100" s="191" t="s">
        <v>130</v>
      </c>
      <c r="E100" s="192" t="s">
        <v>169</v>
      </c>
      <c r="F100" s="193" t="s">
        <v>170</v>
      </c>
      <c r="G100" s="194" t="s">
        <v>148</v>
      </c>
      <c r="H100" s="195">
        <v>0.38</v>
      </c>
      <c r="I100" s="196"/>
      <c r="J100" s="197">
        <f>ROUND(I100*H100,2)</f>
        <v>0</v>
      </c>
      <c r="K100" s="193" t="s">
        <v>134</v>
      </c>
      <c r="L100" s="60"/>
      <c r="M100" s="198" t="s">
        <v>23</v>
      </c>
      <c r="N100" s="199" t="s">
        <v>44</v>
      </c>
      <c r="O100" s="41"/>
      <c r="P100" s="200">
        <f>O100*H100</f>
        <v>0</v>
      </c>
      <c r="Q100" s="200">
        <v>0</v>
      </c>
      <c r="R100" s="200">
        <f>Q100*H100</f>
        <v>0</v>
      </c>
      <c r="S100" s="200">
        <v>0</v>
      </c>
      <c r="T100" s="201">
        <f>S100*H100</f>
        <v>0</v>
      </c>
      <c r="AR100" s="23" t="s">
        <v>135</v>
      </c>
      <c r="AT100" s="23" t="s">
        <v>130</v>
      </c>
      <c r="AU100" s="23" t="s">
        <v>83</v>
      </c>
      <c r="AY100" s="23" t="s">
        <v>127</v>
      </c>
      <c r="BE100" s="202">
        <f>IF(N100="základní",J100,0)</f>
        <v>0</v>
      </c>
      <c r="BF100" s="202">
        <f>IF(N100="snížená",J100,0)</f>
        <v>0</v>
      </c>
      <c r="BG100" s="202">
        <f>IF(N100="zákl. přenesená",J100,0)</f>
        <v>0</v>
      </c>
      <c r="BH100" s="202">
        <f>IF(N100="sníž. přenesená",J100,0)</f>
        <v>0</v>
      </c>
      <c r="BI100" s="202">
        <f>IF(N100="nulová",J100,0)</f>
        <v>0</v>
      </c>
      <c r="BJ100" s="23" t="s">
        <v>81</v>
      </c>
      <c r="BK100" s="202">
        <f>ROUND(I100*H100,2)</f>
        <v>0</v>
      </c>
      <c r="BL100" s="23" t="s">
        <v>135</v>
      </c>
      <c r="BM100" s="23" t="s">
        <v>171</v>
      </c>
    </row>
    <row r="101" spans="2:63" s="10" customFormat="1" ht="37.35" customHeight="1">
      <c r="B101" s="175"/>
      <c r="C101" s="176"/>
      <c r="D101" s="177" t="s">
        <v>72</v>
      </c>
      <c r="E101" s="178" t="s">
        <v>172</v>
      </c>
      <c r="F101" s="178" t="s">
        <v>173</v>
      </c>
      <c r="G101" s="176"/>
      <c r="H101" s="176"/>
      <c r="I101" s="179"/>
      <c r="J101" s="180">
        <f>BK101</f>
        <v>0</v>
      </c>
      <c r="K101" s="176"/>
      <c r="L101" s="181"/>
      <c r="M101" s="182"/>
      <c r="N101" s="183"/>
      <c r="O101" s="183"/>
      <c r="P101" s="184">
        <f>P102+P185+P205+P214+P216+P237</f>
        <v>0</v>
      </c>
      <c r="Q101" s="183"/>
      <c r="R101" s="184">
        <f>R102+R185+R205+R214+R216+R237</f>
        <v>26.15926388</v>
      </c>
      <c r="S101" s="183"/>
      <c r="T101" s="185">
        <f>T102+T185+T205+T214+T216+T237</f>
        <v>23.993463999999996</v>
      </c>
      <c r="AR101" s="186" t="s">
        <v>83</v>
      </c>
      <c r="AT101" s="187" t="s">
        <v>72</v>
      </c>
      <c r="AU101" s="187" t="s">
        <v>73</v>
      </c>
      <c r="AY101" s="186" t="s">
        <v>127</v>
      </c>
      <c r="BK101" s="188">
        <f>BK102+BK185+BK205+BK214+BK216+BK237</f>
        <v>0</v>
      </c>
    </row>
    <row r="102" spans="2:63" s="10" customFormat="1" ht="19.9" customHeight="1">
      <c r="B102" s="175"/>
      <c r="C102" s="176"/>
      <c r="D102" s="177" t="s">
        <v>72</v>
      </c>
      <c r="E102" s="189" t="s">
        <v>174</v>
      </c>
      <c r="F102" s="189" t="s">
        <v>175</v>
      </c>
      <c r="G102" s="176"/>
      <c r="H102" s="176"/>
      <c r="I102" s="179"/>
      <c r="J102" s="190">
        <f>BK102</f>
        <v>0</v>
      </c>
      <c r="K102" s="176"/>
      <c r="L102" s="181"/>
      <c r="M102" s="182"/>
      <c r="N102" s="183"/>
      <c r="O102" s="183"/>
      <c r="P102" s="184">
        <f>SUM(P103:P184)</f>
        <v>0</v>
      </c>
      <c r="Q102" s="183"/>
      <c r="R102" s="184">
        <f>SUM(R103:R184)</f>
        <v>7.929858519999999</v>
      </c>
      <c r="S102" s="183"/>
      <c r="T102" s="185">
        <f>SUM(T103:T184)</f>
        <v>12.071463999999999</v>
      </c>
      <c r="AR102" s="186" t="s">
        <v>83</v>
      </c>
      <c r="AT102" s="187" t="s">
        <v>72</v>
      </c>
      <c r="AU102" s="187" t="s">
        <v>81</v>
      </c>
      <c r="AY102" s="186" t="s">
        <v>127</v>
      </c>
      <c r="BK102" s="188">
        <f>SUM(BK103:BK184)</f>
        <v>0</v>
      </c>
    </row>
    <row r="103" spans="2:65" s="1" customFormat="1" ht="16.5" customHeight="1">
      <c r="B103" s="40"/>
      <c r="C103" s="191" t="s">
        <v>176</v>
      </c>
      <c r="D103" s="191" t="s">
        <v>130</v>
      </c>
      <c r="E103" s="192" t="s">
        <v>177</v>
      </c>
      <c r="F103" s="193" t="s">
        <v>178</v>
      </c>
      <c r="G103" s="194" t="s">
        <v>179</v>
      </c>
      <c r="H103" s="195">
        <v>862.226</v>
      </c>
      <c r="I103" s="196"/>
      <c r="J103" s="197">
        <f>ROUND(I103*H103,2)</f>
        <v>0</v>
      </c>
      <c r="K103" s="193" t="s">
        <v>134</v>
      </c>
      <c r="L103" s="60"/>
      <c r="M103" s="198" t="s">
        <v>23</v>
      </c>
      <c r="N103" s="199" t="s">
        <v>44</v>
      </c>
      <c r="O103" s="41"/>
      <c r="P103" s="200">
        <f>O103*H103</f>
        <v>0</v>
      </c>
      <c r="Q103" s="200">
        <v>0</v>
      </c>
      <c r="R103" s="200">
        <f>Q103*H103</f>
        <v>0</v>
      </c>
      <c r="S103" s="200">
        <v>0.014</v>
      </c>
      <c r="T103" s="201">
        <f>S103*H103</f>
        <v>12.071164</v>
      </c>
      <c r="AR103" s="23" t="s">
        <v>180</v>
      </c>
      <c r="AT103" s="23" t="s">
        <v>130</v>
      </c>
      <c r="AU103" s="23" t="s">
        <v>83</v>
      </c>
      <c r="AY103" s="23" t="s">
        <v>127</v>
      </c>
      <c r="BE103" s="202">
        <f>IF(N103="základní",J103,0)</f>
        <v>0</v>
      </c>
      <c r="BF103" s="202">
        <f>IF(N103="snížená",J103,0)</f>
        <v>0</v>
      </c>
      <c r="BG103" s="202">
        <f>IF(N103="zákl. přenesená",J103,0)</f>
        <v>0</v>
      </c>
      <c r="BH103" s="202">
        <f>IF(N103="sníž. přenesená",J103,0)</f>
        <v>0</v>
      </c>
      <c r="BI103" s="202">
        <f>IF(N103="nulová",J103,0)</f>
        <v>0</v>
      </c>
      <c r="BJ103" s="23" t="s">
        <v>81</v>
      </c>
      <c r="BK103" s="202">
        <f>ROUND(I103*H103,2)</f>
        <v>0</v>
      </c>
      <c r="BL103" s="23" t="s">
        <v>180</v>
      </c>
      <c r="BM103" s="23" t="s">
        <v>181</v>
      </c>
    </row>
    <row r="104" spans="2:51" s="11" customFormat="1" ht="13.5">
      <c r="B104" s="203"/>
      <c r="C104" s="204"/>
      <c r="D104" s="205" t="s">
        <v>158</v>
      </c>
      <c r="E104" s="206" t="s">
        <v>23</v>
      </c>
      <c r="F104" s="207" t="s">
        <v>182</v>
      </c>
      <c r="G104" s="204"/>
      <c r="H104" s="208">
        <v>810</v>
      </c>
      <c r="I104" s="209"/>
      <c r="J104" s="204"/>
      <c r="K104" s="204"/>
      <c r="L104" s="210"/>
      <c r="M104" s="211"/>
      <c r="N104" s="212"/>
      <c r="O104" s="212"/>
      <c r="P104" s="212"/>
      <c r="Q104" s="212"/>
      <c r="R104" s="212"/>
      <c r="S104" s="212"/>
      <c r="T104" s="213"/>
      <c r="AT104" s="214" t="s">
        <v>158</v>
      </c>
      <c r="AU104" s="214" t="s">
        <v>83</v>
      </c>
      <c r="AV104" s="11" t="s">
        <v>83</v>
      </c>
      <c r="AW104" s="11" t="s">
        <v>36</v>
      </c>
      <c r="AX104" s="11" t="s">
        <v>73</v>
      </c>
      <c r="AY104" s="214" t="s">
        <v>127</v>
      </c>
    </row>
    <row r="105" spans="2:51" s="11" customFormat="1" ht="13.5">
      <c r="B105" s="203"/>
      <c r="C105" s="204"/>
      <c r="D105" s="205" t="s">
        <v>158</v>
      </c>
      <c r="E105" s="206" t="s">
        <v>23</v>
      </c>
      <c r="F105" s="207" t="s">
        <v>183</v>
      </c>
      <c r="G105" s="204"/>
      <c r="H105" s="208">
        <v>52.226</v>
      </c>
      <c r="I105" s="209"/>
      <c r="J105" s="204"/>
      <c r="K105" s="204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158</v>
      </c>
      <c r="AU105" s="214" t="s">
        <v>83</v>
      </c>
      <c r="AV105" s="11" t="s">
        <v>83</v>
      </c>
      <c r="AW105" s="11" t="s">
        <v>36</v>
      </c>
      <c r="AX105" s="11" t="s">
        <v>73</v>
      </c>
      <c r="AY105" s="214" t="s">
        <v>127</v>
      </c>
    </row>
    <row r="106" spans="2:51" s="12" customFormat="1" ht="13.5">
      <c r="B106" s="215"/>
      <c r="C106" s="216"/>
      <c r="D106" s="205" t="s">
        <v>158</v>
      </c>
      <c r="E106" s="217" t="s">
        <v>23</v>
      </c>
      <c r="F106" s="218" t="s">
        <v>160</v>
      </c>
      <c r="G106" s="216"/>
      <c r="H106" s="219">
        <v>862.226</v>
      </c>
      <c r="I106" s="220"/>
      <c r="J106" s="216"/>
      <c r="K106" s="216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158</v>
      </c>
      <c r="AU106" s="225" t="s">
        <v>83</v>
      </c>
      <c r="AV106" s="12" t="s">
        <v>135</v>
      </c>
      <c r="AW106" s="12" t="s">
        <v>36</v>
      </c>
      <c r="AX106" s="12" t="s">
        <v>81</v>
      </c>
      <c r="AY106" s="225" t="s">
        <v>127</v>
      </c>
    </row>
    <row r="107" spans="2:65" s="1" customFormat="1" ht="16.5" customHeight="1">
      <c r="B107" s="40"/>
      <c r="C107" s="191" t="s">
        <v>184</v>
      </c>
      <c r="D107" s="191" t="s">
        <v>130</v>
      </c>
      <c r="E107" s="192" t="s">
        <v>185</v>
      </c>
      <c r="F107" s="193" t="s">
        <v>186</v>
      </c>
      <c r="G107" s="194" t="s">
        <v>133</v>
      </c>
      <c r="H107" s="195">
        <v>1</v>
      </c>
      <c r="I107" s="196"/>
      <c r="J107" s="197">
        <f>ROUND(I107*H107,2)</f>
        <v>0</v>
      </c>
      <c r="K107" s="193" t="s">
        <v>23</v>
      </c>
      <c r="L107" s="60"/>
      <c r="M107" s="198" t="s">
        <v>23</v>
      </c>
      <c r="N107" s="199" t="s">
        <v>44</v>
      </c>
      <c r="O107" s="41"/>
      <c r="P107" s="200">
        <f>O107*H107</f>
        <v>0</v>
      </c>
      <c r="Q107" s="200">
        <v>0</v>
      </c>
      <c r="R107" s="200">
        <f>Q107*H107</f>
        <v>0</v>
      </c>
      <c r="S107" s="200">
        <v>0.0003</v>
      </c>
      <c r="T107" s="201">
        <f>S107*H107</f>
        <v>0.0003</v>
      </c>
      <c r="AR107" s="23" t="s">
        <v>180</v>
      </c>
      <c r="AT107" s="23" t="s">
        <v>130</v>
      </c>
      <c r="AU107" s="23" t="s">
        <v>83</v>
      </c>
      <c r="AY107" s="23" t="s">
        <v>127</v>
      </c>
      <c r="BE107" s="202">
        <f>IF(N107="základní",J107,0)</f>
        <v>0</v>
      </c>
      <c r="BF107" s="202">
        <f>IF(N107="snížená",J107,0)</f>
        <v>0</v>
      </c>
      <c r="BG107" s="202">
        <f>IF(N107="zákl. přenesená",J107,0)</f>
        <v>0</v>
      </c>
      <c r="BH107" s="202">
        <f>IF(N107="sníž. přenesená",J107,0)</f>
        <v>0</v>
      </c>
      <c r="BI107" s="202">
        <f>IF(N107="nulová",J107,0)</f>
        <v>0</v>
      </c>
      <c r="BJ107" s="23" t="s">
        <v>81</v>
      </c>
      <c r="BK107" s="202">
        <f>ROUND(I107*H107,2)</f>
        <v>0</v>
      </c>
      <c r="BL107" s="23" t="s">
        <v>180</v>
      </c>
      <c r="BM107" s="23" t="s">
        <v>187</v>
      </c>
    </row>
    <row r="108" spans="2:65" s="1" customFormat="1" ht="25.5" customHeight="1">
      <c r="B108" s="40"/>
      <c r="C108" s="191" t="s">
        <v>188</v>
      </c>
      <c r="D108" s="191" t="s">
        <v>130</v>
      </c>
      <c r="E108" s="192" t="s">
        <v>189</v>
      </c>
      <c r="F108" s="193" t="s">
        <v>190</v>
      </c>
      <c r="G108" s="194" t="s">
        <v>179</v>
      </c>
      <c r="H108" s="195">
        <v>769.478</v>
      </c>
      <c r="I108" s="196"/>
      <c r="J108" s="197">
        <f>ROUND(I108*H108,2)</f>
        <v>0</v>
      </c>
      <c r="K108" s="193" t="s">
        <v>134</v>
      </c>
      <c r="L108" s="60"/>
      <c r="M108" s="198" t="s">
        <v>23</v>
      </c>
      <c r="N108" s="199" t="s">
        <v>44</v>
      </c>
      <c r="O108" s="41"/>
      <c r="P108" s="200">
        <f>O108*H108</f>
        <v>0</v>
      </c>
      <c r="Q108" s="200">
        <v>0</v>
      </c>
      <c r="R108" s="200">
        <f>Q108*H108</f>
        <v>0</v>
      </c>
      <c r="S108" s="200">
        <v>0</v>
      </c>
      <c r="T108" s="201">
        <f>S108*H108</f>
        <v>0</v>
      </c>
      <c r="AR108" s="23" t="s">
        <v>180</v>
      </c>
      <c r="AT108" s="23" t="s">
        <v>130</v>
      </c>
      <c r="AU108" s="23" t="s">
        <v>83</v>
      </c>
      <c r="AY108" s="23" t="s">
        <v>127</v>
      </c>
      <c r="BE108" s="202">
        <f>IF(N108="základní",J108,0)</f>
        <v>0</v>
      </c>
      <c r="BF108" s="202">
        <f>IF(N108="snížená",J108,0)</f>
        <v>0</v>
      </c>
      <c r="BG108" s="202">
        <f>IF(N108="zákl. přenesená",J108,0)</f>
        <v>0</v>
      </c>
      <c r="BH108" s="202">
        <f>IF(N108="sníž. přenesená",J108,0)</f>
        <v>0</v>
      </c>
      <c r="BI108" s="202">
        <f>IF(N108="nulová",J108,0)</f>
        <v>0</v>
      </c>
      <c r="BJ108" s="23" t="s">
        <v>81</v>
      </c>
      <c r="BK108" s="202">
        <f>ROUND(I108*H108,2)</f>
        <v>0</v>
      </c>
      <c r="BL108" s="23" t="s">
        <v>180</v>
      </c>
      <c r="BM108" s="23" t="s">
        <v>191</v>
      </c>
    </row>
    <row r="109" spans="2:51" s="11" customFormat="1" ht="13.5">
      <c r="B109" s="203"/>
      <c r="C109" s="204"/>
      <c r="D109" s="205" t="s">
        <v>158</v>
      </c>
      <c r="E109" s="206" t="s">
        <v>23</v>
      </c>
      <c r="F109" s="207" t="s">
        <v>192</v>
      </c>
      <c r="G109" s="204"/>
      <c r="H109" s="208">
        <v>769.478</v>
      </c>
      <c r="I109" s="209"/>
      <c r="J109" s="204"/>
      <c r="K109" s="204"/>
      <c r="L109" s="210"/>
      <c r="M109" s="211"/>
      <c r="N109" s="212"/>
      <c r="O109" s="212"/>
      <c r="P109" s="212"/>
      <c r="Q109" s="212"/>
      <c r="R109" s="212"/>
      <c r="S109" s="212"/>
      <c r="T109" s="213"/>
      <c r="AT109" s="214" t="s">
        <v>158</v>
      </c>
      <c r="AU109" s="214" t="s">
        <v>83</v>
      </c>
      <c r="AV109" s="11" t="s">
        <v>83</v>
      </c>
      <c r="AW109" s="11" t="s">
        <v>36</v>
      </c>
      <c r="AX109" s="11" t="s">
        <v>73</v>
      </c>
      <c r="AY109" s="214" t="s">
        <v>127</v>
      </c>
    </row>
    <row r="110" spans="2:51" s="12" customFormat="1" ht="13.5">
      <c r="B110" s="215"/>
      <c r="C110" s="216"/>
      <c r="D110" s="205" t="s">
        <v>158</v>
      </c>
      <c r="E110" s="217" t="s">
        <v>23</v>
      </c>
      <c r="F110" s="218" t="s">
        <v>160</v>
      </c>
      <c r="G110" s="216"/>
      <c r="H110" s="219">
        <v>769.478</v>
      </c>
      <c r="I110" s="220"/>
      <c r="J110" s="216"/>
      <c r="K110" s="216"/>
      <c r="L110" s="221"/>
      <c r="M110" s="222"/>
      <c r="N110" s="223"/>
      <c r="O110" s="223"/>
      <c r="P110" s="223"/>
      <c r="Q110" s="223"/>
      <c r="R110" s="223"/>
      <c r="S110" s="223"/>
      <c r="T110" s="224"/>
      <c r="AT110" s="225" t="s">
        <v>158</v>
      </c>
      <c r="AU110" s="225" t="s">
        <v>83</v>
      </c>
      <c r="AV110" s="12" t="s">
        <v>135</v>
      </c>
      <c r="AW110" s="12" t="s">
        <v>36</v>
      </c>
      <c r="AX110" s="12" t="s">
        <v>81</v>
      </c>
      <c r="AY110" s="225" t="s">
        <v>127</v>
      </c>
    </row>
    <row r="111" spans="2:65" s="1" customFormat="1" ht="16.5" customHeight="1">
      <c r="B111" s="40"/>
      <c r="C111" s="226" t="s">
        <v>193</v>
      </c>
      <c r="D111" s="226" t="s">
        <v>194</v>
      </c>
      <c r="E111" s="227" t="s">
        <v>195</v>
      </c>
      <c r="F111" s="228" t="s">
        <v>196</v>
      </c>
      <c r="G111" s="229" t="s">
        <v>148</v>
      </c>
      <c r="H111" s="230">
        <v>0.231</v>
      </c>
      <c r="I111" s="231"/>
      <c r="J111" s="232">
        <f>ROUND(I111*H111,2)</f>
        <v>0</v>
      </c>
      <c r="K111" s="228" t="s">
        <v>134</v>
      </c>
      <c r="L111" s="233"/>
      <c r="M111" s="234" t="s">
        <v>23</v>
      </c>
      <c r="N111" s="235" t="s">
        <v>44</v>
      </c>
      <c r="O111" s="41"/>
      <c r="P111" s="200">
        <f>O111*H111</f>
        <v>0</v>
      </c>
      <c r="Q111" s="200">
        <v>1</v>
      </c>
      <c r="R111" s="200">
        <f>Q111*H111</f>
        <v>0.231</v>
      </c>
      <c r="S111" s="200">
        <v>0</v>
      </c>
      <c r="T111" s="201">
        <f>S111*H111</f>
        <v>0</v>
      </c>
      <c r="AR111" s="23" t="s">
        <v>197</v>
      </c>
      <c r="AT111" s="23" t="s">
        <v>194</v>
      </c>
      <c r="AU111" s="23" t="s">
        <v>83</v>
      </c>
      <c r="AY111" s="23" t="s">
        <v>127</v>
      </c>
      <c r="BE111" s="202">
        <f>IF(N111="základní",J111,0)</f>
        <v>0</v>
      </c>
      <c r="BF111" s="202">
        <f>IF(N111="snížená",J111,0)</f>
        <v>0</v>
      </c>
      <c r="BG111" s="202">
        <f>IF(N111="zákl. přenesená",J111,0)</f>
        <v>0</v>
      </c>
      <c r="BH111" s="202">
        <f>IF(N111="sníž. přenesená",J111,0)</f>
        <v>0</v>
      </c>
      <c r="BI111" s="202">
        <f>IF(N111="nulová",J111,0)</f>
        <v>0</v>
      </c>
      <c r="BJ111" s="23" t="s">
        <v>81</v>
      </c>
      <c r="BK111" s="202">
        <f>ROUND(I111*H111,2)</f>
        <v>0</v>
      </c>
      <c r="BL111" s="23" t="s">
        <v>180</v>
      </c>
      <c r="BM111" s="23" t="s">
        <v>198</v>
      </c>
    </row>
    <row r="112" spans="2:51" s="11" customFormat="1" ht="13.5">
      <c r="B112" s="203"/>
      <c r="C112" s="204"/>
      <c r="D112" s="205" t="s">
        <v>158</v>
      </c>
      <c r="E112" s="204"/>
      <c r="F112" s="207" t="s">
        <v>199</v>
      </c>
      <c r="G112" s="204"/>
      <c r="H112" s="208">
        <v>0.231</v>
      </c>
      <c r="I112" s="209"/>
      <c r="J112" s="204"/>
      <c r="K112" s="204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158</v>
      </c>
      <c r="AU112" s="214" t="s">
        <v>83</v>
      </c>
      <c r="AV112" s="11" t="s">
        <v>83</v>
      </c>
      <c r="AW112" s="11" t="s">
        <v>6</v>
      </c>
      <c r="AX112" s="11" t="s">
        <v>81</v>
      </c>
      <c r="AY112" s="214" t="s">
        <v>127</v>
      </c>
    </row>
    <row r="113" spans="2:65" s="1" customFormat="1" ht="25.5" customHeight="1">
      <c r="B113" s="40"/>
      <c r="C113" s="191" t="s">
        <v>200</v>
      </c>
      <c r="D113" s="191" t="s">
        <v>130</v>
      </c>
      <c r="E113" s="192" t="s">
        <v>201</v>
      </c>
      <c r="F113" s="193" t="s">
        <v>202</v>
      </c>
      <c r="G113" s="194" t="s">
        <v>179</v>
      </c>
      <c r="H113" s="195">
        <v>769.478</v>
      </c>
      <c r="I113" s="196"/>
      <c r="J113" s="197">
        <f>ROUND(I113*H113,2)</f>
        <v>0</v>
      </c>
      <c r="K113" s="193" t="s">
        <v>134</v>
      </c>
      <c r="L113" s="60"/>
      <c r="M113" s="198" t="s">
        <v>23</v>
      </c>
      <c r="N113" s="199" t="s">
        <v>44</v>
      </c>
      <c r="O113" s="41"/>
      <c r="P113" s="200">
        <f>O113*H113</f>
        <v>0</v>
      </c>
      <c r="Q113" s="200">
        <v>0.00036</v>
      </c>
      <c r="R113" s="200">
        <f>Q113*H113</f>
        <v>0.27701208</v>
      </c>
      <c r="S113" s="200">
        <v>0</v>
      </c>
      <c r="T113" s="201">
        <f>S113*H113</f>
        <v>0</v>
      </c>
      <c r="AR113" s="23" t="s">
        <v>180</v>
      </c>
      <c r="AT113" s="23" t="s">
        <v>130</v>
      </c>
      <c r="AU113" s="23" t="s">
        <v>83</v>
      </c>
      <c r="AY113" s="23" t="s">
        <v>127</v>
      </c>
      <c r="BE113" s="202">
        <f>IF(N113="základní",J113,0)</f>
        <v>0</v>
      </c>
      <c r="BF113" s="202">
        <f>IF(N113="snížená",J113,0)</f>
        <v>0</v>
      </c>
      <c r="BG113" s="202">
        <f>IF(N113="zákl. přenesená",J113,0)</f>
        <v>0</v>
      </c>
      <c r="BH113" s="202">
        <f>IF(N113="sníž. přenesená",J113,0)</f>
        <v>0</v>
      </c>
      <c r="BI113" s="202">
        <f>IF(N113="nulová",J113,0)</f>
        <v>0</v>
      </c>
      <c r="BJ113" s="23" t="s">
        <v>81</v>
      </c>
      <c r="BK113" s="202">
        <f>ROUND(I113*H113,2)</f>
        <v>0</v>
      </c>
      <c r="BL113" s="23" t="s">
        <v>180</v>
      </c>
      <c r="BM113" s="23" t="s">
        <v>203</v>
      </c>
    </row>
    <row r="114" spans="2:51" s="11" customFormat="1" ht="13.5">
      <c r="B114" s="203"/>
      <c r="C114" s="204"/>
      <c r="D114" s="205" t="s">
        <v>158</v>
      </c>
      <c r="E114" s="206" t="s">
        <v>23</v>
      </c>
      <c r="F114" s="207" t="s">
        <v>192</v>
      </c>
      <c r="G114" s="204"/>
      <c r="H114" s="208">
        <v>769.478</v>
      </c>
      <c r="I114" s="209"/>
      <c r="J114" s="204"/>
      <c r="K114" s="204"/>
      <c r="L114" s="210"/>
      <c r="M114" s="211"/>
      <c r="N114" s="212"/>
      <c r="O114" s="212"/>
      <c r="P114" s="212"/>
      <c r="Q114" s="212"/>
      <c r="R114" s="212"/>
      <c r="S114" s="212"/>
      <c r="T114" s="213"/>
      <c r="AT114" s="214" t="s">
        <v>158</v>
      </c>
      <c r="AU114" s="214" t="s">
        <v>83</v>
      </c>
      <c r="AV114" s="11" t="s">
        <v>83</v>
      </c>
      <c r="AW114" s="11" t="s">
        <v>36</v>
      </c>
      <c r="AX114" s="11" t="s">
        <v>73</v>
      </c>
      <c r="AY114" s="214" t="s">
        <v>127</v>
      </c>
    </row>
    <row r="115" spans="2:51" s="12" customFormat="1" ht="13.5">
      <c r="B115" s="215"/>
      <c r="C115" s="216"/>
      <c r="D115" s="205" t="s">
        <v>158</v>
      </c>
      <c r="E115" s="217" t="s">
        <v>23</v>
      </c>
      <c r="F115" s="218" t="s">
        <v>160</v>
      </c>
      <c r="G115" s="216"/>
      <c r="H115" s="219">
        <v>769.478</v>
      </c>
      <c r="I115" s="220"/>
      <c r="J115" s="216"/>
      <c r="K115" s="216"/>
      <c r="L115" s="221"/>
      <c r="M115" s="222"/>
      <c r="N115" s="223"/>
      <c r="O115" s="223"/>
      <c r="P115" s="223"/>
      <c r="Q115" s="223"/>
      <c r="R115" s="223"/>
      <c r="S115" s="223"/>
      <c r="T115" s="224"/>
      <c r="AT115" s="225" t="s">
        <v>158</v>
      </c>
      <c r="AU115" s="225" t="s">
        <v>83</v>
      </c>
      <c r="AV115" s="12" t="s">
        <v>135</v>
      </c>
      <c r="AW115" s="12" t="s">
        <v>36</v>
      </c>
      <c r="AX115" s="12" t="s">
        <v>81</v>
      </c>
      <c r="AY115" s="225" t="s">
        <v>127</v>
      </c>
    </row>
    <row r="116" spans="2:65" s="1" customFormat="1" ht="25.5" customHeight="1">
      <c r="B116" s="40"/>
      <c r="C116" s="226" t="s">
        <v>10</v>
      </c>
      <c r="D116" s="226" t="s">
        <v>194</v>
      </c>
      <c r="E116" s="227" t="s">
        <v>204</v>
      </c>
      <c r="F116" s="228" t="s">
        <v>205</v>
      </c>
      <c r="G116" s="229" t="s">
        <v>179</v>
      </c>
      <c r="H116" s="230">
        <v>884.9</v>
      </c>
      <c r="I116" s="231"/>
      <c r="J116" s="232">
        <f>ROUND(I116*H116,2)</f>
        <v>0</v>
      </c>
      <c r="K116" s="228" t="s">
        <v>134</v>
      </c>
      <c r="L116" s="233"/>
      <c r="M116" s="234" t="s">
        <v>23</v>
      </c>
      <c r="N116" s="235" t="s">
        <v>44</v>
      </c>
      <c r="O116" s="41"/>
      <c r="P116" s="200">
        <f>O116*H116</f>
        <v>0</v>
      </c>
      <c r="Q116" s="200">
        <v>0.0045</v>
      </c>
      <c r="R116" s="200">
        <f>Q116*H116</f>
        <v>3.9820499999999996</v>
      </c>
      <c r="S116" s="200">
        <v>0</v>
      </c>
      <c r="T116" s="201">
        <f>S116*H116</f>
        <v>0</v>
      </c>
      <c r="AR116" s="23" t="s">
        <v>197</v>
      </c>
      <c r="AT116" s="23" t="s">
        <v>194</v>
      </c>
      <c r="AU116" s="23" t="s">
        <v>83</v>
      </c>
      <c r="AY116" s="23" t="s">
        <v>127</v>
      </c>
      <c r="BE116" s="202">
        <f>IF(N116="základní",J116,0)</f>
        <v>0</v>
      </c>
      <c r="BF116" s="202">
        <f>IF(N116="snížená",J116,0)</f>
        <v>0</v>
      </c>
      <c r="BG116" s="202">
        <f>IF(N116="zákl. přenesená",J116,0)</f>
        <v>0</v>
      </c>
      <c r="BH116" s="202">
        <f>IF(N116="sníž. přenesená",J116,0)</f>
        <v>0</v>
      </c>
      <c r="BI116" s="202">
        <f>IF(N116="nulová",J116,0)</f>
        <v>0</v>
      </c>
      <c r="BJ116" s="23" t="s">
        <v>81</v>
      </c>
      <c r="BK116" s="202">
        <f>ROUND(I116*H116,2)</f>
        <v>0</v>
      </c>
      <c r="BL116" s="23" t="s">
        <v>180</v>
      </c>
      <c r="BM116" s="23" t="s">
        <v>206</v>
      </c>
    </row>
    <row r="117" spans="2:51" s="11" customFormat="1" ht="13.5">
      <c r="B117" s="203"/>
      <c r="C117" s="204"/>
      <c r="D117" s="205" t="s">
        <v>158</v>
      </c>
      <c r="E117" s="204"/>
      <c r="F117" s="207" t="s">
        <v>207</v>
      </c>
      <c r="G117" s="204"/>
      <c r="H117" s="208">
        <v>884.9</v>
      </c>
      <c r="I117" s="209"/>
      <c r="J117" s="204"/>
      <c r="K117" s="204"/>
      <c r="L117" s="210"/>
      <c r="M117" s="211"/>
      <c r="N117" s="212"/>
      <c r="O117" s="212"/>
      <c r="P117" s="212"/>
      <c r="Q117" s="212"/>
      <c r="R117" s="212"/>
      <c r="S117" s="212"/>
      <c r="T117" s="213"/>
      <c r="AT117" s="214" t="s">
        <v>158</v>
      </c>
      <c r="AU117" s="214" t="s">
        <v>83</v>
      </c>
      <c r="AV117" s="11" t="s">
        <v>83</v>
      </c>
      <c r="AW117" s="11" t="s">
        <v>6</v>
      </c>
      <c r="AX117" s="11" t="s">
        <v>81</v>
      </c>
      <c r="AY117" s="214" t="s">
        <v>127</v>
      </c>
    </row>
    <row r="118" spans="2:65" s="1" customFormat="1" ht="38.25" customHeight="1">
      <c r="B118" s="40"/>
      <c r="C118" s="191" t="s">
        <v>180</v>
      </c>
      <c r="D118" s="191" t="s">
        <v>130</v>
      </c>
      <c r="E118" s="192" t="s">
        <v>208</v>
      </c>
      <c r="F118" s="193" t="s">
        <v>209</v>
      </c>
      <c r="G118" s="194" t="s">
        <v>133</v>
      </c>
      <c r="H118" s="195">
        <v>1</v>
      </c>
      <c r="I118" s="196"/>
      <c r="J118" s="197">
        <f>ROUND(I118*H118,2)</f>
        <v>0</v>
      </c>
      <c r="K118" s="193" t="s">
        <v>134</v>
      </c>
      <c r="L118" s="60"/>
      <c r="M118" s="198" t="s">
        <v>23</v>
      </c>
      <c r="N118" s="199" t="s">
        <v>44</v>
      </c>
      <c r="O118" s="41"/>
      <c r="P118" s="200">
        <f>O118*H118</f>
        <v>0</v>
      </c>
      <c r="Q118" s="200">
        <v>0.01875</v>
      </c>
      <c r="R118" s="200">
        <f>Q118*H118</f>
        <v>0.01875</v>
      </c>
      <c r="S118" s="200">
        <v>0</v>
      </c>
      <c r="T118" s="201">
        <f>S118*H118</f>
        <v>0</v>
      </c>
      <c r="AR118" s="23" t="s">
        <v>180</v>
      </c>
      <c r="AT118" s="23" t="s">
        <v>130</v>
      </c>
      <c r="AU118" s="23" t="s">
        <v>83</v>
      </c>
      <c r="AY118" s="23" t="s">
        <v>127</v>
      </c>
      <c r="BE118" s="202">
        <f>IF(N118="základní",J118,0)</f>
        <v>0</v>
      </c>
      <c r="BF118" s="202">
        <f>IF(N118="snížená",J118,0)</f>
        <v>0</v>
      </c>
      <c r="BG118" s="202">
        <f>IF(N118="zákl. přenesená",J118,0)</f>
        <v>0</v>
      </c>
      <c r="BH118" s="202">
        <f>IF(N118="sníž. přenesená",J118,0)</f>
        <v>0</v>
      </c>
      <c r="BI118" s="202">
        <f>IF(N118="nulová",J118,0)</f>
        <v>0</v>
      </c>
      <c r="BJ118" s="23" t="s">
        <v>81</v>
      </c>
      <c r="BK118" s="202">
        <f>ROUND(I118*H118,2)</f>
        <v>0</v>
      </c>
      <c r="BL118" s="23" t="s">
        <v>180</v>
      </c>
      <c r="BM118" s="23" t="s">
        <v>210</v>
      </c>
    </row>
    <row r="119" spans="2:65" s="1" customFormat="1" ht="16.5" customHeight="1">
      <c r="B119" s="40"/>
      <c r="C119" s="226" t="s">
        <v>211</v>
      </c>
      <c r="D119" s="226" t="s">
        <v>194</v>
      </c>
      <c r="E119" s="227" t="s">
        <v>212</v>
      </c>
      <c r="F119" s="228" t="s">
        <v>213</v>
      </c>
      <c r="G119" s="229" t="s">
        <v>179</v>
      </c>
      <c r="H119" s="230">
        <v>0.39</v>
      </c>
      <c r="I119" s="231"/>
      <c r="J119" s="232">
        <f>ROUND(I119*H119,2)</f>
        <v>0</v>
      </c>
      <c r="K119" s="228" t="s">
        <v>134</v>
      </c>
      <c r="L119" s="233"/>
      <c r="M119" s="234" t="s">
        <v>23</v>
      </c>
      <c r="N119" s="235" t="s">
        <v>44</v>
      </c>
      <c r="O119" s="41"/>
      <c r="P119" s="200">
        <f>O119*H119</f>
        <v>0</v>
      </c>
      <c r="Q119" s="200">
        <v>0.0013</v>
      </c>
      <c r="R119" s="200">
        <f>Q119*H119</f>
        <v>0.000507</v>
      </c>
      <c r="S119" s="200">
        <v>0</v>
      </c>
      <c r="T119" s="201">
        <f>S119*H119</f>
        <v>0</v>
      </c>
      <c r="AR119" s="23" t="s">
        <v>197</v>
      </c>
      <c r="AT119" s="23" t="s">
        <v>194</v>
      </c>
      <c r="AU119" s="23" t="s">
        <v>83</v>
      </c>
      <c r="AY119" s="23" t="s">
        <v>127</v>
      </c>
      <c r="BE119" s="202">
        <f>IF(N119="základní",J119,0)</f>
        <v>0</v>
      </c>
      <c r="BF119" s="202">
        <f>IF(N119="snížená",J119,0)</f>
        <v>0</v>
      </c>
      <c r="BG119" s="202">
        <f>IF(N119="zákl. přenesená",J119,0)</f>
        <v>0</v>
      </c>
      <c r="BH119" s="202">
        <f>IF(N119="sníž. přenesená",J119,0)</f>
        <v>0</v>
      </c>
      <c r="BI119" s="202">
        <f>IF(N119="nulová",J119,0)</f>
        <v>0</v>
      </c>
      <c r="BJ119" s="23" t="s">
        <v>81</v>
      </c>
      <c r="BK119" s="202">
        <f>ROUND(I119*H119,2)</f>
        <v>0</v>
      </c>
      <c r="BL119" s="23" t="s">
        <v>180</v>
      </c>
      <c r="BM119" s="23" t="s">
        <v>214</v>
      </c>
    </row>
    <row r="120" spans="2:51" s="11" customFormat="1" ht="13.5">
      <c r="B120" s="203"/>
      <c r="C120" s="204"/>
      <c r="D120" s="205" t="s">
        <v>158</v>
      </c>
      <c r="E120" s="206" t="s">
        <v>23</v>
      </c>
      <c r="F120" s="207" t="s">
        <v>215</v>
      </c>
      <c r="G120" s="204"/>
      <c r="H120" s="208">
        <v>0.3</v>
      </c>
      <c r="I120" s="209"/>
      <c r="J120" s="204"/>
      <c r="K120" s="204"/>
      <c r="L120" s="210"/>
      <c r="M120" s="211"/>
      <c r="N120" s="212"/>
      <c r="O120" s="212"/>
      <c r="P120" s="212"/>
      <c r="Q120" s="212"/>
      <c r="R120" s="212"/>
      <c r="S120" s="212"/>
      <c r="T120" s="213"/>
      <c r="AT120" s="214" t="s">
        <v>158</v>
      </c>
      <c r="AU120" s="214" t="s">
        <v>83</v>
      </c>
      <c r="AV120" s="11" t="s">
        <v>83</v>
      </c>
      <c r="AW120" s="11" t="s">
        <v>36</v>
      </c>
      <c r="AX120" s="11" t="s">
        <v>73</v>
      </c>
      <c r="AY120" s="214" t="s">
        <v>127</v>
      </c>
    </row>
    <row r="121" spans="2:51" s="12" customFormat="1" ht="13.5">
      <c r="B121" s="215"/>
      <c r="C121" s="216"/>
      <c r="D121" s="205" t="s">
        <v>158</v>
      </c>
      <c r="E121" s="217" t="s">
        <v>23</v>
      </c>
      <c r="F121" s="218" t="s">
        <v>160</v>
      </c>
      <c r="G121" s="216"/>
      <c r="H121" s="219">
        <v>0.3</v>
      </c>
      <c r="I121" s="220"/>
      <c r="J121" s="216"/>
      <c r="K121" s="216"/>
      <c r="L121" s="221"/>
      <c r="M121" s="222"/>
      <c r="N121" s="223"/>
      <c r="O121" s="223"/>
      <c r="P121" s="223"/>
      <c r="Q121" s="223"/>
      <c r="R121" s="223"/>
      <c r="S121" s="223"/>
      <c r="T121" s="224"/>
      <c r="AT121" s="225" t="s">
        <v>158</v>
      </c>
      <c r="AU121" s="225" t="s">
        <v>83</v>
      </c>
      <c r="AV121" s="12" t="s">
        <v>135</v>
      </c>
      <c r="AW121" s="12" t="s">
        <v>36</v>
      </c>
      <c r="AX121" s="12" t="s">
        <v>81</v>
      </c>
      <c r="AY121" s="225" t="s">
        <v>127</v>
      </c>
    </row>
    <row r="122" spans="2:51" s="11" customFormat="1" ht="13.5">
      <c r="B122" s="203"/>
      <c r="C122" s="204"/>
      <c r="D122" s="205" t="s">
        <v>158</v>
      </c>
      <c r="E122" s="204"/>
      <c r="F122" s="207" t="s">
        <v>216</v>
      </c>
      <c r="G122" s="204"/>
      <c r="H122" s="208">
        <v>0.39</v>
      </c>
      <c r="I122" s="209"/>
      <c r="J122" s="204"/>
      <c r="K122" s="204"/>
      <c r="L122" s="210"/>
      <c r="M122" s="211"/>
      <c r="N122" s="212"/>
      <c r="O122" s="212"/>
      <c r="P122" s="212"/>
      <c r="Q122" s="212"/>
      <c r="R122" s="212"/>
      <c r="S122" s="212"/>
      <c r="T122" s="213"/>
      <c r="AT122" s="214" t="s">
        <v>158</v>
      </c>
      <c r="AU122" s="214" t="s">
        <v>83</v>
      </c>
      <c r="AV122" s="11" t="s">
        <v>83</v>
      </c>
      <c r="AW122" s="11" t="s">
        <v>6</v>
      </c>
      <c r="AX122" s="11" t="s">
        <v>81</v>
      </c>
      <c r="AY122" s="214" t="s">
        <v>127</v>
      </c>
    </row>
    <row r="123" spans="2:65" s="1" customFormat="1" ht="51" customHeight="1">
      <c r="B123" s="40"/>
      <c r="C123" s="191" t="s">
        <v>217</v>
      </c>
      <c r="D123" s="191" t="s">
        <v>130</v>
      </c>
      <c r="E123" s="192" t="s">
        <v>218</v>
      </c>
      <c r="F123" s="193" t="s">
        <v>219</v>
      </c>
      <c r="G123" s="194" t="s">
        <v>133</v>
      </c>
      <c r="H123" s="195">
        <v>4</v>
      </c>
      <c r="I123" s="196"/>
      <c r="J123" s="197">
        <f>ROUND(I123*H123,2)</f>
        <v>0</v>
      </c>
      <c r="K123" s="193" t="s">
        <v>134</v>
      </c>
      <c r="L123" s="60"/>
      <c r="M123" s="198" t="s">
        <v>23</v>
      </c>
      <c r="N123" s="199" t="s">
        <v>44</v>
      </c>
      <c r="O123" s="41"/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AR123" s="23" t="s">
        <v>180</v>
      </c>
      <c r="AT123" s="23" t="s">
        <v>130</v>
      </c>
      <c r="AU123" s="23" t="s">
        <v>83</v>
      </c>
      <c r="AY123" s="23" t="s">
        <v>127</v>
      </c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23" t="s">
        <v>81</v>
      </c>
      <c r="BK123" s="202">
        <f>ROUND(I123*H123,2)</f>
        <v>0</v>
      </c>
      <c r="BL123" s="23" t="s">
        <v>180</v>
      </c>
      <c r="BM123" s="23" t="s">
        <v>220</v>
      </c>
    </row>
    <row r="124" spans="2:65" s="1" customFormat="1" ht="16.5" customHeight="1">
      <c r="B124" s="40"/>
      <c r="C124" s="226" t="s">
        <v>221</v>
      </c>
      <c r="D124" s="226" t="s">
        <v>194</v>
      </c>
      <c r="E124" s="227" t="s">
        <v>222</v>
      </c>
      <c r="F124" s="228" t="s">
        <v>223</v>
      </c>
      <c r="G124" s="229" t="s">
        <v>133</v>
      </c>
      <c r="H124" s="230">
        <v>4</v>
      </c>
      <c r="I124" s="231"/>
      <c r="J124" s="232">
        <f>ROUND(I124*H124,2)</f>
        <v>0</v>
      </c>
      <c r="K124" s="228" t="s">
        <v>134</v>
      </c>
      <c r="L124" s="233"/>
      <c r="M124" s="234" t="s">
        <v>23</v>
      </c>
      <c r="N124" s="235" t="s">
        <v>44</v>
      </c>
      <c r="O124" s="41"/>
      <c r="P124" s="200">
        <f>O124*H124</f>
        <v>0</v>
      </c>
      <c r="Q124" s="200">
        <v>0.0002</v>
      </c>
      <c r="R124" s="200">
        <f>Q124*H124</f>
        <v>0.0008</v>
      </c>
      <c r="S124" s="200">
        <v>0</v>
      </c>
      <c r="T124" s="201">
        <f>S124*H124</f>
        <v>0</v>
      </c>
      <c r="AR124" s="23" t="s">
        <v>197</v>
      </c>
      <c r="AT124" s="23" t="s">
        <v>194</v>
      </c>
      <c r="AU124" s="23" t="s">
        <v>83</v>
      </c>
      <c r="AY124" s="23" t="s">
        <v>127</v>
      </c>
      <c r="BE124" s="202">
        <f>IF(N124="základní",J124,0)</f>
        <v>0</v>
      </c>
      <c r="BF124" s="202">
        <f>IF(N124="snížená",J124,0)</f>
        <v>0</v>
      </c>
      <c r="BG124" s="202">
        <f>IF(N124="zákl. přenesená",J124,0)</f>
        <v>0</v>
      </c>
      <c r="BH124" s="202">
        <f>IF(N124="sníž. přenesená",J124,0)</f>
        <v>0</v>
      </c>
      <c r="BI124" s="202">
        <f>IF(N124="nulová",J124,0)</f>
        <v>0</v>
      </c>
      <c r="BJ124" s="23" t="s">
        <v>81</v>
      </c>
      <c r="BK124" s="202">
        <f>ROUND(I124*H124,2)</f>
        <v>0</v>
      </c>
      <c r="BL124" s="23" t="s">
        <v>180</v>
      </c>
      <c r="BM124" s="23" t="s">
        <v>224</v>
      </c>
    </row>
    <row r="125" spans="2:65" s="1" customFormat="1" ht="25.5" customHeight="1">
      <c r="B125" s="40"/>
      <c r="C125" s="191" t="s">
        <v>225</v>
      </c>
      <c r="D125" s="191" t="s">
        <v>130</v>
      </c>
      <c r="E125" s="192" t="s">
        <v>226</v>
      </c>
      <c r="F125" s="193" t="s">
        <v>227</v>
      </c>
      <c r="G125" s="194" t="s">
        <v>228</v>
      </c>
      <c r="H125" s="195">
        <v>111.12</v>
      </c>
      <c r="I125" s="196"/>
      <c r="J125" s="197">
        <f>ROUND(I125*H125,2)</f>
        <v>0</v>
      </c>
      <c r="K125" s="193" t="s">
        <v>134</v>
      </c>
      <c r="L125" s="60"/>
      <c r="M125" s="198" t="s">
        <v>23</v>
      </c>
      <c r="N125" s="199" t="s">
        <v>44</v>
      </c>
      <c r="O125" s="41"/>
      <c r="P125" s="200">
        <f>O125*H125</f>
        <v>0</v>
      </c>
      <c r="Q125" s="200">
        <v>0.0006</v>
      </c>
      <c r="R125" s="200">
        <f>Q125*H125</f>
        <v>0.066672</v>
      </c>
      <c r="S125" s="200">
        <v>0</v>
      </c>
      <c r="T125" s="201">
        <f>S125*H125</f>
        <v>0</v>
      </c>
      <c r="AR125" s="23" t="s">
        <v>180</v>
      </c>
      <c r="AT125" s="23" t="s">
        <v>130</v>
      </c>
      <c r="AU125" s="23" t="s">
        <v>83</v>
      </c>
      <c r="AY125" s="23" t="s">
        <v>127</v>
      </c>
      <c r="BE125" s="202">
        <f>IF(N125="základní",J125,0)</f>
        <v>0</v>
      </c>
      <c r="BF125" s="202">
        <f>IF(N125="snížená",J125,0)</f>
        <v>0</v>
      </c>
      <c r="BG125" s="202">
        <f>IF(N125="zákl. přenesená",J125,0)</f>
        <v>0</v>
      </c>
      <c r="BH125" s="202">
        <f>IF(N125="sníž. přenesená",J125,0)</f>
        <v>0</v>
      </c>
      <c r="BI125" s="202">
        <f>IF(N125="nulová",J125,0)</f>
        <v>0</v>
      </c>
      <c r="BJ125" s="23" t="s">
        <v>81</v>
      </c>
      <c r="BK125" s="202">
        <f>ROUND(I125*H125,2)</f>
        <v>0</v>
      </c>
      <c r="BL125" s="23" t="s">
        <v>180</v>
      </c>
      <c r="BM125" s="23" t="s">
        <v>229</v>
      </c>
    </row>
    <row r="126" spans="2:51" s="11" customFormat="1" ht="13.5">
      <c r="B126" s="203"/>
      <c r="C126" s="204"/>
      <c r="D126" s="205" t="s">
        <v>158</v>
      </c>
      <c r="E126" s="206" t="s">
        <v>23</v>
      </c>
      <c r="F126" s="207" t="s">
        <v>230</v>
      </c>
      <c r="G126" s="204"/>
      <c r="H126" s="208">
        <v>111.12</v>
      </c>
      <c r="I126" s="209"/>
      <c r="J126" s="204"/>
      <c r="K126" s="204"/>
      <c r="L126" s="210"/>
      <c r="M126" s="211"/>
      <c r="N126" s="212"/>
      <c r="O126" s="212"/>
      <c r="P126" s="212"/>
      <c r="Q126" s="212"/>
      <c r="R126" s="212"/>
      <c r="S126" s="212"/>
      <c r="T126" s="213"/>
      <c r="AT126" s="214" t="s">
        <v>158</v>
      </c>
      <c r="AU126" s="214" t="s">
        <v>83</v>
      </c>
      <c r="AV126" s="11" t="s">
        <v>83</v>
      </c>
      <c r="AW126" s="11" t="s">
        <v>36</v>
      </c>
      <c r="AX126" s="11" t="s">
        <v>73</v>
      </c>
      <c r="AY126" s="214" t="s">
        <v>127</v>
      </c>
    </row>
    <row r="127" spans="2:51" s="12" customFormat="1" ht="13.5">
      <c r="B127" s="215"/>
      <c r="C127" s="216"/>
      <c r="D127" s="205" t="s">
        <v>158</v>
      </c>
      <c r="E127" s="217" t="s">
        <v>23</v>
      </c>
      <c r="F127" s="218" t="s">
        <v>160</v>
      </c>
      <c r="G127" s="216"/>
      <c r="H127" s="219">
        <v>111.12</v>
      </c>
      <c r="I127" s="220"/>
      <c r="J127" s="216"/>
      <c r="K127" s="216"/>
      <c r="L127" s="221"/>
      <c r="M127" s="222"/>
      <c r="N127" s="223"/>
      <c r="O127" s="223"/>
      <c r="P127" s="223"/>
      <c r="Q127" s="223"/>
      <c r="R127" s="223"/>
      <c r="S127" s="223"/>
      <c r="T127" s="224"/>
      <c r="AT127" s="225" t="s">
        <v>158</v>
      </c>
      <c r="AU127" s="225" t="s">
        <v>83</v>
      </c>
      <c r="AV127" s="12" t="s">
        <v>135</v>
      </c>
      <c r="AW127" s="12" t="s">
        <v>36</v>
      </c>
      <c r="AX127" s="12" t="s">
        <v>81</v>
      </c>
      <c r="AY127" s="225" t="s">
        <v>127</v>
      </c>
    </row>
    <row r="128" spans="2:65" s="1" customFormat="1" ht="25.5" customHeight="1">
      <c r="B128" s="40"/>
      <c r="C128" s="191" t="s">
        <v>9</v>
      </c>
      <c r="D128" s="191" t="s">
        <v>130</v>
      </c>
      <c r="E128" s="192" t="s">
        <v>231</v>
      </c>
      <c r="F128" s="193" t="s">
        <v>232</v>
      </c>
      <c r="G128" s="194" t="s">
        <v>228</v>
      </c>
      <c r="H128" s="195">
        <v>111.12</v>
      </c>
      <c r="I128" s="196"/>
      <c r="J128" s="197">
        <f>ROUND(I128*H128,2)</f>
        <v>0</v>
      </c>
      <c r="K128" s="193" t="s">
        <v>134</v>
      </c>
      <c r="L128" s="60"/>
      <c r="M128" s="198" t="s">
        <v>23</v>
      </c>
      <c r="N128" s="199" t="s">
        <v>44</v>
      </c>
      <c r="O128" s="41"/>
      <c r="P128" s="200">
        <f>O128*H128</f>
        <v>0</v>
      </c>
      <c r="Q128" s="200">
        <v>0.0006</v>
      </c>
      <c r="R128" s="200">
        <f>Q128*H128</f>
        <v>0.066672</v>
      </c>
      <c r="S128" s="200">
        <v>0</v>
      </c>
      <c r="T128" s="201">
        <f>S128*H128</f>
        <v>0</v>
      </c>
      <c r="AR128" s="23" t="s">
        <v>180</v>
      </c>
      <c r="AT128" s="23" t="s">
        <v>130</v>
      </c>
      <c r="AU128" s="23" t="s">
        <v>83</v>
      </c>
      <c r="AY128" s="23" t="s">
        <v>127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23" t="s">
        <v>81</v>
      </c>
      <c r="BK128" s="202">
        <f>ROUND(I128*H128,2)</f>
        <v>0</v>
      </c>
      <c r="BL128" s="23" t="s">
        <v>180</v>
      </c>
      <c r="BM128" s="23" t="s">
        <v>233</v>
      </c>
    </row>
    <row r="129" spans="2:51" s="11" customFormat="1" ht="13.5">
      <c r="B129" s="203"/>
      <c r="C129" s="204"/>
      <c r="D129" s="205" t="s">
        <v>158</v>
      </c>
      <c r="E129" s="206" t="s">
        <v>23</v>
      </c>
      <c r="F129" s="207" t="s">
        <v>230</v>
      </c>
      <c r="G129" s="204"/>
      <c r="H129" s="208">
        <v>111.12</v>
      </c>
      <c r="I129" s="209"/>
      <c r="J129" s="204"/>
      <c r="K129" s="204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158</v>
      </c>
      <c r="AU129" s="214" t="s">
        <v>83</v>
      </c>
      <c r="AV129" s="11" t="s">
        <v>83</v>
      </c>
      <c r="AW129" s="11" t="s">
        <v>36</v>
      </c>
      <c r="AX129" s="11" t="s">
        <v>73</v>
      </c>
      <c r="AY129" s="214" t="s">
        <v>127</v>
      </c>
    </row>
    <row r="130" spans="2:51" s="12" customFormat="1" ht="13.5">
      <c r="B130" s="215"/>
      <c r="C130" s="216"/>
      <c r="D130" s="205" t="s">
        <v>158</v>
      </c>
      <c r="E130" s="217" t="s">
        <v>23</v>
      </c>
      <c r="F130" s="218" t="s">
        <v>160</v>
      </c>
      <c r="G130" s="216"/>
      <c r="H130" s="219">
        <v>111.12</v>
      </c>
      <c r="I130" s="220"/>
      <c r="J130" s="216"/>
      <c r="K130" s="216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158</v>
      </c>
      <c r="AU130" s="225" t="s">
        <v>83</v>
      </c>
      <c r="AV130" s="12" t="s">
        <v>135</v>
      </c>
      <c r="AW130" s="12" t="s">
        <v>36</v>
      </c>
      <c r="AX130" s="12" t="s">
        <v>81</v>
      </c>
      <c r="AY130" s="225" t="s">
        <v>127</v>
      </c>
    </row>
    <row r="131" spans="2:65" s="1" customFormat="1" ht="25.5" customHeight="1">
      <c r="B131" s="40"/>
      <c r="C131" s="191" t="s">
        <v>234</v>
      </c>
      <c r="D131" s="191" t="s">
        <v>130</v>
      </c>
      <c r="E131" s="192" t="s">
        <v>235</v>
      </c>
      <c r="F131" s="193" t="s">
        <v>236</v>
      </c>
      <c r="G131" s="194" t="s">
        <v>228</v>
      </c>
      <c r="H131" s="195">
        <v>114</v>
      </c>
      <c r="I131" s="196"/>
      <c r="J131" s="197">
        <f>ROUND(I131*H131,2)</f>
        <v>0</v>
      </c>
      <c r="K131" s="193" t="s">
        <v>134</v>
      </c>
      <c r="L131" s="60"/>
      <c r="M131" s="198" t="s">
        <v>23</v>
      </c>
      <c r="N131" s="199" t="s">
        <v>44</v>
      </c>
      <c r="O131" s="41"/>
      <c r="P131" s="200">
        <f>O131*H131</f>
        <v>0</v>
      </c>
      <c r="Q131" s="200">
        <v>0.00162</v>
      </c>
      <c r="R131" s="200">
        <f>Q131*H131</f>
        <v>0.18467999999999998</v>
      </c>
      <c r="S131" s="200">
        <v>0</v>
      </c>
      <c r="T131" s="201">
        <f>S131*H131</f>
        <v>0</v>
      </c>
      <c r="AR131" s="23" t="s">
        <v>180</v>
      </c>
      <c r="AT131" s="23" t="s">
        <v>130</v>
      </c>
      <c r="AU131" s="23" t="s">
        <v>83</v>
      </c>
      <c r="AY131" s="23" t="s">
        <v>127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23" t="s">
        <v>81</v>
      </c>
      <c r="BK131" s="202">
        <f>ROUND(I131*H131,2)</f>
        <v>0</v>
      </c>
      <c r="BL131" s="23" t="s">
        <v>180</v>
      </c>
      <c r="BM131" s="23" t="s">
        <v>237</v>
      </c>
    </row>
    <row r="132" spans="2:51" s="13" customFormat="1" ht="13.5">
      <c r="B132" s="236"/>
      <c r="C132" s="237"/>
      <c r="D132" s="205" t="s">
        <v>158</v>
      </c>
      <c r="E132" s="238" t="s">
        <v>23</v>
      </c>
      <c r="F132" s="239" t="s">
        <v>238</v>
      </c>
      <c r="G132" s="237"/>
      <c r="H132" s="238" t="s">
        <v>23</v>
      </c>
      <c r="I132" s="240"/>
      <c r="J132" s="237"/>
      <c r="K132" s="237"/>
      <c r="L132" s="241"/>
      <c r="M132" s="242"/>
      <c r="N132" s="243"/>
      <c r="O132" s="243"/>
      <c r="P132" s="243"/>
      <c r="Q132" s="243"/>
      <c r="R132" s="243"/>
      <c r="S132" s="243"/>
      <c r="T132" s="244"/>
      <c r="AT132" s="245" t="s">
        <v>158</v>
      </c>
      <c r="AU132" s="245" t="s">
        <v>83</v>
      </c>
      <c r="AV132" s="13" t="s">
        <v>81</v>
      </c>
      <c r="AW132" s="13" t="s">
        <v>36</v>
      </c>
      <c r="AX132" s="13" t="s">
        <v>73</v>
      </c>
      <c r="AY132" s="245" t="s">
        <v>127</v>
      </c>
    </row>
    <row r="133" spans="2:51" s="11" customFormat="1" ht="13.5">
      <c r="B133" s="203"/>
      <c r="C133" s="204"/>
      <c r="D133" s="205" t="s">
        <v>158</v>
      </c>
      <c r="E133" s="206" t="s">
        <v>23</v>
      </c>
      <c r="F133" s="207" t="s">
        <v>239</v>
      </c>
      <c r="G133" s="204"/>
      <c r="H133" s="208">
        <v>114</v>
      </c>
      <c r="I133" s="209"/>
      <c r="J133" s="204"/>
      <c r="K133" s="204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158</v>
      </c>
      <c r="AU133" s="214" t="s">
        <v>83</v>
      </c>
      <c r="AV133" s="11" t="s">
        <v>83</v>
      </c>
      <c r="AW133" s="11" t="s">
        <v>36</v>
      </c>
      <c r="AX133" s="11" t="s">
        <v>73</v>
      </c>
      <c r="AY133" s="214" t="s">
        <v>127</v>
      </c>
    </row>
    <row r="134" spans="2:51" s="12" customFormat="1" ht="13.5">
      <c r="B134" s="215"/>
      <c r="C134" s="216"/>
      <c r="D134" s="205" t="s">
        <v>158</v>
      </c>
      <c r="E134" s="217" t="s">
        <v>23</v>
      </c>
      <c r="F134" s="218" t="s">
        <v>160</v>
      </c>
      <c r="G134" s="216"/>
      <c r="H134" s="219">
        <v>114</v>
      </c>
      <c r="I134" s="220"/>
      <c r="J134" s="216"/>
      <c r="K134" s="216"/>
      <c r="L134" s="221"/>
      <c r="M134" s="222"/>
      <c r="N134" s="223"/>
      <c r="O134" s="223"/>
      <c r="P134" s="223"/>
      <c r="Q134" s="223"/>
      <c r="R134" s="223"/>
      <c r="S134" s="223"/>
      <c r="T134" s="224"/>
      <c r="AT134" s="225" t="s">
        <v>158</v>
      </c>
      <c r="AU134" s="225" t="s">
        <v>83</v>
      </c>
      <c r="AV134" s="12" t="s">
        <v>135</v>
      </c>
      <c r="AW134" s="12" t="s">
        <v>36</v>
      </c>
      <c r="AX134" s="12" t="s">
        <v>81</v>
      </c>
      <c r="AY134" s="225" t="s">
        <v>127</v>
      </c>
    </row>
    <row r="135" spans="2:65" s="1" customFormat="1" ht="51" customHeight="1">
      <c r="B135" s="40"/>
      <c r="C135" s="191" t="s">
        <v>240</v>
      </c>
      <c r="D135" s="191" t="s">
        <v>130</v>
      </c>
      <c r="E135" s="192" t="s">
        <v>241</v>
      </c>
      <c r="F135" s="193" t="s">
        <v>242</v>
      </c>
      <c r="G135" s="194" t="s">
        <v>179</v>
      </c>
      <c r="H135" s="195">
        <v>693.654</v>
      </c>
      <c r="I135" s="196"/>
      <c r="J135" s="197">
        <f>ROUND(I135*H135,2)</f>
        <v>0</v>
      </c>
      <c r="K135" s="193" t="s">
        <v>134</v>
      </c>
      <c r="L135" s="60"/>
      <c r="M135" s="198" t="s">
        <v>23</v>
      </c>
      <c r="N135" s="199" t="s">
        <v>44</v>
      </c>
      <c r="O135" s="41"/>
      <c r="P135" s="200">
        <f>O135*H135</f>
        <v>0</v>
      </c>
      <c r="Q135" s="200">
        <v>0.00013</v>
      </c>
      <c r="R135" s="200">
        <f>Q135*H135</f>
        <v>0.09017502</v>
      </c>
      <c r="S135" s="200">
        <v>0</v>
      </c>
      <c r="T135" s="201">
        <f>S135*H135</f>
        <v>0</v>
      </c>
      <c r="AR135" s="23" t="s">
        <v>180</v>
      </c>
      <c r="AT135" s="23" t="s">
        <v>130</v>
      </c>
      <c r="AU135" s="23" t="s">
        <v>83</v>
      </c>
      <c r="AY135" s="23" t="s">
        <v>127</v>
      </c>
      <c r="BE135" s="202">
        <f>IF(N135="základní",J135,0)</f>
        <v>0</v>
      </c>
      <c r="BF135" s="202">
        <f>IF(N135="snížená",J135,0)</f>
        <v>0</v>
      </c>
      <c r="BG135" s="202">
        <f>IF(N135="zákl. přenesená",J135,0)</f>
        <v>0</v>
      </c>
      <c r="BH135" s="202">
        <f>IF(N135="sníž. přenesená",J135,0)</f>
        <v>0</v>
      </c>
      <c r="BI135" s="202">
        <f>IF(N135="nulová",J135,0)</f>
        <v>0</v>
      </c>
      <c r="BJ135" s="23" t="s">
        <v>81</v>
      </c>
      <c r="BK135" s="202">
        <f>ROUND(I135*H135,2)</f>
        <v>0</v>
      </c>
      <c r="BL135" s="23" t="s">
        <v>180</v>
      </c>
      <c r="BM135" s="23" t="s">
        <v>243</v>
      </c>
    </row>
    <row r="136" spans="2:51" s="11" customFormat="1" ht="13.5">
      <c r="B136" s="203"/>
      <c r="C136" s="204"/>
      <c r="D136" s="205" t="s">
        <v>158</v>
      </c>
      <c r="E136" s="206" t="s">
        <v>23</v>
      </c>
      <c r="F136" s="207" t="s">
        <v>192</v>
      </c>
      <c r="G136" s="204"/>
      <c r="H136" s="208">
        <v>769.478</v>
      </c>
      <c r="I136" s="209"/>
      <c r="J136" s="204"/>
      <c r="K136" s="204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158</v>
      </c>
      <c r="AU136" s="214" t="s">
        <v>83</v>
      </c>
      <c r="AV136" s="11" t="s">
        <v>83</v>
      </c>
      <c r="AW136" s="11" t="s">
        <v>36</v>
      </c>
      <c r="AX136" s="11" t="s">
        <v>73</v>
      </c>
      <c r="AY136" s="214" t="s">
        <v>127</v>
      </c>
    </row>
    <row r="137" spans="2:51" s="11" customFormat="1" ht="13.5">
      <c r="B137" s="203"/>
      <c r="C137" s="204"/>
      <c r="D137" s="205" t="s">
        <v>158</v>
      </c>
      <c r="E137" s="206" t="s">
        <v>23</v>
      </c>
      <c r="F137" s="207" t="s">
        <v>244</v>
      </c>
      <c r="G137" s="204"/>
      <c r="H137" s="208">
        <v>-75.824</v>
      </c>
      <c r="I137" s="209"/>
      <c r="J137" s="204"/>
      <c r="K137" s="204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158</v>
      </c>
      <c r="AU137" s="214" t="s">
        <v>83</v>
      </c>
      <c r="AV137" s="11" t="s">
        <v>83</v>
      </c>
      <c r="AW137" s="11" t="s">
        <v>36</v>
      </c>
      <c r="AX137" s="11" t="s">
        <v>73</v>
      </c>
      <c r="AY137" s="214" t="s">
        <v>127</v>
      </c>
    </row>
    <row r="138" spans="2:51" s="12" customFormat="1" ht="13.5">
      <c r="B138" s="215"/>
      <c r="C138" s="216"/>
      <c r="D138" s="205" t="s">
        <v>158</v>
      </c>
      <c r="E138" s="217" t="s">
        <v>23</v>
      </c>
      <c r="F138" s="218" t="s">
        <v>160</v>
      </c>
      <c r="G138" s="216"/>
      <c r="H138" s="219">
        <v>693.654</v>
      </c>
      <c r="I138" s="220"/>
      <c r="J138" s="216"/>
      <c r="K138" s="216"/>
      <c r="L138" s="221"/>
      <c r="M138" s="222"/>
      <c r="N138" s="223"/>
      <c r="O138" s="223"/>
      <c r="P138" s="223"/>
      <c r="Q138" s="223"/>
      <c r="R138" s="223"/>
      <c r="S138" s="223"/>
      <c r="T138" s="224"/>
      <c r="AT138" s="225" t="s">
        <v>158</v>
      </c>
      <c r="AU138" s="225" t="s">
        <v>83</v>
      </c>
      <c r="AV138" s="12" t="s">
        <v>135</v>
      </c>
      <c r="AW138" s="12" t="s">
        <v>36</v>
      </c>
      <c r="AX138" s="12" t="s">
        <v>81</v>
      </c>
      <c r="AY138" s="225" t="s">
        <v>127</v>
      </c>
    </row>
    <row r="139" spans="2:65" s="1" customFormat="1" ht="16.5" customHeight="1">
      <c r="B139" s="40"/>
      <c r="C139" s="226" t="s">
        <v>245</v>
      </c>
      <c r="D139" s="226" t="s">
        <v>194</v>
      </c>
      <c r="E139" s="227" t="s">
        <v>246</v>
      </c>
      <c r="F139" s="228" t="s">
        <v>247</v>
      </c>
      <c r="G139" s="229" t="s">
        <v>179</v>
      </c>
      <c r="H139" s="230">
        <v>797.702</v>
      </c>
      <c r="I139" s="231"/>
      <c r="J139" s="232">
        <f>ROUND(I139*H139,2)</f>
        <v>0</v>
      </c>
      <c r="K139" s="228" t="s">
        <v>134</v>
      </c>
      <c r="L139" s="233"/>
      <c r="M139" s="234" t="s">
        <v>23</v>
      </c>
      <c r="N139" s="235" t="s">
        <v>44</v>
      </c>
      <c r="O139" s="41"/>
      <c r="P139" s="200">
        <f>O139*H139</f>
        <v>0</v>
      </c>
      <c r="Q139" s="200">
        <v>0.002</v>
      </c>
      <c r="R139" s="200">
        <f>Q139*H139</f>
        <v>1.595404</v>
      </c>
      <c r="S139" s="200">
        <v>0</v>
      </c>
      <c r="T139" s="201">
        <f>S139*H139</f>
        <v>0</v>
      </c>
      <c r="AR139" s="23" t="s">
        <v>197</v>
      </c>
      <c r="AT139" s="23" t="s">
        <v>194</v>
      </c>
      <c r="AU139" s="23" t="s">
        <v>83</v>
      </c>
      <c r="AY139" s="23" t="s">
        <v>127</v>
      </c>
      <c r="BE139" s="202">
        <f>IF(N139="základní",J139,0)</f>
        <v>0</v>
      </c>
      <c r="BF139" s="202">
        <f>IF(N139="snížená",J139,0)</f>
        <v>0</v>
      </c>
      <c r="BG139" s="202">
        <f>IF(N139="zákl. přenesená",J139,0)</f>
        <v>0</v>
      </c>
      <c r="BH139" s="202">
        <f>IF(N139="sníž. přenesená",J139,0)</f>
        <v>0</v>
      </c>
      <c r="BI139" s="202">
        <f>IF(N139="nulová",J139,0)</f>
        <v>0</v>
      </c>
      <c r="BJ139" s="23" t="s">
        <v>81</v>
      </c>
      <c r="BK139" s="202">
        <f>ROUND(I139*H139,2)</f>
        <v>0</v>
      </c>
      <c r="BL139" s="23" t="s">
        <v>180</v>
      </c>
      <c r="BM139" s="23" t="s">
        <v>248</v>
      </c>
    </row>
    <row r="140" spans="2:51" s="11" customFormat="1" ht="13.5">
      <c r="B140" s="203"/>
      <c r="C140" s="204"/>
      <c r="D140" s="205" t="s">
        <v>158</v>
      </c>
      <c r="E140" s="204"/>
      <c r="F140" s="207" t="s">
        <v>249</v>
      </c>
      <c r="G140" s="204"/>
      <c r="H140" s="208">
        <v>797.702</v>
      </c>
      <c r="I140" s="209"/>
      <c r="J140" s="204"/>
      <c r="K140" s="204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158</v>
      </c>
      <c r="AU140" s="214" t="s">
        <v>83</v>
      </c>
      <c r="AV140" s="11" t="s">
        <v>83</v>
      </c>
      <c r="AW140" s="11" t="s">
        <v>6</v>
      </c>
      <c r="AX140" s="11" t="s">
        <v>81</v>
      </c>
      <c r="AY140" s="214" t="s">
        <v>127</v>
      </c>
    </row>
    <row r="141" spans="2:65" s="1" customFormat="1" ht="51" customHeight="1">
      <c r="B141" s="40"/>
      <c r="C141" s="191" t="s">
        <v>250</v>
      </c>
      <c r="D141" s="191" t="s">
        <v>130</v>
      </c>
      <c r="E141" s="192" t="s">
        <v>251</v>
      </c>
      <c r="F141" s="193" t="s">
        <v>252</v>
      </c>
      <c r="G141" s="194" t="s">
        <v>179</v>
      </c>
      <c r="H141" s="195">
        <v>67.942</v>
      </c>
      <c r="I141" s="196"/>
      <c r="J141" s="197">
        <f>ROUND(I141*H141,2)</f>
        <v>0</v>
      </c>
      <c r="K141" s="193" t="s">
        <v>134</v>
      </c>
      <c r="L141" s="60"/>
      <c r="M141" s="198" t="s">
        <v>23</v>
      </c>
      <c r="N141" s="199" t="s">
        <v>44</v>
      </c>
      <c r="O141" s="41"/>
      <c r="P141" s="200">
        <f>O141*H141</f>
        <v>0</v>
      </c>
      <c r="Q141" s="200">
        <v>0.00025</v>
      </c>
      <c r="R141" s="200">
        <f>Q141*H141</f>
        <v>0.016985499999999997</v>
      </c>
      <c r="S141" s="200">
        <v>0</v>
      </c>
      <c r="T141" s="201">
        <f>S141*H141</f>
        <v>0</v>
      </c>
      <c r="AR141" s="23" t="s">
        <v>180</v>
      </c>
      <c r="AT141" s="23" t="s">
        <v>130</v>
      </c>
      <c r="AU141" s="23" t="s">
        <v>83</v>
      </c>
      <c r="AY141" s="23" t="s">
        <v>127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23" t="s">
        <v>81</v>
      </c>
      <c r="BK141" s="202">
        <f>ROUND(I141*H141,2)</f>
        <v>0</v>
      </c>
      <c r="BL141" s="23" t="s">
        <v>180</v>
      </c>
      <c r="BM141" s="23" t="s">
        <v>253</v>
      </c>
    </row>
    <row r="142" spans="2:51" s="11" customFormat="1" ht="13.5">
      <c r="B142" s="203"/>
      <c r="C142" s="204"/>
      <c r="D142" s="205" t="s">
        <v>158</v>
      </c>
      <c r="E142" s="206" t="s">
        <v>23</v>
      </c>
      <c r="F142" s="207" t="s">
        <v>254</v>
      </c>
      <c r="G142" s="204"/>
      <c r="H142" s="208">
        <v>67.942</v>
      </c>
      <c r="I142" s="209"/>
      <c r="J142" s="204"/>
      <c r="K142" s="204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158</v>
      </c>
      <c r="AU142" s="214" t="s">
        <v>83</v>
      </c>
      <c r="AV142" s="11" t="s">
        <v>83</v>
      </c>
      <c r="AW142" s="11" t="s">
        <v>36</v>
      </c>
      <c r="AX142" s="11" t="s">
        <v>73</v>
      </c>
      <c r="AY142" s="214" t="s">
        <v>127</v>
      </c>
    </row>
    <row r="143" spans="2:51" s="12" customFormat="1" ht="13.5">
      <c r="B143" s="215"/>
      <c r="C143" s="216"/>
      <c r="D143" s="205" t="s">
        <v>158</v>
      </c>
      <c r="E143" s="217" t="s">
        <v>23</v>
      </c>
      <c r="F143" s="218" t="s">
        <v>160</v>
      </c>
      <c r="G143" s="216"/>
      <c r="H143" s="219">
        <v>67.942</v>
      </c>
      <c r="I143" s="220"/>
      <c r="J143" s="216"/>
      <c r="K143" s="216"/>
      <c r="L143" s="221"/>
      <c r="M143" s="222"/>
      <c r="N143" s="223"/>
      <c r="O143" s="223"/>
      <c r="P143" s="223"/>
      <c r="Q143" s="223"/>
      <c r="R143" s="223"/>
      <c r="S143" s="223"/>
      <c r="T143" s="224"/>
      <c r="AT143" s="225" t="s">
        <v>158</v>
      </c>
      <c r="AU143" s="225" t="s">
        <v>83</v>
      </c>
      <c r="AV143" s="12" t="s">
        <v>135</v>
      </c>
      <c r="AW143" s="12" t="s">
        <v>36</v>
      </c>
      <c r="AX143" s="12" t="s">
        <v>81</v>
      </c>
      <c r="AY143" s="225" t="s">
        <v>127</v>
      </c>
    </row>
    <row r="144" spans="2:65" s="1" customFormat="1" ht="16.5" customHeight="1">
      <c r="B144" s="40"/>
      <c r="C144" s="226" t="s">
        <v>255</v>
      </c>
      <c r="D144" s="226" t="s">
        <v>194</v>
      </c>
      <c r="E144" s="227" t="s">
        <v>246</v>
      </c>
      <c r="F144" s="228" t="s">
        <v>247</v>
      </c>
      <c r="G144" s="229" t="s">
        <v>179</v>
      </c>
      <c r="H144" s="230">
        <v>78.133</v>
      </c>
      <c r="I144" s="231"/>
      <c r="J144" s="232">
        <f>ROUND(I144*H144,2)</f>
        <v>0</v>
      </c>
      <c r="K144" s="228" t="s">
        <v>134</v>
      </c>
      <c r="L144" s="233"/>
      <c r="M144" s="234" t="s">
        <v>23</v>
      </c>
      <c r="N144" s="235" t="s">
        <v>44</v>
      </c>
      <c r="O144" s="41"/>
      <c r="P144" s="200">
        <f>O144*H144</f>
        <v>0</v>
      </c>
      <c r="Q144" s="200">
        <v>0.002</v>
      </c>
      <c r="R144" s="200">
        <f>Q144*H144</f>
        <v>0.156266</v>
      </c>
      <c r="S144" s="200">
        <v>0</v>
      </c>
      <c r="T144" s="201">
        <f>S144*H144</f>
        <v>0</v>
      </c>
      <c r="AR144" s="23" t="s">
        <v>197</v>
      </c>
      <c r="AT144" s="23" t="s">
        <v>194</v>
      </c>
      <c r="AU144" s="23" t="s">
        <v>83</v>
      </c>
      <c r="AY144" s="23" t="s">
        <v>127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23" t="s">
        <v>81</v>
      </c>
      <c r="BK144" s="202">
        <f>ROUND(I144*H144,2)</f>
        <v>0</v>
      </c>
      <c r="BL144" s="23" t="s">
        <v>180</v>
      </c>
      <c r="BM144" s="23" t="s">
        <v>256</v>
      </c>
    </row>
    <row r="145" spans="2:51" s="11" customFormat="1" ht="13.5">
      <c r="B145" s="203"/>
      <c r="C145" s="204"/>
      <c r="D145" s="205" t="s">
        <v>158</v>
      </c>
      <c r="E145" s="204"/>
      <c r="F145" s="207" t="s">
        <v>257</v>
      </c>
      <c r="G145" s="204"/>
      <c r="H145" s="208">
        <v>78.133</v>
      </c>
      <c r="I145" s="209"/>
      <c r="J145" s="204"/>
      <c r="K145" s="204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158</v>
      </c>
      <c r="AU145" s="214" t="s">
        <v>83</v>
      </c>
      <c r="AV145" s="11" t="s">
        <v>83</v>
      </c>
      <c r="AW145" s="11" t="s">
        <v>6</v>
      </c>
      <c r="AX145" s="11" t="s">
        <v>81</v>
      </c>
      <c r="AY145" s="214" t="s">
        <v>127</v>
      </c>
    </row>
    <row r="146" spans="2:65" s="1" customFormat="1" ht="51" customHeight="1">
      <c r="B146" s="40"/>
      <c r="C146" s="191" t="s">
        <v>258</v>
      </c>
      <c r="D146" s="191" t="s">
        <v>130</v>
      </c>
      <c r="E146" s="192" t="s">
        <v>259</v>
      </c>
      <c r="F146" s="193" t="s">
        <v>260</v>
      </c>
      <c r="G146" s="194" t="s">
        <v>179</v>
      </c>
      <c r="H146" s="195">
        <v>7.84</v>
      </c>
      <c r="I146" s="196"/>
      <c r="J146" s="197">
        <f>ROUND(I146*H146,2)</f>
        <v>0</v>
      </c>
      <c r="K146" s="193" t="s">
        <v>134</v>
      </c>
      <c r="L146" s="60"/>
      <c r="M146" s="198" t="s">
        <v>23</v>
      </c>
      <c r="N146" s="199" t="s">
        <v>44</v>
      </c>
      <c r="O146" s="41"/>
      <c r="P146" s="200">
        <f>O146*H146</f>
        <v>0</v>
      </c>
      <c r="Q146" s="200">
        <v>0.00038</v>
      </c>
      <c r="R146" s="200">
        <f>Q146*H146</f>
        <v>0.0029792</v>
      </c>
      <c r="S146" s="200">
        <v>0</v>
      </c>
      <c r="T146" s="201">
        <f>S146*H146</f>
        <v>0</v>
      </c>
      <c r="AR146" s="23" t="s">
        <v>180</v>
      </c>
      <c r="AT146" s="23" t="s">
        <v>130</v>
      </c>
      <c r="AU146" s="23" t="s">
        <v>83</v>
      </c>
      <c r="AY146" s="23" t="s">
        <v>127</v>
      </c>
      <c r="BE146" s="202">
        <f>IF(N146="základní",J146,0)</f>
        <v>0</v>
      </c>
      <c r="BF146" s="202">
        <f>IF(N146="snížená",J146,0)</f>
        <v>0</v>
      </c>
      <c r="BG146" s="202">
        <f>IF(N146="zákl. přenesená",J146,0)</f>
        <v>0</v>
      </c>
      <c r="BH146" s="202">
        <f>IF(N146="sníž. přenesená",J146,0)</f>
        <v>0</v>
      </c>
      <c r="BI146" s="202">
        <f>IF(N146="nulová",J146,0)</f>
        <v>0</v>
      </c>
      <c r="BJ146" s="23" t="s">
        <v>81</v>
      </c>
      <c r="BK146" s="202">
        <f>ROUND(I146*H146,2)</f>
        <v>0</v>
      </c>
      <c r="BL146" s="23" t="s">
        <v>180</v>
      </c>
      <c r="BM146" s="23" t="s">
        <v>261</v>
      </c>
    </row>
    <row r="147" spans="2:51" s="11" customFormat="1" ht="13.5">
      <c r="B147" s="203"/>
      <c r="C147" s="204"/>
      <c r="D147" s="205" t="s">
        <v>158</v>
      </c>
      <c r="E147" s="206" t="s">
        <v>23</v>
      </c>
      <c r="F147" s="207" t="s">
        <v>262</v>
      </c>
      <c r="G147" s="204"/>
      <c r="H147" s="208">
        <v>7.84</v>
      </c>
      <c r="I147" s="209"/>
      <c r="J147" s="204"/>
      <c r="K147" s="204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158</v>
      </c>
      <c r="AU147" s="214" t="s">
        <v>83</v>
      </c>
      <c r="AV147" s="11" t="s">
        <v>83</v>
      </c>
      <c r="AW147" s="11" t="s">
        <v>36</v>
      </c>
      <c r="AX147" s="11" t="s">
        <v>73</v>
      </c>
      <c r="AY147" s="214" t="s">
        <v>127</v>
      </c>
    </row>
    <row r="148" spans="2:51" s="12" customFormat="1" ht="13.5">
      <c r="B148" s="215"/>
      <c r="C148" s="216"/>
      <c r="D148" s="205" t="s">
        <v>158</v>
      </c>
      <c r="E148" s="217" t="s">
        <v>23</v>
      </c>
      <c r="F148" s="218" t="s">
        <v>160</v>
      </c>
      <c r="G148" s="216"/>
      <c r="H148" s="219">
        <v>7.84</v>
      </c>
      <c r="I148" s="220"/>
      <c r="J148" s="216"/>
      <c r="K148" s="216"/>
      <c r="L148" s="221"/>
      <c r="M148" s="222"/>
      <c r="N148" s="223"/>
      <c r="O148" s="223"/>
      <c r="P148" s="223"/>
      <c r="Q148" s="223"/>
      <c r="R148" s="223"/>
      <c r="S148" s="223"/>
      <c r="T148" s="224"/>
      <c r="AT148" s="225" t="s">
        <v>158</v>
      </c>
      <c r="AU148" s="225" t="s">
        <v>83</v>
      </c>
      <c r="AV148" s="12" t="s">
        <v>135</v>
      </c>
      <c r="AW148" s="12" t="s">
        <v>36</v>
      </c>
      <c r="AX148" s="12" t="s">
        <v>81</v>
      </c>
      <c r="AY148" s="225" t="s">
        <v>127</v>
      </c>
    </row>
    <row r="149" spans="2:65" s="1" customFormat="1" ht="16.5" customHeight="1">
      <c r="B149" s="40"/>
      <c r="C149" s="226" t="s">
        <v>263</v>
      </c>
      <c r="D149" s="226" t="s">
        <v>194</v>
      </c>
      <c r="E149" s="227" t="s">
        <v>246</v>
      </c>
      <c r="F149" s="228" t="s">
        <v>247</v>
      </c>
      <c r="G149" s="229" t="s">
        <v>179</v>
      </c>
      <c r="H149" s="230">
        <v>9.016</v>
      </c>
      <c r="I149" s="231"/>
      <c r="J149" s="232">
        <f>ROUND(I149*H149,2)</f>
        <v>0</v>
      </c>
      <c r="K149" s="228" t="s">
        <v>134</v>
      </c>
      <c r="L149" s="233"/>
      <c r="M149" s="234" t="s">
        <v>23</v>
      </c>
      <c r="N149" s="235" t="s">
        <v>44</v>
      </c>
      <c r="O149" s="41"/>
      <c r="P149" s="200">
        <f>O149*H149</f>
        <v>0</v>
      </c>
      <c r="Q149" s="200">
        <v>0.002</v>
      </c>
      <c r="R149" s="200">
        <f>Q149*H149</f>
        <v>0.018032</v>
      </c>
      <c r="S149" s="200">
        <v>0</v>
      </c>
      <c r="T149" s="201">
        <f>S149*H149</f>
        <v>0</v>
      </c>
      <c r="AR149" s="23" t="s">
        <v>197</v>
      </c>
      <c r="AT149" s="23" t="s">
        <v>194</v>
      </c>
      <c r="AU149" s="23" t="s">
        <v>83</v>
      </c>
      <c r="AY149" s="23" t="s">
        <v>127</v>
      </c>
      <c r="BE149" s="202">
        <f>IF(N149="základní",J149,0)</f>
        <v>0</v>
      </c>
      <c r="BF149" s="202">
        <f>IF(N149="snížená",J149,0)</f>
        <v>0</v>
      </c>
      <c r="BG149" s="202">
        <f>IF(N149="zákl. přenesená",J149,0)</f>
        <v>0</v>
      </c>
      <c r="BH149" s="202">
        <f>IF(N149="sníž. přenesená",J149,0)</f>
        <v>0</v>
      </c>
      <c r="BI149" s="202">
        <f>IF(N149="nulová",J149,0)</f>
        <v>0</v>
      </c>
      <c r="BJ149" s="23" t="s">
        <v>81</v>
      </c>
      <c r="BK149" s="202">
        <f>ROUND(I149*H149,2)</f>
        <v>0</v>
      </c>
      <c r="BL149" s="23" t="s">
        <v>180</v>
      </c>
      <c r="BM149" s="23" t="s">
        <v>264</v>
      </c>
    </row>
    <row r="150" spans="2:51" s="11" customFormat="1" ht="13.5">
      <c r="B150" s="203"/>
      <c r="C150" s="204"/>
      <c r="D150" s="205" t="s">
        <v>158</v>
      </c>
      <c r="E150" s="204"/>
      <c r="F150" s="207" t="s">
        <v>265</v>
      </c>
      <c r="G150" s="204"/>
      <c r="H150" s="208">
        <v>9.016</v>
      </c>
      <c r="I150" s="209"/>
      <c r="J150" s="204"/>
      <c r="K150" s="204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158</v>
      </c>
      <c r="AU150" s="214" t="s">
        <v>83</v>
      </c>
      <c r="AV150" s="11" t="s">
        <v>83</v>
      </c>
      <c r="AW150" s="11" t="s">
        <v>6</v>
      </c>
      <c r="AX150" s="11" t="s">
        <v>81</v>
      </c>
      <c r="AY150" s="214" t="s">
        <v>127</v>
      </c>
    </row>
    <row r="151" spans="2:65" s="1" customFormat="1" ht="38.25" customHeight="1">
      <c r="B151" s="40"/>
      <c r="C151" s="191" t="s">
        <v>266</v>
      </c>
      <c r="D151" s="191" t="s">
        <v>130</v>
      </c>
      <c r="E151" s="192" t="s">
        <v>267</v>
      </c>
      <c r="F151" s="193" t="s">
        <v>268</v>
      </c>
      <c r="G151" s="194" t="s">
        <v>133</v>
      </c>
      <c r="H151" s="195">
        <v>1</v>
      </c>
      <c r="I151" s="196"/>
      <c r="J151" s="197">
        <f>ROUND(I151*H151,2)</f>
        <v>0</v>
      </c>
      <c r="K151" s="193" t="s">
        <v>134</v>
      </c>
      <c r="L151" s="60"/>
      <c r="M151" s="198" t="s">
        <v>23</v>
      </c>
      <c r="N151" s="199" t="s">
        <v>44</v>
      </c>
      <c r="O151" s="41"/>
      <c r="P151" s="200">
        <f>O151*H151</f>
        <v>0</v>
      </c>
      <c r="Q151" s="200">
        <v>0.00011</v>
      </c>
      <c r="R151" s="200">
        <f>Q151*H151</f>
        <v>0.00011</v>
      </c>
      <c r="S151" s="200">
        <v>0</v>
      </c>
      <c r="T151" s="201">
        <f>S151*H151</f>
        <v>0</v>
      </c>
      <c r="AR151" s="23" t="s">
        <v>180</v>
      </c>
      <c r="AT151" s="23" t="s">
        <v>130</v>
      </c>
      <c r="AU151" s="23" t="s">
        <v>83</v>
      </c>
      <c r="AY151" s="23" t="s">
        <v>127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23" t="s">
        <v>81</v>
      </c>
      <c r="BK151" s="202">
        <f>ROUND(I151*H151,2)</f>
        <v>0</v>
      </c>
      <c r="BL151" s="23" t="s">
        <v>180</v>
      </c>
      <c r="BM151" s="23" t="s">
        <v>269</v>
      </c>
    </row>
    <row r="152" spans="2:51" s="11" customFormat="1" ht="13.5">
      <c r="B152" s="203"/>
      <c r="C152" s="204"/>
      <c r="D152" s="205" t="s">
        <v>158</v>
      </c>
      <c r="E152" s="206" t="s">
        <v>23</v>
      </c>
      <c r="F152" s="207" t="s">
        <v>270</v>
      </c>
      <c r="G152" s="204"/>
      <c r="H152" s="208">
        <v>1</v>
      </c>
      <c r="I152" s="209"/>
      <c r="J152" s="204"/>
      <c r="K152" s="204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158</v>
      </c>
      <c r="AU152" s="214" t="s">
        <v>83</v>
      </c>
      <c r="AV152" s="11" t="s">
        <v>83</v>
      </c>
      <c r="AW152" s="11" t="s">
        <v>36</v>
      </c>
      <c r="AX152" s="11" t="s">
        <v>73</v>
      </c>
      <c r="AY152" s="214" t="s">
        <v>127</v>
      </c>
    </row>
    <row r="153" spans="2:51" s="12" customFormat="1" ht="13.5">
      <c r="B153" s="215"/>
      <c r="C153" s="216"/>
      <c r="D153" s="205" t="s">
        <v>158</v>
      </c>
      <c r="E153" s="217" t="s">
        <v>23</v>
      </c>
      <c r="F153" s="218" t="s">
        <v>160</v>
      </c>
      <c r="G153" s="216"/>
      <c r="H153" s="219">
        <v>1</v>
      </c>
      <c r="I153" s="220"/>
      <c r="J153" s="216"/>
      <c r="K153" s="216"/>
      <c r="L153" s="221"/>
      <c r="M153" s="222"/>
      <c r="N153" s="223"/>
      <c r="O153" s="223"/>
      <c r="P153" s="223"/>
      <c r="Q153" s="223"/>
      <c r="R153" s="223"/>
      <c r="S153" s="223"/>
      <c r="T153" s="224"/>
      <c r="AT153" s="225" t="s">
        <v>158</v>
      </c>
      <c r="AU153" s="225" t="s">
        <v>83</v>
      </c>
      <c r="AV153" s="12" t="s">
        <v>135</v>
      </c>
      <c r="AW153" s="12" t="s">
        <v>36</v>
      </c>
      <c r="AX153" s="12" t="s">
        <v>81</v>
      </c>
      <c r="AY153" s="225" t="s">
        <v>127</v>
      </c>
    </row>
    <row r="154" spans="2:65" s="1" customFormat="1" ht="16.5" customHeight="1">
      <c r="B154" s="40"/>
      <c r="C154" s="226" t="s">
        <v>271</v>
      </c>
      <c r="D154" s="226" t="s">
        <v>194</v>
      </c>
      <c r="E154" s="227" t="s">
        <v>212</v>
      </c>
      <c r="F154" s="228" t="s">
        <v>213</v>
      </c>
      <c r="G154" s="229" t="s">
        <v>179</v>
      </c>
      <c r="H154" s="230">
        <v>0.832</v>
      </c>
      <c r="I154" s="231"/>
      <c r="J154" s="232">
        <f>ROUND(I154*H154,2)</f>
        <v>0</v>
      </c>
      <c r="K154" s="228" t="s">
        <v>134</v>
      </c>
      <c r="L154" s="233"/>
      <c r="M154" s="234" t="s">
        <v>23</v>
      </c>
      <c r="N154" s="235" t="s">
        <v>44</v>
      </c>
      <c r="O154" s="41"/>
      <c r="P154" s="200">
        <f>O154*H154</f>
        <v>0</v>
      </c>
      <c r="Q154" s="200">
        <v>0.0013</v>
      </c>
      <c r="R154" s="200">
        <f>Q154*H154</f>
        <v>0.0010815999999999998</v>
      </c>
      <c r="S154" s="200">
        <v>0</v>
      </c>
      <c r="T154" s="201">
        <f>S154*H154</f>
        <v>0</v>
      </c>
      <c r="AR154" s="23" t="s">
        <v>197</v>
      </c>
      <c r="AT154" s="23" t="s">
        <v>194</v>
      </c>
      <c r="AU154" s="23" t="s">
        <v>83</v>
      </c>
      <c r="AY154" s="23" t="s">
        <v>127</v>
      </c>
      <c r="BE154" s="202">
        <f>IF(N154="základní",J154,0)</f>
        <v>0</v>
      </c>
      <c r="BF154" s="202">
        <f>IF(N154="snížená",J154,0)</f>
        <v>0</v>
      </c>
      <c r="BG154" s="202">
        <f>IF(N154="zákl. přenesená",J154,0)</f>
        <v>0</v>
      </c>
      <c r="BH154" s="202">
        <f>IF(N154="sníž. přenesená",J154,0)</f>
        <v>0</v>
      </c>
      <c r="BI154" s="202">
        <f>IF(N154="nulová",J154,0)</f>
        <v>0</v>
      </c>
      <c r="BJ154" s="23" t="s">
        <v>81</v>
      </c>
      <c r="BK154" s="202">
        <f>ROUND(I154*H154,2)</f>
        <v>0</v>
      </c>
      <c r="BL154" s="23" t="s">
        <v>180</v>
      </c>
      <c r="BM154" s="23" t="s">
        <v>272</v>
      </c>
    </row>
    <row r="155" spans="2:51" s="11" customFormat="1" ht="13.5">
      <c r="B155" s="203"/>
      <c r="C155" s="204"/>
      <c r="D155" s="205" t="s">
        <v>158</v>
      </c>
      <c r="E155" s="206" t="s">
        <v>23</v>
      </c>
      <c r="F155" s="207" t="s">
        <v>273</v>
      </c>
      <c r="G155" s="204"/>
      <c r="H155" s="208">
        <v>0.64</v>
      </c>
      <c r="I155" s="209"/>
      <c r="J155" s="204"/>
      <c r="K155" s="204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158</v>
      </c>
      <c r="AU155" s="214" t="s">
        <v>83</v>
      </c>
      <c r="AV155" s="11" t="s">
        <v>83</v>
      </c>
      <c r="AW155" s="11" t="s">
        <v>36</v>
      </c>
      <c r="AX155" s="11" t="s">
        <v>73</v>
      </c>
      <c r="AY155" s="214" t="s">
        <v>127</v>
      </c>
    </row>
    <row r="156" spans="2:51" s="12" customFormat="1" ht="13.5">
      <c r="B156" s="215"/>
      <c r="C156" s="216"/>
      <c r="D156" s="205" t="s">
        <v>158</v>
      </c>
      <c r="E156" s="217" t="s">
        <v>23</v>
      </c>
      <c r="F156" s="218" t="s">
        <v>160</v>
      </c>
      <c r="G156" s="216"/>
      <c r="H156" s="219">
        <v>0.64</v>
      </c>
      <c r="I156" s="220"/>
      <c r="J156" s="216"/>
      <c r="K156" s="216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158</v>
      </c>
      <c r="AU156" s="225" t="s">
        <v>83</v>
      </c>
      <c r="AV156" s="12" t="s">
        <v>135</v>
      </c>
      <c r="AW156" s="12" t="s">
        <v>36</v>
      </c>
      <c r="AX156" s="12" t="s">
        <v>81</v>
      </c>
      <c r="AY156" s="225" t="s">
        <v>127</v>
      </c>
    </row>
    <row r="157" spans="2:51" s="11" customFormat="1" ht="13.5">
      <c r="B157" s="203"/>
      <c r="C157" s="204"/>
      <c r="D157" s="205" t="s">
        <v>158</v>
      </c>
      <c r="E157" s="204"/>
      <c r="F157" s="207" t="s">
        <v>274</v>
      </c>
      <c r="G157" s="204"/>
      <c r="H157" s="208">
        <v>0.832</v>
      </c>
      <c r="I157" s="209"/>
      <c r="J157" s="204"/>
      <c r="K157" s="204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158</v>
      </c>
      <c r="AU157" s="214" t="s">
        <v>83</v>
      </c>
      <c r="AV157" s="11" t="s">
        <v>83</v>
      </c>
      <c r="AW157" s="11" t="s">
        <v>6</v>
      </c>
      <c r="AX157" s="11" t="s">
        <v>81</v>
      </c>
      <c r="AY157" s="214" t="s">
        <v>127</v>
      </c>
    </row>
    <row r="158" spans="2:65" s="1" customFormat="1" ht="25.5" customHeight="1">
      <c r="B158" s="40"/>
      <c r="C158" s="191" t="s">
        <v>275</v>
      </c>
      <c r="D158" s="191" t="s">
        <v>130</v>
      </c>
      <c r="E158" s="192" t="s">
        <v>276</v>
      </c>
      <c r="F158" s="193" t="s">
        <v>277</v>
      </c>
      <c r="G158" s="194" t="s">
        <v>179</v>
      </c>
      <c r="H158" s="195">
        <v>769.478</v>
      </c>
      <c r="I158" s="196"/>
      <c r="J158" s="197">
        <f>ROUND(I158*H158,2)</f>
        <v>0</v>
      </c>
      <c r="K158" s="193" t="s">
        <v>134</v>
      </c>
      <c r="L158" s="60"/>
      <c r="M158" s="198" t="s">
        <v>23</v>
      </c>
      <c r="N158" s="199" t="s">
        <v>44</v>
      </c>
      <c r="O158" s="41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AR158" s="23" t="s">
        <v>180</v>
      </c>
      <c r="AT158" s="23" t="s">
        <v>130</v>
      </c>
      <c r="AU158" s="23" t="s">
        <v>83</v>
      </c>
      <c r="AY158" s="23" t="s">
        <v>127</v>
      </c>
      <c r="BE158" s="202">
        <f>IF(N158="základní",J158,0)</f>
        <v>0</v>
      </c>
      <c r="BF158" s="202">
        <f>IF(N158="snížená",J158,0)</f>
        <v>0</v>
      </c>
      <c r="BG158" s="202">
        <f>IF(N158="zákl. přenesená",J158,0)</f>
        <v>0</v>
      </c>
      <c r="BH158" s="202">
        <f>IF(N158="sníž. přenesená",J158,0)</f>
        <v>0</v>
      </c>
      <c r="BI158" s="202">
        <f>IF(N158="nulová",J158,0)</f>
        <v>0</v>
      </c>
      <c r="BJ158" s="23" t="s">
        <v>81</v>
      </c>
      <c r="BK158" s="202">
        <f>ROUND(I158*H158,2)</f>
        <v>0</v>
      </c>
      <c r="BL158" s="23" t="s">
        <v>180</v>
      </c>
      <c r="BM158" s="23" t="s">
        <v>278</v>
      </c>
    </row>
    <row r="159" spans="2:51" s="11" customFormat="1" ht="13.5">
      <c r="B159" s="203"/>
      <c r="C159" s="204"/>
      <c r="D159" s="205" t="s">
        <v>158</v>
      </c>
      <c r="E159" s="206" t="s">
        <v>23</v>
      </c>
      <c r="F159" s="207" t="s">
        <v>192</v>
      </c>
      <c r="G159" s="204"/>
      <c r="H159" s="208">
        <v>769.478</v>
      </c>
      <c r="I159" s="209"/>
      <c r="J159" s="204"/>
      <c r="K159" s="204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158</v>
      </c>
      <c r="AU159" s="214" t="s">
        <v>83</v>
      </c>
      <c r="AV159" s="11" t="s">
        <v>83</v>
      </c>
      <c r="AW159" s="11" t="s">
        <v>36</v>
      </c>
      <c r="AX159" s="11" t="s">
        <v>73</v>
      </c>
      <c r="AY159" s="214" t="s">
        <v>127</v>
      </c>
    </row>
    <row r="160" spans="2:51" s="12" customFormat="1" ht="13.5">
      <c r="B160" s="215"/>
      <c r="C160" s="216"/>
      <c r="D160" s="205" t="s">
        <v>158</v>
      </c>
      <c r="E160" s="217" t="s">
        <v>23</v>
      </c>
      <c r="F160" s="218" t="s">
        <v>160</v>
      </c>
      <c r="G160" s="216"/>
      <c r="H160" s="219">
        <v>769.478</v>
      </c>
      <c r="I160" s="220"/>
      <c r="J160" s="216"/>
      <c r="K160" s="216"/>
      <c r="L160" s="221"/>
      <c r="M160" s="222"/>
      <c r="N160" s="223"/>
      <c r="O160" s="223"/>
      <c r="P160" s="223"/>
      <c r="Q160" s="223"/>
      <c r="R160" s="223"/>
      <c r="S160" s="223"/>
      <c r="T160" s="224"/>
      <c r="AT160" s="225" t="s">
        <v>158</v>
      </c>
      <c r="AU160" s="225" t="s">
        <v>83</v>
      </c>
      <c r="AV160" s="12" t="s">
        <v>135</v>
      </c>
      <c r="AW160" s="12" t="s">
        <v>36</v>
      </c>
      <c r="AX160" s="12" t="s">
        <v>81</v>
      </c>
      <c r="AY160" s="225" t="s">
        <v>127</v>
      </c>
    </row>
    <row r="161" spans="2:65" s="1" customFormat="1" ht="16.5" customHeight="1">
      <c r="B161" s="40"/>
      <c r="C161" s="226" t="s">
        <v>197</v>
      </c>
      <c r="D161" s="226" t="s">
        <v>194</v>
      </c>
      <c r="E161" s="227" t="s">
        <v>279</v>
      </c>
      <c r="F161" s="228" t="s">
        <v>280</v>
      </c>
      <c r="G161" s="229" t="s">
        <v>179</v>
      </c>
      <c r="H161" s="230">
        <v>769.478</v>
      </c>
      <c r="I161" s="231"/>
      <c r="J161" s="232">
        <f>ROUND(I161*H161,2)</f>
        <v>0</v>
      </c>
      <c r="K161" s="228" t="s">
        <v>134</v>
      </c>
      <c r="L161" s="233"/>
      <c r="M161" s="234" t="s">
        <v>23</v>
      </c>
      <c r="N161" s="235" t="s">
        <v>44</v>
      </c>
      <c r="O161" s="41"/>
      <c r="P161" s="200">
        <f>O161*H161</f>
        <v>0</v>
      </c>
      <c r="Q161" s="200">
        <v>0.0003</v>
      </c>
      <c r="R161" s="200">
        <f>Q161*H161</f>
        <v>0.23084339999999998</v>
      </c>
      <c r="S161" s="200">
        <v>0</v>
      </c>
      <c r="T161" s="201">
        <f>S161*H161</f>
        <v>0</v>
      </c>
      <c r="AR161" s="23" t="s">
        <v>197</v>
      </c>
      <c r="AT161" s="23" t="s">
        <v>194</v>
      </c>
      <c r="AU161" s="23" t="s">
        <v>83</v>
      </c>
      <c r="AY161" s="23" t="s">
        <v>127</v>
      </c>
      <c r="BE161" s="202">
        <f>IF(N161="základní",J161,0)</f>
        <v>0</v>
      </c>
      <c r="BF161" s="202">
        <f>IF(N161="snížená",J161,0)</f>
        <v>0</v>
      </c>
      <c r="BG161" s="202">
        <f>IF(N161="zákl. přenesená",J161,0)</f>
        <v>0</v>
      </c>
      <c r="BH161" s="202">
        <f>IF(N161="sníž. přenesená",J161,0)</f>
        <v>0</v>
      </c>
      <c r="BI161" s="202">
        <f>IF(N161="nulová",J161,0)</f>
        <v>0</v>
      </c>
      <c r="BJ161" s="23" t="s">
        <v>81</v>
      </c>
      <c r="BK161" s="202">
        <f>ROUND(I161*H161,2)</f>
        <v>0</v>
      </c>
      <c r="BL161" s="23" t="s">
        <v>180</v>
      </c>
      <c r="BM161" s="23" t="s">
        <v>281</v>
      </c>
    </row>
    <row r="162" spans="2:65" s="1" customFormat="1" ht="25.5" customHeight="1">
      <c r="B162" s="40"/>
      <c r="C162" s="191" t="s">
        <v>282</v>
      </c>
      <c r="D162" s="191" t="s">
        <v>130</v>
      </c>
      <c r="E162" s="192" t="s">
        <v>283</v>
      </c>
      <c r="F162" s="193" t="s">
        <v>284</v>
      </c>
      <c r="G162" s="194" t="s">
        <v>179</v>
      </c>
      <c r="H162" s="195">
        <v>132.752</v>
      </c>
      <c r="I162" s="196"/>
      <c r="J162" s="197">
        <f>ROUND(I162*H162,2)</f>
        <v>0</v>
      </c>
      <c r="K162" s="193" t="s">
        <v>134</v>
      </c>
      <c r="L162" s="60"/>
      <c r="M162" s="198" t="s">
        <v>23</v>
      </c>
      <c r="N162" s="199" t="s">
        <v>44</v>
      </c>
      <c r="O162" s="41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AR162" s="23" t="s">
        <v>180</v>
      </c>
      <c r="AT162" s="23" t="s">
        <v>130</v>
      </c>
      <c r="AU162" s="23" t="s">
        <v>83</v>
      </c>
      <c r="AY162" s="23" t="s">
        <v>127</v>
      </c>
      <c r="BE162" s="202">
        <f>IF(N162="základní",J162,0)</f>
        <v>0</v>
      </c>
      <c r="BF162" s="202">
        <f>IF(N162="snížená",J162,0)</f>
        <v>0</v>
      </c>
      <c r="BG162" s="202">
        <f>IF(N162="zákl. přenesená",J162,0)</f>
        <v>0</v>
      </c>
      <c r="BH162" s="202">
        <f>IF(N162="sníž. přenesená",J162,0)</f>
        <v>0</v>
      </c>
      <c r="BI162" s="202">
        <f>IF(N162="nulová",J162,0)</f>
        <v>0</v>
      </c>
      <c r="BJ162" s="23" t="s">
        <v>81</v>
      </c>
      <c r="BK162" s="202">
        <f>ROUND(I162*H162,2)</f>
        <v>0</v>
      </c>
      <c r="BL162" s="23" t="s">
        <v>180</v>
      </c>
      <c r="BM162" s="23" t="s">
        <v>285</v>
      </c>
    </row>
    <row r="163" spans="2:51" s="11" customFormat="1" ht="13.5">
      <c r="B163" s="203"/>
      <c r="C163" s="204"/>
      <c r="D163" s="205" t="s">
        <v>158</v>
      </c>
      <c r="E163" s="206" t="s">
        <v>23</v>
      </c>
      <c r="F163" s="207" t="s">
        <v>286</v>
      </c>
      <c r="G163" s="204"/>
      <c r="H163" s="208">
        <v>40.522</v>
      </c>
      <c r="I163" s="209"/>
      <c r="J163" s="204"/>
      <c r="K163" s="204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158</v>
      </c>
      <c r="AU163" s="214" t="s">
        <v>83</v>
      </c>
      <c r="AV163" s="11" t="s">
        <v>83</v>
      </c>
      <c r="AW163" s="11" t="s">
        <v>36</v>
      </c>
      <c r="AX163" s="11" t="s">
        <v>73</v>
      </c>
      <c r="AY163" s="214" t="s">
        <v>127</v>
      </c>
    </row>
    <row r="164" spans="2:51" s="11" customFormat="1" ht="13.5">
      <c r="B164" s="203"/>
      <c r="C164" s="204"/>
      <c r="D164" s="205" t="s">
        <v>158</v>
      </c>
      <c r="E164" s="206" t="s">
        <v>23</v>
      </c>
      <c r="F164" s="207" t="s">
        <v>287</v>
      </c>
      <c r="G164" s="204"/>
      <c r="H164" s="208">
        <v>92.23</v>
      </c>
      <c r="I164" s="209"/>
      <c r="J164" s="204"/>
      <c r="K164" s="204"/>
      <c r="L164" s="210"/>
      <c r="M164" s="211"/>
      <c r="N164" s="212"/>
      <c r="O164" s="212"/>
      <c r="P164" s="212"/>
      <c r="Q164" s="212"/>
      <c r="R164" s="212"/>
      <c r="S164" s="212"/>
      <c r="T164" s="213"/>
      <c r="AT164" s="214" t="s">
        <v>158</v>
      </c>
      <c r="AU164" s="214" t="s">
        <v>83</v>
      </c>
      <c r="AV164" s="11" t="s">
        <v>83</v>
      </c>
      <c r="AW164" s="11" t="s">
        <v>36</v>
      </c>
      <c r="AX164" s="11" t="s">
        <v>73</v>
      </c>
      <c r="AY164" s="214" t="s">
        <v>127</v>
      </c>
    </row>
    <row r="165" spans="2:51" s="12" customFormat="1" ht="13.5">
      <c r="B165" s="215"/>
      <c r="C165" s="216"/>
      <c r="D165" s="205" t="s">
        <v>158</v>
      </c>
      <c r="E165" s="217" t="s">
        <v>23</v>
      </c>
      <c r="F165" s="218" t="s">
        <v>160</v>
      </c>
      <c r="G165" s="216"/>
      <c r="H165" s="219">
        <v>132.752</v>
      </c>
      <c r="I165" s="220"/>
      <c r="J165" s="216"/>
      <c r="K165" s="216"/>
      <c r="L165" s="221"/>
      <c r="M165" s="222"/>
      <c r="N165" s="223"/>
      <c r="O165" s="223"/>
      <c r="P165" s="223"/>
      <c r="Q165" s="223"/>
      <c r="R165" s="223"/>
      <c r="S165" s="223"/>
      <c r="T165" s="224"/>
      <c r="AT165" s="225" t="s">
        <v>158</v>
      </c>
      <c r="AU165" s="225" t="s">
        <v>83</v>
      </c>
      <c r="AV165" s="12" t="s">
        <v>135</v>
      </c>
      <c r="AW165" s="12" t="s">
        <v>36</v>
      </c>
      <c r="AX165" s="12" t="s">
        <v>81</v>
      </c>
      <c r="AY165" s="225" t="s">
        <v>127</v>
      </c>
    </row>
    <row r="166" spans="2:65" s="1" customFormat="1" ht="16.5" customHeight="1">
      <c r="B166" s="40"/>
      <c r="C166" s="226" t="s">
        <v>288</v>
      </c>
      <c r="D166" s="226" t="s">
        <v>194</v>
      </c>
      <c r="E166" s="227" t="s">
        <v>195</v>
      </c>
      <c r="F166" s="228" t="s">
        <v>196</v>
      </c>
      <c r="G166" s="229" t="s">
        <v>148</v>
      </c>
      <c r="H166" s="230">
        <v>0.046</v>
      </c>
      <c r="I166" s="231"/>
      <c r="J166" s="232">
        <f>ROUND(I166*H166,2)</f>
        <v>0</v>
      </c>
      <c r="K166" s="228" t="s">
        <v>134</v>
      </c>
      <c r="L166" s="233"/>
      <c r="M166" s="234" t="s">
        <v>23</v>
      </c>
      <c r="N166" s="235" t="s">
        <v>44</v>
      </c>
      <c r="O166" s="41"/>
      <c r="P166" s="200">
        <f>O166*H166</f>
        <v>0</v>
      </c>
      <c r="Q166" s="200">
        <v>1</v>
      </c>
      <c r="R166" s="200">
        <f>Q166*H166</f>
        <v>0.046</v>
      </c>
      <c r="S166" s="200">
        <v>0</v>
      </c>
      <c r="T166" s="201">
        <f>S166*H166</f>
        <v>0</v>
      </c>
      <c r="AR166" s="23" t="s">
        <v>197</v>
      </c>
      <c r="AT166" s="23" t="s">
        <v>194</v>
      </c>
      <c r="AU166" s="23" t="s">
        <v>83</v>
      </c>
      <c r="AY166" s="23" t="s">
        <v>127</v>
      </c>
      <c r="BE166" s="202">
        <f>IF(N166="základní",J166,0)</f>
        <v>0</v>
      </c>
      <c r="BF166" s="202">
        <f>IF(N166="snížená",J166,0)</f>
        <v>0</v>
      </c>
      <c r="BG166" s="202">
        <f>IF(N166="zákl. přenesená",J166,0)</f>
        <v>0</v>
      </c>
      <c r="BH166" s="202">
        <f>IF(N166="sníž. přenesená",J166,0)</f>
        <v>0</v>
      </c>
      <c r="BI166" s="202">
        <f>IF(N166="nulová",J166,0)</f>
        <v>0</v>
      </c>
      <c r="BJ166" s="23" t="s">
        <v>81</v>
      </c>
      <c r="BK166" s="202">
        <f>ROUND(I166*H166,2)</f>
        <v>0</v>
      </c>
      <c r="BL166" s="23" t="s">
        <v>180</v>
      </c>
      <c r="BM166" s="23" t="s">
        <v>289</v>
      </c>
    </row>
    <row r="167" spans="2:51" s="11" customFormat="1" ht="13.5">
      <c r="B167" s="203"/>
      <c r="C167" s="204"/>
      <c r="D167" s="205" t="s">
        <v>158</v>
      </c>
      <c r="E167" s="204"/>
      <c r="F167" s="207" t="s">
        <v>290</v>
      </c>
      <c r="G167" s="204"/>
      <c r="H167" s="208">
        <v>0.046</v>
      </c>
      <c r="I167" s="209"/>
      <c r="J167" s="204"/>
      <c r="K167" s="204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158</v>
      </c>
      <c r="AU167" s="214" t="s">
        <v>83</v>
      </c>
      <c r="AV167" s="11" t="s">
        <v>83</v>
      </c>
      <c r="AW167" s="11" t="s">
        <v>6</v>
      </c>
      <c r="AX167" s="11" t="s">
        <v>81</v>
      </c>
      <c r="AY167" s="214" t="s">
        <v>127</v>
      </c>
    </row>
    <row r="168" spans="2:65" s="1" customFormat="1" ht="38.25" customHeight="1">
      <c r="B168" s="40"/>
      <c r="C168" s="191" t="s">
        <v>291</v>
      </c>
      <c r="D168" s="191" t="s">
        <v>130</v>
      </c>
      <c r="E168" s="192" t="s">
        <v>292</v>
      </c>
      <c r="F168" s="193" t="s">
        <v>293</v>
      </c>
      <c r="G168" s="194" t="s">
        <v>179</v>
      </c>
      <c r="H168" s="195">
        <v>92.748</v>
      </c>
      <c r="I168" s="196"/>
      <c r="J168" s="197">
        <f>ROUND(I168*H168,2)</f>
        <v>0</v>
      </c>
      <c r="K168" s="193" t="s">
        <v>134</v>
      </c>
      <c r="L168" s="60"/>
      <c r="M168" s="198" t="s">
        <v>23</v>
      </c>
      <c r="N168" s="199" t="s">
        <v>44</v>
      </c>
      <c r="O168" s="41"/>
      <c r="P168" s="200">
        <f>O168*H168</f>
        <v>0</v>
      </c>
      <c r="Q168" s="200">
        <v>0</v>
      </c>
      <c r="R168" s="200">
        <f>Q168*H168</f>
        <v>0</v>
      </c>
      <c r="S168" s="200">
        <v>0</v>
      </c>
      <c r="T168" s="201">
        <f>S168*H168</f>
        <v>0</v>
      </c>
      <c r="AR168" s="23" t="s">
        <v>180</v>
      </c>
      <c r="AT168" s="23" t="s">
        <v>130</v>
      </c>
      <c r="AU168" s="23" t="s">
        <v>83</v>
      </c>
      <c r="AY168" s="23" t="s">
        <v>127</v>
      </c>
      <c r="BE168" s="202">
        <f>IF(N168="základní",J168,0)</f>
        <v>0</v>
      </c>
      <c r="BF168" s="202">
        <f>IF(N168="snížená",J168,0)</f>
        <v>0</v>
      </c>
      <c r="BG168" s="202">
        <f>IF(N168="zákl. přenesená",J168,0)</f>
        <v>0</v>
      </c>
      <c r="BH168" s="202">
        <f>IF(N168="sníž. přenesená",J168,0)</f>
        <v>0</v>
      </c>
      <c r="BI168" s="202">
        <f>IF(N168="nulová",J168,0)</f>
        <v>0</v>
      </c>
      <c r="BJ168" s="23" t="s">
        <v>81</v>
      </c>
      <c r="BK168" s="202">
        <f>ROUND(I168*H168,2)</f>
        <v>0</v>
      </c>
      <c r="BL168" s="23" t="s">
        <v>180</v>
      </c>
      <c r="BM168" s="23" t="s">
        <v>294</v>
      </c>
    </row>
    <row r="169" spans="2:51" s="11" customFormat="1" ht="13.5">
      <c r="B169" s="203"/>
      <c r="C169" s="204"/>
      <c r="D169" s="205" t="s">
        <v>158</v>
      </c>
      <c r="E169" s="206" t="s">
        <v>23</v>
      </c>
      <c r="F169" s="207" t="s">
        <v>286</v>
      </c>
      <c r="G169" s="204"/>
      <c r="H169" s="208">
        <v>40.522</v>
      </c>
      <c r="I169" s="209"/>
      <c r="J169" s="204"/>
      <c r="K169" s="204"/>
      <c r="L169" s="210"/>
      <c r="M169" s="211"/>
      <c r="N169" s="212"/>
      <c r="O169" s="212"/>
      <c r="P169" s="212"/>
      <c r="Q169" s="212"/>
      <c r="R169" s="212"/>
      <c r="S169" s="212"/>
      <c r="T169" s="213"/>
      <c r="AT169" s="214" t="s">
        <v>158</v>
      </c>
      <c r="AU169" s="214" t="s">
        <v>83</v>
      </c>
      <c r="AV169" s="11" t="s">
        <v>83</v>
      </c>
      <c r="AW169" s="11" t="s">
        <v>36</v>
      </c>
      <c r="AX169" s="11" t="s">
        <v>73</v>
      </c>
      <c r="AY169" s="214" t="s">
        <v>127</v>
      </c>
    </row>
    <row r="170" spans="2:51" s="11" customFormat="1" ht="13.5">
      <c r="B170" s="203"/>
      <c r="C170" s="204"/>
      <c r="D170" s="205" t="s">
        <v>158</v>
      </c>
      <c r="E170" s="206" t="s">
        <v>23</v>
      </c>
      <c r="F170" s="207" t="s">
        <v>295</v>
      </c>
      <c r="G170" s="204"/>
      <c r="H170" s="208">
        <v>52.226</v>
      </c>
      <c r="I170" s="209"/>
      <c r="J170" s="204"/>
      <c r="K170" s="204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158</v>
      </c>
      <c r="AU170" s="214" t="s">
        <v>83</v>
      </c>
      <c r="AV170" s="11" t="s">
        <v>83</v>
      </c>
      <c r="AW170" s="11" t="s">
        <v>36</v>
      </c>
      <c r="AX170" s="11" t="s">
        <v>73</v>
      </c>
      <c r="AY170" s="214" t="s">
        <v>127</v>
      </c>
    </row>
    <row r="171" spans="2:51" s="12" customFormat="1" ht="13.5">
      <c r="B171" s="215"/>
      <c r="C171" s="216"/>
      <c r="D171" s="205" t="s">
        <v>158</v>
      </c>
      <c r="E171" s="217" t="s">
        <v>23</v>
      </c>
      <c r="F171" s="218" t="s">
        <v>160</v>
      </c>
      <c r="G171" s="216"/>
      <c r="H171" s="219">
        <v>92.748</v>
      </c>
      <c r="I171" s="220"/>
      <c r="J171" s="216"/>
      <c r="K171" s="216"/>
      <c r="L171" s="221"/>
      <c r="M171" s="222"/>
      <c r="N171" s="223"/>
      <c r="O171" s="223"/>
      <c r="P171" s="223"/>
      <c r="Q171" s="223"/>
      <c r="R171" s="223"/>
      <c r="S171" s="223"/>
      <c r="T171" s="224"/>
      <c r="AT171" s="225" t="s">
        <v>158</v>
      </c>
      <c r="AU171" s="225" t="s">
        <v>83</v>
      </c>
      <c r="AV171" s="12" t="s">
        <v>135</v>
      </c>
      <c r="AW171" s="12" t="s">
        <v>36</v>
      </c>
      <c r="AX171" s="12" t="s">
        <v>81</v>
      </c>
      <c r="AY171" s="225" t="s">
        <v>127</v>
      </c>
    </row>
    <row r="172" spans="2:65" s="1" customFormat="1" ht="16.5" customHeight="1">
      <c r="B172" s="40"/>
      <c r="C172" s="226" t="s">
        <v>296</v>
      </c>
      <c r="D172" s="226" t="s">
        <v>194</v>
      </c>
      <c r="E172" s="227" t="s">
        <v>279</v>
      </c>
      <c r="F172" s="228" t="s">
        <v>280</v>
      </c>
      <c r="G172" s="229" t="s">
        <v>179</v>
      </c>
      <c r="H172" s="230">
        <v>111.298</v>
      </c>
      <c r="I172" s="231"/>
      <c r="J172" s="232">
        <f>ROUND(I172*H172,2)</f>
        <v>0</v>
      </c>
      <c r="K172" s="228" t="s">
        <v>134</v>
      </c>
      <c r="L172" s="233"/>
      <c r="M172" s="234" t="s">
        <v>23</v>
      </c>
      <c r="N172" s="235" t="s">
        <v>44</v>
      </c>
      <c r="O172" s="41"/>
      <c r="P172" s="200">
        <f>O172*H172</f>
        <v>0</v>
      </c>
      <c r="Q172" s="200">
        <v>0.0003</v>
      </c>
      <c r="R172" s="200">
        <f>Q172*H172</f>
        <v>0.0333894</v>
      </c>
      <c r="S172" s="200">
        <v>0</v>
      </c>
      <c r="T172" s="201">
        <f>S172*H172</f>
        <v>0</v>
      </c>
      <c r="AR172" s="23" t="s">
        <v>197</v>
      </c>
      <c r="AT172" s="23" t="s">
        <v>194</v>
      </c>
      <c r="AU172" s="23" t="s">
        <v>83</v>
      </c>
      <c r="AY172" s="23" t="s">
        <v>127</v>
      </c>
      <c r="BE172" s="202">
        <f>IF(N172="základní",J172,0)</f>
        <v>0</v>
      </c>
      <c r="BF172" s="202">
        <f>IF(N172="snížená",J172,0)</f>
        <v>0</v>
      </c>
      <c r="BG172" s="202">
        <f>IF(N172="zákl. přenesená",J172,0)</f>
        <v>0</v>
      </c>
      <c r="BH172" s="202">
        <f>IF(N172="sníž. přenesená",J172,0)</f>
        <v>0</v>
      </c>
      <c r="BI172" s="202">
        <f>IF(N172="nulová",J172,0)</f>
        <v>0</v>
      </c>
      <c r="BJ172" s="23" t="s">
        <v>81</v>
      </c>
      <c r="BK172" s="202">
        <f>ROUND(I172*H172,2)</f>
        <v>0</v>
      </c>
      <c r="BL172" s="23" t="s">
        <v>180</v>
      </c>
      <c r="BM172" s="23" t="s">
        <v>297</v>
      </c>
    </row>
    <row r="173" spans="2:51" s="11" customFormat="1" ht="13.5">
      <c r="B173" s="203"/>
      <c r="C173" s="204"/>
      <c r="D173" s="205" t="s">
        <v>158</v>
      </c>
      <c r="E173" s="204"/>
      <c r="F173" s="207" t="s">
        <v>298</v>
      </c>
      <c r="G173" s="204"/>
      <c r="H173" s="208">
        <v>111.298</v>
      </c>
      <c r="I173" s="209"/>
      <c r="J173" s="204"/>
      <c r="K173" s="204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158</v>
      </c>
      <c r="AU173" s="214" t="s">
        <v>83</v>
      </c>
      <c r="AV173" s="11" t="s">
        <v>83</v>
      </c>
      <c r="AW173" s="11" t="s">
        <v>6</v>
      </c>
      <c r="AX173" s="11" t="s">
        <v>81</v>
      </c>
      <c r="AY173" s="214" t="s">
        <v>127</v>
      </c>
    </row>
    <row r="174" spans="2:65" s="1" customFormat="1" ht="25.5" customHeight="1">
      <c r="B174" s="40"/>
      <c r="C174" s="191" t="s">
        <v>299</v>
      </c>
      <c r="D174" s="191" t="s">
        <v>130</v>
      </c>
      <c r="E174" s="192" t="s">
        <v>300</v>
      </c>
      <c r="F174" s="193" t="s">
        <v>301</v>
      </c>
      <c r="G174" s="194" t="s">
        <v>179</v>
      </c>
      <c r="H174" s="195">
        <v>132.752</v>
      </c>
      <c r="I174" s="196"/>
      <c r="J174" s="197">
        <f>ROUND(I174*H174,2)</f>
        <v>0</v>
      </c>
      <c r="K174" s="193" t="s">
        <v>134</v>
      </c>
      <c r="L174" s="60"/>
      <c r="M174" s="198" t="s">
        <v>23</v>
      </c>
      <c r="N174" s="199" t="s">
        <v>44</v>
      </c>
      <c r="O174" s="41"/>
      <c r="P174" s="200">
        <f>O174*H174</f>
        <v>0</v>
      </c>
      <c r="Q174" s="200">
        <v>0.00094</v>
      </c>
      <c r="R174" s="200">
        <f>Q174*H174</f>
        <v>0.12478688</v>
      </c>
      <c r="S174" s="200">
        <v>0</v>
      </c>
      <c r="T174" s="201">
        <f>S174*H174</f>
        <v>0</v>
      </c>
      <c r="AR174" s="23" t="s">
        <v>180</v>
      </c>
      <c r="AT174" s="23" t="s">
        <v>130</v>
      </c>
      <c r="AU174" s="23" t="s">
        <v>83</v>
      </c>
      <c r="AY174" s="23" t="s">
        <v>127</v>
      </c>
      <c r="BE174" s="202">
        <f>IF(N174="základní",J174,0)</f>
        <v>0</v>
      </c>
      <c r="BF174" s="202">
        <f>IF(N174="snížená",J174,0)</f>
        <v>0</v>
      </c>
      <c r="BG174" s="202">
        <f>IF(N174="zákl. přenesená",J174,0)</f>
        <v>0</v>
      </c>
      <c r="BH174" s="202">
        <f>IF(N174="sníž. přenesená",J174,0)</f>
        <v>0</v>
      </c>
      <c r="BI174" s="202">
        <f>IF(N174="nulová",J174,0)</f>
        <v>0</v>
      </c>
      <c r="BJ174" s="23" t="s">
        <v>81</v>
      </c>
      <c r="BK174" s="202">
        <f>ROUND(I174*H174,2)</f>
        <v>0</v>
      </c>
      <c r="BL174" s="23" t="s">
        <v>180</v>
      </c>
      <c r="BM174" s="23" t="s">
        <v>302</v>
      </c>
    </row>
    <row r="175" spans="2:51" s="11" customFormat="1" ht="13.5">
      <c r="B175" s="203"/>
      <c r="C175" s="204"/>
      <c r="D175" s="205" t="s">
        <v>158</v>
      </c>
      <c r="E175" s="206" t="s">
        <v>23</v>
      </c>
      <c r="F175" s="207" t="s">
        <v>286</v>
      </c>
      <c r="G175" s="204"/>
      <c r="H175" s="208">
        <v>40.522</v>
      </c>
      <c r="I175" s="209"/>
      <c r="J175" s="204"/>
      <c r="K175" s="204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158</v>
      </c>
      <c r="AU175" s="214" t="s">
        <v>83</v>
      </c>
      <c r="AV175" s="11" t="s">
        <v>83</v>
      </c>
      <c r="AW175" s="11" t="s">
        <v>36</v>
      </c>
      <c r="AX175" s="11" t="s">
        <v>73</v>
      </c>
      <c r="AY175" s="214" t="s">
        <v>127</v>
      </c>
    </row>
    <row r="176" spans="2:51" s="11" customFormat="1" ht="13.5">
      <c r="B176" s="203"/>
      <c r="C176" s="204"/>
      <c r="D176" s="205" t="s">
        <v>158</v>
      </c>
      <c r="E176" s="206" t="s">
        <v>23</v>
      </c>
      <c r="F176" s="207" t="s">
        <v>287</v>
      </c>
      <c r="G176" s="204"/>
      <c r="H176" s="208">
        <v>92.23</v>
      </c>
      <c r="I176" s="209"/>
      <c r="J176" s="204"/>
      <c r="K176" s="204"/>
      <c r="L176" s="210"/>
      <c r="M176" s="211"/>
      <c r="N176" s="212"/>
      <c r="O176" s="212"/>
      <c r="P176" s="212"/>
      <c r="Q176" s="212"/>
      <c r="R176" s="212"/>
      <c r="S176" s="212"/>
      <c r="T176" s="213"/>
      <c r="AT176" s="214" t="s">
        <v>158</v>
      </c>
      <c r="AU176" s="214" t="s">
        <v>83</v>
      </c>
      <c r="AV176" s="11" t="s">
        <v>83</v>
      </c>
      <c r="AW176" s="11" t="s">
        <v>36</v>
      </c>
      <c r="AX176" s="11" t="s">
        <v>73</v>
      </c>
      <c r="AY176" s="214" t="s">
        <v>127</v>
      </c>
    </row>
    <row r="177" spans="2:51" s="12" customFormat="1" ht="13.5">
      <c r="B177" s="215"/>
      <c r="C177" s="216"/>
      <c r="D177" s="205" t="s">
        <v>158</v>
      </c>
      <c r="E177" s="217" t="s">
        <v>23</v>
      </c>
      <c r="F177" s="218" t="s">
        <v>160</v>
      </c>
      <c r="G177" s="216"/>
      <c r="H177" s="219">
        <v>132.752</v>
      </c>
      <c r="I177" s="220"/>
      <c r="J177" s="216"/>
      <c r="K177" s="216"/>
      <c r="L177" s="221"/>
      <c r="M177" s="222"/>
      <c r="N177" s="223"/>
      <c r="O177" s="223"/>
      <c r="P177" s="223"/>
      <c r="Q177" s="223"/>
      <c r="R177" s="223"/>
      <c r="S177" s="223"/>
      <c r="T177" s="224"/>
      <c r="AT177" s="225" t="s">
        <v>158</v>
      </c>
      <c r="AU177" s="225" t="s">
        <v>83</v>
      </c>
      <c r="AV177" s="12" t="s">
        <v>135</v>
      </c>
      <c r="AW177" s="12" t="s">
        <v>36</v>
      </c>
      <c r="AX177" s="12" t="s">
        <v>81</v>
      </c>
      <c r="AY177" s="225" t="s">
        <v>127</v>
      </c>
    </row>
    <row r="178" spans="2:65" s="1" customFormat="1" ht="25.5" customHeight="1">
      <c r="B178" s="40"/>
      <c r="C178" s="226" t="s">
        <v>303</v>
      </c>
      <c r="D178" s="226" t="s">
        <v>194</v>
      </c>
      <c r="E178" s="227" t="s">
        <v>204</v>
      </c>
      <c r="F178" s="228" t="s">
        <v>205</v>
      </c>
      <c r="G178" s="229" t="s">
        <v>179</v>
      </c>
      <c r="H178" s="230">
        <v>132.752</v>
      </c>
      <c r="I178" s="231"/>
      <c r="J178" s="232">
        <f>ROUND(I178*H178,2)</f>
        <v>0</v>
      </c>
      <c r="K178" s="228" t="s">
        <v>134</v>
      </c>
      <c r="L178" s="233"/>
      <c r="M178" s="234" t="s">
        <v>23</v>
      </c>
      <c r="N178" s="235" t="s">
        <v>44</v>
      </c>
      <c r="O178" s="41"/>
      <c r="P178" s="200">
        <f>O178*H178</f>
        <v>0</v>
      </c>
      <c r="Q178" s="200">
        <v>0.0045</v>
      </c>
      <c r="R178" s="200">
        <f>Q178*H178</f>
        <v>0.597384</v>
      </c>
      <c r="S178" s="200">
        <v>0</v>
      </c>
      <c r="T178" s="201">
        <f>S178*H178</f>
        <v>0</v>
      </c>
      <c r="AR178" s="23" t="s">
        <v>197</v>
      </c>
      <c r="AT178" s="23" t="s">
        <v>194</v>
      </c>
      <c r="AU178" s="23" t="s">
        <v>83</v>
      </c>
      <c r="AY178" s="23" t="s">
        <v>127</v>
      </c>
      <c r="BE178" s="202">
        <f>IF(N178="základní",J178,0)</f>
        <v>0</v>
      </c>
      <c r="BF178" s="202">
        <f>IF(N178="snížená",J178,0)</f>
        <v>0</v>
      </c>
      <c r="BG178" s="202">
        <f>IF(N178="zákl. přenesená",J178,0)</f>
        <v>0</v>
      </c>
      <c r="BH178" s="202">
        <f>IF(N178="sníž. přenesená",J178,0)</f>
        <v>0</v>
      </c>
      <c r="BI178" s="202">
        <f>IF(N178="nulová",J178,0)</f>
        <v>0</v>
      </c>
      <c r="BJ178" s="23" t="s">
        <v>81</v>
      </c>
      <c r="BK178" s="202">
        <f>ROUND(I178*H178,2)</f>
        <v>0</v>
      </c>
      <c r="BL178" s="23" t="s">
        <v>180</v>
      </c>
      <c r="BM178" s="23" t="s">
        <v>304</v>
      </c>
    </row>
    <row r="179" spans="2:65" s="1" customFormat="1" ht="38.25" customHeight="1">
      <c r="B179" s="40"/>
      <c r="C179" s="191" t="s">
        <v>305</v>
      </c>
      <c r="D179" s="191" t="s">
        <v>130</v>
      </c>
      <c r="E179" s="192" t="s">
        <v>306</v>
      </c>
      <c r="F179" s="193" t="s">
        <v>307</v>
      </c>
      <c r="G179" s="194" t="s">
        <v>179</v>
      </c>
      <c r="H179" s="195">
        <v>92.748</v>
      </c>
      <c r="I179" s="196"/>
      <c r="J179" s="197">
        <f>ROUND(I179*H179,2)</f>
        <v>0</v>
      </c>
      <c r="K179" s="193" t="s">
        <v>134</v>
      </c>
      <c r="L179" s="60"/>
      <c r="M179" s="198" t="s">
        <v>23</v>
      </c>
      <c r="N179" s="199" t="s">
        <v>44</v>
      </c>
      <c r="O179" s="41"/>
      <c r="P179" s="200">
        <f>O179*H179</f>
        <v>0</v>
      </c>
      <c r="Q179" s="200">
        <v>3E-05</v>
      </c>
      <c r="R179" s="200">
        <f>Q179*H179</f>
        <v>0.00278244</v>
      </c>
      <c r="S179" s="200">
        <v>0</v>
      </c>
      <c r="T179" s="201">
        <f>S179*H179</f>
        <v>0</v>
      </c>
      <c r="AR179" s="23" t="s">
        <v>180</v>
      </c>
      <c r="AT179" s="23" t="s">
        <v>130</v>
      </c>
      <c r="AU179" s="23" t="s">
        <v>83</v>
      </c>
      <c r="AY179" s="23" t="s">
        <v>127</v>
      </c>
      <c r="BE179" s="202">
        <f>IF(N179="základní",J179,0)</f>
        <v>0</v>
      </c>
      <c r="BF179" s="202">
        <f>IF(N179="snížená",J179,0)</f>
        <v>0</v>
      </c>
      <c r="BG179" s="202">
        <f>IF(N179="zákl. přenesená",J179,0)</f>
        <v>0</v>
      </c>
      <c r="BH179" s="202">
        <f>IF(N179="sníž. přenesená",J179,0)</f>
        <v>0</v>
      </c>
      <c r="BI179" s="202">
        <f>IF(N179="nulová",J179,0)</f>
        <v>0</v>
      </c>
      <c r="BJ179" s="23" t="s">
        <v>81</v>
      </c>
      <c r="BK179" s="202">
        <f>ROUND(I179*H179,2)</f>
        <v>0</v>
      </c>
      <c r="BL179" s="23" t="s">
        <v>180</v>
      </c>
      <c r="BM179" s="23" t="s">
        <v>308</v>
      </c>
    </row>
    <row r="180" spans="2:51" s="11" customFormat="1" ht="13.5">
      <c r="B180" s="203"/>
      <c r="C180" s="204"/>
      <c r="D180" s="205" t="s">
        <v>158</v>
      </c>
      <c r="E180" s="206" t="s">
        <v>23</v>
      </c>
      <c r="F180" s="207" t="s">
        <v>286</v>
      </c>
      <c r="G180" s="204"/>
      <c r="H180" s="208">
        <v>40.522</v>
      </c>
      <c r="I180" s="209"/>
      <c r="J180" s="204"/>
      <c r="K180" s="204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158</v>
      </c>
      <c r="AU180" s="214" t="s">
        <v>83</v>
      </c>
      <c r="AV180" s="11" t="s">
        <v>83</v>
      </c>
      <c r="AW180" s="11" t="s">
        <v>36</v>
      </c>
      <c r="AX180" s="11" t="s">
        <v>73</v>
      </c>
      <c r="AY180" s="214" t="s">
        <v>127</v>
      </c>
    </row>
    <row r="181" spans="2:51" s="11" customFormat="1" ht="13.5">
      <c r="B181" s="203"/>
      <c r="C181" s="204"/>
      <c r="D181" s="205" t="s">
        <v>158</v>
      </c>
      <c r="E181" s="206" t="s">
        <v>23</v>
      </c>
      <c r="F181" s="207" t="s">
        <v>295</v>
      </c>
      <c r="G181" s="204"/>
      <c r="H181" s="208">
        <v>52.226</v>
      </c>
      <c r="I181" s="209"/>
      <c r="J181" s="204"/>
      <c r="K181" s="204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158</v>
      </c>
      <c r="AU181" s="214" t="s">
        <v>83</v>
      </c>
      <c r="AV181" s="11" t="s">
        <v>83</v>
      </c>
      <c r="AW181" s="11" t="s">
        <v>36</v>
      </c>
      <c r="AX181" s="11" t="s">
        <v>73</v>
      </c>
      <c r="AY181" s="214" t="s">
        <v>127</v>
      </c>
    </row>
    <row r="182" spans="2:51" s="12" customFormat="1" ht="13.5">
      <c r="B182" s="215"/>
      <c r="C182" s="216"/>
      <c r="D182" s="205" t="s">
        <v>158</v>
      </c>
      <c r="E182" s="217" t="s">
        <v>23</v>
      </c>
      <c r="F182" s="218" t="s">
        <v>160</v>
      </c>
      <c r="G182" s="216"/>
      <c r="H182" s="219">
        <v>92.748</v>
      </c>
      <c r="I182" s="220"/>
      <c r="J182" s="216"/>
      <c r="K182" s="216"/>
      <c r="L182" s="221"/>
      <c r="M182" s="222"/>
      <c r="N182" s="223"/>
      <c r="O182" s="223"/>
      <c r="P182" s="223"/>
      <c r="Q182" s="223"/>
      <c r="R182" s="223"/>
      <c r="S182" s="223"/>
      <c r="T182" s="224"/>
      <c r="AT182" s="225" t="s">
        <v>158</v>
      </c>
      <c r="AU182" s="225" t="s">
        <v>83</v>
      </c>
      <c r="AV182" s="12" t="s">
        <v>135</v>
      </c>
      <c r="AW182" s="12" t="s">
        <v>36</v>
      </c>
      <c r="AX182" s="12" t="s">
        <v>81</v>
      </c>
      <c r="AY182" s="225" t="s">
        <v>127</v>
      </c>
    </row>
    <row r="183" spans="2:65" s="1" customFormat="1" ht="16.5" customHeight="1">
      <c r="B183" s="40"/>
      <c r="C183" s="226" t="s">
        <v>309</v>
      </c>
      <c r="D183" s="226" t="s">
        <v>194</v>
      </c>
      <c r="E183" s="227" t="s">
        <v>246</v>
      </c>
      <c r="F183" s="228" t="s">
        <v>247</v>
      </c>
      <c r="G183" s="229" t="s">
        <v>179</v>
      </c>
      <c r="H183" s="230">
        <v>92.748</v>
      </c>
      <c r="I183" s="231"/>
      <c r="J183" s="232">
        <f>ROUND(I183*H183,2)</f>
        <v>0</v>
      </c>
      <c r="K183" s="228" t="s">
        <v>134</v>
      </c>
      <c r="L183" s="233"/>
      <c r="M183" s="234" t="s">
        <v>23</v>
      </c>
      <c r="N183" s="235" t="s">
        <v>44</v>
      </c>
      <c r="O183" s="41"/>
      <c r="P183" s="200">
        <f>O183*H183</f>
        <v>0</v>
      </c>
      <c r="Q183" s="200">
        <v>0.002</v>
      </c>
      <c r="R183" s="200">
        <f>Q183*H183</f>
        <v>0.18549600000000002</v>
      </c>
      <c r="S183" s="200">
        <v>0</v>
      </c>
      <c r="T183" s="201">
        <f>S183*H183</f>
        <v>0</v>
      </c>
      <c r="AR183" s="23" t="s">
        <v>197</v>
      </c>
      <c r="AT183" s="23" t="s">
        <v>194</v>
      </c>
      <c r="AU183" s="23" t="s">
        <v>83</v>
      </c>
      <c r="AY183" s="23" t="s">
        <v>127</v>
      </c>
      <c r="BE183" s="202">
        <f>IF(N183="základní",J183,0)</f>
        <v>0</v>
      </c>
      <c r="BF183" s="202">
        <f>IF(N183="snížená",J183,0)</f>
        <v>0</v>
      </c>
      <c r="BG183" s="202">
        <f>IF(N183="zákl. přenesená",J183,0)</f>
        <v>0</v>
      </c>
      <c r="BH183" s="202">
        <f>IF(N183="sníž. přenesená",J183,0)</f>
        <v>0</v>
      </c>
      <c r="BI183" s="202">
        <f>IF(N183="nulová",J183,0)</f>
        <v>0</v>
      </c>
      <c r="BJ183" s="23" t="s">
        <v>81</v>
      </c>
      <c r="BK183" s="202">
        <f>ROUND(I183*H183,2)</f>
        <v>0</v>
      </c>
      <c r="BL183" s="23" t="s">
        <v>180</v>
      </c>
      <c r="BM183" s="23" t="s">
        <v>310</v>
      </c>
    </row>
    <row r="184" spans="2:65" s="1" customFormat="1" ht="38.25" customHeight="1">
      <c r="B184" s="40"/>
      <c r="C184" s="191" t="s">
        <v>311</v>
      </c>
      <c r="D184" s="191" t="s">
        <v>130</v>
      </c>
      <c r="E184" s="192" t="s">
        <v>312</v>
      </c>
      <c r="F184" s="193" t="s">
        <v>313</v>
      </c>
      <c r="G184" s="194" t="s">
        <v>148</v>
      </c>
      <c r="H184" s="195">
        <v>7.93</v>
      </c>
      <c r="I184" s="196"/>
      <c r="J184" s="197">
        <f>ROUND(I184*H184,2)</f>
        <v>0</v>
      </c>
      <c r="K184" s="193" t="s">
        <v>134</v>
      </c>
      <c r="L184" s="60"/>
      <c r="M184" s="198" t="s">
        <v>23</v>
      </c>
      <c r="N184" s="199" t="s">
        <v>44</v>
      </c>
      <c r="O184" s="41"/>
      <c r="P184" s="200">
        <f>O184*H184</f>
        <v>0</v>
      </c>
      <c r="Q184" s="200">
        <v>0</v>
      </c>
      <c r="R184" s="200">
        <f>Q184*H184</f>
        <v>0</v>
      </c>
      <c r="S184" s="200">
        <v>0</v>
      </c>
      <c r="T184" s="201">
        <f>S184*H184</f>
        <v>0</v>
      </c>
      <c r="AR184" s="23" t="s">
        <v>180</v>
      </c>
      <c r="AT184" s="23" t="s">
        <v>130</v>
      </c>
      <c r="AU184" s="23" t="s">
        <v>83</v>
      </c>
      <c r="AY184" s="23" t="s">
        <v>127</v>
      </c>
      <c r="BE184" s="202">
        <f>IF(N184="základní",J184,0)</f>
        <v>0</v>
      </c>
      <c r="BF184" s="202">
        <f>IF(N184="snížená",J184,0)</f>
        <v>0</v>
      </c>
      <c r="BG184" s="202">
        <f>IF(N184="zákl. přenesená",J184,0)</f>
        <v>0</v>
      </c>
      <c r="BH184" s="202">
        <f>IF(N184="sníž. přenesená",J184,0)</f>
        <v>0</v>
      </c>
      <c r="BI184" s="202">
        <f>IF(N184="nulová",J184,0)</f>
        <v>0</v>
      </c>
      <c r="BJ184" s="23" t="s">
        <v>81</v>
      </c>
      <c r="BK184" s="202">
        <f>ROUND(I184*H184,2)</f>
        <v>0</v>
      </c>
      <c r="BL184" s="23" t="s">
        <v>180</v>
      </c>
      <c r="BM184" s="23" t="s">
        <v>314</v>
      </c>
    </row>
    <row r="185" spans="2:63" s="10" customFormat="1" ht="29.85" customHeight="1">
      <c r="B185" s="175"/>
      <c r="C185" s="176"/>
      <c r="D185" s="177" t="s">
        <v>72</v>
      </c>
      <c r="E185" s="189" t="s">
        <v>315</v>
      </c>
      <c r="F185" s="189" t="s">
        <v>316</v>
      </c>
      <c r="G185" s="176"/>
      <c r="H185" s="176"/>
      <c r="I185" s="179"/>
      <c r="J185" s="190">
        <f>BK185</f>
        <v>0</v>
      </c>
      <c r="K185" s="176"/>
      <c r="L185" s="181"/>
      <c r="M185" s="182"/>
      <c r="N185" s="183"/>
      <c r="O185" s="183"/>
      <c r="P185" s="184">
        <f>SUM(P186:P204)</f>
        <v>0</v>
      </c>
      <c r="Q185" s="183"/>
      <c r="R185" s="184">
        <f>SUM(R186:R204)</f>
        <v>5.442221379999999</v>
      </c>
      <c r="S185" s="183"/>
      <c r="T185" s="185">
        <f>SUM(T186:T204)</f>
        <v>0</v>
      </c>
      <c r="AR185" s="186" t="s">
        <v>83</v>
      </c>
      <c r="AT185" s="187" t="s">
        <v>72</v>
      </c>
      <c r="AU185" s="187" t="s">
        <v>81</v>
      </c>
      <c r="AY185" s="186" t="s">
        <v>127</v>
      </c>
      <c r="BK185" s="188">
        <f>SUM(BK186:BK204)</f>
        <v>0</v>
      </c>
    </row>
    <row r="186" spans="2:65" s="1" customFormat="1" ht="25.5" customHeight="1">
      <c r="B186" s="40"/>
      <c r="C186" s="191" t="s">
        <v>317</v>
      </c>
      <c r="D186" s="191" t="s">
        <v>130</v>
      </c>
      <c r="E186" s="192" t="s">
        <v>318</v>
      </c>
      <c r="F186" s="193" t="s">
        <v>319</v>
      </c>
      <c r="G186" s="194" t="s">
        <v>179</v>
      </c>
      <c r="H186" s="195">
        <v>93.23</v>
      </c>
      <c r="I186" s="196"/>
      <c r="J186" s="197">
        <f>ROUND(I186*H186,2)</f>
        <v>0</v>
      </c>
      <c r="K186" s="193" t="s">
        <v>134</v>
      </c>
      <c r="L186" s="60"/>
      <c r="M186" s="198" t="s">
        <v>23</v>
      </c>
      <c r="N186" s="199" t="s">
        <v>44</v>
      </c>
      <c r="O186" s="41"/>
      <c r="P186" s="200">
        <f>O186*H186</f>
        <v>0</v>
      </c>
      <c r="Q186" s="200">
        <v>0.006</v>
      </c>
      <c r="R186" s="200">
        <f>Q186*H186</f>
        <v>0.55938</v>
      </c>
      <c r="S186" s="200">
        <v>0</v>
      </c>
      <c r="T186" s="201">
        <f>S186*H186</f>
        <v>0</v>
      </c>
      <c r="AR186" s="23" t="s">
        <v>180</v>
      </c>
      <c r="AT186" s="23" t="s">
        <v>130</v>
      </c>
      <c r="AU186" s="23" t="s">
        <v>83</v>
      </c>
      <c r="AY186" s="23" t="s">
        <v>127</v>
      </c>
      <c r="BE186" s="202">
        <f>IF(N186="základní",J186,0)</f>
        <v>0</v>
      </c>
      <c r="BF186" s="202">
        <f>IF(N186="snížená",J186,0)</f>
        <v>0</v>
      </c>
      <c r="BG186" s="202">
        <f>IF(N186="zákl. přenesená",J186,0)</f>
        <v>0</v>
      </c>
      <c r="BH186" s="202">
        <f>IF(N186="sníž. přenesená",J186,0)</f>
        <v>0</v>
      </c>
      <c r="BI186" s="202">
        <f>IF(N186="nulová",J186,0)</f>
        <v>0</v>
      </c>
      <c r="BJ186" s="23" t="s">
        <v>81</v>
      </c>
      <c r="BK186" s="202">
        <f>ROUND(I186*H186,2)</f>
        <v>0</v>
      </c>
      <c r="BL186" s="23" t="s">
        <v>180</v>
      </c>
      <c r="BM186" s="23" t="s">
        <v>320</v>
      </c>
    </row>
    <row r="187" spans="2:51" s="11" customFormat="1" ht="13.5">
      <c r="B187" s="203"/>
      <c r="C187" s="204"/>
      <c r="D187" s="205" t="s">
        <v>158</v>
      </c>
      <c r="E187" s="206" t="s">
        <v>23</v>
      </c>
      <c r="F187" s="207" t="s">
        <v>321</v>
      </c>
      <c r="G187" s="204"/>
      <c r="H187" s="208">
        <v>92.23</v>
      </c>
      <c r="I187" s="209"/>
      <c r="J187" s="204"/>
      <c r="K187" s="204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158</v>
      </c>
      <c r="AU187" s="214" t="s">
        <v>83</v>
      </c>
      <c r="AV187" s="11" t="s">
        <v>83</v>
      </c>
      <c r="AW187" s="11" t="s">
        <v>36</v>
      </c>
      <c r="AX187" s="11" t="s">
        <v>73</v>
      </c>
      <c r="AY187" s="214" t="s">
        <v>127</v>
      </c>
    </row>
    <row r="188" spans="2:51" s="11" customFormat="1" ht="13.5">
      <c r="B188" s="203"/>
      <c r="C188" s="204"/>
      <c r="D188" s="205" t="s">
        <v>158</v>
      </c>
      <c r="E188" s="206" t="s">
        <v>23</v>
      </c>
      <c r="F188" s="207" t="s">
        <v>322</v>
      </c>
      <c r="G188" s="204"/>
      <c r="H188" s="208">
        <v>1</v>
      </c>
      <c r="I188" s="209"/>
      <c r="J188" s="204"/>
      <c r="K188" s="204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158</v>
      </c>
      <c r="AU188" s="214" t="s">
        <v>83</v>
      </c>
      <c r="AV188" s="11" t="s">
        <v>83</v>
      </c>
      <c r="AW188" s="11" t="s">
        <v>36</v>
      </c>
      <c r="AX188" s="11" t="s">
        <v>73</v>
      </c>
      <c r="AY188" s="214" t="s">
        <v>127</v>
      </c>
    </row>
    <row r="189" spans="2:51" s="12" customFormat="1" ht="13.5">
      <c r="B189" s="215"/>
      <c r="C189" s="216"/>
      <c r="D189" s="205" t="s">
        <v>158</v>
      </c>
      <c r="E189" s="217" t="s">
        <v>23</v>
      </c>
      <c r="F189" s="218" t="s">
        <v>160</v>
      </c>
      <c r="G189" s="216"/>
      <c r="H189" s="219">
        <v>93.23</v>
      </c>
      <c r="I189" s="220"/>
      <c r="J189" s="216"/>
      <c r="K189" s="216"/>
      <c r="L189" s="221"/>
      <c r="M189" s="222"/>
      <c r="N189" s="223"/>
      <c r="O189" s="223"/>
      <c r="P189" s="223"/>
      <c r="Q189" s="223"/>
      <c r="R189" s="223"/>
      <c r="S189" s="223"/>
      <c r="T189" s="224"/>
      <c r="AT189" s="225" t="s">
        <v>158</v>
      </c>
      <c r="AU189" s="225" t="s">
        <v>83</v>
      </c>
      <c r="AV189" s="12" t="s">
        <v>135</v>
      </c>
      <c r="AW189" s="12" t="s">
        <v>36</v>
      </c>
      <c r="AX189" s="12" t="s">
        <v>81</v>
      </c>
      <c r="AY189" s="225" t="s">
        <v>127</v>
      </c>
    </row>
    <row r="190" spans="2:65" s="1" customFormat="1" ht="16.5" customHeight="1">
      <c r="B190" s="40"/>
      <c r="C190" s="226" t="s">
        <v>323</v>
      </c>
      <c r="D190" s="226" t="s">
        <v>194</v>
      </c>
      <c r="E190" s="227" t="s">
        <v>324</v>
      </c>
      <c r="F190" s="228" t="s">
        <v>325</v>
      </c>
      <c r="G190" s="229" t="s">
        <v>179</v>
      </c>
      <c r="H190" s="230">
        <v>95.095</v>
      </c>
      <c r="I190" s="231"/>
      <c r="J190" s="232">
        <f>ROUND(I190*H190,2)</f>
        <v>0</v>
      </c>
      <c r="K190" s="228" t="s">
        <v>134</v>
      </c>
      <c r="L190" s="233"/>
      <c r="M190" s="234" t="s">
        <v>23</v>
      </c>
      <c r="N190" s="235" t="s">
        <v>44</v>
      </c>
      <c r="O190" s="41"/>
      <c r="P190" s="200">
        <f>O190*H190</f>
        <v>0</v>
      </c>
      <c r="Q190" s="200">
        <v>0.0015</v>
      </c>
      <c r="R190" s="200">
        <f>Q190*H190</f>
        <v>0.1426425</v>
      </c>
      <c r="S190" s="200">
        <v>0</v>
      </c>
      <c r="T190" s="201">
        <f>S190*H190</f>
        <v>0</v>
      </c>
      <c r="AR190" s="23" t="s">
        <v>197</v>
      </c>
      <c r="AT190" s="23" t="s">
        <v>194</v>
      </c>
      <c r="AU190" s="23" t="s">
        <v>83</v>
      </c>
      <c r="AY190" s="23" t="s">
        <v>127</v>
      </c>
      <c r="BE190" s="202">
        <f>IF(N190="základní",J190,0)</f>
        <v>0</v>
      </c>
      <c r="BF190" s="202">
        <f>IF(N190="snížená",J190,0)</f>
        <v>0</v>
      </c>
      <c r="BG190" s="202">
        <f>IF(N190="zákl. přenesená",J190,0)</f>
        <v>0</v>
      </c>
      <c r="BH190" s="202">
        <f>IF(N190="sníž. přenesená",J190,0)</f>
        <v>0</v>
      </c>
      <c r="BI190" s="202">
        <f>IF(N190="nulová",J190,0)</f>
        <v>0</v>
      </c>
      <c r="BJ190" s="23" t="s">
        <v>81</v>
      </c>
      <c r="BK190" s="202">
        <f>ROUND(I190*H190,2)</f>
        <v>0</v>
      </c>
      <c r="BL190" s="23" t="s">
        <v>180</v>
      </c>
      <c r="BM190" s="23" t="s">
        <v>326</v>
      </c>
    </row>
    <row r="191" spans="2:51" s="11" customFormat="1" ht="13.5">
      <c r="B191" s="203"/>
      <c r="C191" s="204"/>
      <c r="D191" s="205" t="s">
        <v>158</v>
      </c>
      <c r="E191" s="204"/>
      <c r="F191" s="207" t="s">
        <v>327</v>
      </c>
      <c r="G191" s="204"/>
      <c r="H191" s="208">
        <v>95.095</v>
      </c>
      <c r="I191" s="209"/>
      <c r="J191" s="204"/>
      <c r="K191" s="204"/>
      <c r="L191" s="210"/>
      <c r="M191" s="211"/>
      <c r="N191" s="212"/>
      <c r="O191" s="212"/>
      <c r="P191" s="212"/>
      <c r="Q191" s="212"/>
      <c r="R191" s="212"/>
      <c r="S191" s="212"/>
      <c r="T191" s="213"/>
      <c r="AT191" s="214" t="s">
        <v>158</v>
      </c>
      <c r="AU191" s="214" t="s">
        <v>83</v>
      </c>
      <c r="AV191" s="11" t="s">
        <v>83</v>
      </c>
      <c r="AW191" s="11" t="s">
        <v>6</v>
      </c>
      <c r="AX191" s="11" t="s">
        <v>81</v>
      </c>
      <c r="AY191" s="214" t="s">
        <v>127</v>
      </c>
    </row>
    <row r="192" spans="2:65" s="1" customFormat="1" ht="25.5" customHeight="1">
      <c r="B192" s="40"/>
      <c r="C192" s="191" t="s">
        <v>328</v>
      </c>
      <c r="D192" s="191" t="s">
        <v>130</v>
      </c>
      <c r="E192" s="192" t="s">
        <v>329</v>
      </c>
      <c r="F192" s="193" t="s">
        <v>330</v>
      </c>
      <c r="G192" s="194" t="s">
        <v>179</v>
      </c>
      <c r="H192" s="195">
        <v>769.478</v>
      </c>
      <c r="I192" s="196"/>
      <c r="J192" s="197">
        <f>ROUND(I192*H192,2)</f>
        <v>0</v>
      </c>
      <c r="K192" s="193" t="s">
        <v>134</v>
      </c>
      <c r="L192" s="60"/>
      <c r="M192" s="198" t="s">
        <v>23</v>
      </c>
      <c r="N192" s="199" t="s">
        <v>44</v>
      </c>
      <c r="O192" s="41"/>
      <c r="P192" s="200">
        <f>O192*H192</f>
        <v>0</v>
      </c>
      <c r="Q192" s="200">
        <v>0.00116</v>
      </c>
      <c r="R192" s="200">
        <f>Q192*H192</f>
        <v>0.89259448</v>
      </c>
      <c r="S192" s="200">
        <v>0</v>
      </c>
      <c r="T192" s="201">
        <f>S192*H192</f>
        <v>0</v>
      </c>
      <c r="AR192" s="23" t="s">
        <v>180</v>
      </c>
      <c r="AT192" s="23" t="s">
        <v>130</v>
      </c>
      <c r="AU192" s="23" t="s">
        <v>83</v>
      </c>
      <c r="AY192" s="23" t="s">
        <v>127</v>
      </c>
      <c r="BE192" s="202">
        <f>IF(N192="základní",J192,0)</f>
        <v>0</v>
      </c>
      <c r="BF192" s="202">
        <f>IF(N192="snížená",J192,0)</f>
        <v>0</v>
      </c>
      <c r="BG192" s="202">
        <f>IF(N192="zákl. přenesená",J192,0)</f>
        <v>0</v>
      </c>
      <c r="BH192" s="202">
        <f>IF(N192="sníž. přenesená",J192,0)</f>
        <v>0</v>
      </c>
      <c r="BI192" s="202">
        <f>IF(N192="nulová",J192,0)</f>
        <v>0</v>
      </c>
      <c r="BJ192" s="23" t="s">
        <v>81</v>
      </c>
      <c r="BK192" s="202">
        <f>ROUND(I192*H192,2)</f>
        <v>0</v>
      </c>
      <c r="BL192" s="23" t="s">
        <v>180</v>
      </c>
      <c r="BM192" s="23" t="s">
        <v>331</v>
      </c>
    </row>
    <row r="193" spans="2:51" s="11" customFormat="1" ht="13.5">
      <c r="B193" s="203"/>
      <c r="C193" s="204"/>
      <c r="D193" s="205" t="s">
        <v>158</v>
      </c>
      <c r="E193" s="206" t="s">
        <v>23</v>
      </c>
      <c r="F193" s="207" t="s">
        <v>192</v>
      </c>
      <c r="G193" s="204"/>
      <c r="H193" s="208">
        <v>769.478</v>
      </c>
      <c r="I193" s="209"/>
      <c r="J193" s="204"/>
      <c r="K193" s="204"/>
      <c r="L193" s="210"/>
      <c r="M193" s="211"/>
      <c r="N193" s="212"/>
      <c r="O193" s="212"/>
      <c r="P193" s="212"/>
      <c r="Q193" s="212"/>
      <c r="R193" s="212"/>
      <c r="S193" s="212"/>
      <c r="T193" s="213"/>
      <c r="AT193" s="214" t="s">
        <v>158</v>
      </c>
      <c r="AU193" s="214" t="s">
        <v>83</v>
      </c>
      <c r="AV193" s="11" t="s">
        <v>83</v>
      </c>
      <c r="AW193" s="11" t="s">
        <v>36</v>
      </c>
      <c r="AX193" s="11" t="s">
        <v>73</v>
      </c>
      <c r="AY193" s="214" t="s">
        <v>127</v>
      </c>
    </row>
    <row r="194" spans="2:51" s="12" customFormat="1" ht="13.5">
      <c r="B194" s="215"/>
      <c r="C194" s="216"/>
      <c r="D194" s="205" t="s">
        <v>158</v>
      </c>
      <c r="E194" s="217" t="s">
        <v>23</v>
      </c>
      <c r="F194" s="218" t="s">
        <v>160</v>
      </c>
      <c r="G194" s="216"/>
      <c r="H194" s="219">
        <v>769.478</v>
      </c>
      <c r="I194" s="220"/>
      <c r="J194" s="216"/>
      <c r="K194" s="216"/>
      <c r="L194" s="221"/>
      <c r="M194" s="222"/>
      <c r="N194" s="223"/>
      <c r="O194" s="223"/>
      <c r="P194" s="223"/>
      <c r="Q194" s="223"/>
      <c r="R194" s="223"/>
      <c r="S194" s="223"/>
      <c r="T194" s="224"/>
      <c r="AT194" s="225" t="s">
        <v>158</v>
      </c>
      <c r="AU194" s="225" t="s">
        <v>83</v>
      </c>
      <c r="AV194" s="12" t="s">
        <v>135</v>
      </c>
      <c r="AW194" s="12" t="s">
        <v>36</v>
      </c>
      <c r="AX194" s="12" t="s">
        <v>81</v>
      </c>
      <c r="AY194" s="225" t="s">
        <v>127</v>
      </c>
    </row>
    <row r="195" spans="2:65" s="1" customFormat="1" ht="16.5" customHeight="1">
      <c r="B195" s="40"/>
      <c r="C195" s="226" t="s">
        <v>332</v>
      </c>
      <c r="D195" s="226" t="s">
        <v>194</v>
      </c>
      <c r="E195" s="227" t="s">
        <v>333</v>
      </c>
      <c r="F195" s="228" t="s">
        <v>334</v>
      </c>
      <c r="G195" s="229" t="s">
        <v>179</v>
      </c>
      <c r="H195" s="230">
        <v>784.868</v>
      </c>
      <c r="I195" s="231"/>
      <c r="J195" s="232">
        <f>ROUND(I195*H195,2)</f>
        <v>0</v>
      </c>
      <c r="K195" s="228" t="s">
        <v>134</v>
      </c>
      <c r="L195" s="233"/>
      <c r="M195" s="234" t="s">
        <v>23</v>
      </c>
      <c r="N195" s="235" t="s">
        <v>44</v>
      </c>
      <c r="O195" s="41"/>
      <c r="P195" s="200">
        <f>O195*H195</f>
        <v>0</v>
      </c>
      <c r="Q195" s="200">
        <v>0.0048</v>
      </c>
      <c r="R195" s="200">
        <f>Q195*H195</f>
        <v>3.7673664</v>
      </c>
      <c r="S195" s="200">
        <v>0</v>
      </c>
      <c r="T195" s="201">
        <f>S195*H195</f>
        <v>0</v>
      </c>
      <c r="AR195" s="23" t="s">
        <v>197</v>
      </c>
      <c r="AT195" s="23" t="s">
        <v>194</v>
      </c>
      <c r="AU195" s="23" t="s">
        <v>83</v>
      </c>
      <c r="AY195" s="23" t="s">
        <v>127</v>
      </c>
      <c r="BE195" s="202">
        <f>IF(N195="základní",J195,0)</f>
        <v>0</v>
      </c>
      <c r="BF195" s="202">
        <f>IF(N195="snížená",J195,0)</f>
        <v>0</v>
      </c>
      <c r="BG195" s="202">
        <f>IF(N195="zákl. přenesená",J195,0)</f>
        <v>0</v>
      </c>
      <c r="BH195" s="202">
        <f>IF(N195="sníž. přenesená",J195,0)</f>
        <v>0</v>
      </c>
      <c r="BI195" s="202">
        <f>IF(N195="nulová",J195,0)</f>
        <v>0</v>
      </c>
      <c r="BJ195" s="23" t="s">
        <v>81</v>
      </c>
      <c r="BK195" s="202">
        <f>ROUND(I195*H195,2)</f>
        <v>0</v>
      </c>
      <c r="BL195" s="23" t="s">
        <v>180</v>
      </c>
      <c r="BM195" s="23" t="s">
        <v>335</v>
      </c>
    </row>
    <row r="196" spans="2:51" s="11" customFormat="1" ht="13.5">
      <c r="B196" s="203"/>
      <c r="C196" s="204"/>
      <c r="D196" s="205" t="s">
        <v>158</v>
      </c>
      <c r="E196" s="204"/>
      <c r="F196" s="207" t="s">
        <v>336</v>
      </c>
      <c r="G196" s="204"/>
      <c r="H196" s="208">
        <v>784.868</v>
      </c>
      <c r="I196" s="209"/>
      <c r="J196" s="204"/>
      <c r="K196" s="204"/>
      <c r="L196" s="210"/>
      <c r="M196" s="211"/>
      <c r="N196" s="212"/>
      <c r="O196" s="212"/>
      <c r="P196" s="212"/>
      <c r="Q196" s="212"/>
      <c r="R196" s="212"/>
      <c r="S196" s="212"/>
      <c r="T196" s="213"/>
      <c r="AT196" s="214" t="s">
        <v>158</v>
      </c>
      <c r="AU196" s="214" t="s">
        <v>83</v>
      </c>
      <c r="AV196" s="11" t="s">
        <v>83</v>
      </c>
      <c r="AW196" s="11" t="s">
        <v>6</v>
      </c>
      <c r="AX196" s="11" t="s">
        <v>81</v>
      </c>
      <c r="AY196" s="214" t="s">
        <v>127</v>
      </c>
    </row>
    <row r="197" spans="2:65" s="1" customFormat="1" ht="25.5" customHeight="1">
      <c r="B197" s="40"/>
      <c r="C197" s="191" t="s">
        <v>337</v>
      </c>
      <c r="D197" s="191" t="s">
        <v>130</v>
      </c>
      <c r="E197" s="192" t="s">
        <v>338</v>
      </c>
      <c r="F197" s="193" t="s">
        <v>339</v>
      </c>
      <c r="G197" s="194" t="s">
        <v>228</v>
      </c>
      <c r="H197" s="195">
        <v>114</v>
      </c>
      <c r="I197" s="196"/>
      <c r="J197" s="197">
        <f>ROUND(I197*H197,2)</f>
        <v>0</v>
      </c>
      <c r="K197" s="193" t="s">
        <v>134</v>
      </c>
      <c r="L197" s="60"/>
      <c r="M197" s="198" t="s">
        <v>23</v>
      </c>
      <c r="N197" s="199" t="s">
        <v>44</v>
      </c>
      <c r="O197" s="41"/>
      <c r="P197" s="200">
        <f>O197*H197</f>
        <v>0</v>
      </c>
      <c r="Q197" s="200">
        <v>0.00016</v>
      </c>
      <c r="R197" s="200">
        <f>Q197*H197</f>
        <v>0.018240000000000003</v>
      </c>
      <c r="S197" s="200">
        <v>0</v>
      </c>
      <c r="T197" s="201">
        <f>S197*H197</f>
        <v>0</v>
      </c>
      <c r="AR197" s="23" t="s">
        <v>180</v>
      </c>
      <c r="AT197" s="23" t="s">
        <v>130</v>
      </c>
      <c r="AU197" s="23" t="s">
        <v>83</v>
      </c>
      <c r="AY197" s="23" t="s">
        <v>127</v>
      </c>
      <c r="BE197" s="202">
        <f>IF(N197="základní",J197,0)</f>
        <v>0</v>
      </c>
      <c r="BF197" s="202">
        <f>IF(N197="snížená",J197,0)</f>
        <v>0</v>
      </c>
      <c r="BG197" s="202">
        <f>IF(N197="zákl. přenesená",J197,0)</f>
        <v>0</v>
      </c>
      <c r="BH197" s="202">
        <f>IF(N197="sníž. přenesená",J197,0)</f>
        <v>0</v>
      </c>
      <c r="BI197" s="202">
        <f>IF(N197="nulová",J197,0)</f>
        <v>0</v>
      </c>
      <c r="BJ197" s="23" t="s">
        <v>81</v>
      </c>
      <c r="BK197" s="202">
        <f>ROUND(I197*H197,2)</f>
        <v>0</v>
      </c>
      <c r="BL197" s="23" t="s">
        <v>180</v>
      </c>
      <c r="BM197" s="23" t="s">
        <v>340</v>
      </c>
    </row>
    <row r="198" spans="2:51" s="11" customFormat="1" ht="13.5">
      <c r="B198" s="203"/>
      <c r="C198" s="204"/>
      <c r="D198" s="205" t="s">
        <v>158</v>
      </c>
      <c r="E198" s="206" t="s">
        <v>23</v>
      </c>
      <c r="F198" s="207" t="s">
        <v>239</v>
      </c>
      <c r="G198" s="204"/>
      <c r="H198" s="208">
        <v>114</v>
      </c>
      <c r="I198" s="209"/>
      <c r="J198" s="204"/>
      <c r="K198" s="204"/>
      <c r="L198" s="210"/>
      <c r="M198" s="211"/>
      <c r="N198" s="212"/>
      <c r="O198" s="212"/>
      <c r="P198" s="212"/>
      <c r="Q198" s="212"/>
      <c r="R198" s="212"/>
      <c r="S198" s="212"/>
      <c r="T198" s="213"/>
      <c r="AT198" s="214" t="s">
        <v>158</v>
      </c>
      <c r="AU198" s="214" t="s">
        <v>83</v>
      </c>
      <c r="AV198" s="11" t="s">
        <v>83</v>
      </c>
      <c r="AW198" s="11" t="s">
        <v>36</v>
      </c>
      <c r="AX198" s="11" t="s">
        <v>73</v>
      </c>
      <c r="AY198" s="214" t="s">
        <v>127</v>
      </c>
    </row>
    <row r="199" spans="2:51" s="12" customFormat="1" ht="13.5">
      <c r="B199" s="215"/>
      <c r="C199" s="216"/>
      <c r="D199" s="205" t="s">
        <v>158</v>
      </c>
      <c r="E199" s="217" t="s">
        <v>23</v>
      </c>
      <c r="F199" s="218" t="s">
        <v>160</v>
      </c>
      <c r="G199" s="216"/>
      <c r="H199" s="219">
        <v>114</v>
      </c>
      <c r="I199" s="220"/>
      <c r="J199" s="216"/>
      <c r="K199" s="216"/>
      <c r="L199" s="221"/>
      <c r="M199" s="222"/>
      <c r="N199" s="223"/>
      <c r="O199" s="223"/>
      <c r="P199" s="223"/>
      <c r="Q199" s="223"/>
      <c r="R199" s="223"/>
      <c r="S199" s="223"/>
      <c r="T199" s="224"/>
      <c r="AT199" s="225" t="s">
        <v>158</v>
      </c>
      <c r="AU199" s="225" t="s">
        <v>83</v>
      </c>
      <c r="AV199" s="12" t="s">
        <v>135</v>
      </c>
      <c r="AW199" s="12" t="s">
        <v>36</v>
      </c>
      <c r="AX199" s="12" t="s">
        <v>81</v>
      </c>
      <c r="AY199" s="225" t="s">
        <v>127</v>
      </c>
    </row>
    <row r="200" spans="2:65" s="1" customFormat="1" ht="16.5" customHeight="1">
      <c r="B200" s="40"/>
      <c r="C200" s="226" t="s">
        <v>341</v>
      </c>
      <c r="D200" s="226" t="s">
        <v>194</v>
      </c>
      <c r="E200" s="227" t="s">
        <v>324</v>
      </c>
      <c r="F200" s="228" t="s">
        <v>325</v>
      </c>
      <c r="G200" s="229" t="s">
        <v>179</v>
      </c>
      <c r="H200" s="230">
        <v>41.332</v>
      </c>
      <c r="I200" s="231"/>
      <c r="J200" s="232">
        <f>ROUND(I200*H200,2)</f>
        <v>0</v>
      </c>
      <c r="K200" s="228" t="s">
        <v>134</v>
      </c>
      <c r="L200" s="233"/>
      <c r="M200" s="234" t="s">
        <v>23</v>
      </c>
      <c r="N200" s="235" t="s">
        <v>44</v>
      </c>
      <c r="O200" s="41"/>
      <c r="P200" s="200">
        <f>O200*H200</f>
        <v>0</v>
      </c>
      <c r="Q200" s="200">
        <v>0.0015</v>
      </c>
      <c r="R200" s="200">
        <f>Q200*H200</f>
        <v>0.061998000000000004</v>
      </c>
      <c r="S200" s="200">
        <v>0</v>
      </c>
      <c r="T200" s="201">
        <f>S200*H200</f>
        <v>0</v>
      </c>
      <c r="AR200" s="23" t="s">
        <v>197</v>
      </c>
      <c r="AT200" s="23" t="s">
        <v>194</v>
      </c>
      <c r="AU200" s="23" t="s">
        <v>83</v>
      </c>
      <c r="AY200" s="23" t="s">
        <v>127</v>
      </c>
      <c r="BE200" s="202">
        <f>IF(N200="základní",J200,0)</f>
        <v>0</v>
      </c>
      <c r="BF200" s="202">
        <f>IF(N200="snížená",J200,0)</f>
        <v>0</v>
      </c>
      <c r="BG200" s="202">
        <f>IF(N200="zákl. přenesená",J200,0)</f>
        <v>0</v>
      </c>
      <c r="BH200" s="202">
        <f>IF(N200="sníž. přenesená",J200,0)</f>
        <v>0</v>
      </c>
      <c r="BI200" s="202">
        <f>IF(N200="nulová",J200,0)</f>
        <v>0</v>
      </c>
      <c r="BJ200" s="23" t="s">
        <v>81</v>
      </c>
      <c r="BK200" s="202">
        <f>ROUND(I200*H200,2)</f>
        <v>0</v>
      </c>
      <c r="BL200" s="23" t="s">
        <v>180</v>
      </c>
      <c r="BM200" s="23" t="s">
        <v>342</v>
      </c>
    </row>
    <row r="201" spans="2:51" s="11" customFormat="1" ht="13.5">
      <c r="B201" s="203"/>
      <c r="C201" s="204"/>
      <c r="D201" s="205" t="s">
        <v>158</v>
      </c>
      <c r="E201" s="206" t="s">
        <v>23</v>
      </c>
      <c r="F201" s="207" t="s">
        <v>343</v>
      </c>
      <c r="G201" s="204"/>
      <c r="H201" s="208">
        <v>40.522</v>
      </c>
      <c r="I201" s="209"/>
      <c r="J201" s="204"/>
      <c r="K201" s="204"/>
      <c r="L201" s="210"/>
      <c r="M201" s="211"/>
      <c r="N201" s="212"/>
      <c r="O201" s="212"/>
      <c r="P201" s="212"/>
      <c r="Q201" s="212"/>
      <c r="R201" s="212"/>
      <c r="S201" s="212"/>
      <c r="T201" s="213"/>
      <c r="AT201" s="214" t="s">
        <v>158</v>
      </c>
      <c r="AU201" s="214" t="s">
        <v>83</v>
      </c>
      <c r="AV201" s="11" t="s">
        <v>83</v>
      </c>
      <c r="AW201" s="11" t="s">
        <v>36</v>
      </c>
      <c r="AX201" s="11" t="s">
        <v>73</v>
      </c>
      <c r="AY201" s="214" t="s">
        <v>127</v>
      </c>
    </row>
    <row r="202" spans="2:51" s="12" customFormat="1" ht="13.5">
      <c r="B202" s="215"/>
      <c r="C202" s="216"/>
      <c r="D202" s="205" t="s">
        <v>158</v>
      </c>
      <c r="E202" s="217" t="s">
        <v>23</v>
      </c>
      <c r="F202" s="218" t="s">
        <v>160</v>
      </c>
      <c r="G202" s="216"/>
      <c r="H202" s="219">
        <v>40.522</v>
      </c>
      <c r="I202" s="220"/>
      <c r="J202" s="216"/>
      <c r="K202" s="216"/>
      <c r="L202" s="221"/>
      <c r="M202" s="222"/>
      <c r="N202" s="223"/>
      <c r="O202" s="223"/>
      <c r="P202" s="223"/>
      <c r="Q202" s="223"/>
      <c r="R202" s="223"/>
      <c r="S202" s="223"/>
      <c r="T202" s="224"/>
      <c r="AT202" s="225" t="s">
        <v>158</v>
      </c>
      <c r="AU202" s="225" t="s">
        <v>83</v>
      </c>
      <c r="AV202" s="12" t="s">
        <v>135</v>
      </c>
      <c r="AW202" s="12" t="s">
        <v>36</v>
      </c>
      <c r="AX202" s="12" t="s">
        <v>81</v>
      </c>
      <c r="AY202" s="225" t="s">
        <v>127</v>
      </c>
    </row>
    <row r="203" spans="2:51" s="11" customFormat="1" ht="13.5">
      <c r="B203" s="203"/>
      <c r="C203" s="204"/>
      <c r="D203" s="205" t="s">
        <v>158</v>
      </c>
      <c r="E203" s="204"/>
      <c r="F203" s="207" t="s">
        <v>344</v>
      </c>
      <c r="G203" s="204"/>
      <c r="H203" s="208">
        <v>41.332</v>
      </c>
      <c r="I203" s="209"/>
      <c r="J203" s="204"/>
      <c r="K203" s="204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158</v>
      </c>
      <c r="AU203" s="214" t="s">
        <v>83</v>
      </c>
      <c r="AV203" s="11" t="s">
        <v>83</v>
      </c>
      <c r="AW203" s="11" t="s">
        <v>6</v>
      </c>
      <c r="AX203" s="11" t="s">
        <v>81</v>
      </c>
      <c r="AY203" s="214" t="s">
        <v>127</v>
      </c>
    </row>
    <row r="204" spans="2:65" s="1" customFormat="1" ht="38.25" customHeight="1">
      <c r="B204" s="40"/>
      <c r="C204" s="191" t="s">
        <v>345</v>
      </c>
      <c r="D204" s="191" t="s">
        <v>130</v>
      </c>
      <c r="E204" s="192" t="s">
        <v>346</v>
      </c>
      <c r="F204" s="193" t="s">
        <v>347</v>
      </c>
      <c r="G204" s="194" t="s">
        <v>148</v>
      </c>
      <c r="H204" s="195">
        <v>5.442</v>
      </c>
      <c r="I204" s="196"/>
      <c r="J204" s="197">
        <f>ROUND(I204*H204,2)</f>
        <v>0</v>
      </c>
      <c r="K204" s="193" t="s">
        <v>134</v>
      </c>
      <c r="L204" s="60"/>
      <c r="M204" s="198" t="s">
        <v>23</v>
      </c>
      <c r="N204" s="199" t="s">
        <v>44</v>
      </c>
      <c r="O204" s="41"/>
      <c r="P204" s="200">
        <f>O204*H204</f>
        <v>0</v>
      </c>
      <c r="Q204" s="200">
        <v>0</v>
      </c>
      <c r="R204" s="200">
        <f>Q204*H204</f>
        <v>0</v>
      </c>
      <c r="S204" s="200">
        <v>0</v>
      </c>
      <c r="T204" s="201">
        <f>S204*H204</f>
        <v>0</v>
      </c>
      <c r="AR204" s="23" t="s">
        <v>180</v>
      </c>
      <c r="AT204" s="23" t="s">
        <v>130</v>
      </c>
      <c r="AU204" s="23" t="s">
        <v>83</v>
      </c>
      <c r="AY204" s="23" t="s">
        <v>127</v>
      </c>
      <c r="BE204" s="202">
        <f>IF(N204="základní",J204,0)</f>
        <v>0</v>
      </c>
      <c r="BF204" s="202">
        <f>IF(N204="snížená",J204,0)</f>
        <v>0</v>
      </c>
      <c r="BG204" s="202">
        <f>IF(N204="zákl. přenesená",J204,0)</f>
        <v>0</v>
      </c>
      <c r="BH204" s="202">
        <f>IF(N204="sníž. přenesená",J204,0)</f>
        <v>0</v>
      </c>
      <c r="BI204" s="202">
        <f>IF(N204="nulová",J204,0)</f>
        <v>0</v>
      </c>
      <c r="BJ204" s="23" t="s">
        <v>81</v>
      </c>
      <c r="BK204" s="202">
        <f>ROUND(I204*H204,2)</f>
        <v>0</v>
      </c>
      <c r="BL204" s="23" t="s">
        <v>180</v>
      </c>
      <c r="BM204" s="23" t="s">
        <v>348</v>
      </c>
    </row>
    <row r="205" spans="2:63" s="10" customFormat="1" ht="29.85" customHeight="1">
      <c r="B205" s="175"/>
      <c r="C205" s="176"/>
      <c r="D205" s="177" t="s">
        <v>72</v>
      </c>
      <c r="E205" s="189" t="s">
        <v>349</v>
      </c>
      <c r="F205" s="189" t="s">
        <v>350</v>
      </c>
      <c r="G205" s="176"/>
      <c r="H205" s="176"/>
      <c r="I205" s="179"/>
      <c r="J205" s="190">
        <f>BK205</f>
        <v>0</v>
      </c>
      <c r="K205" s="176"/>
      <c r="L205" s="181"/>
      <c r="M205" s="182"/>
      <c r="N205" s="183"/>
      <c r="O205" s="183"/>
      <c r="P205" s="184">
        <f>SUM(P206:P213)</f>
        <v>0</v>
      </c>
      <c r="Q205" s="183"/>
      <c r="R205" s="184">
        <f>SUM(R206:R213)</f>
        <v>0.04842</v>
      </c>
      <c r="S205" s="183"/>
      <c r="T205" s="185">
        <f>SUM(T206:T213)</f>
        <v>0.16208999999999998</v>
      </c>
      <c r="AR205" s="186" t="s">
        <v>83</v>
      </c>
      <c r="AT205" s="187" t="s">
        <v>72</v>
      </c>
      <c r="AU205" s="187" t="s">
        <v>81</v>
      </c>
      <c r="AY205" s="186" t="s">
        <v>127</v>
      </c>
      <c r="BK205" s="188">
        <f>SUM(BK206:BK213)</f>
        <v>0</v>
      </c>
    </row>
    <row r="206" spans="2:65" s="1" customFormat="1" ht="25.5" customHeight="1">
      <c r="B206" s="40"/>
      <c r="C206" s="191" t="s">
        <v>351</v>
      </c>
      <c r="D206" s="191" t="s">
        <v>130</v>
      </c>
      <c r="E206" s="192" t="s">
        <v>352</v>
      </c>
      <c r="F206" s="193" t="s">
        <v>353</v>
      </c>
      <c r="G206" s="194" t="s">
        <v>228</v>
      </c>
      <c r="H206" s="195">
        <v>9</v>
      </c>
      <c r="I206" s="196"/>
      <c r="J206" s="197">
        <f>ROUND(I206*H206,2)</f>
        <v>0</v>
      </c>
      <c r="K206" s="193" t="s">
        <v>134</v>
      </c>
      <c r="L206" s="60"/>
      <c r="M206" s="198" t="s">
        <v>23</v>
      </c>
      <c r="N206" s="199" t="s">
        <v>44</v>
      </c>
      <c r="O206" s="41"/>
      <c r="P206" s="200">
        <f>O206*H206</f>
        <v>0</v>
      </c>
      <c r="Q206" s="200">
        <v>0</v>
      </c>
      <c r="R206" s="200">
        <f>Q206*H206</f>
        <v>0</v>
      </c>
      <c r="S206" s="200">
        <v>0.00263</v>
      </c>
      <c r="T206" s="201">
        <f>S206*H206</f>
        <v>0.02367</v>
      </c>
      <c r="AR206" s="23" t="s">
        <v>180</v>
      </c>
      <c r="AT206" s="23" t="s">
        <v>130</v>
      </c>
      <c r="AU206" s="23" t="s">
        <v>83</v>
      </c>
      <c r="AY206" s="23" t="s">
        <v>127</v>
      </c>
      <c r="BE206" s="202">
        <f>IF(N206="základní",J206,0)</f>
        <v>0</v>
      </c>
      <c r="BF206" s="202">
        <f>IF(N206="snížená",J206,0)</f>
        <v>0</v>
      </c>
      <c r="BG206" s="202">
        <f>IF(N206="zákl. přenesená",J206,0)</f>
        <v>0</v>
      </c>
      <c r="BH206" s="202">
        <f>IF(N206="sníž. přenesená",J206,0)</f>
        <v>0</v>
      </c>
      <c r="BI206" s="202">
        <f>IF(N206="nulová",J206,0)</f>
        <v>0</v>
      </c>
      <c r="BJ206" s="23" t="s">
        <v>81</v>
      </c>
      <c r="BK206" s="202">
        <f>ROUND(I206*H206,2)</f>
        <v>0</v>
      </c>
      <c r="BL206" s="23" t="s">
        <v>180</v>
      </c>
      <c r="BM206" s="23" t="s">
        <v>354</v>
      </c>
    </row>
    <row r="207" spans="2:51" s="11" customFormat="1" ht="13.5">
      <c r="B207" s="203"/>
      <c r="C207" s="204"/>
      <c r="D207" s="205" t="s">
        <v>158</v>
      </c>
      <c r="E207" s="206" t="s">
        <v>23</v>
      </c>
      <c r="F207" s="207" t="s">
        <v>355</v>
      </c>
      <c r="G207" s="204"/>
      <c r="H207" s="208">
        <v>9</v>
      </c>
      <c r="I207" s="209"/>
      <c r="J207" s="204"/>
      <c r="K207" s="204"/>
      <c r="L207" s="210"/>
      <c r="M207" s="211"/>
      <c r="N207" s="212"/>
      <c r="O207" s="212"/>
      <c r="P207" s="212"/>
      <c r="Q207" s="212"/>
      <c r="R207" s="212"/>
      <c r="S207" s="212"/>
      <c r="T207" s="213"/>
      <c r="AT207" s="214" t="s">
        <v>158</v>
      </c>
      <c r="AU207" s="214" t="s">
        <v>83</v>
      </c>
      <c r="AV207" s="11" t="s">
        <v>83</v>
      </c>
      <c r="AW207" s="11" t="s">
        <v>36</v>
      </c>
      <c r="AX207" s="11" t="s">
        <v>73</v>
      </c>
      <c r="AY207" s="214" t="s">
        <v>127</v>
      </c>
    </row>
    <row r="208" spans="2:51" s="12" customFormat="1" ht="13.5">
      <c r="B208" s="215"/>
      <c r="C208" s="216"/>
      <c r="D208" s="205" t="s">
        <v>158</v>
      </c>
      <c r="E208" s="217" t="s">
        <v>23</v>
      </c>
      <c r="F208" s="218" t="s">
        <v>160</v>
      </c>
      <c r="G208" s="216"/>
      <c r="H208" s="219">
        <v>9</v>
      </c>
      <c r="I208" s="220"/>
      <c r="J208" s="216"/>
      <c r="K208" s="216"/>
      <c r="L208" s="221"/>
      <c r="M208" s="222"/>
      <c r="N208" s="223"/>
      <c r="O208" s="223"/>
      <c r="P208" s="223"/>
      <c r="Q208" s="223"/>
      <c r="R208" s="223"/>
      <c r="S208" s="223"/>
      <c r="T208" s="224"/>
      <c r="AT208" s="225" t="s">
        <v>158</v>
      </c>
      <c r="AU208" s="225" t="s">
        <v>83</v>
      </c>
      <c r="AV208" s="12" t="s">
        <v>135</v>
      </c>
      <c r="AW208" s="12" t="s">
        <v>36</v>
      </c>
      <c r="AX208" s="12" t="s">
        <v>81</v>
      </c>
      <c r="AY208" s="225" t="s">
        <v>127</v>
      </c>
    </row>
    <row r="209" spans="2:65" s="1" customFormat="1" ht="16.5" customHeight="1">
      <c r="B209" s="40"/>
      <c r="C209" s="191" t="s">
        <v>356</v>
      </c>
      <c r="D209" s="191" t="s">
        <v>130</v>
      </c>
      <c r="E209" s="192" t="s">
        <v>357</v>
      </c>
      <c r="F209" s="193" t="s">
        <v>358</v>
      </c>
      <c r="G209" s="194" t="s">
        <v>133</v>
      </c>
      <c r="H209" s="195">
        <v>6</v>
      </c>
      <c r="I209" s="196"/>
      <c r="J209" s="197">
        <f>ROUND(I209*H209,2)</f>
        <v>0</v>
      </c>
      <c r="K209" s="193" t="s">
        <v>134</v>
      </c>
      <c r="L209" s="60"/>
      <c r="M209" s="198" t="s">
        <v>23</v>
      </c>
      <c r="N209" s="199" t="s">
        <v>44</v>
      </c>
      <c r="O209" s="41"/>
      <c r="P209" s="200">
        <f>O209*H209</f>
        <v>0</v>
      </c>
      <c r="Q209" s="200">
        <v>0.00204</v>
      </c>
      <c r="R209" s="200">
        <f>Q209*H209</f>
        <v>0.012240000000000001</v>
      </c>
      <c r="S209" s="200">
        <v>0</v>
      </c>
      <c r="T209" s="201">
        <f>S209*H209</f>
        <v>0</v>
      </c>
      <c r="AR209" s="23" t="s">
        <v>180</v>
      </c>
      <c r="AT209" s="23" t="s">
        <v>130</v>
      </c>
      <c r="AU209" s="23" t="s">
        <v>83</v>
      </c>
      <c r="AY209" s="23" t="s">
        <v>127</v>
      </c>
      <c r="BE209" s="202">
        <f>IF(N209="základní",J209,0)</f>
        <v>0</v>
      </c>
      <c r="BF209" s="202">
        <f>IF(N209="snížená",J209,0)</f>
        <v>0</v>
      </c>
      <c r="BG209" s="202">
        <f>IF(N209="zákl. přenesená",J209,0)</f>
        <v>0</v>
      </c>
      <c r="BH209" s="202">
        <f>IF(N209="sníž. přenesená",J209,0)</f>
        <v>0</v>
      </c>
      <c r="BI209" s="202">
        <f>IF(N209="nulová",J209,0)</f>
        <v>0</v>
      </c>
      <c r="BJ209" s="23" t="s">
        <v>81</v>
      </c>
      <c r="BK209" s="202">
        <f>ROUND(I209*H209,2)</f>
        <v>0</v>
      </c>
      <c r="BL209" s="23" t="s">
        <v>180</v>
      </c>
      <c r="BM209" s="23" t="s">
        <v>359</v>
      </c>
    </row>
    <row r="210" spans="2:65" s="1" customFormat="1" ht="16.5" customHeight="1">
      <c r="B210" s="40"/>
      <c r="C210" s="191" t="s">
        <v>360</v>
      </c>
      <c r="D210" s="191" t="s">
        <v>130</v>
      </c>
      <c r="E210" s="192" t="s">
        <v>361</v>
      </c>
      <c r="F210" s="193" t="s">
        <v>362</v>
      </c>
      <c r="G210" s="194" t="s">
        <v>228</v>
      </c>
      <c r="H210" s="195">
        <v>9</v>
      </c>
      <c r="I210" s="196"/>
      <c r="J210" s="197">
        <f>ROUND(I210*H210,2)</f>
        <v>0</v>
      </c>
      <c r="K210" s="193" t="s">
        <v>134</v>
      </c>
      <c r="L210" s="60"/>
      <c r="M210" s="198" t="s">
        <v>23</v>
      </c>
      <c r="N210" s="199" t="s">
        <v>44</v>
      </c>
      <c r="O210" s="41"/>
      <c r="P210" s="200">
        <f>O210*H210</f>
        <v>0</v>
      </c>
      <c r="Q210" s="200">
        <v>0.00224</v>
      </c>
      <c r="R210" s="200">
        <f>Q210*H210</f>
        <v>0.020159999999999997</v>
      </c>
      <c r="S210" s="200">
        <v>0</v>
      </c>
      <c r="T210" s="201">
        <f>S210*H210</f>
        <v>0</v>
      </c>
      <c r="AR210" s="23" t="s">
        <v>180</v>
      </c>
      <c r="AT210" s="23" t="s">
        <v>130</v>
      </c>
      <c r="AU210" s="23" t="s">
        <v>83</v>
      </c>
      <c r="AY210" s="23" t="s">
        <v>127</v>
      </c>
      <c r="BE210" s="202">
        <f>IF(N210="základní",J210,0)</f>
        <v>0</v>
      </c>
      <c r="BF210" s="202">
        <f>IF(N210="snížená",J210,0)</f>
        <v>0</v>
      </c>
      <c r="BG210" s="202">
        <f>IF(N210="zákl. přenesená",J210,0)</f>
        <v>0</v>
      </c>
      <c r="BH210" s="202">
        <f>IF(N210="sníž. přenesená",J210,0)</f>
        <v>0</v>
      </c>
      <c r="BI210" s="202">
        <f>IF(N210="nulová",J210,0)</f>
        <v>0</v>
      </c>
      <c r="BJ210" s="23" t="s">
        <v>81</v>
      </c>
      <c r="BK210" s="202">
        <f>ROUND(I210*H210,2)</f>
        <v>0</v>
      </c>
      <c r="BL210" s="23" t="s">
        <v>180</v>
      </c>
      <c r="BM210" s="23" t="s">
        <v>363</v>
      </c>
    </row>
    <row r="211" spans="2:65" s="1" customFormat="1" ht="16.5" customHeight="1">
      <c r="B211" s="40"/>
      <c r="C211" s="191" t="s">
        <v>364</v>
      </c>
      <c r="D211" s="191" t="s">
        <v>130</v>
      </c>
      <c r="E211" s="192" t="s">
        <v>365</v>
      </c>
      <c r="F211" s="193" t="s">
        <v>366</v>
      </c>
      <c r="G211" s="194" t="s">
        <v>133</v>
      </c>
      <c r="H211" s="195">
        <v>6</v>
      </c>
      <c r="I211" s="196"/>
      <c r="J211" s="197">
        <f>ROUND(I211*H211,2)</f>
        <v>0</v>
      </c>
      <c r="K211" s="193" t="s">
        <v>134</v>
      </c>
      <c r="L211" s="60"/>
      <c r="M211" s="198" t="s">
        <v>23</v>
      </c>
      <c r="N211" s="199" t="s">
        <v>44</v>
      </c>
      <c r="O211" s="41"/>
      <c r="P211" s="200">
        <f>O211*H211</f>
        <v>0</v>
      </c>
      <c r="Q211" s="200">
        <v>0</v>
      </c>
      <c r="R211" s="200">
        <f>Q211*H211</f>
        <v>0</v>
      </c>
      <c r="S211" s="200">
        <v>0.02307</v>
      </c>
      <c r="T211" s="201">
        <f>S211*H211</f>
        <v>0.13842</v>
      </c>
      <c r="AR211" s="23" t="s">
        <v>180</v>
      </c>
      <c r="AT211" s="23" t="s">
        <v>130</v>
      </c>
      <c r="AU211" s="23" t="s">
        <v>83</v>
      </c>
      <c r="AY211" s="23" t="s">
        <v>127</v>
      </c>
      <c r="BE211" s="202">
        <f>IF(N211="základní",J211,0)</f>
        <v>0</v>
      </c>
      <c r="BF211" s="202">
        <f>IF(N211="snížená",J211,0)</f>
        <v>0</v>
      </c>
      <c r="BG211" s="202">
        <f>IF(N211="zákl. přenesená",J211,0)</f>
        <v>0</v>
      </c>
      <c r="BH211" s="202">
        <f>IF(N211="sníž. přenesená",J211,0)</f>
        <v>0</v>
      </c>
      <c r="BI211" s="202">
        <f>IF(N211="nulová",J211,0)</f>
        <v>0</v>
      </c>
      <c r="BJ211" s="23" t="s">
        <v>81</v>
      </c>
      <c r="BK211" s="202">
        <f>ROUND(I211*H211,2)</f>
        <v>0</v>
      </c>
      <c r="BL211" s="23" t="s">
        <v>180</v>
      </c>
      <c r="BM211" s="23" t="s">
        <v>367</v>
      </c>
    </row>
    <row r="212" spans="2:65" s="1" customFormat="1" ht="25.5" customHeight="1">
      <c r="B212" s="40"/>
      <c r="C212" s="191" t="s">
        <v>368</v>
      </c>
      <c r="D212" s="191" t="s">
        <v>130</v>
      </c>
      <c r="E212" s="192" t="s">
        <v>369</v>
      </c>
      <c r="F212" s="193" t="s">
        <v>370</v>
      </c>
      <c r="G212" s="194" t="s">
        <v>133</v>
      </c>
      <c r="H212" s="195">
        <v>6</v>
      </c>
      <c r="I212" s="196"/>
      <c r="J212" s="197">
        <f>ROUND(I212*H212,2)</f>
        <v>0</v>
      </c>
      <c r="K212" s="193" t="s">
        <v>23</v>
      </c>
      <c r="L212" s="60"/>
      <c r="M212" s="198" t="s">
        <v>23</v>
      </c>
      <c r="N212" s="199" t="s">
        <v>44</v>
      </c>
      <c r="O212" s="41"/>
      <c r="P212" s="200">
        <f>O212*H212</f>
        <v>0</v>
      </c>
      <c r="Q212" s="200">
        <v>0.00267</v>
      </c>
      <c r="R212" s="200">
        <f>Q212*H212</f>
        <v>0.01602</v>
      </c>
      <c r="S212" s="200">
        <v>0</v>
      </c>
      <c r="T212" s="201">
        <f>S212*H212</f>
        <v>0</v>
      </c>
      <c r="AR212" s="23" t="s">
        <v>180</v>
      </c>
      <c r="AT212" s="23" t="s">
        <v>130</v>
      </c>
      <c r="AU212" s="23" t="s">
        <v>83</v>
      </c>
      <c r="AY212" s="23" t="s">
        <v>127</v>
      </c>
      <c r="BE212" s="202">
        <f>IF(N212="základní",J212,0)</f>
        <v>0</v>
      </c>
      <c r="BF212" s="202">
        <f>IF(N212="snížená",J212,0)</f>
        <v>0</v>
      </c>
      <c r="BG212" s="202">
        <f>IF(N212="zákl. přenesená",J212,0)</f>
        <v>0</v>
      </c>
      <c r="BH212" s="202">
        <f>IF(N212="sníž. přenesená",J212,0)</f>
        <v>0</v>
      </c>
      <c r="BI212" s="202">
        <f>IF(N212="nulová",J212,0)</f>
        <v>0</v>
      </c>
      <c r="BJ212" s="23" t="s">
        <v>81</v>
      </c>
      <c r="BK212" s="202">
        <f>ROUND(I212*H212,2)</f>
        <v>0</v>
      </c>
      <c r="BL212" s="23" t="s">
        <v>180</v>
      </c>
      <c r="BM212" s="23" t="s">
        <v>371</v>
      </c>
    </row>
    <row r="213" spans="2:65" s="1" customFormat="1" ht="38.25" customHeight="1">
      <c r="B213" s="40"/>
      <c r="C213" s="191" t="s">
        <v>372</v>
      </c>
      <c r="D213" s="191" t="s">
        <v>130</v>
      </c>
      <c r="E213" s="192" t="s">
        <v>373</v>
      </c>
      <c r="F213" s="193" t="s">
        <v>374</v>
      </c>
      <c r="G213" s="194" t="s">
        <v>148</v>
      </c>
      <c r="H213" s="195">
        <v>0.048</v>
      </c>
      <c r="I213" s="196"/>
      <c r="J213" s="197">
        <f>ROUND(I213*H213,2)</f>
        <v>0</v>
      </c>
      <c r="K213" s="193" t="s">
        <v>134</v>
      </c>
      <c r="L213" s="60"/>
      <c r="M213" s="198" t="s">
        <v>23</v>
      </c>
      <c r="N213" s="199" t="s">
        <v>44</v>
      </c>
      <c r="O213" s="41"/>
      <c r="P213" s="200">
        <f>O213*H213</f>
        <v>0</v>
      </c>
      <c r="Q213" s="200">
        <v>0</v>
      </c>
      <c r="R213" s="200">
        <f>Q213*H213</f>
        <v>0</v>
      </c>
      <c r="S213" s="200">
        <v>0</v>
      </c>
      <c r="T213" s="201">
        <f>S213*H213</f>
        <v>0</v>
      </c>
      <c r="AR213" s="23" t="s">
        <v>180</v>
      </c>
      <c r="AT213" s="23" t="s">
        <v>130</v>
      </c>
      <c r="AU213" s="23" t="s">
        <v>83</v>
      </c>
      <c r="AY213" s="23" t="s">
        <v>127</v>
      </c>
      <c r="BE213" s="202">
        <f>IF(N213="základní",J213,0)</f>
        <v>0</v>
      </c>
      <c r="BF213" s="202">
        <f>IF(N213="snížená",J213,0)</f>
        <v>0</v>
      </c>
      <c r="BG213" s="202">
        <f>IF(N213="zákl. přenesená",J213,0)</f>
        <v>0</v>
      </c>
      <c r="BH213" s="202">
        <f>IF(N213="sníž. přenesená",J213,0)</f>
        <v>0</v>
      </c>
      <c r="BI213" s="202">
        <f>IF(N213="nulová",J213,0)</f>
        <v>0</v>
      </c>
      <c r="BJ213" s="23" t="s">
        <v>81</v>
      </c>
      <c r="BK213" s="202">
        <f>ROUND(I213*H213,2)</f>
        <v>0</v>
      </c>
      <c r="BL213" s="23" t="s">
        <v>180</v>
      </c>
      <c r="BM213" s="23" t="s">
        <v>375</v>
      </c>
    </row>
    <row r="214" spans="2:63" s="10" customFormat="1" ht="29.85" customHeight="1">
      <c r="B214" s="175"/>
      <c r="C214" s="176"/>
      <c r="D214" s="177" t="s">
        <v>72</v>
      </c>
      <c r="E214" s="189" t="s">
        <v>376</v>
      </c>
      <c r="F214" s="189" t="s">
        <v>377</v>
      </c>
      <c r="G214" s="176"/>
      <c r="H214" s="176"/>
      <c r="I214" s="179"/>
      <c r="J214" s="190">
        <f>BK214</f>
        <v>0</v>
      </c>
      <c r="K214" s="176"/>
      <c r="L214" s="181"/>
      <c r="M214" s="182"/>
      <c r="N214" s="183"/>
      <c r="O214" s="183"/>
      <c r="P214" s="184">
        <f>P215</f>
        <v>0</v>
      </c>
      <c r="Q214" s="183"/>
      <c r="R214" s="184">
        <f>R215</f>
        <v>0</v>
      </c>
      <c r="S214" s="183"/>
      <c r="T214" s="185">
        <f>T215</f>
        <v>0</v>
      </c>
      <c r="AR214" s="186" t="s">
        <v>83</v>
      </c>
      <c r="AT214" s="187" t="s">
        <v>72</v>
      </c>
      <c r="AU214" s="187" t="s">
        <v>81</v>
      </c>
      <c r="AY214" s="186" t="s">
        <v>127</v>
      </c>
      <c r="BK214" s="188">
        <f>BK215</f>
        <v>0</v>
      </c>
    </row>
    <row r="215" spans="2:65" s="1" customFormat="1" ht="16.5" customHeight="1">
      <c r="B215" s="40"/>
      <c r="C215" s="191" t="s">
        <v>378</v>
      </c>
      <c r="D215" s="191" t="s">
        <v>130</v>
      </c>
      <c r="E215" s="192" t="s">
        <v>379</v>
      </c>
      <c r="F215" s="193" t="s">
        <v>380</v>
      </c>
      <c r="G215" s="194" t="s">
        <v>381</v>
      </c>
      <c r="H215" s="195">
        <v>1</v>
      </c>
      <c r="I215" s="196"/>
      <c r="J215" s="197">
        <f>ROUND(I215*H215,2)</f>
        <v>0</v>
      </c>
      <c r="K215" s="193" t="s">
        <v>23</v>
      </c>
      <c r="L215" s="60"/>
      <c r="M215" s="198" t="s">
        <v>23</v>
      </c>
      <c r="N215" s="199" t="s">
        <v>44</v>
      </c>
      <c r="O215" s="41"/>
      <c r="P215" s="200">
        <f>O215*H215</f>
        <v>0</v>
      </c>
      <c r="Q215" s="200">
        <v>0</v>
      </c>
      <c r="R215" s="200">
        <f>Q215*H215</f>
        <v>0</v>
      </c>
      <c r="S215" s="200">
        <v>0</v>
      </c>
      <c r="T215" s="201">
        <f>S215*H215</f>
        <v>0</v>
      </c>
      <c r="AR215" s="23" t="s">
        <v>180</v>
      </c>
      <c r="AT215" s="23" t="s">
        <v>130</v>
      </c>
      <c r="AU215" s="23" t="s">
        <v>83</v>
      </c>
      <c r="AY215" s="23" t="s">
        <v>127</v>
      </c>
      <c r="BE215" s="202">
        <f>IF(N215="základní",J215,0)</f>
        <v>0</v>
      </c>
      <c r="BF215" s="202">
        <f>IF(N215="snížená",J215,0)</f>
        <v>0</v>
      </c>
      <c r="BG215" s="202">
        <f>IF(N215="zákl. přenesená",J215,0)</f>
        <v>0</v>
      </c>
      <c r="BH215" s="202">
        <f>IF(N215="sníž. přenesená",J215,0)</f>
        <v>0</v>
      </c>
      <c r="BI215" s="202">
        <f>IF(N215="nulová",J215,0)</f>
        <v>0</v>
      </c>
      <c r="BJ215" s="23" t="s">
        <v>81</v>
      </c>
      <c r="BK215" s="202">
        <f>ROUND(I215*H215,2)</f>
        <v>0</v>
      </c>
      <c r="BL215" s="23" t="s">
        <v>180</v>
      </c>
      <c r="BM215" s="23" t="s">
        <v>382</v>
      </c>
    </row>
    <row r="216" spans="2:63" s="10" customFormat="1" ht="29.85" customHeight="1">
      <c r="B216" s="175"/>
      <c r="C216" s="176"/>
      <c r="D216" s="177" t="s">
        <v>72</v>
      </c>
      <c r="E216" s="189" t="s">
        <v>383</v>
      </c>
      <c r="F216" s="189" t="s">
        <v>384</v>
      </c>
      <c r="G216" s="176"/>
      <c r="H216" s="176"/>
      <c r="I216" s="179"/>
      <c r="J216" s="190">
        <f>BK216</f>
        <v>0</v>
      </c>
      <c r="K216" s="176"/>
      <c r="L216" s="181"/>
      <c r="M216" s="182"/>
      <c r="N216" s="183"/>
      <c r="O216" s="183"/>
      <c r="P216" s="184">
        <f>SUM(P217:P236)</f>
        <v>0</v>
      </c>
      <c r="Q216" s="183"/>
      <c r="R216" s="184">
        <f>SUM(R217:R236)</f>
        <v>12.738763980000002</v>
      </c>
      <c r="S216" s="183"/>
      <c r="T216" s="185">
        <f>SUM(T217:T236)</f>
        <v>11.542169999999999</v>
      </c>
      <c r="AR216" s="186" t="s">
        <v>83</v>
      </c>
      <c r="AT216" s="187" t="s">
        <v>72</v>
      </c>
      <c r="AU216" s="187" t="s">
        <v>81</v>
      </c>
      <c r="AY216" s="186" t="s">
        <v>127</v>
      </c>
      <c r="BK216" s="188">
        <f>SUM(BK217:BK236)</f>
        <v>0</v>
      </c>
    </row>
    <row r="217" spans="2:65" s="1" customFormat="1" ht="38.25" customHeight="1">
      <c r="B217" s="40"/>
      <c r="C217" s="191" t="s">
        <v>385</v>
      </c>
      <c r="D217" s="191" t="s">
        <v>130</v>
      </c>
      <c r="E217" s="192" t="s">
        <v>386</v>
      </c>
      <c r="F217" s="193" t="s">
        <v>387</v>
      </c>
      <c r="G217" s="194" t="s">
        <v>388</v>
      </c>
      <c r="H217" s="195">
        <v>21.161</v>
      </c>
      <c r="I217" s="196"/>
      <c r="J217" s="197">
        <f>ROUND(I217*H217,2)</f>
        <v>0</v>
      </c>
      <c r="K217" s="193" t="s">
        <v>134</v>
      </c>
      <c r="L217" s="60"/>
      <c r="M217" s="198" t="s">
        <v>23</v>
      </c>
      <c r="N217" s="199" t="s">
        <v>44</v>
      </c>
      <c r="O217" s="41"/>
      <c r="P217" s="200">
        <f>O217*H217</f>
        <v>0</v>
      </c>
      <c r="Q217" s="200">
        <v>0.00189</v>
      </c>
      <c r="R217" s="200">
        <f>Q217*H217</f>
        <v>0.03999429</v>
      </c>
      <c r="S217" s="200">
        <v>0</v>
      </c>
      <c r="T217" s="201">
        <f>S217*H217</f>
        <v>0</v>
      </c>
      <c r="AR217" s="23" t="s">
        <v>180</v>
      </c>
      <c r="AT217" s="23" t="s">
        <v>130</v>
      </c>
      <c r="AU217" s="23" t="s">
        <v>83</v>
      </c>
      <c r="AY217" s="23" t="s">
        <v>127</v>
      </c>
      <c r="BE217" s="202">
        <f>IF(N217="základní",J217,0)</f>
        <v>0</v>
      </c>
      <c r="BF217" s="202">
        <f>IF(N217="snížená",J217,0)</f>
        <v>0</v>
      </c>
      <c r="BG217" s="202">
        <f>IF(N217="zákl. přenesená",J217,0)</f>
        <v>0</v>
      </c>
      <c r="BH217" s="202">
        <f>IF(N217="sníž. přenesená",J217,0)</f>
        <v>0</v>
      </c>
      <c r="BI217" s="202">
        <f>IF(N217="nulová",J217,0)</f>
        <v>0</v>
      </c>
      <c r="BJ217" s="23" t="s">
        <v>81</v>
      </c>
      <c r="BK217" s="202">
        <f>ROUND(I217*H217,2)</f>
        <v>0</v>
      </c>
      <c r="BL217" s="23" t="s">
        <v>180</v>
      </c>
      <c r="BM217" s="23" t="s">
        <v>389</v>
      </c>
    </row>
    <row r="218" spans="2:51" s="11" customFormat="1" ht="13.5">
      <c r="B218" s="203"/>
      <c r="C218" s="204"/>
      <c r="D218" s="205" t="s">
        <v>158</v>
      </c>
      <c r="E218" s="206" t="s">
        <v>23</v>
      </c>
      <c r="F218" s="207" t="s">
        <v>390</v>
      </c>
      <c r="G218" s="204"/>
      <c r="H218" s="208">
        <v>21.161</v>
      </c>
      <c r="I218" s="209"/>
      <c r="J218" s="204"/>
      <c r="K218" s="204"/>
      <c r="L218" s="210"/>
      <c r="M218" s="211"/>
      <c r="N218" s="212"/>
      <c r="O218" s="212"/>
      <c r="P218" s="212"/>
      <c r="Q218" s="212"/>
      <c r="R218" s="212"/>
      <c r="S218" s="212"/>
      <c r="T218" s="213"/>
      <c r="AT218" s="214" t="s">
        <v>158</v>
      </c>
      <c r="AU218" s="214" t="s">
        <v>83</v>
      </c>
      <c r="AV218" s="11" t="s">
        <v>83</v>
      </c>
      <c r="AW218" s="11" t="s">
        <v>36</v>
      </c>
      <c r="AX218" s="11" t="s">
        <v>73</v>
      </c>
      <c r="AY218" s="214" t="s">
        <v>127</v>
      </c>
    </row>
    <row r="219" spans="2:51" s="12" customFormat="1" ht="13.5">
      <c r="B219" s="215"/>
      <c r="C219" s="216"/>
      <c r="D219" s="205" t="s">
        <v>158</v>
      </c>
      <c r="E219" s="217" t="s">
        <v>23</v>
      </c>
      <c r="F219" s="218" t="s">
        <v>160</v>
      </c>
      <c r="G219" s="216"/>
      <c r="H219" s="219">
        <v>21.161</v>
      </c>
      <c r="I219" s="220"/>
      <c r="J219" s="216"/>
      <c r="K219" s="216"/>
      <c r="L219" s="221"/>
      <c r="M219" s="222"/>
      <c r="N219" s="223"/>
      <c r="O219" s="223"/>
      <c r="P219" s="223"/>
      <c r="Q219" s="223"/>
      <c r="R219" s="223"/>
      <c r="S219" s="223"/>
      <c r="T219" s="224"/>
      <c r="AT219" s="225" t="s">
        <v>158</v>
      </c>
      <c r="AU219" s="225" t="s">
        <v>83</v>
      </c>
      <c r="AV219" s="12" t="s">
        <v>135</v>
      </c>
      <c r="AW219" s="12" t="s">
        <v>36</v>
      </c>
      <c r="AX219" s="12" t="s">
        <v>81</v>
      </c>
      <c r="AY219" s="225" t="s">
        <v>127</v>
      </c>
    </row>
    <row r="220" spans="2:65" s="1" customFormat="1" ht="25.5" customHeight="1">
      <c r="B220" s="40"/>
      <c r="C220" s="191" t="s">
        <v>391</v>
      </c>
      <c r="D220" s="191" t="s">
        <v>130</v>
      </c>
      <c r="E220" s="192" t="s">
        <v>392</v>
      </c>
      <c r="F220" s="193" t="s">
        <v>393</v>
      </c>
      <c r="G220" s="194" t="s">
        <v>179</v>
      </c>
      <c r="H220" s="195">
        <v>769.478</v>
      </c>
      <c r="I220" s="196"/>
      <c r="J220" s="197">
        <f>ROUND(I220*H220,2)</f>
        <v>0</v>
      </c>
      <c r="K220" s="193" t="s">
        <v>134</v>
      </c>
      <c r="L220" s="60"/>
      <c r="M220" s="198" t="s">
        <v>23</v>
      </c>
      <c r="N220" s="199" t="s">
        <v>44</v>
      </c>
      <c r="O220" s="41"/>
      <c r="P220" s="200">
        <f>O220*H220</f>
        <v>0</v>
      </c>
      <c r="Q220" s="200">
        <v>0</v>
      </c>
      <c r="R220" s="200">
        <f>Q220*H220</f>
        <v>0</v>
      </c>
      <c r="S220" s="200">
        <v>0</v>
      </c>
      <c r="T220" s="201">
        <f>S220*H220</f>
        <v>0</v>
      </c>
      <c r="AR220" s="23" t="s">
        <v>180</v>
      </c>
      <c r="AT220" s="23" t="s">
        <v>130</v>
      </c>
      <c r="AU220" s="23" t="s">
        <v>83</v>
      </c>
      <c r="AY220" s="23" t="s">
        <v>127</v>
      </c>
      <c r="BE220" s="202">
        <f>IF(N220="základní",J220,0)</f>
        <v>0</v>
      </c>
      <c r="BF220" s="202">
        <f>IF(N220="snížená",J220,0)</f>
        <v>0</v>
      </c>
      <c r="BG220" s="202">
        <f>IF(N220="zákl. přenesená",J220,0)</f>
        <v>0</v>
      </c>
      <c r="BH220" s="202">
        <f>IF(N220="sníž. přenesená",J220,0)</f>
        <v>0</v>
      </c>
      <c r="BI220" s="202">
        <f>IF(N220="nulová",J220,0)</f>
        <v>0</v>
      </c>
      <c r="BJ220" s="23" t="s">
        <v>81</v>
      </c>
      <c r="BK220" s="202">
        <f>ROUND(I220*H220,2)</f>
        <v>0</v>
      </c>
      <c r="BL220" s="23" t="s">
        <v>180</v>
      </c>
      <c r="BM220" s="23" t="s">
        <v>394</v>
      </c>
    </row>
    <row r="221" spans="2:51" s="11" customFormat="1" ht="13.5">
      <c r="B221" s="203"/>
      <c r="C221" s="204"/>
      <c r="D221" s="205" t="s">
        <v>158</v>
      </c>
      <c r="E221" s="206" t="s">
        <v>23</v>
      </c>
      <c r="F221" s="207" t="s">
        <v>192</v>
      </c>
      <c r="G221" s="204"/>
      <c r="H221" s="208">
        <v>769.478</v>
      </c>
      <c r="I221" s="209"/>
      <c r="J221" s="204"/>
      <c r="K221" s="204"/>
      <c r="L221" s="210"/>
      <c r="M221" s="211"/>
      <c r="N221" s="212"/>
      <c r="O221" s="212"/>
      <c r="P221" s="212"/>
      <c r="Q221" s="212"/>
      <c r="R221" s="212"/>
      <c r="S221" s="212"/>
      <c r="T221" s="213"/>
      <c r="AT221" s="214" t="s">
        <v>158</v>
      </c>
      <c r="AU221" s="214" t="s">
        <v>83</v>
      </c>
      <c r="AV221" s="11" t="s">
        <v>83</v>
      </c>
      <c r="AW221" s="11" t="s">
        <v>36</v>
      </c>
      <c r="AX221" s="11" t="s">
        <v>73</v>
      </c>
      <c r="AY221" s="214" t="s">
        <v>127</v>
      </c>
    </row>
    <row r="222" spans="2:51" s="12" customFormat="1" ht="13.5">
      <c r="B222" s="215"/>
      <c r="C222" s="216"/>
      <c r="D222" s="205" t="s">
        <v>158</v>
      </c>
      <c r="E222" s="217" t="s">
        <v>23</v>
      </c>
      <c r="F222" s="218" t="s">
        <v>160</v>
      </c>
      <c r="G222" s="216"/>
      <c r="H222" s="219">
        <v>769.478</v>
      </c>
      <c r="I222" s="220"/>
      <c r="J222" s="216"/>
      <c r="K222" s="216"/>
      <c r="L222" s="221"/>
      <c r="M222" s="222"/>
      <c r="N222" s="223"/>
      <c r="O222" s="223"/>
      <c r="P222" s="223"/>
      <c r="Q222" s="223"/>
      <c r="R222" s="223"/>
      <c r="S222" s="223"/>
      <c r="T222" s="224"/>
      <c r="AT222" s="225" t="s">
        <v>158</v>
      </c>
      <c r="AU222" s="225" t="s">
        <v>83</v>
      </c>
      <c r="AV222" s="12" t="s">
        <v>135</v>
      </c>
      <c r="AW222" s="12" t="s">
        <v>36</v>
      </c>
      <c r="AX222" s="12" t="s">
        <v>81</v>
      </c>
      <c r="AY222" s="225" t="s">
        <v>127</v>
      </c>
    </row>
    <row r="223" spans="2:65" s="1" customFormat="1" ht="16.5" customHeight="1">
      <c r="B223" s="40"/>
      <c r="C223" s="226" t="s">
        <v>395</v>
      </c>
      <c r="D223" s="226" t="s">
        <v>194</v>
      </c>
      <c r="E223" s="227" t="s">
        <v>396</v>
      </c>
      <c r="F223" s="228" t="s">
        <v>397</v>
      </c>
      <c r="G223" s="229" t="s">
        <v>388</v>
      </c>
      <c r="H223" s="230">
        <v>21.161</v>
      </c>
      <c r="I223" s="231"/>
      <c r="J223" s="232">
        <f>ROUND(I223*H223,2)</f>
        <v>0</v>
      </c>
      <c r="K223" s="228" t="s">
        <v>134</v>
      </c>
      <c r="L223" s="233"/>
      <c r="M223" s="234" t="s">
        <v>23</v>
      </c>
      <c r="N223" s="235" t="s">
        <v>44</v>
      </c>
      <c r="O223" s="41"/>
      <c r="P223" s="200">
        <f>O223*H223</f>
        <v>0</v>
      </c>
      <c r="Q223" s="200">
        <v>0.55</v>
      </c>
      <c r="R223" s="200">
        <f>Q223*H223</f>
        <v>11.638550000000002</v>
      </c>
      <c r="S223" s="200">
        <v>0</v>
      </c>
      <c r="T223" s="201">
        <f>S223*H223</f>
        <v>0</v>
      </c>
      <c r="AR223" s="23" t="s">
        <v>197</v>
      </c>
      <c r="AT223" s="23" t="s">
        <v>194</v>
      </c>
      <c r="AU223" s="23" t="s">
        <v>83</v>
      </c>
      <c r="AY223" s="23" t="s">
        <v>127</v>
      </c>
      <c r="BE223" s="202">
        <f>IF(N223="základní",J223,0)</f>
        <v>0</v>
      </c>
      <c r="BF223" s="202">
        <f>IF(N223="snížená",J223,0)</f>
        <v>0</v>
      </c>
      <c r="BG223" s="202">
        <f>IF(N223="zákl. přenesená",J223,0)</f>
        <v>0</v>
      </c>
      <c r="BH223" s="202">
        <f>IF(N223="sníž. přenesená",J223,0)</f>
        <v>0</v>
      </c>
      <c r="BI223" s="202">
        <f>IF(N223="nulová",J223,0)</f>
        <v>0</v>
      </c>
      <c r="BJ223" s="23" t="s">
        <v>81</v>
      </c>
      <c r="BK223" s="202">
        <f>ROUND(I223*H223,2)</f>
        <v>0</v>
      </c>
      <c r="BL223" s="23" t="s">
        <v>180</v>
      </c>
      <c r="BM223" s="23" t="s">
        <v>398</v>
      </c>
    </row>
    <row r="224" spans="2:51" s="11" customFormat="1" ht="13.5">
      <c r="B224" s="203"/>
      <c r="C224" s="204"/>
      <c r="D224" s="205" t="s">
        <v>158</v>
      </c>
      <c r="E224" s="206" t="s">
        <v>23</v>
      </c>
      <c r="F224" s="207" t="s">
        <v>399</v>
      </c>
      <c r="G224" s="204"/>
      <c r="H224" s="208">
        <v>19.237</v>
      </c>
      <c r="I224" s="209"/>
      <c r="J224" s="204"/>
      <c r="K224" s="204"/>
      <c r="L224" s="210"/>
      <c r="M224" s="211"/>
      <c r="N224" s="212"/>
      <c r="O224" s="212"/>
      <c r="P224" s="212"/>
      <c r="Q224" s="212"/>
      <c r="R224" s="212"/>
      <c r="S224" s="212"/>
      <c r="T224" s="213"/>
      <c r="AT224" s="214" t="s">
        <v>158</v>
      </c>
      <c r="AU224" s="214" t="s">
        <v>83</v>
      </c>
      <c r="AV224" s="11" t="s">
        <v>83</v>
      </c>
      <c r="AW224" s="11" t="s">
        <v>36</v>
      </c>
      <c r="AX224" s="11" t="s">
        <v>73</v>
      </c>
      <c r="AY224" s="214" t="s">
        <v>127</v>
      </c>
    </row>
    <row r="225" spans="2:51" s="12" customFormat="1" ht="13.5">
      <c r="B225" s="215"/>
      <c r="C225" s="216"/>
      <c r="D225" s="205" t="s">
        <v>158</v>
      </c>
      <c r="E225" s="217" t="s">
        <v>23</v>
      </c>
      <c r="F225" s="218" t="s">
        <v>160</v>
      </c>
      <c r="G225" s="216"/>
      <c r="H225" s="219">
        <v>19.237</v>
      </c>
      <c r="I225" s="220"/>
      <c r="J225" s="216"/>
      <c r="K225" s="216"/>
      <c r="L225" s="221"/>
      <c r="M225" s="222"/>
      <c r="N225" s="223"/>
      <c r="O225" s="223"/>
      <c r="P225" s="223"/>
      <c r="Q225" s="223"/>
      <c r="R225" s="223"/>
      <c r="S225" s="223"/>
      <c r="T225" s="224"/>
      <c r="AT225" s="225" t="s">
        <v>158</v>
      </c>
      <c r="AU225" s="225" t="s">
        <v>83</v>
      </c>
      <c r="AV225" s="12" t="s">
        <v>135</v>
      </c>
      <c r="AW225" s="12" t="s">
        <v>36</v>
      </c>
      <c r="AX225" s="12" t="s">
        <v>81</v>
      </c>
      <c r="AY225" s="225" t="s">
        <v>127</v>
      </c>
    </row>
    <row r="226" spans="2:51" s="11" customFormat="1" ht="13.5">
      <c r="B226" s="203"/>
      <c r="C226" s="204"/>
      <c r="D226" s="205" t="s">
        <v>158</v>
      </c>
      <c r="E226" s="204"/>
      <c r="F226" s="207" t="s">
        <v>400</v>
      </c>
      <c r="G226" s="204"/>
      <c r="H226" s="208">
        <v>21.161</v>
      </c>
      <c r="I226" s="209"/>
      <c r="J226" s="204"/>
      <c r="K226" s="204"/>
      <c r="L226" s="210"/>
      <c r="M226" s="211"/>
      <c r="N226" s="212"/>
      <c r="O226" s="212"/>
      <c r="P226" s="212"/>
      <c r="Q226" s="212"/>
      <c r="R226" s="212"/>
      <c r="S226" s="212"/>
      <c r="T226" s="213"/>
      <c r="AT226" s="214" t="s">
        <v>158</v>
      </c>
      <c r="AU226" s="214" t="s">
        <v>83</v>
      </c>
      <c r="AV226" s="11" t="s">
        <v>83</v>
      </c>
      <c r="AW226" s="11" t="s">
        <v>6</v>
      </c>
      <c r="AX226" s="11" t="s">
        <v>81</v>
      </c>
      <c r="AY226" s="214" t="s">
        <v>127</v>
      </c>
    </row>
    <row r="227" spans="2:65" s="1" customFormat="1" ht="38.25" customHeight="1">
      <c r="B227" s="40"/>
      <c r="C227" s="191" t="s">
        <v>401</v>
      </c>
      <c r="D227" s="191" t="s">
        <v>130</v>
      </c>
      <c r="E227" s="192" t="s">
        <v>402</v>
      </c>
      <c r="F227" s="193" t="s">
        <v>403</v>
      </c>
      <c r="G227" s="194" t="s">
        <v>179</v>
      </c>
      <c r="H227" s="195">
        <v>769.478</v>
      </c>
      <c r="I227" s="196"/>
      <c r="J227" s="197">
        <f>ROUND(I227*H227,2)</f>
        <v>0</v>
      </c>
      <c r="K227" s="193" t="s">
        <v>134</v>
      </c>
      <c r="L227" s="60"/>
      <c r="M227" s="198" t="s">
        <v>23</v>
      </c>
      <c r="N227" s="199" t="s">
        <v>44</v>
      </c>
      <c r="O227" s="41"/>
      <c r="P227" s="200">
        <f>O227*H227</f>
        <v>0</v>
      </c>
      <c r="Q227" s="200">
        <v>0</v>
      </c>
      <c r="R227" s="200">
        <f>Q227*H227</f>
        <v>0</v>
      </c>
      <c r="S227" s="200">
        <v>0.015</v>
      </c>
      <c r="T227" s="201">
        <f>S227*H227</f>
        <v>11.542169999999999</v>
      </c>
      <c r="AR227" s="23" t="s">
        <v>180</v>
      </c>
      <c r="AT227" s="23" t="s">
        <v>130</v>
      </c>
      <c r="AU227" s="23" t="s">
        <v>83</v>
      </c>
      <c r="AY227" s="23" t="s">
        <v>127</v>
      </c>
      <c r="BE227" s="202">
        <f>IF(N227="základní",J227,0)</f>
        <v>0</v>
      </c>
      <c r="BF227" s="202">
        <f>IF(N227="snížená",J227,0)</f>
        <v>0</v>
      </c>
      <c r="BG227" s="202">
        <f>IF(N227="zákl. přenesená",J227,0)</f>
        <v>0</v>
      </c>
      <c r="BH227" s="202">
        <f>IF(N227="sníž. přenesená",J227,0)</f>
        <v>0</v>
      </c>
      <c r="BI227" s="202">
        <f>IF(N227="nulová",J227,0)</f>
        <v>0</v>
      </c>
      <c r="BJ227" s="23" t="s">
        <v>81</v>
      </c>
      <c r="BK227" s="202">
        <f>ROUND(I227*H227,2)</f>
        <v>0</v>
      </c>
      <c r="BL227" s="23" t="s">
        <v>180</v>
      </c>
      <c r="BM227" s="23" t="s">
        <v>404</v>
      </c>
    </row>
    <row r="228" spans="2:51" s="11" customFormat="1" ht="13.5">
      <c r="B228" s="203"/>
      <c r="C228" s="204"/>
      <c r="D228" s="205" t="s">
        <v>158</v>
      </c>
      <c r="E228" s="206" t="s">
        <v>23</v>
      </c>
      <c r="F228" s="207" t="s">
        <v>192</v>
      </c>
      <c r="G228" s="204"/>
      <c r="H228" s="208">
        <v>769.478</v>
      </c>
      <c r="I228" s="209"/>
      <c r="J228" s="204"/>
      <c r="K228" s="204"/>
      <c r="L228" s="210"/>
      <c r="M228" s="211"/>
      <c r="N228" s="212"/>
      <c r="O228" s="212"/>
      <c r="P228" s="212"/>
      <c r="Q228" s="212"/>
      <c r="R228" s="212"/>
      <c r="S228" s="212"/>
      <c r="T228" s="213"/>
      <c r="AT228" s="214" t="s">
        <v>158</v>
      </c>
      <c r="AU228" s="214" t="s">
        <v>83</v>
      </c>
      <c r="AV228" s="11" t="s">
        <v>83</v>
      </c>
      <c r="AW228" s="11" t="s">
        <v>36</v>
      </c>
      <c r="AX228" s="11" t="s">
        <v>73</v>
      </c>
      <c r="AY228" s="214" t="s">
        <v>127</v>
      </c>
    </row>
    <row r="229" spans="2:51" s="12" customFormat="1" ht="13.5">
      <c r="B229" s="215"/>
      <c r="C229" s="216"/>
      <c r="D229" s="205" t="s">
        <v>158</v>
      </c>
      <c r="E229" s="217" t="s">
        <v>23</v>
      </c>
      <c r="F229" s="218" t="s">
        <v>160</v>
      </c>
      <c r="G229" s="216"/>
      <c r="H229" s="219">
        <v>769.478</v>
      </c>
      <c r="I229" s="220"/>
      <c r="J229" s="216"/>
      <c r="K229" s="216"/>
      <c r="L229" s="221"/>
      <c r="M229" s="222"/>
      <c r="N229" s="223"/>
      <c r="O229" s="223"/>
      <c r="P229" s="223"/>
      <c r="Q229" s="223"/>
      <c r="R229" s="223"/>
      <c r="S229" s="223"/>
      <c r="T229" s="224"/>
      <c r="AT229" s="225" t="s">
        <v>158</v>
      </c>
      <c r="AU229" s="225" t="s">
        <v>83</v>
      </c>
      <c r="AV229" s="12" t="s">
        <v>135</v>
      </c>
      <c r="AW229" s="12" t="s">
        <v>36</v>
      </c>
      <c r="AX229" s="12" t="s">
        <v>81</v>
      </c>
      <c r="AY229" s="225" t="s">
        <v>127</v>
      </c>
    </row>
    <row r="230" spans="2:65" s="1" customFormat="1" ht="38.25" customHeight="1">
      <c r="B230" s="40"/>
      <c r="C230" s="191" t="s">
        <v>405</v>
      </c>
      <c r="D230" s="191" t="s">
        <v>130</v>
      </c>
      <c r="E230" s="192" t="s">
        <v>406</v>
      </c>
      <c r="F230" s="193" t="s">
        <v>407</v>
      </c>
      <c r="G230" s="194" t="s">
        <v>179</v>
      </c>
      <c r="H230" s="195">
        <v>40.522</v>
      </c>
      <c r="I230" s="196"/>
      <c r="J230" s="197">
        <f>ROUND(I230*H230,2)</f>
        <v>0</v>
      </c>
      <c r="K230" s="193" t="s">
        <v>134</v>
      </c>
      <c r="L230" s="60"/>
      <c r="M230" s="198" t="s">
        <v>23</v>
      </c>
      <c r="N230" s="199" t="s">
        <v>44</v>
      </c>
      <c r="O230" s="41"/>
      <c r="P230" s="200">
        <f>O230*H230</f>
        <v>0</v>
      </c>
      <c r="Q230" s="200">
        <v>0.01396</v>
      </c>
      <c r="R230" s="200">
        <f>Q230*H230</f>
        <v>0.56568712</v>
      </c>
      <c r="S230" s="200">
        <v>0</v>
      </c>
      <c r="T230" s="201">
        <f>S230*H230</f>
        <v>0</v>
      </c>
      <c r="AR230" s="23" t="s">
        <v>180</v>
      </c>
      <c r="AT230" s="23" t="s">
        <v>130</v>
      </c>
      <c r="AU230" s="23" t="s">
        <v>83</v>
      </c>
      <c r="AY230" s="23" t="s">
        <v>127</v>
      </c>
      <c r="BE230" s="202">
        <f>IF(N230="základní",J230,0)</f>
        <v>0</v>
      </c>
      <c r="BF230" s="202">
        <f>IF(N230="snížená",J230,0)</f>
        <v>0</v>
      </c>
      <c r="BG230" s="202">
        <f>IF(N230="zákl. přenesená",J230,0)</f>
        <v>0</v>
      </c>
      <c r="BH230" s="202">
        <f>IF(N230="sníž. přenesená",J230,0)</f>
        <v>0</v>
      </c>
      <c r="BI230" s="202">
        <f>IF(N230="nulová",J230,0)</f>
        <v>0</v>
      </c>
      <c r="BJ230" s="23" t="s">
        <v>81</v>
      </c>
      <c r="BK230" s="202">
        <f>ROUND(I230*H230,2)</f>
        <v>0</v>
      </c>
      <c r="BL230" s="23" t="s">
        <v>180</v>
      </c>
      <c r="BM230" s="23" t="s">
        <v>408</v>
      </c>
    </row>
    <row r="231" spans="2:51" s="11" customFormat="1" ht="13.5">
      <c r="B231" s="203"/>
      <c r="C231" s="204"/>
      <c r="D231" s="205" t="s">
        <v>158</v>
      </c>
      <c r="E231" s="206" t="s">
        <v>23</v>
      </c>
      <c r="F231" s="207" t="s">
        <v>343</v>
      </c>
      <c r="G231" s="204"/>
      <c r="H231" s="208">
        <v>40.522</v>
      </c>
      <c r="I231" s="209"/>
      <c r="J231" s="204"/>
      <c r="K231" s="204"/>
      <c r="L231" s="210"/>
      <c r="M231" s="211"/>
      <c r="N231" s="212"/>
      <c r="O231" s="212"/>
      <c r="P231" s="212"/>
      <c r="Q231" s="212"/>
      <c r="R231" s="212"/>
      <c r="S231" s="212"/>
      <c r="T231" s="213"/>
      <c r="AT231" s="214" t="s">
        <v>158</v>
      </c>
      <c r="AU231" s="214" t="s">
        <v>83</v>
      </c>
      <c r="AV231" s="11" t="s">
        <v>83</v>
      </c>
      <c r="AW231" s="11" t="s">
        <v>36</v>
      </c>
      <c r="AX231" s="11" t="s">
        <v>73</v>
      </c>
      <c r="AY231" s="214" t="s">
        <v>127</v>
      </c>
    </row>
    <row r="232" spans="2:51" s="12" customFormat="1" ht="13.5">
      <c r="B232" s="215"/>
      <c r="C232" s="216"/>
      <c r="D232" s="205" t="s">
        <v>158</v>
      </c>
      <c r="E232" s="217" t="s">
        <v>23</v>
      </c>
      <c r="F232" s="218" t="s">
        <v>160</v>
      </c>
      <c r="G232" s="216"/>
      <c r="H232" s="219">
        <v>40.522</v>
      </c>
      <c r="I232" s="220"/>
      <c r="J232" s="216"/>
      <c r="K232" s="216"/>
      <c r="L232" s="221"/>
      <c r="M232" s="222"/>
      <c r="N232" s="223"/>
      <c r="O232" s="223"/>
      <c r="P232" s="223"/>
      <c r="Q232" s="223"/>
      <c r="R232" s="223"/>
      <c r="S232" s="223"/>
      <c r="T232" s="224"/>
      <c r="AT232" s="225" t="s">
        <v>158</v>
      </c>
      <c r="AU232" s="225" t="s">
        <v>83</v>
      </c>
      <c r="AV232" s="12" t="s">
        <v>135</v>
      </c>
      <c r="AW232" s="12" t="s">
        <v>36</v>
      </c>
      <c r="AX232" s="12" t="s">
        <v>81</v>
      </c>
      <c r="AY232" s="225" t="s">
        <v>127</v>
      </c>
    </row>
    <row r="233" spans="2:65" s="1" customFormat="1" ht="25.5" customHeight="1">
      <c r="B233" s="40"/>
      <c r="C233" s="191" t="s">
        <v>409</v>
      </c>
      <c r="D233" s="191" t="s">
        <v>130</v>
      </c>
      <c r="E233" s="192" t="s">
        <v>410</v>
      </c>
      <c r="F233" s="193" t="s">
        <v>411</v>
      </c>
      <c r="G233" s="194" t="s">
        <v>388</v>
      </c>
      <c r="H233" s="195">
        <v>21.161</v>
      </c>
      <c r="I233" s="196"/>
      <c r="J233" s="197">
        <f>ROUND(I233*H233,2)</f>
        <v>0</v>
      </c>
      <c r="K233" s="193" t="s">
        <v>134</v>
      </c>
      <c r="L233" s="60"/>
      <c r="M233" s="198" t="s">
        <v>23</v>
      </c>
      <c r="N233" s="199" t="s">
        <v>44</v>
      </c>
      <c r="O233" s="41"/>
      <c r="P233" s="200">
        <f>O233*H233</f>
        <v>0</v>
      </c>
      <c r="Q233" s="200">
        <v>0.02337</v>
      </c>
      <c r="R233" s="200">
        <f>Q233*H233</f>
        <v>0.49453257</v>
      </c>
      <c r="S233" s="200">
        <v>0</v>
      </c>
      <c r="T233" s="201">
        <f>S233*H233</f>
        <v>0</v>
      </c>
      <c r="AR233" s="23" t="s">
        <v>180</v>
      </c>
      <c r="AT233" s="23" t="s">
        <v>130</v>
      </c>
      <c r="AU233" s="23" t="s">
        <v>83</v>
      </c>
      <c r="AY233" s="23" t="s">
        <v>127</v>
      </c>
      <c r="BE233" s="202">
        <f>IF(N233="základní",J233,0)</f>
        <v>0</v>
      </c>
      <c r="BF233" s="202">
        <f>IF(N233="snížená",J233,0)</f>
        <v>0</v>
      </c>
      <c r="BG233" s="202">
        <f>IF(N233="zákl. přenesená",J233,0)</f>
        <v>0</v>
      </c>
      <c r="BH233" s="202">
        <f>IF(N233="sníž. přenesená",J233,0)</f>
        <v>0</v>
      </c>
      <c r="BI233" s="202">
        <f>IF(N233="nulová",J233,0)</f>
        <v>0</v>
      </c>
      <c r="BJ233" s="23" t="s">
        <v>81</v>
      </c>
      <c r="BK233" s="202">
        <f>ROUND(I233*H233,2)</f>
        <v>0</v>
      </c>
      <c r="BL233" s="23" t="s">
        <v>180</v>
      </c>
      <c r="BM233" s="23" t="s">
        <v>412</v>
      </c>
    </row>
    <row r="234" spans="2:51" s="11" customFormat="1" ht="13.5">
      <c r="B234" s="203"/>
      <c r="C234" s="204"/>
      <c r="D234" s="205" t="s">
        <v>158</v>
      </c>
      <c r="E234" s="206" t="s">
        <v>23</v>
      </c>
      <c r="F234" s="207" t="s">
        <v>390</v>
      </c>
      <c r="G234" s="204"/>
      <c r="H234" s="208">
        <v>21.161</v>
      </c>
      <c r="I234" s="209"/>
      <c r="J234" s="204"/>
      <c r="K234" s="204"/>
      <c r="L234" s="210"/>
      <c r="M234" s="211"/>
      <c r="N234" s="212"/>
      <c r="O234" s="212"/>
      <c r="P234" s="212"/>
      <c r="Q234" s="212"/>
      <c r="R234" s="212"/>
      <c r="S234" s="212"/>
      <c r="T234" s="213"/>
      <c r="AT234" s="214" t="s">
        <v>158</v>
      </c>
      <c r="AU234" s="214" t="s">
        <v>83</v>
      </c>
      <c r="AV234" s="11" t="s">
        <v>83</v>
      </c>
      <c r="AW234" s="11" t="s">
        <v>36</v>
      </c>
      <c r="AX234" s="11" t="s">
        <v>73</v>
      </c>
      <c r="AY234" s="214" t="s">
        <v>127</v>
      </c>
    </row>
    <row r="235" spans="2:51" s="12" customFormat="1" ht="13.5">
      <c r="B235" s="215"/>
      <c r="C235" s="216"/>
      <c r="D235" s="205" t="s">
        <v>158</v>
      </c>
      <c r="E235" s="217" t="s">
        <v>23</v>
      </c>
      <c r="F235" s="218" t="s">
        <v>160</v>
      </c>
      <c r="G235" s="216"/>
      <c r="H235" s="219">
        <v>21.161</v>
      </c>
      <c r="I235" s="220"/>
      <c r="J235" s="216"/>
      <c r="K235" s="216"/>
      <c r="L235" s="221"/>
      <c r="M235" s="222"/>
      <c r="N235" s="223"/>
      <c r="O235" s="223"/>
      <c r="P235" s="223"/>
      <c r="Q235" s="223"/>
      <c r="R235" s="223"/>
      <c r="S235" s="223"/>
      <c r="T235" s="224"/>
      <c r="AT235" s="225" t="s">
        <v>158</v>
      </c>
      <c r="AU235" s="225" t="s">
        <v>83</v>
      </c>
      <c r="AV235" s="12" t="s">
        <v>135</v>
      </c>
      <c r="AW235" s="12" t="s">
        <v>36</v>
      </c>
      <c r="AX235" s="12" t="s">
        <v>81</v>
      </c>
      <c r="AY235" s="225" t="s">
        <v>127</v>
      </c>
    </row>
    <row r="236" spans="2:65" s="1" customFormat="1" ht="38.25" customHeight="1">
      <c r="B236" s="40"/>
      <c r="C236" s="191" t="s">
        <v>413</v>
      </c>
      <c r="D236" s="191" t="s">
        <v>130</v>
      </c>
      <c r="E236" s="192" t="s">
        <v>414</v>
      </c>
      <c r="F236" s="193" t="s">
        <v>415</v>
      </c>
      <c r="G236" s="194" t="s">
        <v>148</v>
      </c>
      <c r="H236" s="195">
        <v>12.739</v>
      </c>
      <c r="I236" s="196"/>
      <c r="J236" s="197">
        <f>ROUND(I236*H236,2)</f>
        <v>0</v>
      </c>
      <c r="K236" s="193" t="s">
        <v>134</v>
      </c>
      <c r="L236" s="60"/>
      <c r="M236" s="198" t="s">
        <v>23</v>
      </c>
      <c r="N236" s="199" t="s">
        <v>44</v>
      </c>
      <c r="O236" s="41"/>
      <c r="P236" s="200">
        <f>O236*H236</f>
        <v>0</v>
      </c>
      <c r="Q236" s="200">
        <v>0</v>
      </c>
      <c r="R236" s="200">
        <f>Q236*H236</f>
        <v>0</v>
      </c>
      <c r="S236" s="200">
        <v>0</v>
      </c>
      <c r="T236" s="201">
        <f>S236*H236</f>
        <v>0</v>
      </c>
      <c r="AR236" s="23" t="s">
        <v>180</v>
      </c>
      <c r="AT236" s="23" t="s">
        <v>130</v>
      </c>
      <c r="AU236" s="23" t="s">
        <v>83</v>
      </c>
      <c r="AY236" s="23" t="s">
        <v>127</v>
      </c>
      <c r="BE236" s="202">
        <f>IF(N236="základní",J236,0)</f>
        <v>0</v>
      </c>
      <c r="BF236" s="202">
        <f>IF(N236="snížená",J236,0)</f>
        <v>0</v>
      </c>
      <c r="BG236" s="202">
        <f>IF(N236="zákl. přenesená",J236,0)</f>
        <v>0</v>
      </c>
      <c r="BH236" s="202">
        <f>IF(N236="sníž. přenesená",J236,0)</f>
        <v>0</v>
      </c>
      <c r="BI236" s="202">
        <f>IF(N236="nulová",J236,0)</f>
        <v>0</v>
      </c>
      <c r="BJ236" s="23" t="s">
        <v>81</v>
      </c>
      <c r="BK236" s="202">
        <f>ROUND(I236*H236,2)</f>
        <v>0</v>
      </c>
      <c r="BL236" s="23" t="s">
        <v>180</v>
      </c>
      <c r="BM236" s="23" t="s">
        <v>416</v>
      </c>
    </row>
    <row r="237" spans="2:63" s="10" customFormat="1" ht="29.85" customHeight="1">
      <c r="B237" s="175"/>
      <c r="C237" s="176"/>
      <c r="D237" s="177" t="s">
        <v>72</v>
      </c>
      <c r="E237" s="189" t="s">
        <v>417</v>
      </c>
      <c r="F237" s="189" t="s">
        <v>418</v>
      </c>
      <c r="G237" s="176"/>
      <c r="H237" s="176"/>
      <c r="I237" s="179"/>
      <c r="J237" s="190">
        <f>BK237</f>
        <v>0</v>
      </c>
      <c r="K237" s="176"/>
      <c r="L237" s="181"/>
      <c r="M237" s="182"/>
      <c r="N237" s="183"/>
      <c r="O237" s="183"/>
      <c r="P237" s="184">
        <f>SUM(P238:P240)</f>
        <v>0</v>
      </c>
      <c r="Q237" s="183"/>
      <c r="R237" s="184">
        <f>SUM(R238:R240)</f>
        <v>0</v>
      </c>
      <c r="S237" s="183"/>
      <c r="T237" s="185">
        <f>SUM(T238:T240)</f>
        <v>0.21774</v>
      </c>
      <c r="AR237" s="186" t="s">
        <v>83</v>
      </c>
      <c r="AT237" s="187" t="s">
        <v>72</v>
      </c>
      <c r="AU237" s="187" t="s">
        <v>81</v>
      </c>
      <c r="AY237" s="186" t="s">
        <v>127</v>
      </c>
      <c r="BK237" s="188">
        <f>SUM(BK238:BK240)</f>
        <v>0</v>
      </c>
    </row>
    <row r="238" spans="2:65" s="1" customFormat="1" ht="25.5" customHeight="1">
      <c r="B238" s="40"/>
      <c r="C238" s="191" t="s">
        <v>419</v>
      </c>
      <c r="D238" s="191" t="s">
        <v>130</v>
      </c>
      <c r="E238" s="192" t="s">
        <v>420</v>
      </c>
      <c r="F238" s="193" t="s">
        <v>421</v>
      </c>
      <c r="G238" s="194" t="s">
        <v>228</v>
      </c>
      <c r="H238" s="195">
        <v>114</v>
      </c>
      <c r="I238" s="196"/>
      <c r="J238" s="197">
        <f>ROUND(I238*H238,2)</f>
        <v>0</v>
      </c>
      <c r="K238" s="193" t="s">
        <v>134</v>
      </c>
      <c r="L238" s="60"/>
      <c r="M238" s="198" t="s">
        <v>23</v>
      </c>
      <c r="N238" s="199" t="s">
        <v>44</v>
      </c>
      <c r="O238" s="41"/>
      <c r="P238" s="200">
        <f>O238*H238</f>
        <v>0</v>
      </c>
      <c r="Q238" s="200">
        <v>0</v>
      </c>
      <c r="R238" s="200">
        <f>Q238*H238</f>
        <v>0</v>
      </c>
      <c r="S238" s="200">
        <v>0.00191</v>
      </c>
      <c r="T238" s="201">
        <f>S238*H238</f>
        <v>0.21774</v>
      </c>
      <c r="AR238" s="23" t="s">
        <v>180</v>
      </c>
      <c r="AT238" s="23" t="s">
        <v>130</v>
      </c>
      <c r="AU238" s="23" t="s">
        <v>83</v>
      </c>
      <c r="AY238" s="23" t="s">
        <v>127</v>
      </c>
      <c r="BE238" s="202">
        <f>IF(N238="základní",J238,0)</f>
        <v>0</v>
      </c>
      <c r="BF238" s="202">
        <f>IF(N238="snížená",J238,0)</f>
        <v>0</v>
      </c>
      <c r="BG238" s="202">
        <f>IF(N238="zákl. přenesená",J238,0)</f>
        <v>0</v>
      </c>
      <c r="BH238" s="202">
        <f>IF(N238="sníž. přenesená",J238,0)</f>
        <v>0</v>
      </c>
      <c r="BI238" s="202">
        <f>IF(N238="nulová",J238,0)</f>
        <v>0</v>
      </c>
      <c r="BJ238" s="23" t="s">
        <v>81</v>
      </c>
      <c r="BK238" s="202">
        <f>ROUND(I238*H238,2)</f>
        <v>0</v>
      </c>
      <c r="BL238" s="23" t="s">
        <v>180</v>
      </c>
      <c r="BM238" s="23" t="s">
        <v>422</v>
      </c>
    </row>
    <row r="239" spans="2:51" s="11" customFormat="1" ht="13.5">
      <c r="B239" s="203"/>
      <c r="C239" s="204"/>
      <c r="D239" s="205" t="s">
        <v>158</v>
      </c>
      <c r="E239" s="206" t="s">
        <v>23</v>
      </c>
      <c r="F239" s="207" t="s">
        <v>239</v>
      </c>
      <c r="G239" s="204"/>
      <c r="H239" s="208">
        <v>114</v>
      </c>
      <c r="I239" s="209"/>
      <c r="J239" s="204"/>
      <c r="K239" s="204"/>
      <c r="L239" s="210"/>
      <c r="M239" s="211"/>
      <c r="N239" s="212"/>
      <c r="O239" s="212"/>
      <c r="P239" s="212"/>
      <c r="Q239" s="212"/>
      <c r="R239" s="212"/>
      <c r="S239" s="212"/>
      <c r="T239" s="213"/>
      <c r="AT239" s="214" t="s">
        <v>158</v>
      </c>
      <c r="AU239" s="214" t="s">
        <v>83</v>
      </c>
      <c r="AV239" s="11" t="s">
        <v>83</v>
      </c>
      <c r="AW239" s="11" t="s">
        <v>36</v>
      </c>
      <c r="AX239" s="11" t="s">
        <v>73</v>
      </c>
      <c r="AY239" s="214" t="s">
        <v>127</v>
      </c>
    </row>
    <row r="240" spans="2:51" s="12" customFormat="1" ht="13.5">
      <c r="B240" s="215"/>
      <c r="C240" s="216"/>
      <c r="D240" s="205" t="s">
        <v>158</v>
      </c>
      <c r="E240" s="217" t="s">
        <v>23</v>
      </c>
      <c r="F240" s="218" t="s">
        <v>160</v>
      </c>
      <c r="G240" s="216"/>
      <c r="H240" s="219">
        <v>114</v>
      </c>
      <c r="I240" s="220"/>
      <c r="J240" s="216"/>
      <c r="K240" s="216"/>
      <c r="L240" s="221"/>
      <c r="M240" s="246"/>
      <c r="N240" s="247"/>
      <c r="O240" s="247"/>
      <c r="P240" s="247"/>
      <c r="Q240" s="247"/>
      <c r="R240" s="247"/>
      <c r="S240" s="247"/>
      <c r="T240" s="248"/>
      <c r="AT240" s="225" t="s">
        <v>158</v>
      </c>
      <c r="AU240" s="225" t="s">
        <v>83</v>
      </c>
      <c r="AV240" s="12" t="s">
        <v>135</v>
      </c>
      <c r="AW240" s="12" t="s">
        <v>36</v>
      </c>
      <c r="AX240" s="12" t="s">
        <v>81</v>
      </c>
      <c r="AY240" s="225" t="s">
        <v>127</v>
      </c>
    </row>
    <row r="241" spans="2:12" s="1" customFormat="1" ht="6.95" customHeight="1">
      <c r="B241" s="55"/>
      <c r="C241" s="56"/>
      <c r="D241" s="56"/>
      <c r="E241" s="56"/>
      <c r="F241" s="56"/>
      <c r="G241" s="56"/>
      <c r="H241" s="56"/>
      <c r="I241" s="138"/>
      <c r="J241" s="56"/>
      <c r="K241" s="56"/>
      <c r="L241" s="60"/>
    </row>
  </sheetData>
  <sheetProtection algorithmName="SHA-512" hashValue="1ODuABFTQLubPJBmFn4LYVpyUB+80NGW6uc+vYOctPc7g4aO7CUQJIZ2L9EQa9kHBwb9DBYb9l9bASPBLRDhaQ==" saltValue="fnTiqd+SmDNTbq1mt5sUY/aN2dyZNWmlwkgQ2MR6cnQ34dvH9bFad2CMAtUnIziO6R7Uw3M7DwhFTIb3R48jBg==" spinCount="100000" sheet="1" objects="1" scenarios="1" formatColumns="0" formatRows="0" autoFilter="0"/>
  <autoFilter ref="C85:K240"/>
  <mergeCells count="10">
    <mergeCell ref="J51:J52"/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1"/>
      <c r="C1" s="111"/>
      <c r="D1" s="112" t="s">
        <v>1</v>
      </c>
      <c r="E1" s="111"/>
      <c r="F1" s="113" t="s">
        <v>87</v>
      </c>
      <c r="G1" s="377" t="s">
        <v>88</v>
      </c>
      <c r="H1" s="377"/>
      <c r="I1" s="114"/>
      <c r="J1" s="113" t="s">
        <v>89</v>
      </c>
      <c r="K1" s="112" t="s">
        <v>90</v>
      </c>
      <c r="L1" s="113" t="s">
        <v>91</v>
      </c>
      <c r="M1" s="113"/>
      <c r="N1" s="113"/>
      <c r="O1" s="113"/>
      <c r="P1" s="113"/>
      <c r="Q1" s="113"/>
      <c r="R1" s="113"/>
      <c r="S1" s="113"/>
      <c r="T1" s="113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AT2" s="23" t="s">
        <v>86</v>
      </c>
    </row>
    <row r="3" spans="2:46" ht="6.95" customHeight="1">
      <c r="B3" s="24"/>
      <c r="C3" s="25"/>
      <c r="D3" s="25"/>
      <c r="E3" s="25"/>
      <c r="F3" s="25"/>
      <c r="G3" s="25"/>
      <c r="H3" s="25"/>
      <c r="I3" s="115"/>
      <c r="J3" s="25"/>
      <c r="K3" s="26"/>
      <c r="AT3" s="23" t="s">
        <v>83</v>
      </c>
    </row>
    <row r="4" spans="2:46" ht="36.95" customHeight="1">
      <c r="B4" s="27"/>
      <c r="C4" s="28"/>
      <c r="D4" s="29" t="s">
        <v>92</v>
      </c>
      <c r="E4" s="28"/>
      <c r="F4" s="28"/>
      <c r="G4" s="28"/>
      <c r="H4" s="28"/>
      <c r="I4" s="116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6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6"/>
      <c r="J6" s="28"/>
      <c r="K6" s="30"/>
    </row>
    <row r="7" spans="2:11" ht="16.5" customHeight="1">
      <c r="B7" s="27"/>
      <c r="C7" s="28"/>
      <c r="D7" s="28"/>
      <c r="E7" s="369" t="str">
        <f>'Rekapitulace stavby'!K6</f>
        <v>MŠ Vojnovičova - oprava střechy</v>
      </c>
      <c r="F7" s="370"/>
      <c r="G7" s="370"/>
      <c r="H7" s="370"/>
      <c r="I7" s="116"/>
      <c r="J7" s="28"/>
      <c r="K7" s="30"/>
    </row>
    <row r="8" spans="2:11" s="1" customFormat="1" ht="13.5">
      <c r="B8" s="40"/>
      <c r="C8" s="41"/>
      <c r="D8" s="36" t="s">
        <v>93</v>
      </c>
      <c r="E8" s="41"/>
      <c r="F8" s="41"/>
      <c r="G8" s="41"/>
      <c r="H8" s="41"/>
      <c r="I8" s="117"/>
      <c r="J8" s="41"/>
      <c r="K8" s="44"/>
    </row>
    <row r="9" spans="2:11" s="1" customFormat="1" ht="36.95" customHeight="1">
      <c r="B9" s="40"/>
      <c r="C9" s="41"/>
      <c r="D9" s="41"/>
      <c r="E9" s="371" t="s">
        <v>423</v>
      </c>
      <c r="F9" s="372"/>
      <c r="G9" s="372"/>
      <c r="H9" s="372"/>
      <c r="I9" s="117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7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8" t="s">
        <v>22</v>
      </c>
      <c r="J11" s="34" t="s">
        <v>23</v>
      </c>
      <c r="K11" s="44"/>
    </row>
    <row r="12" spans="2:11" s="1" customFormat="1" ht="14.45" customHeight="1">
      <c r="B12" s="40"/>
      <c r="C12" s="41"/>
      <c r="D12" s="36" t="s">
        <v>24</v>
      </c>
      <c r="E12" s="41"/>
      <c r="F12" s="34" t="s">
        <v>95</v>
      </c>
      <c r="G12" s="41"/>
      <c r="H12" s="41"/>
      <c r="I12" s="118" t="s">
        <v>26</v>
      </c>
      <c r="J12" s="119" t="str">
        <f>'Rekapitulace stavby'!AN8</f>
        <v>13. 6. 2019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7"/>
      <c r="J13" s="41"/>
      <c r="K13" s="44"/>
    </row>
    <row r="14" spans="2:11" s="1" customFormat="1" ht="14.45" customHeight="1">
      <c r="B14" s="40"/>
      <c r="C14" s="41"/>
      <c r="D14" s="36" t="s">
        <v>28</v>
      </c>
      <c r="E14" s="41"/>
      <c r="F14" s="41"/>
      <c r="G14" s="41"/>
      <c r="H14" s="41"/>
      <c r="I14" s="118" t="s">
        <v>29</v>
      </c>
      <c r="J14" s="34" t="s">
        <v>23</v>
      </c>
      <c r="K14" s="44"/>
    </row>
    <row r="15" spans="2:11" s="1" customFormat="1" ht="18" customHeight="1">
      <c r="B15" s="40"/>
      <c r="C15" s="41"/>
      <c r="D15" s="41"/>
      <c r="E15" s="34" t="s">
        <v>30</v>
      </c>
      <c r="F15" s="41"/>
      <c r="G15" s="41"/>
      <c r="H15" s="41"/>
      <c r="I15" s="118" t="s">
        <v>31</v>
      </c>
      <c r="J15" s="34" t="s">
        <v>23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7"/>
      <c r="J16" s="41"/>
      <c r="K16" s="44"/>
    </row>
    <row r="17" spans="2:11" s="1" customFormat="1" ht="14.45" customHeight="1">
      <c r="B17" s="40"/>
      <c r="C17" s="41"/>
      <c r="D17" s="36" t="s">
        <v>32</v>
      </c>
      <c r="E17" s="41"/>
      <c r="F17" s="41"/>
      <c r="G17" s="41"/>
      <c r="H17" s="41"/>
      <c r="I17" s="118" t="s">
        <v>29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8" t="s">
        <v>31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7"/>
      <c r="J19" s="41"/>
      <c r="K19" s="44"/>
    </row>
    <row r="20" spans="2:11" s="1" customFormat="1" ht="14.45" customHeight="1">
      <c r="B20" s="40"/>
      <c r="C20" s="41"/>
      <c r="D20" s="36" t="s">
        <v>34</v>
      </c>
      <c r="E20" s="41"/>
      <c r="F20" s="41"/>
      <c r="G20" s="41"/>
      <c r="H20" s="41"/>
      <c r="I20" s="118" t="s">
        <v>29</v>
      </c>
      <c r="J20" s="34" t="s">
        <v>23</v>
      </c>
      <c r="K20" s="44"/>
    </row>
    <row r="21" spans="2:11" s="1" customFormat="1" ht="18" customHeight="1">
      <c r="B21" s="40"/>
      <c r="C21" s="41"/>
      <c r="D21" s="41"/>
      <c r="E21" s="34" t="s">
        <v>35</v>
      </c>
      <c r="F21" s="41"/>
      <c r="G21" s="41"/>
      <c r="H21" s="41"/>
      <c r="I21" s="118" t="s">
        <v>31</v>
      </c>
      <c r="J21" s="34" t="s">
        <v>23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7"/>
      <c r="J22" s="41"/>
      <c r="K22" s="44"/>
    </row>
    <row r="23" spans="2:11" s="1" customFormat="1" ht="14.45" customHeight="1">
      <c r="B23" s="40"/>
      <c r="C23" s="41"/>
      <c r="D23" s="36" t="s">
        <v>37</v>
      </c>
      <c r="E23" s="41"/>
      <c r="F23" s="41"/>
      <c r="G23" s="41"/>
      <c r="H23" s="41"/>
      <c r="I23" s="117"/>
      <c r="J23" s="41"/>
      <c r="K23" s="44"/>
    </row>
    <row r="24" spans="2:11" s="6" customFormat="1" ht="16.5" customHeight="1">
      <c r="B24" s="120"/>
      <c r="C24" s="121"/>
      <c r="D24" s="121"/>
      <c r="E24" s="358" t="s">
        <v>23</v>
      </c>
      <c r="F24" s="358"/>
      <c r="G24" s="358"/>
      <c r="H24" s="358"/>
      <c r="I24" s="122"/>
      <c r="J24" s="121"/>
      <c r="K24" s="123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7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4"/>
      <c r="J26" s="84"/>
      <c r="K26" s="125"/>
    </row>
    <row r="27" spans="2:11" s="1" customFormat="1" ht="25.35" customHeight="1">
      <c r="B27" s="40"/>
      <c r="C27" s="41"/>
      <c r="D27" s="126" t="s">
        <v>39</v>
      </c>
      <c r="E27" s="41"/>
      <c r="F27" s="41"/>
      <c r="G27" s="41"/>
      <c r="H27" s="41"/>
      <c r="I27" s="117"/>
      <c r="J27" s="127">
        <f>ROUND(J80,2)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4"/>
      <c r="J28" s="84"/>
      <c r="K28" s="125"/>
    </row>
    <row r="29" spans="2:11" s="1" customFormat="1" ht="14.45" customHeight="1">
      <c r="B29" s="40"/>
      <c r="C29" s="41"/>
      <c r="D29" s="41"/>
      <c r="E29" s="41"/>
      <c r="F29" s="45" t="s">
        <v>41</v>
      </c>
      <c r="G29" s="41"/>
      <c r="H29" s="41"/>
      <c r="I29" s="128" t="s">
        <v>40</v>
      </c>
      <c r="J29" s="45" t="s">
        <v>42</v>
      </c>
      <c r="K29" s="44"/>
    </row>
    <row r="30" spans="2:11" s="1" customFormat="1" ht="14.45" customHeight="1">
      <c r="B30" s="40"/>
      <c r="C30" s="41"/>
      <c r="D30" s="48" t="s">
        <v>43</v>
      </c>
      <c r="E30" s="48" t="s">
        <v>44</v>
      </c>
      <c r="F30" s="129">
        <f>ROUND(SUM(BE80:BE87),2)</f>
        <v>0</v>
      </c>
      <c r="G30" s="41"/>
      <c r="H30" s="41"/>
      <c r="I30" s="130">
        <v>0.21</v>
      </c>
      <c r="J30" s="129">
        <f>ROUND(ROUND((SUM(BE80:BE87)),2)*I30,2)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45</v>
      </c>
      <c r="F31" s="129">
        <f>ROUND(SUM(BF80:BF87),2)</f>
        <v>0</v>
      </c>
      <c r="G31" s="41"/>
      <c r="H31" s="41"/>
      <c r="I31" s="130">
        <v>0.15</v>
      </c>
      <c r="J31" s="129">
        <f>ROUND(ROUND((SUM(BF80:BF87)),2)*I31,2)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46</v>
      </c>
      <c r="F32" s="129">
        <f>ROUND(SUM(BG80:BG87),2)</f>
        <v>0</v>
      </c>
      <c r="G32" s="41"/>
      <c r="H32" s="41"/>
      <c r="I32" s="130">
        <v>0.21</v>
      </c>
      <c r="J32" s="129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47</v>
      </c>
      <c r="F33" s="129">
        <f>ROUND(SUM(BH80:BH87),2)</f>
        <v>0</v>
      </c>
      <c r="G33" s="41"/>
      <c r="H33" s="41"/>
      <c r="I33" s="130">
        <v>0.15</v>
      </c>
      <c r="J33" s="129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48</v>
      </c>
      <c r="F34" s="129">
        <f>ROUND(SUM(BI80:BI87),2)</f>
        <v>0</v>
      </c>
      <c r="G34" s="41"/>
      <c r="H34" s="41"/>
      <c r="I34" s="130">
        <v>0</v>
      </c>
      <c r="J34" s="129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7"/>
      <c r="J35" s="41"/>
      <c r="K35" s="44"/>
    </row>
    <row r="36" spans="2:11" s="1" customFormat="1" ht="25.35" customHeight="1">
      <c r="B36" s="40"/>
      <c r="C36" s="131"/>
      <c r="D36" s="132" t="s">
        <v>49</v>
      </c>
      <c r="E36" s="78"/>
      <c r="F36" s="78"/>
      <c r="G36" s="133" t="s">
        <v>50</v>
      </c>
      <c r="H36" s="134" t="s">
        <v>51</v>
      </c>
      <c r="I36" s="135"/>
      <c r="J36" s="136">
        <f>SUM(J27:J34)</f>
        <v>0</v>
      </c>
      <c r="K36" s="137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8"/>
      <c r="J37" s="56"/>
      <c r="K37" s="57"/>
    </row>
    <row r="41" spans="2:11" s="1" customFormat="1" ht="6.95" customHeight="1">
      <c r="B41" s="139"/>
      <c r="C41" s="140"/>
      <c r="D41" s="140"/>
      <c r="E41" s="140"/>
      <c r="F41" s="140"/>
      <c r="G41" s="140"/>
      <c r="H41" s="140"/>
      <c r="I41" s="141"/>
      <c r="J41" s="140"/>
      <c r="K41" s="142"/>
    </row>
    <row r="42" spans="2:11" s="1" customFormat="1" ht="36.95" customHeight="1">
      <c r="B42" s="40"/>
      <c r="C42" s="29" t="s">
        <v>96</v>
      </c>
      <c r="D42" s="41"/>
      <c r="E42" s="41"/>
      <c r="F42" s="41"/>
      <c r="G42" s="41"/>
      <c r="H42" s="41"/>
      <c r="I42" s="117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7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7"/>
      <c r="J44" s="41"/>
      <c r="K44" s="44"/>
    </row>
    <row r="45" spans="2:11" s="1" customFormat="1" ht="16.5" customHeight="1">
      <c r="B45" s="40"/>
      <c r="C45" s="41"/>
      <c r="D45" s="41"/>
      <c r="E45" s="369" t="str">
        <f>E7</f>
        <v>MŠ Vojnovičova - oprava střechy</v>
      </c>
      <c r="F45" s="370"/>
      <c r="G45" s="370"/>
      <c r="H45" s="370"/>
      <c r="I45" s="117"/>
      <c r="J45" s="41"/>
      <c r="K45" s="44"/>
    </row>
    <row r="46" spans="2:11" s="1" customFormat="1" ht="14.45" customHeight="1">
      <c r="B46" s="40"/>
      <c r="C46" s="36" t="s">
        <v>93</v>
      </c>
      <c r="D46" s="41"/>
      <c r="E46" s="41"/>
      <c r="F46" s="41"/>
      <c r="G46" s="41"/>
      <c r="H46" s="41"/>
      <c r="I46" s="117"/>
      <c r="J46" s="41"/>
      <c r="K46" s="44"/>
    </row>
    <row r="47" spans="2:11" s="1" customFormat="1" ht="17.25" customHeight="1">
      <c r="B47" s="40"/>
      <c r="C47" s="41"/>
      <c r="D47" s="41"/>
      <c r="E47" s="371" t="str">
        <f>E9</f>
        <v>VON - Vedlejší a ostatní rozpočtové náklady</v>
      </c>
      <c r="F47" s="372"/>
      <c r="G47" s="372"/>
      <c r="H47" s="372"/>
      <c r="I47" s="117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7"/>
      <c r="J48" s="41"/>
      <c r="K48" s="44"/>
    </row>
    <row r="49" spans="2:11" s="1" customFormat="1" ht="18" customHeight="1">
      <c r="B49" s="40"/>
      <c r="C49" s="36" t="s">
        <v>24</v>
      </c>
      <c r="D49" s="41"/>
      <c r="E49" s="41"/>
      <c r="F49" s="34" t="str">
        <f>F12</f>
        <v>Školní 623/17, Ústí nad Labem</v>
      </c>
      <c r="G49" s="41"/>
      <c r="H49" s="41"/>
      <c r="I49" s="118" t="s">
        <v>26</v>
      </c>
      <c r="J49" s="119" t="str">
        <f>IF(J12="","",J12)</f>
        <v>13. 6. 2019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7"/>
      <c r="J50" s="41"/>
      <c r="K50" s="44"/>
    </row>
    <row r="51" spans="2:11" s="1" customFormat="1" ht="13.5">
      <c r="B51" s="40"/>
      <c r="C51" s="36" t="s">
        <v>28</v>
      </c>
      <c r="D51" s="41"/>
      <c r="E51" s="41"/>
      <c r="F51" s="34" t="str">
        <f>E15</f>
        <v>Statutární město Ústí nad Labem</v>
      </c>
      <c r="G51" s="41"/>
      <c r="H51" s="41"/>
      <c r="I51" s="118" t="s">
        <v>34</v>
      </c>
      <c r="J51" s="358" t="str">
        <f>E21</f>
        <v>Petr Andrejkovič</v>
      </c>
      <c r="K51" s="44"/>
    </row>
    <row r="52" spans="2:11" s="1" customFormat="1" ht="14.45" customHeight="1">
      <c r="B52" s="40"/>
      <c r="C52" s="36" t="s">
        <v>32</v>
      </c>
      <c r="D52" s="41"/>
      <c r="E52" s="41"/>
      <c r="F52" s="34" t="str">
        <f>IF(E18="","",E18)</f>
        <v/>
      </c>
      <c r="G52" s="41"/>
      <c r="H52" s="41"/>
      <c r="I52" s="117"/>
      <c r="J52" s="373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7"/>
      <c r="J53" s="41"/>
      <c r="K53" s="44"/>
    </row>
    <row r="54" spans="2:11" s="1" customFormat="1" ht="29.25" customHeight="1">
      <c r="B54" s="40"/>
      <c r="C54" s="143" t="s">
        <v>97</v>
      </c>
      <c r="D54" s="131"/>
      <c r="E54" s="131"/>
      <c r="F54" s="131"/>
      <c r="G54" s="131"/>
      <c r="H54" s="131"/>
      <c r="I54" s="144"/>
      <c r="J54" s="145" t="s">
        <v>98</v>
      </c>
      <c r="K54" s="146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7"/>
      <c r="J55" s="41"/>
      <c r="K55" s="44"/>
    </row>
    <row r="56" spans="2:47" s="1" customFormat="1" ht="29.25" customHeight="1">
      <c r="B56" s="40"/>
      <c r="C56" s="147" t="s">
        <v>99</v>
      </c>
      <c r="D56" s="41"/>
      <c r="E56" s="41"/>
      <c r="F56" s="41"/>
      <c r="G56" s="41"/>
      <c r="H56" s="41"/>
      <c r="I56" s="117"/>
      <c r="J56" s="127">
        <f>J80</f>
        <v>0</v>
      </c>
      <c r="K56" s="44"/>
      <c r="AU56" s="23" t="s">
        <v>100</v>
      </c>
    </row>
    <row r="57" spans="2:11" s="7" customFormat="1" ht="24.95" customHeight="1">
      <c r="B57" s="148"/>
      <c r="C57" s="149"/>
      <c r="D57" s="150" t="s">
        <v>424</v>
      </c>
      <c r="E57" s="151"/>
      <c r="F57" s="151"/>
      <c r="G57" s="151"/>
      <c r="H57" s="151"/>
      <c r="I57" s="152"/>
      <c r="J57" s="153">
        <f>J81</f>
        <v>0</v>
      </c>
      <c r="K57" s="154"/>
    </row>
    <row r="58" spans="2:11" s="8" customFormat="1" ht="19.9" customHeight="1">
      <c r="B58" s="155"/>
      <c r="C58" s="156"/>
      <c r="D58" s="157" t="s">
        <v>425</v>
      </c>
      <c r="E58" s="158"/>
      <c r="F58" s="158"/>
      <c r="G58" s="158"/>
      <c r="H58" s="158"/>
      <c r="I58" s="159"/>
      <c r="J58" s="160">
        <f>J82</f>
        <v>0</v>
      </c>
      <c r="K58" s="161"/>
    </row>
    <row r="59" spans="2:11" s="8" customFormat="1" ht="19.9" customHeight="1">
      <c r="B59" s="155"/>
      <c r="C59" s="156"/>
      <c r="D59" s="157" t="s">
        <v>426</v>
      </c>
      <c r="E59" s="158"/>
      <c r="F59" s="158"/>
      <c r="G59" s="158"/>
      <c r="H59" s="158"/>
      <c r="I59" s="159"/>
      <c r="J59" s="160">
        <f>J84</f>
        <v>0</v>
      </c>
      <c r="K59" s="161"/>
    </row>
    <row r="60" spans="2:11" s="8" customFormat="1" ht="19.9" customHeight="1">
      <c r="B60" s="155"/>
      <c r="C60" s="156"/>
      <c r="D60" s="157" t="s">
        <v>427</v>
      </c>
      <c r="E60" s="158"/>
      <c r="F60" s="158"/>
      <c r="G60" s="158"/>
      <c r="H60" s="158"/>
      <c r="I60" s="159"/>
      <c r="J60" s="160">
        <f>J86</f>
        <v>0</v>
      </c>
      <c r="K60" s="161"/>
    </row>
    <row r="61" spans="2:11" s="1" customFormat="1" ht="21.75" customHeight="1">
      <c r="B61" s="40"/>
      <c r="C61" s="41"/>
      <c r="D61" s="41"/>
      <c r="E61" s="41"/>
      <c r="F61" s="41"/>
      <c r="G61" s="41"/>
      <c r="H61" s="41"/>
      <c r="I61" s="117"/>
      <c r="J61" s="41"/>
      <c r="K61" s="44"/>
    </row>
    <row r="62" spans="2:11" s="1" customFormat="1" ht="6.95" customHeight="1">
      <c r="B62" s="55"/>
      <c r="C62" s="56"/>
      <c r="D62" s="56"/>
      <c r="E62" s="56"/>
      <c r="F62" s="56"/>
      <c r="G62" s="56"/>
      <c r="H62" s="56"/>
      <c r="I62" s="138"/>
      <c r="J62" s="56"/>
      <c r="K62" s="57"/>
    </row>
    <row r="66" spans="2:12" s="1" customFormat="1" ht="6.95" customHeight="1">
      <c r="B66" s="58"/>
      <c r="C66" s="59"/>
      <c r="D66" s="59"/>
      <c r="E66" s="59"/>
      <c r="F66" s="59"/>
      <c r="G66" s="59"/>
      <c r="H66" s="59"/>
      <c r="I66" s="141"/>
      <c r="J66" s="59"/>
      <c r="K66" s="59"/>
      <c r="L66" s="60"/>
    </row>
    <row r="67" spans="2:12" s="1" customFormat="1" ht="36.95" customHeight="1">
      <c r="B67" s="40"/>
      <c r="C67" s="61" t="s">
        <v>111</v>
      </c>
      <c r="D67" s="62"/>
      <c r="E67" s="62"/>
      <c r="F67" s="62"/>
      <c r="G67" s="62"/>
      <c r="H67" s="62"/>
      <c r="I67" s="162"/>
      <c r="J67" s="62"/>
      <c r="K67" s="62"/>
      <c r="L67" s="60"/>
    </row>
    <row r="68" spans="2:12" s="1" customFormat="1" ht="6.95" customHeight="1">
      <c r="B68" s="40"/>
      <c r="C68" s="62"/>
      <c r="D68" s="62"/>
      <c r="E68" s="62"/>
      <c r="F68" s="62"/>
      <c r="G68" s="62"/>
      <c r="H68" s="62"/>
      <c r="I68" s="162"/>
      <c r="J68" s="62"/>
      <c r="K68" s="62"/>
      <c r="L68" s="60"/>
    </row>
    <row r="69" spans="2:12" s="1" customFormat="1" ht="14.45" customHeight="1">
      <c r="B69" s="40"/>
      <c r="C69" s="64" t="s">
        <v>18</v>
      </c>
      <c r="D69" s="62"/>
      <c r="E69" s="62"/>
      <c r="F69" s="62"/>
      <c r="G69" s="62"/>
      <c r="H69" s="62"/>
      <c r="I69" s="162"/>
      <c r="J69" s="62"/>
      <c r="K69" s="62"/>
      <c r="L69" s="60"/>
    </row>
    <row r="70" spans="2:12" s="1" customFormat="1" ht="16.5" customHeight="1">
      <c r="B70" s="40"/>
      <c r="C70" s="62"/>
      <c r="D70" s="62"/>
      <c r="E70" s="374" t="str">
        <f>E7</f>
        <v>MŠ Vojnovičova - oprava střechy</v>
      </c>
      <c r="F70" s="375"/>
      <c r="G70" s="375"/>
      <c r="H70" s="375"/>
      <c r="I70" s="162"/>
      <c r="J70" s="62"/>
      <c r="K70" s="62"/>
      <c r="L70" s="60"/>
    </row>
    <row r="71" spans="2:12" s="1" customFormat="1" ht="14.45" customHeight="1">
      <c r="B71" s="40"/>
      <c r="C71" s="64" t="s">
        <v>93</v>
      </c>
      <c r="D71" s="62"/>
      <c r="E71" s="62"/>
      <c r="F71" s="62"/>
      <c r="G71" s="62"/>
      <c r="H71" s="62"/>
      <c r="I71" s="162"/>
      <c r="J71" s="62"/>
      <c r="K71" s="62"/>
      <c r="L71" s="60"/>
    </row>
    <row r="72" spans="2:12" s="1" customFormat="1" ht="17.25" customHeight="1">
      <c r="B72" s="40"/>
      <c r="C72" s="62"/>
      <c r="D72" s="62"/>
      <c r="E72" s="365" t="str">
        <f>E9</f>
        <v>VON - Vedlejší a ostatní rozpočtové náklady</v>
      </c>
      <c r="F72" s="376"/>
      <c r="G72" s="376"/>
      <c r="H72" s="376"/>
      <c r="I72" s="162"/>
      <c r="J72" s="62"/>
      <c r="K72" s="62"/>
      <c r="L72" s="60"/>
    </row>
    <row r="73" spans="2:12" s="1" customFormat="1" ht="6.95" customHeight="1">
      <c r="B73" s="40"/>
      <c r="C73" s="62"/>
      <c r="D73" s="62"/>
      <c r="E73" s="62"/>
      <c r="F73" s="62"/>
      <c r="G73" s="62"/>
      <c r="H73" s="62"/>
      <c r="I73" s="162"/>
      <c r="J73" s="62"/>
      <c r="K73" s="62"/>
      <c r="L73" s="60"/>
    </row>
    <row r="74" spans="2:12" s="1" customFormat="1" ht="18" customHeight="1">
      <c r="B74" s="40"/>
      <c r="C74" s="64" t="s">
        <v>24</v>
      </c>
      <c r="D74" s="62"/>
      <c r="E74" s="62"/>
      <c r="F74" s="163" t="str">
        <f>F12</f>
        <v>Školní 623/17, Ústí nad Labem</v>
      </c>
      <c r="G74" s="62"/>
      <c r="H74" s="62"/>
      <c r="I74" s="164" t="s">
        <v>26</v>
      </c>
      <c r="J74" s="72" t="str">
        <f>IF(J12="","",J12)</f>
        <v>13. 6. 2019</v>
      </c>
      <c r="K74" s="62"/>
      <c r="L74" s="60"/>
    </row>
    <row r="75" spans="2:12" s="1" customFormat="1" ht="6.95" customHeight="1">
      <c r="B75" s="40"/>
      <c r="C75" s="62"/>
      <c r="D75" s="62"/>
      <c r="E75" s="62"/>
      <c r="F75" s="62"/>
      <c r="G75" s="62"/>
      <c r="H75" s="62"/>
      <c r="I75" s="162"/>
      <c r="J75" s="62"/>
      <c r="K75" s="62"/>
      <c r="L75" s="60"/>
    </row>
    <row r="76" spans="2:12" s="1" customFormat="1" ht="13.5">
      <c r="B76" s="40"/>
      <c r="C76" s="64" t="s">
        <v>28</v>
      </c>
      <c r="D76" s="62"/>
      <c r="E76" s="62"/>
      <c r="F76" s="163" t="str">
        <f>E15</f>
        <v>Statutární město Ústí nad Labem</v>
      </c>
      <c r="G76" s="62"/>
      <c r="H76" s="62"/>
      <c r="I76" s="164" t="s">
        <v>34</v>
      </c>
      <c r="J76" s="163" t="str">
        <f>E21</f>
        <v>Petr Andrejkovič</v>
      </c>
      <c r="K76" s="62"/>
      <c r="L76" s="60"/>
    </row>
    <row r="77" spans="2:12" s="1" customFormat="1" ht="14.45" customHeight="1">
      <c r="B77" s="40"/>
      <c r="C77" s="64" t="s">
        <v>32</v>
      </c>
      <c r="D77" s="62"/>
      <c r="E77" s="62"/>
      <c r="F77" s="163" t="str">
        <f>IF(E18="","",E18)</f>
        <v/>
      </c>
      <c r="G77" s="62"/>
      <c r="H77" s="62"/>
      <c r="I77" s="162"/>
      <c r="J77" s="62"/>
      <c r="K77" s="62"/>
      <c r="L77" s="60"/>
    </row>
    <row r="78" spans="2:12" s="1" customFormat="1" ht="10.35" customHeight="1">
      <c r="B78" s="40"/>
      <c r="C78" s="62"/>
      <c r="D78" s="62"/>
      <c r="E78" s="62"/>
      <c r="F78" s="62"/>
      <c r="G78" s="62"/>
      <c r="H78" s="62"/>
      <c r="I78" s="162"/>
      <c r="J78" s="62"/>
      <c r="K78" s="62"/>
      <c r="L78" s="60"/>
    </row>
    <row r="79" spans="2:20" s="9" customFormat="1" ht="29.25" customHeight="1">
      <c r="B79" s="165"/>
      <c r="C79" s="166" t="s">
        <v>112</v>
      </c>
      <c r="D79" s="167" t="s">
        <v>58</v>
      </c>
      <c r="E79" s="167" t="s">
        <v>54</v>
      </c>
      <c r="F79" s="167" t="s">
        <v>113</v>
      </c>
      <c r="G79" s="167" t="s">
        <v>114</v>
      </c>
      <c r="H79" s="167" t="s">
        <v>115</v>
      </c>
      <c r="I79" s="168" t="s">
        <v>116</v>
      </c>
      <c r="J79" s="167" t="s">
        <v>98</v>
      </c>
      <c r="K79" s="169" t="s">
        <v>117</v>
      </c>
      <c r="L79" s="170"/>
      <c r="M79" s="80" t="s">
        <v>118</v>
      </c>
      <c r="N79" s="81" t="s">
        <v>43</v>
      </c>
      <c r="O79" s="81" t="s">
        <v>119</v>
      </c>
      <c r="P79" s="81" t="s">
        <v>120</v>
      </c>
      <c r="Q79" s="81" t="s">
        <v>121</v>
      </c>
      <c r="R79" s="81" t="s">
        <v>122</v>
      </c>
      <c r="S79" s="81" t="s">
        <v>123</v>
      </c>
      <c r="T79" s="82" t="s">
        <v>124</v>
      </c>
    </row>
    <row r="80" spans="2:63" s="1" customFormat="1" ht="29.25" customHeight="1">
      <c r="B80" s="40"/>
      <c r="C80" s="86" t="s">
        <v>99</v>
      </c>
      <c r="D80" s="62"/>
      <c r="E80" s="62"/>
      <c r="F80" s="62"/>
      <c r="G80" s="62"/>
      <c r="H80" s="62"/>
      <c r="I80" s="162"/>
      <c r="J80" s="171">
        <f>BK80</f>
        <v>0</v>
      </c>
      <c r="K80" s="62"/>
      <c r="L80" s="60"/>
      <c r="M80" s="83"/>
      <c r="N80" s="84"/>
      <c r="O80" s="84"/>
      <c r="P80" s="172">
        <f>P81</f>
        <v>0</v>
      </c>
      <c r="Q80" s="84"/>
      <c r="R80" s="172">
        <f>R81</f>
        <v>0</v>
      </c>
      <c r="S80" s="84"/>
      <c r="T80" s="173">
        <f>T81</f>
        <v>0</v>
      </c>
      <c r="AT80" s="23" t="s">
        <v>72</v>
      </c>
      <c r="AU80" s="23" t="s">
        <v>100</v>
      </c>
      <c r="BK80" s="174">
        <f>BK81</f>
        <v>0</v>
      </c>
    </row>
    <row r="81" spans="2:63" s="10" customFormat="1" ht="37.35" customHeight="1">
      <c r="B81" s="175"/>
      <c r="C81" s="176"/>
      <c r="D81" s="177" t="s">
        <v>72</v>
      </c>
      <c r="E81" s="178" t="s">
        <v>428</v>
      </c>
      <c r="F81" s="178" t="s">
        <v>429</v>
      </c>
      <c r="G81" s="176"/>
      <c r="H81" s="176"/>
      <c r="I81" s="179"/>
      <c r="J81" s="180">
        <f>BK81</f>
        <v>0</v>
      </c>
      <c r="K81" s="176"/>
      <c r="L81" s="181"/>
      <c r="M81" s="182"/>
      <c r="N81" s="183"/>
      <c r="O81" s="183"/>
      <c r="P81" s="184">
        <f>P82+P84+P86</f>
        <v>0</v>
      </c>
      <c r="Q81" s="183"/>
      <c r="R81" s="184">
        <f>R82+R84+R86</f>
        <v>0</v>
      </c>
      <c r="S81" s="183"/>
      <c r="T81" s="185">
        <f>T82+T84+T86</f>
        <v>0</v>
      </c>
      <c r="AR81" s="186" t="s">
        <v>150</v>
      </c>
      <c r="AT81" s="187" t="s">
        <v>72</v>
      </c>
      <c r="AU81" s="187" t="s">
        <v>73</v>
      </c>
      <c r="AY81" s="186" t="s">
        <v>127</v>
      </c>
      <c r="BK81" s="188">
        <f>BK82+BK84+BK86</f>
        <v>0</v>
      </c>
    </row>
    <row r="82" spans="2:63" s="10" customFormat="1" ht="19.9" customHeight="1">
      <c r="B82" s="175"/>
      <c r="C82" s="176"/>
      <c r="D82" s="177" t="s">
        <v>72</v>
      </c>
      <c r="E82" s="189" t="s">
        <v>430</v>
      </c>
      <c r="F82" s="189" t="s">
        <v>431</v>
      </c>
      <c r="G82" s="176"/>
      <c r="H82" s="176"/>
      <c r="I82" s="179"/>
      <c r="J82" s="190">
        <f>BK82</f>
        <v>0</v>
      </c>
      <c r="K82" s="176"/>
      <c r="L82" s="181"/>
      <c r="M82" s="182"/>
      <c r="N82" s="183"/>
      <c r="O82" s="183"/>
      <c r="P82" s="184">
        <f>P83</f>
        <v>0</v>
      </c>
      <c r="Q82" s="183"/>
      <c r="R82" s="184">
        <f>R83</f>
        <v>0</v>
      </c>
      <c r="S82" s="183"/>
      <c r="T82" s="185">
        <f>T83</f>
        <v>0</v>
      </c>
      <c r="AR82" s="186" t="s">
        <v>150</v>
      </c>
      <c r="AT82" s="187" t="s">
        <v>72</v>
      </c>
      <c r="AU82" s="187" t="s">
        <v>81</v>
      </c>
      <c r="AY82" s="186" t="s">
        <v>127</v>
      </c>
      <c r="BK82" s="188">
        <f>BK83</f>
        <v>0</v>
      </c>
    </row>
    <row r="83" spans="2:65" s="1" customFormat="1" ht="16.5" customHeight="1">
      <c r="B83" s="40"/>
      <c r="C83" s="191" t="s">
        <v>81</v>
      </c>
      <c r="D83" s="191" t="s">
        <v>130</v>
      </c>
      <c r="E83" s="192" t="s">
        <v>432</v>
      </c>
      <c r="F83" s="193" t="s">
        <v>433</v>
      </c>
      <c r="G83" s="194" t="s">
        <v>434</v>
      </c>
      <c r="H83" s="195">
        <v>1</v>
      </c>
      <c r="I83" s="196"/>
      <c r="J83" s="197">
        <f>ROUND(I83*H83,2)</f>
        <v>0</v>
      </c>
      <c r="K83" s="193" t="s">
        <v>134</v>
      </c>
      <c r="L83" s="60"/>
      <c r="M83" s="198" t="s">
        <v>23</v>
      </c>
      <c r="N83" s="199" t="s">
        <v>44</v>
      </c>
      <c r="O83" s="41"/>
      <c r="P83" s="200">
        <f>O83*H83</f>
        <v>0</v>
      </c>
      <c r="Q83" s="200">
        <v>0</v>
      </c>
      <c r="R83" s="200">
        <f>Q83*H83</f>
        <v>0</v>
      </c>
      <c r="S83" s="200">
        <v>0</v>
      </c>
      <c r="T83" s="201">
        <f>S83*H83</f>
        <v>0</v>
      </c>
      <c r="AR83" s="23" t="s">
        <v>435</v>
      </c>
      <c r="AT83" s="23" t="s">
        <v>130</v>
      </c>
      <c r="AU83" s="23" t="s">
        <v>83</v>
      </c>
      <c r="AY83" s="23" t="s">
        <v>127</v>
      </c>
      <c r="BE83" s="202">
        <f>IF(N83="základní",J83,0)</f>
        <v>0</v>
      </c>
      <c r="BF83" s="202">
        <f>IF(N83="snížená",J83,0)</f>
        <v>0</v>
      </c>
      <c r="BG83" s="202">
        <f>IF(N83="zákl. přenesená",J83,0)</f>
        <v>0</v>
      </c>
      <c r="BH83" s="202">
        <f>IF(N83="sníž. přenesená",J83,0)</f>
        <v>0</v>
      </c>
      <c r="BI83" s="202">
        <f>IF(N83="nulová",J83,0)</f>
        <v>0</v>
      </c>
      <c r="BJ83" s="23" t="s">
        <v>81</v>
      </c>
      <c r="BK83" s="202">
        <f>ROUND(I83*H83,2)</f>
        <v>0</v>
      </c>
      <c r="BL83" s="23" t="s">
        <v>435</v>
      </c>
      <c r="BM83" s="23" t="s">
        <v>436</v>
      </c>
    </row>
    <row r="84" spans="2:63" s="10" customFormat="1" ht="29.85" customHeight="1">
      <c r="B84" s="175"/>
      <c r="C84" s="176"/>
      <c r="D84" s="177" t="s">
        <v>72</v>
      </c>
      <c r="E84" s="189" t="s">
        <v>437</v>
      </c>
      <c r="F84" s="189" t="s">
        <v>438</v>
      </c>
      <c r="G84" s="176"/>
      <c r="H84" s="176"/>
      <c r="I84" s="179"/>
      <c r="J84" s="190">
        <f>BK84</f>
        <v>0</v>
      </c>
      <c r="K84" s="176"/>
      <c r="L84" s="181"/>
      <c r="M84" s="182"/>
      <c r="N84" s="183"/>
      <c r="O84" s="183"/>
      <c r="P84" s="184">
        <f>P85</f>
        <v>0</v>
      </c>
      <c r="Q84" s="183"/>
      <c r="R84" s="184">
        <f>R85</f>
        <v>0</v>
      </c>
      <c r="S84" s="183"/>
      <c r="T84" s="185">
        <f>T85</f>
        <v>0</v>
      </c>
      <c r="AR84" s="186" t="s">
        <v>150</v>
      </c>
      <c r="AT84" s="187" t="s">
        <v>72</v>
      </c>
      <c r="AU84" s="187" t="s">
        <v>81</v>
      </c>
      <c r="AY84" s="186" t="s">
        <v>127</v>
      </c>
      <c r="BK84" s="188">
        <f>BK85</f>
        <v>0</v>
      </c>
    </row>
    <row r="85" spans="2:65" s="1" customFormat="1" ht="16.5" customHeight="1">
      <c r="B85" s="40"/>
      <c r="C85" s="191" t="s">
        <v>83</v>
      </c>
      <c r="D85" s="191" t="s">
        <v>130</v>
      </c>
      <c r="E85" s="192" t="s">
        <v>439</v>
      </c>
      <c r="F85" s="193" t="s">
        <v>438</v>
      </c>
      <c r="G85" s="194" t="s">
        <v>434</v>
      </c>
      <c r="H85" s="195">
        <v>1</v>
      </c>
      <c r="I85" s="196"/>
      <c r="J85" s="197">
        <f>ROUND(I85*H85,2)</f>
        <v>0</v>
      </c>
      <c r="K85" s="193" t="s">
        <v>134</v>
      </c>
      <c r="L85" s="60"/>
      <c r="M85" s="198" t="s">
        <v>23</v>
      </c>
      <c r="N85" s="199" t="s">
        <v>44</v>
      </c>
      <c r="O85" s="41"/>
      <c r="P85" s="200">
        <f>O85*H85</f>
        <v>0</v>
      </c>
      <c r="Q85" s="200">
        <v>0</v>
      </c>
      <c r="R85" s="200">
        <f>Q85*H85</f>
        <v>0</v>
      </c>
      <c r="S85" s="200">
        <v>0</v>
      </c>
      <c r="T85" s="201">
        <f>S85*H85</f>
        <v>0</v>
      </c>
      <c r="AR85" s="23" t="s">
        <v>435</v>
      </c>
      <c r="AT85" s="23" t="s">
        <v>130</v>
      </c>
      <c r="AU85" s="23" t="s">
        <v>83</v>
      </c>
      <c r="AY85" s="23" t="s">
        <v>127</v>
      </c>
      <c r="BE85" s="202">
        <f>IF(N85="základní",J85,0)</f>
        <v>0</v>
      </c>
      <c r="BF85" s="202">
        <f>IF(N85="snížená",J85,0)</f>
        <v>0</v>
      </c>
      <c r="BG85" s="202">
        <f>IF(N85="zákl. přenesená",J85,0)</f>
        <v>0</v>
      </c>
      <c r="BH85" s="202">
        <f>IF(N85="sníž. přenesená",J85,0)</f>
        <v>0</v>
      </c>
      <c r="BI85" s="202">
        <f>IF(N85="nulová",J85,0)</f>
        <v>0</v>
      </c>
      <c r="BJ85" s="23" t="s">
        <v>81</v>
      </c>
      <c r="BK85" s="202">
        <f>ROUND(I85*H85,2)</f>
        <v>0</v>
      </c>
      <c r="BL85" s="23" t="s">
        <v>435</v>
      </c>
      <c r="BM85" s="23" t="s">
        <v>440</v>
      </c>
    </row>
    <row r="86" spans="2:63" s="10" customFormat="1" ht="29.85" customHeight="1">
      <c r="B86" s="175"/>
      <c r="C86" s="176"/>
      <c r="D86" s="177" t="s">
        <v>72</v>
      </c>
      <c r="E86" s="189" t="s">
        <v>441</v>
      </c>
      <c r="F86" s="189" t="s">
        <v>442</v>
      </c>
      <c r="G86" s="176"/>
      <c r="H86" s="176"/>
      <c r="I86" s="179"/>
      <c r="J86" s="190">
        <f>BK86</f>
        <v>0</v>
      </c>
      <c r="K86" s="176"/>
      <c r="L86" s="181"/>
      <c r="M86" s="182"/>
      <c r="N86" s="183"/>
      <c r="O86" s="183"/>
      <c r="P86" s="184">
        <f>P87</f>
        <v>0</v>
      </c>
      <c r="Q86" s="183"/>
      <c r="R86" s="184">
        <f>R87</f>
        <v>0</v>
      </c>
      <c r="S86" s="183"/>
      <c r="T86" s="185">
        <f>T87</f>
        <v>0</v>
      </c>
      <c r="AR86" s="186" t="s">
        <v>150</v>
      </c>
      <c r="AT86" s="187" t="s">
        <v>72</v>
      </c>
      <c r="AU86" s="187" t="s">
        <v>81</v>
      </c>
      <c r="AY86" s="186" t="s">
        <v>127</v>
      </c>
      <c r="BK86" s="188">
        <f>BK87</f>
        <v>0</v>
      </c>
    </row>
    <row r="87" spans="2:65" s="1" customFormat="1" ht="16.5" customHeight="1">
      <c r="B87" s="40"/>
      <c r="C87" s="191" t="s">
        <v>140</v>
      </c>
      <c r="D87" s="191" t="s">
        <v>130</v>
      </c>
      <c r="E87" s="192" t="s">
        <v>443</v>
      </c>
      <c r="F87" s="193" t="s">
        <v>444</v>
      </c>
      <c r="G87" s="194" t="s">
        <v>434</v>
      </c>
      <c r="H87" s="195">
        <v>1</v>
      </c>
      <c r="I87" s="196"/>
      <c r="J87" s="197">
        <f>ROUND(I87*H87,2)</f>
        <v>0</v>
      </c>
      <c r="K87" s="193" t="s">
        <v>134</v>
      </c>
      <c r="L87" s="60"/>
      <c r="M87" s="198" t="s">
        <v>23</v>
      </c>
      <c r="N87" s="249" t="s">
        <v>44</v>
      </c>
      <c r="O87" s="250"/>
      <c r="P87" s="251">
        <f>O87*H87</f>
        <v>0</v>
      </c>
      <c r="Q87" s="251">
        <v>0</v>
      </c>
      <c r="R87" s="251">
        <f>Q87*H87</f>
        <v>0</v>
      </c>
      <c r="S87" s="251">
        <v>0</v>
      </c>
      <c r="T87" s="252">
        <f>S87*H87</f>
        <v>0</v>
      </c>
      <c r="AR87" s="23" t="s">
        <v>435</v>
      </c>
      <c r="AT87" s="23" t="s">
        <v>130</v>
      </c>
      <c r="AU87" s="23" t="s">
        <v>83</v>
      </c>
      <c r="AY87" s="23" t="s">
        <v>127</v>
      </c>
      <c r="BE87" s="202">
        <f>IF(N87="základní",J87,0)</f>
        <v>0</v>
      </c>
      <c r="BF87" s="202">
        <f>IF(N87="snížená",J87,0)</f>
        <v>0</v>
      </c>
      <c r="BG87" s="202">
        <f>IF(N87="zákl. přenesená",J87,0)</f>
        <v>0</v>
      </c>
      <c r="BH87" s="202">
        <f>IF(N87="sníž. přenesená",J87,0)</f>
        <v>0</v>
      </c>
      <c r="BI87" s="202">
        <f>IF(N87="nulová",J87,0)</f>
        <v>0</v>
      </c>
      <c r="BJ87" s="23" t="s">
        <v>81</v>
      </c>
      <c r="BK87" s="202">
        <f>ROUND(I87*H87,2)</f>
        <v>0</v>
      </c>
      <c r="BL87" s="23" t="s">
        <v>435</v>
      </c>
      <c r="BM87" s="23" t="s">
        <v>445</v>
      </c>
    </row>
    <row r="88" spans="2:12" s="1" customFormat="1" ht="6.95" customHeight="1">
      <c r="B88" s="55"/>
      <c r="C88" s="56"/>
      <c r="D88" s="56"/>
      <c r="E88" s="56"/>
      <c r="F88" s="56"/>
      <c r="G88" s="56"/>
      <c r="H88" s="56"/>
      <c r="I88" s="138"/>
      <c r="J88" s="56"/>
      <c r="K88" s="56"/>
      <c r="L88" s="60"/>
    </row>
  </sheetData>
  <sheetProtection algorithmName="SHA-512" hashValue="RhOP2YQcG4Xamg3W283hEDI82W4NUhge//16ZOGonFah1TPjHOWwSH7F8vWyhvxjZmMVL+jEW+CfvzTaBO5BHw==" saltValue="KONf8xAjrxRi1exqVUwVBghJsSncpnHUMn5IHFhbTpZeIAmaBuzCIdb2pBnFTkMNV+pUtcEILppE5bp3IbDwgg==" spinCount="100000" sheet="1" objects="1" scenarios="1" formatColumns="0" formatRows="0" autoFilter="0"/>
  <autoFilter ref="C79:K87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905511811023623" right="0.5905511811023623" top="0.5905511811023623" bottom="0.5905511811023623" header="0" footer="0"/>
  <pageSetup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3" customWidth="1"/>
    <col min="2" max="2" width="1.66796875" style="253" customWidth="1"/>
    <col min="3" max="4" width="5" style="253" customWidth="1"/>
    <col min="5" max="5" width="11.66015625" style="253" customWidth="1"/>
    <col min="6" max="6" width="9.16015625" style="253" customWidth="1"/>
    <col min="7" max="7" width="5" style="253" customWidth="1"/>
    <col min="8" max="8" width="77.83203125" style="253" customWidth="1"/>
    <col min="9" max="10" width="20" style="253" customWidth="1"/>
    <col min="11" max="11" width="1.66796875" style="253" customWidth="1"/>
  </cols>
  <sheetData>
    <row r="1" ht="37.5" customHeight="1"/>
    <row r="2" spans="2:11" ht="7.5" customHeight="1">
      <c r="B2" s="254"/>
      <c r="C2" s="255"/>
      <c r="D2" s="255"/>
      <c r="E2" s="255"/>
      <c r="F2" s="255"/>
      <c r="G2" s="255"/>
      <c r="H2" s="255"/>
      <c r="I2" s="255"/>
      <c r="J2" s="255"/>
      <c r="K2" s="256"/>
    </row>
    <row r="3" spans="2:11" s="14" customFormat="1" ht="45" customHeight="1">
      <c r="B3" s="257"/>
      <c r="C3" s="381" t="s">
        <v>446</v>
      </c>
      <c r="D3" s="381"/>
      <c r="E3" s="381"/>
      <c r="F3" s="381"/>
      <c r="G3" s="381"/>
      <c r="H3" s="381"/>
      <c r="I3" s="381"/>
      <c r="J3" s="381"/>
      <c r="K3" s="258"/>
    </row>
    <row r="4" spans="2:11" ht="25.5" customHeight="1">
      <c r="B4" s="259"/>
      <c r="C4" s="385" t="s">
        <v>447</v>
      </c>
      <c r="D4" s="385"/>
      <c r="E4" s="385"/>
      <c r="F4" s="385"/>
      <c r="G4" s="385"/>
      <c r="H4" s="385"/>
      <c r="I4" s="385"/>
      <c r="J4" s="385"/>
      <c r="K4" s="260"/>
    </row>
    <row r="5" spans="2:11" ht="5.25" customHeight="1">
      <c r="B5" s="259"/>
      <c r="C5" s="261"/>
      <c r="D5" s="261"/>
      <c r="E5" s="261"/>
      <c r="F5" s="261"/>
      <c r="G5" s="261"/>
      <c r="H5" s="261"/>
      <c r="I5" s="261"/>
      <c r="J5" s="261"/>
      <c r="K5" s="260"/>
    </row>
    <row r="6" spans="2:11" ht="15" customHeight="1">
      <c r="B6" s="259"/>
      <c r="C6" s="383" t="s">
        <v>448</v>
      </c>
      <c r="D6" s="383"/>
      <c r="E6" s="383"/>
      <c r="F6" s="383"/>
      <c r="G6" s="383"/>
      <c r="H6" s="383"/>
      <c r="I6" s="383"/>
      <c r="J6" s="383"/>
      <c r="K6" s="260"/>
    </row>
    <row r="7" spans="2:11" ht="15" customHeight="1">
      <c r="B7" s="263"/>
      <c r="C7" s="383" t="s">
        <v>449</v>
      </c>
      <c r="D7" s="383"/>
      <c r="E7" s="383"/>
      <c r="F7" s="383"/>
      <c r="G7" s="383"/>
      <c r="H7" s="383"/>
      <c r="I7" s="383"/>
      <c r="J7" s="383"/>
      <c r="K7" s="260"/>
    </row>
    <row r="8" spans="2:11" ht="12.75" customHeight="1">
      <c r="B8" s="263"/>
      <c r="C8" s="262"/>
      <c r="D8" s="262"/>
      <c r="E8" s="262"/>
      <c r="F8" s="262"/>
      <c r="G8" s="262"/>
      <c r="H8" s="262"/>
      <c r="I8" s="262"/>
      <c r="J8" s="262"/>
      <c r="K8" s="260"/>
    </row>
    <row r="9" spans="2:11" ht="15" customHeight="1">
      <c r="B9" s="263"/>
      <c r="C9" s="383" t="s">
        <v>450</v>
      </c>
      <c r="D9" s="383"/>
      <c r="E9" s="383"/>
      <c r="F9" s="383"/>
      <c r="G9" s="383"/>
      <c r="H9" s="383"/>
      <c r="I9" s="383"/>
      <c r="J9" s="383"/>
      <c r="K9" s="260"/>
    </row>
    <row r="10" spans="2:11" ht="15" customHeight="1">
      <c r="B10" s="263"/>
      <c r="C10" s="262"/>
      <c r="D10" s="383" t="s">
        <v>451</v>
      </c>
      <c r="E10" s="383"/>
      <c r="F10" s="383"/>
      <c r="G10" s="383"/>
      <c r="H10" s="383"/>
      <c r="I10" s="383"/>
      <c r="J10" s="383"/>
      <c r="K10" s="260"/>
    </row>
    <row r="11" spans="2:11" ht="15" customHeight="1">
      <c r="B11" s="263"/>
      <c r="C11" s="264"/>
      <c r="D11" s="383" t="s">
        <v>452</v>
      </c>
      <c r="E11" s="383"/>
      <c r="F11" s="383"/>
      <c r="G11" s="383"/>
      <c r="H11" s="383"/>
      <c r="I11" s="383"/>
      <c r="J11" s="383"/>
      <c r="K11" s="260"/>
    </row>
    <row r="12" spans="2:11" ht="12.75" customHeight="1">
      <c r="B12" s="263"/>
      <c r="C12" s="264"/>
      <c r="D12" s="264"/>
      <c r="E12" s="264"/>
      <c r="F12" s="264"/>
      <c r="G12" s="264"/>
      <c r="H12" s="264"/>
      <c r="I12" s="264"/>
      <c r="J12" s="264"/>
      <c r="K12" s="260"/>
    </row>
    <row r="13" spans="2:11" ht="15" customHeight="1">
      <c r="B13" s="263"/>
      <c r="C13" s="264"/>
      <c r="D13" s="383" t="s">
        <v>453</v>
      </c>
      <c r="E13" s="383"/>
      <c r="F13" s="383"/>
      <c r="G13" s="383"/>
      <c r="H13" s="383"/>
      <c r="I13" s="383"/>
      <c r="J13" s="383"/>
      <c r="K13" s="260"/>
    </row>
    <row r="14" spans="2:11" ht="15" customHeight="1">
      <c r="B14" s="263"/>
      <c r="C14" s="264"/>
      <c r="D14" s="383" t="s">
        <v>454</v>
      </c>
      <c r="E14" s="383"/>
      <c r="F14" s="383"/>
      <c r="G14" s="383"/>
      <c r="H14" s="383"/>
      <c r="I14" s="383"/>
      <c r="J14" s="383"/>
      <c r="K14" s="260"/>
    </row>
    <row r="15" spans="2:11" ht="15" customHeight="1">
      <c r="B15" s="263"/>
      <c r="C15" s="264"/>
      <c r="D15" s="383" t="s">
        <v>455</v>
      </c>
      <c r="E15" s="383"/>
      <c r="F15" s="383"/>
      <c r="G15" s="383"/>
      <c r="H15" s="383"/>
      <c r="I15" s="383"/>
      <c r="J15" s="383"/>
      <c r="K15" s="260"/>
    </row>
    <row r="16" spans="2:11" ht="15" customHeight="1">
      <c r="B16" s="263"/>
      <c r="C16" s="264"/>
      <c r="D16" s="264"/>
      <c r="E16" s="265" t="s">
        <v>80</v>
      </c>
      <c r="F16" s="383" t="s">
        <v>456</v>
      </c>
      <c r="G16" s="383"/>
      <c r="H16" s="383"/>
      <c r="I16" s="383"/>
      <c r="J16" s="383"/>
      <c r="K16" s="260"/>
    </row>
    <row r="17" spans="2:11" ht="15" customHeight="1">
      <c r="B17" s="263"/>
      <c r="C17" s="264"/>
      <c r="D17" s="264"/>
      <c r="E17" s="265" t="s">
        <v>457</v>
      </c>
      <c r="F17" s="383" t="s">
        <v>458</v>
      </c>
      <c r="G17" s="383"/>
      <c r="H17" s="383"/>
      <c r="I17" s="383"/>
      <c r="J17" s="383"/>
      <c r="K17" s="260"/>
    </row>
    <row r="18" spans="2:11" ht="15" customHeight="1">
      <c r="B18" s="263"/>
      <c r="C18" s="264"/>
      <c r="D18" s="264"/>
      <c r="E18" s="265" t="s">
        <v>459</v>
      </c>
      <c r="F18" s="383" t="s">
        <v>460</v>
      </c>
      <c r="G18" s="383"/>
      <c r="H18" s="383"/>
      <c r="I18" s="383"/>
      <c r="J18" s="383"/>
      <c r="K18" s="260"/>
    </row>
    <row r="19" spans="2:11" ht="15" customHeight="1">
      <c r="B19" s="263"/>
      <c r="C19" s="264"/>
      <c r="D19" s="264"/>
      <c r="E19" s="265" t="s">
        <v>84</v>
      </c>
      <c r="F19" s="383" t="s">
        <v>461</v>
      </c>
      <c r="G19" s="383"/>
      <c r="H19" s="383"/>
      <c r="I19" s="383"/>
      <c r="J19" s="383"/>
      <c r="K19" s="260"/>
    </row>
    <row r="20" spans="2:11" ht="15" customHeight="1">
      <c r="B20" s="263"/>
      <c r="C20" s="264"/>
      <c r="D20" s="264"/>
      <c r="E20" s="265" t="s">
        <v>462</v>
      </c>
      <c r="F20" s="383" t="s">
        <v>463</v>
      </c>
      <c r="G20" s="383"/>
      <c r="H20" s="383"/>
      <c r="I20" s="383"/>
      <c r="J20" s="383"/>
      <c r="K20" s="260"/>
    </row>
    <row r="21" spans="2:11" ht="15" customHeight="1">
      <c r="B21" s="263"/>
      <c r="C21" s="264"/>
      <c r="D21" s="264"/>
      <c r="E21" s="265" t="s">
        <v>464</v>
      </c>
      <c r="F21" s="383" t="s">
        <v>465</v>
      </c>
      <c r="G21" s="383"/>
      <c r="H21" s="383"/>
      <c r="I21" s="383"/>
      <c r="J21" s="383"/>
      <c r="K21" s="260"/>
    </row>
    <row r="22" spans="2:11" ht="12.75" customHeight="1">
      <c r="B22" s="263"/>
      <c r="C22" s="264"/>
      <c r="D22" s="264"/>
      <c r="E22" s="264"/>
      <c r="F22" s="264"/>
      <c r="G22" s="264"/>
      <c r="H22" s="264"/>
      <c r="I22" s="264"/>
      <c r="J22" s="264"/>
      <c r="K22" s="260"/>
    </row>
    <row r="23" spans="2:11" ht="15" customHeight="1">
      <c r="B23" s="263"/>
      <c r="C23" s="383" t="s">
        <v>466</v>
      </c>
      <c r="D23" s="383"/>
      <c r="E23" s="383"/>
      <c r="F23" s="383"/>
      <c r="G23" s="383"/>
      <c r="H23" s="383"/>
      <c r="I23" s="383"/>
      <c r="J23" s="383"/>
      <c r="K23" s="260"/>
    </row>
    <row r="24" spans="2:11" ht="15" customHeight="1">
      <c r="B24" s="263"/>
      <c r="C24" s="383" t="s">
        <v>467</v>
      </c>
      <c r="D24" s="383"/>
      <c r="E24" s="383"/>
      <c r="F24" s="383"/>
      <c r="G24" s="383"/>
      <c r="H24" s="383"/>
      <c r="I24" s="383"/>
      <c r="J24" s="383"/>
      <c r="K24" s="260"/>
    </row>
    <row r="25" spans="2:11" ht="15" customHeight="1">
      <c r="B25" s="263"/>
      <c r="C25" s="262"/>
      <c r="D25" s="383" t="s">
        <v>468</v>
      </c>
      <c r="E25" s="383"/>
      <c r="F25" s="383"/>
      <c r="G25" s="383"/>
      <c r="H25" s="383"/>
      <c r="I25" s="383"/>
      <c r="J25" s="383"/>
      <c r="K25" s="260"/>
    </row>
    <row r="26" spans="2:11" ht="15" customHeight="1">
      <c r="B26" s="263"/>
      <c r="C26" s="264"/>
      <c r="D26" s="383" t="s">
        <v>469</v>
      </c>
      <c r="E26" s="383"/>
      <c r="F26" s="383"/>
      <c r="G26" s="383"/>
      <c r="H26" s="383"/>
      <c r="I26" s="383"/>
      <c r="J26" s="383"/>
      <c r="K26" s="260"/>
    </row>
    <row r="27" spans="2:11" ht="12.75" customHeight="1">
      <c r="B27" s="263"/>
      <c r="C27" s="264"/>
      <c r="D27" s="264"/>
      <c r="E27" s="264"/>
      <c r="F27" s="264"/>
      <c r="G27" s="264"/>
      <c r="H27" s="264"/>
      <c r="I27" s="264"/>
      <c r="J27" s="264"/>
      <c r="K27" s="260"/>
    </row>
    <row r="28" spans="2:11" ht="15" customHeight="1">
      <c r="B28" s="263"/>
      <c r="C28" s="264"/>
      <c r="D28" s="383" t="s">
        <v>470</v>
      </c>
      <c r="E28" s="383"/>
      <c r="F28" s="383"/>
      <c r="G28" s="383"/>
      <c r="H28" s="383"/>
      <c r="I28" s="383"/>
      <c r="J28" s="383"/>
      <c r="K28" s="260"/>
    </row>
    <row r="29" spans="2:11" ht="15" customHeight="1">
      <c r="B29" s="263"/>
      <c r="C29" s="264"/>
      <c r="D29" s="383" t="s">
        <v>471</v>
      </c>
      <c r="E29" s="383"/>
      <c r="F29" s="383"/>
      <c r="G29" s="383"/>
      <c r="H29" s="383"/>
      <c r="I29" s="383"/>
      <c r="J29" s="383"/>
      <c r="K29" s="260"/>
    </row>
    <row r="30" spans="2:11" ht="12.75" customHeight="1">
      <c r="B30" s="263"/>
      <c r="C30" s="264"/>
      <c r="D30" s="264"/>
      <c r="E30" s="264"/>
      <c r="F30" s="264"/>
      <c r="G30" s="264"/>
      <c r="H30" s="264"/>
      <c r="I30" s="264"/>
      <c r="J30" s="264"/>
      <c r="K30" s="260"/>
    </row>
    <row r="31" spans="2:11" ht="15" customHeight="1">
      <c r="B31" s="263"/>
      <c r="C31" s="264"/>
      <c r="D31" s="383" t="s">
        <v>472</v>
      </c>
      <c r="E31" s="383"/>
      <c r="F31" s="383"/>
      <c r="G31" s="383"/>
      <c r="H31" s="383"/>
      <c r="I31" s="383"/>
      <c r="J31" s="383"/>
      <c r="K31" s="260"/>
    </row>
    <row r="32" spans="2:11" ht="15" customHeight="1">
      <c r="B32" s="263"/>
      <c r="C32" s="264"/>
      <c r="D32" s="383" t="s">
        <v>473</v>
      </c>
      <c r="E32" s="383"/>
      <c r="F32" s="383"/>
      <c r="G32" s="383"/>
      <c r="H32" s="383"/>
      <c r="I32" s="383"/>
      <c r="J32" s="383"/>
      <c r="K32" s="260"/>
    </row>
    <row r="33" spans="2:11" ht="15" customHeight="1">
      <c r="B33" s="263"/>
      <c r="C33" s="264"/>
      <c r="D33" s="383" t="s">
        <v>474</v>
      </c>
      <c r="E33" s="383"/>
      <c r="F33" s="383"/>
      <c r="G33" s="383"/>
      <c r="H33" s="383"/>
      <c r="I33" s="383"/>
      <c r="J33" s="383"/>
      <c r="K33" s="260"/>
    </row>
    <row r="34" spans="2:11" ht="15" customHeight="1">
      <c r="B34" s="263"/>
      <c r="C34" s="264"/>
      <c r="D34" s="262"/>
      <c r="E34" s="266" t="s">
        <v>112</v>
      </c>
      <c r="F34" s="262"/>
      <c r="G34" s="383" t="s">
        <v>475</v>
      </c>
      <c r="H34" s="383"/>
      <c r="I34" s="383"/>
      <c r="J34" s="383"/>
      <c r="K34" s="260"/>
    </row>
    <row r="35" spans="2:11" ht="30.75" customHeight="1">
      <c r="B35" s="263"/>
      <c r="C35" s="264"/>
      <c r="D35" s="262"/>
      <c r="E35" s="266" t="s">
        <v>476</v>
      </c>
      <c r="F35" s="262"/>
      <c r="G35" s="383" t="s">
        <v>477</v>
      </c>
      <c r="H35" s="383"/>
      <c r="I35" s="383"/>
      <c r="J35" s="383"/>
      <c r="K35" s="260"/>
    </row>
    <row r="36" spans="2:11" ht="15" customHeight="1">
      <c r="B36" s="263"/>
      <c r="C36" s="264"/>
      <c r="D36" s="262"/>
      <c r="E36" s="266" t="s">
        <v>54</v>
      </c>
      <c r="F36" s="262"/>
      <c r="G36" s="383" t="s">
        <v>478</v>
      </c>
      <c r="H36" s="383"/>
      <c r="I36" s="383"/>
      <c r="J36" s="383"/>
      <c r="K36" s="260"/>
    </row>
    <row r="37" spans="2:11" ht="15" customHeight="1">
      <c r="B37" s="263"/>
      <c r="C37" s="264"/>
      <c r="D37" s="262"/>
      <c r="E37" s="266" t="s">
        <v>113</v>
      </c>
      <c r="F37" s="262"/>
      <c r="G37" s="383" t="s">
        <v>479</v>
      </c>
      <c r="H37" s="383"/>
      <c r="I37" s="383"/>
      <c r="J37" s="383"/>
      <c r="K37" s="260"/>
    </row>
    <row r="38" spans="2:11" ht="15" customHeight="1">
      <c r="B38" s="263"/>
      <c r="C38" s="264"/>
      <c r="D38" s="262"/>
      <c r="E38" s="266" t="s">
        <v>114</v>
      </c>
      <c r="F38" s="262"/>
      <c r="G38" s="383" t="s">
        <v>480</v>
      </c>
      <c r="H38" s="383"/>
      <c r="I38" s="383"/>
      <c r="J38" s="383"/>
      <c r="K38" s="260"/>
    </row>
    <row r="39" spans="2:11" ht="15" customHeight="1">
      <c r="B39" s="263"/>
      <c r="C39" s="264"/>
      <c r="D39" s="262"/>
      <c r="E39" s="266" t="s">
        <v>115</v>
      </c>
      <c r="F39" s="262"/>
      <c r="G39" s="383" t="s">
        <v>481</v>
      </c>
      <c r="H39" s="383"/>
      <c r="I39" s="383"/>
      <c r="J39" s="383"/>
      <c r="K39" s="260"/>
    </row>
    <row r="40" spans="2:11" ht="15" customHeight="1">
      <c r="B40" s="263"/>
      <c r="C40" s="264"/>
      <c r="D40" s="262"/>
      <c r="E40" s="266" t="s">
        <v>482</v>
      </c>
      <c r="F40" s="262"/>
      <c r="G40" s="383" t="s">
        <v>483</v>
      </c>
      <c r="H40" s="383"/>
      <c r="I40" s="383"/>
      <c r="J40" s="383"/>
      <c r="K40" s="260"/>
    </row>
    <row r="41" spans="2:11" ht="15" customHeight="1">
      <c r="B41" s="263"/>
      <c r="C41" s="264"/>
      <c r="D41" s="262"/>
      <c r="E41" s="266"/>
      <c r="F41" s="262"/>
      <c r="G41" s="383" t="s">
        <v>484</v>
      </c>
      <c r="H41" s="383"/>
      <c r="I41" s="383"/>
      <c r="J41" s="383"/>
      <c r="K41" s="260"/>
    </row>
    <row r="42" spans="2:11" ht="15" customHeight="1">
      <c r="B42" s="263"/>
      <c r="C42" s="264"/>
      <c r="D42" s="262"/>
      <c r="E42" s="266" t="s">
        <v>485</v>
      </c>
      <c r="F42" s="262"/>
      <c r="G42" s="383" t="s">
        <v>486</v>
      </c>
      <c r="H42" s="383"/>
      <c r="I42" s="383"/>
      <c r="J42" s="383"/>
      <c r="K42" s="260"/>
    </row>
    <row r="43" spans="2:11" ht="15" customHeight="1">
      <c r="B43" s="263"/>
      <c r="C43" s="264"/>
      <c r="D43" s="262"/>
      <c r="E43" s="266" t="s">
        <v>117</v>
      </c>
      <c r="F43" s="262"/>
      <c r="G43" s="383" t="s">
        <v>487</v>
      </c>
      <c r="H43" s="383"/>
      <c r="I43" s="383"/>
      <c r="J43" s="383"/>
      <c r="K43" s="260"/>
    </row>
    <row r="44" spans="2:11" ht="12.75" customHeight="1">
      <c r="B44" s="263"/>
      <c r="C44" s="264"/>
      <c r="D44" s="262"/>
      <c r="E44" s="262"/>
      <c r="F44" s="262"/>
      <c r="G44" s="262"/>
      <c r="H44" s="262"/>
      <c r="I44" s="262"/>
      <c r="J44" s="262"/>
      <c r="K44" s="260"/>
    </row>
    <row r="45" spans="2:11" ht="15" customHeight="1">
      <c r="B45" s="263"/>
      <c r="C45" s="264"/>
      <c r="D45" s="383" t="s">
        <v>488</v>
      </c>
      <c r="E45" s="383"/>
      <c r="F45" s="383"/>
      <c r="G45" s="383"/>
      <c r="H45" s="383"/>
      <c r="I45" s="383"/>
      <c r="J45" s="383"/>
      <c r="K45" s="260"/>
    </row>
    <row r="46" spans="2:11" ht="15" customHeight="1">
      <c r="B46" s="263"/>
      <c r="C46" s="264"/>
      <c r="D46" s="264"/>
      <c r="E46" s="383" t="s">
        <v>489</v>
      </c>
      <c r="F46" s="383"/>
      <c r="G46" s="383"/>
      <c r="H46" s="383"/>
      <c r="I46" s="383"/>
      <c r="J46" s="383"/>
      <c r="K46" s="260"/>
    </row>
    <row r="47" spans="2:11" ht="15" customHeight="1">
      <c r="B47" s="263"/>
      <c r="C47" s="264"/>
      <c r="D47" s="264"/>
      <c r="E47" s="383" t="s">
        <v>490</v>
      </c>
      <c r="F47" s="383"/>
      <c r="G47" s="383"/>
      <c r="H47" s="383"/>
      <c r="I47" s="383"/>
      <c r="J47" s="383"/>
      <c r="K47" s="260"/>
    </row>
    <row r="48" spans="2:11" ht="15" customHeight="1">
      <c r="B48" s="263"/>
      <c r="C48" s="264"/>
      <c r="D48" s="264"/>
      <c r="E48" s="383" t="s">
        <v>491</v>
      </c>
      <c r="F48" s="383"/>
      <c r="G48" s="383"/>
      <c r="H48" s="383"/>
      <c r="I48" s="383"/>
      <c r="J48" s="383"/>
      <c r="K48" s="260"/>
    </row>
    <row r="49" spans="2:11" ht="15" customHeight="1">
      <c r="B49" s="263"/>
      <c r="C49" s="264"/>
      <c r="D49" s="383" t="s">
        <v>492</v>
      </c>
      <c r="E49" s="383"/>
      <c r="F49" s="383"/>
      <c r="G49" s="383"/>
      <c r="H49" s="383"/>
      <c r="I49" s="383"/>
      <c r="J49" s="383"/>
      <c r="K49" s="260"/>
    </row>
    <row r="50" spans="2:11" ht="25.5" customHeight="1">
      <c r="B50" s="259"/>
      <c r="C50" s="385" t="s">
        <v>493</v>
      </c>
      <c r="D50" s="385"/>
      <c r="E50" s="385"/>
      <c r="F50" s="385"/>
      <c r="G50" s="385"/>
      <c r="H50" s="385"/>
      <c r="I50" s="385"/>
      <c r="J50" s="385"/>
      <c r="K50" s="260"/>
    </row>
    <row r="51" spans="2:11" ht="5.25" customHeight="1">
      <c r="B51" s="259"/>
      <c r="C51" s="261"/>
      <c r="D51" s="261"/>
      <c r="E51" s="261"/>
      <c r="F51" s="261"/>
      <c r="G51" s="261"/>
      <c r="H51" s="261"/>
      <c r="I51" s="261"/>
      <c r="J51" s="261"/>
      <c r="K51" s="260"/>
    </row>
    <row r="52" spans="2:11" ht="15" customHeight="1">
      <c r="B52" s="259"/>
      <c r="C52" s="383" t="s">
        <v>494</v>
      </c>
      <c r="D52" s="383"/>
      <c r="E52" s="383"/>
      <c r="F52" s="383"/>
      <c r="G52" s="383"/>
      <c r="H52" s="383"/>
      <c r="I52" s="383"/>
      <c r="J52" s="383"/>
      <c r="K52" s="260"/>
    </row>
    <row r="53" spans="2:11" ht="15" customHeight="1">
      <c r="B53" s="259"/>
      <c r="C53" s="383" t="s">
        <v>495</v>
      </c>
      <c r="D53" s="383"/>
      <c r="E53" s="383"/>
      <c r="F53" s="383"/>
      <c r="G53" s="383"/>
      <c r="H53" s="383"/>
      <c r="I53" s="383"/>
      <c r="J53" s="383"/>
      <c r="K53" s="260"/>
    </row>
    <row r="54" spans="2:11" ht="12.75" customHeight="1">
      <c r="B54" s="259"/>
      <c r="C54" s="262"/>
      <c r="D54" s="262"/>
      <c r="E54" s="262"/>
      <c r="F54" s="262"/>
      <c r="G54" s="262"/>
      <c r="H54" s="262"/>
      <c r="I54" s="262"/>
      <c r="J54" s="262"/>
      <c r="K54" s="260"/>
    </row>
    <row r="55" spans="2:11" ht="15" customHeight="1">
      <c r="B55" s="259"/>
      <c r="C55" s="383" t="s">
        <v>496</v>
      </c>
      <c r="D55" s="383"/>
      <c r="E55" s="383"/>
      <c r="F55" s="383"/>
      <c r="G55" s="383"/>
      <c r="H55" s="383"/>
      <c r="I55" s="383"/>
      <c r="J55" s="383"/>
      <c r="K55" s="260"/>
    </row>
    <row r="56" spans="2:11" ht="15" customHeight="1">
      <c r="B56" s="259"/>
      <c r="C56" s="264"/>
      <c r="D56" s="383" t="s">
        <v>497</v>
      </c>
      <c r="E56" s="383"/>
      <c r="F56" s="383"/>
      <c r="G56" s="383"/>
      <c r="H56" s="383"/>
      <c r="I56" s="383"/>
      <c r="J56" s="383"/>
      <c r="K56" s="260"/>
    </row>
    <row r="57" spans="2:11" ht="15" customHeight="1">
      <c r="B57" s="259"/>
      <c r="C57" s="264"/>
      <c r="D57" s="383" t="s">
        <v>498</v>
      </c>
      <c r="E57" s="383"/>
      <c r="F57" s="383"/>
      <c r="G57" s="383"/>
      <c r="H57" s="383"/>
      <c r="I57" s="383"/>
      <c r="J57" s="383"/>
      <c r="K57" s="260"/>
    </row>
    <row r="58" spans="2:11" ht="15" customHeight="1">
      <c r="B58" s="259"/>
      <c r="C58" s="264"/>
      <c r="D58" s="383" t="s">
        <v>499</v>
      </c>
      <c r="E58" s="383"/>
      <c r="F58" s="383"/>
      <c r="G58" s="383"/>
      <c r="H58" s="383"/>
      <c r="I58" s="383"/>
      <c r="J58" s="383"/>
      <c r="K58" s="260"/>
    </row>
    <row r="59" spans="2:11" ht="15" customHeight="1">
      <c r="B59" s="259"/>
      <c r="C59" s="264"/>
      <c r="D59" s="383" t="s">
        <v>500</v>
      </c>
      <c r="E59" s="383"/>
      <c r="F59" s="383"/>
      <c r="G59" s="383"/>
      <c r="H59" s="383"/>
      <c r="I59" s="383"/>
      <c r="J59" s="383"/>
      <c r="K59" s="260"/>
    </row>
    <row r="60" spans="2:11" ht="15" customHeight="1">
      <c r="B60" s="259"/>
      <c r="C60" s="264"/>
      <c r="D60" s="384" t="s">
        <v>501</v>
      </c>
      <c r="E60" s="384"/>
      <c r="F60" s="384"/>
      <c r="G60" s="384"/>
      <c r="H60" s="384"/>
      <c r="I60" s="384"/>
      <c r="J60" s="384"/>
      <c r="K60" s="260"/>
    </row>
    <row r="61" spans="2:11" ht="15" customHeight="1">
      <c r="B61" s="259"/>
      <c r="C61" s="264"/>
      <c r="D61" s="383" t="s">
        <v>502</v>
      </c>
      <c r="E61" s="383"/>
      <c r="F61" s="383"/>
      <c r="G61" s="383"/>
      <c r="H61" s="383"/>
      <c r="I61" s="383"/>
      <c r="J61" s="383"/>
      <c r="K61" s="260"/>
    </row>
    <row r="62" spans="2:11" ht="12.75" customHeight="1">
      <c r="B62" s="259"/>
      <c r="C62" s="264"/>
      <c r="D62" s="264"/>
      <c r="E62" s="267"/>
      <c r="F62" s="264"/>
      <c r="G62" s="264"/>
      <c r="H62" s="264"/>
      <c r="I62" s="264"/>
      <c r="J62" s="264"/>
      <c r="K62" s="260"/>
    </row>
    <row r="63" spans="2:11" ht="15" customHeight="1">
      <c r="B63" s="259"/>
      <c r="C63" s="264"/>
      <c r="D63" s="383" t="s">
        <v>503</v>
      </c>
      <c r="E63" s="383"/>
      <c r="F63" s="383"/>
      <c r="G63" s="383"/>
      <c r="H63" s="383"/>
      <c r="I63" s="383"/>
      <c r="J63" s="383"/>
      <c r="K63" s="260"/>
    </row>
    <row r="64" spans="2:11" ht="15" customHeight="1">
      <c r="B64" s="259"/>
      <c r="C64" s="264"/>
      <c r="D64" s="384" t="s">
        <v>504</v>
      </c>
      <c r="E64" s="384"/>
      <c r="F64" s="384"/>
      <c r="G64" s="384"/>
      <c r="H64" s="384"/>
      <c r="I64" s="384"/>
      <c r="J64" s="384"/>
      <c r="K64" s="260"/>
    </row>
    <row r="65" spans="2:11" ht="15" customHeight="1">
      <c r="B65" s="259"/>
      <c r="C65" s="264"/>
      <c r="D65" s="383" t="s">
        <v>505</v>
      </c>
      <c r="E65" s="383"/>
      <c r="F65" s="383"/>
      <c r="G65" s="383"/>
      <c r="H65" s="383"/>
      <c r="I65" s="383"/>
      <c r="J65" s="383"/>
      <c r="K65" s="260"/>
    </row>
    <row r="66" spans="2:11" ht="15" customHeight="1">
      <c r="B66" s="259"/>
      <c r="C66" s="264"/>
      <c r="D66" s="383" t="s">
        <v>506</v>
      </c>
      <c r="E66" s="383"/>
      <c r="F66" s="383"/>
      <c r="G66" s="383"/>
      <c r="H66" s="383"/>
      <c r="I66" s="383"/>
      <c r="J66" s="383"/>
      <c r="K66" s="260"/>
    </row>
    <row r="67" spans="2:11" ht="15" customHeight="1">
      <c r="B67" s="259"/>
      <c r="C67" s="264"/>
      <c r="D67" s="383" t="s">
        <v>507</v>
      </c>
      <c r="E67" s="383"/>
      <c r="F67" s="383"/>
      <c r="G67" s="383"/>
      <c r="H67" s="383"/>
      <c r="I67" s="383"/>
      <c r="J67" s="383"/>
      <c r="K67" s="260"/>
    </row>
    <row r="68" spans="2:11" ht="15" customHeight="1">
      <c r="B68" s="259"/>
      <c r="C68" s="264"/>
      <c r="D68" s="383" t="s">
        <v>508</v>
      </c>
      <c r="E68" s="383"/>
      <c r="F68" s="383"/>
      <c r="G68" s="383"/>
      <c r="H68" s="383"/>
      <c r="I68" s="383"/>
      <c r="J68" s="383"/>
      <c r="K68" s="260"/>
    </row>
    <row r="69" spans="2:11" ht="12.75" customHeight="1">
      <c r="B69" s="268"/>
      <c r="C69" s="269"/>
      <c r="D69" s="269"/>
      <c r="E69" s="269"/>
      <c r="F69" s="269"/>
      <c r="G69" s="269"/>
      <c r="H69" s="269"/>
      <c r="I69" s="269"/>
      <c r="J69" s="269"/>
      <c r="K69" s="270"/>
    </row>
    <row r="70" spans="2:11" ht="18.75" customHeight="1">
      <c r="B70" s="271"/>
      <c r="C70" s="271"/>
      <c r="D70" s="271"/>
      <c r="E70" s="271"/>
      <c r="F70" s="271"/>
      <c r="G70" s="271"/>
      <c r="H70" s="271"/>
      <c r="I70" s="271"/>
      <c r="J70" s="271"/>
      <c r="K70" s="272"/>
    </row>
    <row r="71" spans="2:11" ht="18.75" customHeight="1">
      <c r="B71" s="272"/>
      <c r="C71" s="272"/>
      <c r="D71" s="272"/>
      <c r="E71" s="272"/>
      <c r="F71" s="272"/>
      <c r="G71" s="272"/>
      <c r="H71" s="272"/>
      <c r="I71" s="272"/>
      <c r="J71" s="272"/>
      <c r="K71" s="272"/>
    </row>
    <row r="72" spans="2:11" ht="7.5" customHeight="1">
      <c r="B72" s="273"/>
      <c r="C72" s="274"/>
      <c r="D72" s="274"/>
      <c r="E72" s="274"/>
      <c r="F72" s="274"/>
      <c r="G72" s="274"/>
      <c r="H72" s="274"/>
      <c r="I72" s="274"/>
      <c r="J72" s="274"/>
      <c r="K72" s="275"/>
    </row>
    <row r="73" spans="2:11" ht="45" customHeight="1">
      <c r="B73" s="276"/>
      <c r="C73" s="382" t="s">
        <v>91</v>
      </c>
      <c r="D73" s="382"/>
      <c r="E73" s="382"/>
      <c r="F73" s="382"/>
      <c r="G73" s="382"/>
      <c r="H73" s="382"/>
      <c r="I73" s="382"/>
      <c r="J73" s="382"/>
      <c r="K73" s="277"/>
    </row>
    <row r="74" spans="2:11" ht="17.25" customHeight="1">
      <c r="B74" s="276"/>
      <c r="C74" s="278" t="s">
        <v>509</v>
      </c>
      <c r="D74" s="278"/>
      <c r="E74" s="278"/>
      <c r="F74" s="278" t="s">
        <v>510</v>
      </c>
      <c r="G74" s="279"/>
      <c r="H74" s="278" t="s">
        <v>113</v>
      </c>
      <c r="I74" s="278" t="s">
        <v>58</v>
      </c>
      <c r="J74" s="278" t="s">
        <v>511</v>
      </c>
      <c r="K74" s="277"/>
    </row>
    <row r="75" spans="2:11" ht="17.25" customHeight="1">
      <c r="B75" s="276"/>
      <c r="C75" s="280" t="s">
        <v>512</v>
      </c>
      <c r="D75" s="280"/>
      <c r="E75" s="280"/>
      <c r="F75" s="281" t="s">
        <v>513</v>
      </c>
      <c r="G75" s="282"/>
      <c r="H75" s="280"/>
      <c r="I75" s="280"/>
      <c r="J75" s="280" t="s">
        <v>514</v>
      </c>
      <c r="K75" s="277"/>
    </row>
    <row r="76" spans="2:11" ht="5.25" customHeight="1">
      <c r="B76" s="276"/>
      <c r="C76" s="283"/>
      <c r="D76" s="283"/>
      <c r="E76" s="283"/>
      <c r="F76" s="283"/>
      <c r="G76" s="284"/>
      <c r="H76" s="283"/>
      <c r="I76" s="283"/>
      <c r="J76" s="283"/>
      <c r="K76" s="277"/>
    </row>
    <row r="77" spans="2:11" ht="15" customHeight="1">
      <c r="B77" s="276"/>
      <c r="C77" s="266" t="s">
        <v>54</v>
      </c>
      <c r="D77" s="283"/>
      <c r="E77" s="283"/>
      <c r="F77" s="285" t="s">
        <v>515</v>
      </c>
      <c r="G77" s="284"/>
      <c r="H77" s="266" t="s">
        <v>516</v>
      </c>
      <c r="I77" s="266" t="s">
        <v>517</v>
      </c>
      <c r="J77" s="266">
        <v>20</v>
      </c>
      <c r="K77" s="277"/>
    </row>
    <row r="78" spans="2:11" ht="15" customHeight="1">
      <c r="B78" s="276"/>
      <c r="C78" s="266" t="s">
        <v>518</v>
      </c>
      <c r="D78" s="266"/>
      <c r="E78" s="266"/>
      <c r="F78" s="285" t="s">
        <v>515</v>
      </c>
      <c r="G78" s="284"/>
      <c r="H78" s="266" t="s">
        <v>519</v>
      </c>
      <c r="I78" s="266" t="s">
        <v>517</v>
      </c>
      <c r="J78" s="266">
        <v>120</v>
      </c>
      <c r="K78" s="277"/>
    </row>
    <row r="79" spans="2:11" ht="15" customHeight="1">
      <c r="B79" s="286"/>
      <c r="C79" s="266" t="s">
        <v>520</v>
      </c>
      <c r="D79" s="266"/>
      <c r="E79" s="266"/>
      <c r="F79" s="285" t="s">
        <v>521</v>
      </c>
      <c r="G79" s="284"/>
      <c r="H79" s="266" t="s">
        <v>522</v>
      </c>
      <c r="I79" s="266" t="s">
        <v>517</v>
      </c>
      <c r="J79" s="266">
        <v>50</v>
      </c>
      <c r="K79" s="277"/>
    </row>
    <row r="80" spans="2:11" ht="15" customHeight="1">
      <c r="B80" s="286"/>
      <c r="C80" s="266" t="s">
        <v>523</v>
      </c>
      <c r="D80" s="266"/>
      <c r="E80" s="266"/>
      <c r="F80" s="285" t="s">
        <v>515</v>
      </c>
      <c r="G80" s="284"/>
      <c r="H80" s="266" t="s">
        <v>524</v>
      </c>
      <c r="I80" s="266" t="s">
        <v>525</v>
      </c>
      <c r="J80" s="266"/>
      <c r="K80" s="277"/>
    </row>
    <row r="81" spans="2:11" ht="15" customHeight="1">
      <c r="B81" s="286"/>
      <c r="C81" s="287" t="s">
        <v>526</v>
      </c>
      <c r="D81" s="287"/>
      <c r="E81" s="287"/>
      <c r="F81" s="288" t="s">
        <v>521</v>
      </c>
      <c r="G81" s="287"/>
      <c r="H81" s="287" t="s">
        <v>527</v>
      </c>
      <c r="I81" s="287" t="s">
        <v>517</v>
      </c>
      <c r="J81" s="287">
        <v>15</v>
      </c>
      <c r="K81" s="277"/>
    </row>
    <row r="82" spans="2:11" ht="15" customHeight="1">
      <c r="B82" s="286"/>
      <c r="C82" s="287" t="s">
        <v>528</v>
      </c>
      <c r="D82" s="287"/>
      <c r="E82" s="287"/>
      <c r="F82" s="288" t="s">
        <v>521</v>
      </c>
      <c r="G82" s="287"/>
      <c r="H82" s="287" t="s">
        <v>529</v>
      </c>
      <c r="I82" s="287" t="s">
        <v>517</v>
      </c>
      <c r="J82" s="287">
        <v>15</v>
      </c>
      <c r="K82" s="277"/>
    </row>
    <row r="83" spans="2:11" ht="15" customHeight="1">
      <c r="B83" s="286"/>
      <c r="C83" s="287" t="s">
        <v>530</v>
      </c>
      <c r="D83" s="287"/>
      <c r="E83" s="287"/>
      <c r="F83" s="288" t="s">
        <v>521</v>
      </c>
      <c r="G83" s="287"/>
      <c r="H83" s="287" t="s">
        <v>531</v>
      </c>
      <c r="I83" s="287" t="s">
        <v>517</v>
      </c>
      <c r="J83" s="287">
        <v>20</v>
      </c>
      <c r="K83" s="277"/>
    </row>
    <row r="84" spans="2:11" ht="15" customHeight="1">
      <c r="B84" s="286"/>
      <c r="C84" s="287" t="s">
        <v>532</v>
      </c>
      <c r="D84" s="287"/>
      <c r="E84" s="287"/>
      <c r="F84" s="288" t="s">
        <v>521</v>
      </c>
      <c r="G84" s="287"/>
      <c r="H84" s="287" t="s">
        <v>533</v>
      </c>
      <c r="I84" s="287" t="s">
        <v>517</v>
      </c>
      <c r="J84" s="287">
        <v>20</v>
      </c>
      <c r="K84" s="277"/>
    </row>
    <row r="85" spans="2:11" ht="15" customHeight="1">
      <c r="B85" s="286"/>
      <c r="C85" s="266" t="s">
        <v>534</v>
      </c>
      <c r="D85" s="266"/>
      <c r="E85" s="266"/>
      <c r="F85" s="285" t="s">
        <v>521</v>
      </c>
      <c r="G85" s="284"/>
      <c r="H85" s="266" t="s">
        <v>535</v>
      </c>
      <c r="I85" s="266" t="s">
        <v>517</v>
      </c>
      <c r="J85" s="266">
        <v>50</v>
      </c>
      <c r="K85" s="277"/>
    </row>
    <row r="86" spans="2:11" ht="15" customHeight="1">
      <c r="B86" s="286"/>
      <c r="C86" s="266" t="s">
        <v>536</v>
      </c>
      <c r="D86" s="266"/>
      <c r="E86" s="266"/>
      <c r="F86" s="285" t="s">
        <v>521</v>
      </c>
      <c r="G86" s="284"/>
      <c r="H86" s="266" t="s">
        <v>537</v>
      </c>
      <c r="I86" s="266" t="s">
        <v>517</v>
      </c>
      <c r="J86" s="266">
        <v>20</v>
      </c>
      <c r="K86" s="277"/>
    </row>
    <row r="87" spans="2:11" ht="15" customHeight="1">
      <c r="B87" s="286"/>
      <c r="C87" s="266" t="s">
        <v>538</v>
      </c>
      <c r="D87" s="266"/>
      <c r="E87" s="266"/>
      <c r="F87" s="285" t="s">
        <v>521</v>
      </c>
      <c r="G87" s="284"/>
      <c r="H87" s="266" t="s">
        <v>539</v>
      </c>
      <c r="I87" s="266" t="s">
        <v>517</v>
      </c>
      <c r="J87" s="266">
        <v>20</v>
      </c>
      <c r="K87" s="277"/>
    </row>
    <row r="88" spans="2:11" ht="15" customHeight="1">
      <c r="B88" s="286"/>
      <c r="C88" s="266" t="s">
        <v>540</v>
      </c>
      <c r="D88" s="266"/>
      <c r="E88" s="266"/>
      <c r="F88" s="285" t="s">
        <v>521</v>
      </c>
      <c r="G88" s="284"/>
      <c r="H88" s="266" t="s">
        <v>541</v>
      </c>
      <c r="I88" s="266" t="s">
        <v>517</v>
      </c>
      <c r="J88" s="266">
        <v>50</v>
      </c>
      <c r="K88" s="277"/>
    </row>
    <row r="89" spans="2:11" ht="15" customHeight="1">
      <c r="B89" s="286"/>
      <c r="C89" s="266" t="s">
        <v>542</v>
      </c>
      <c r="D89" s="266"/>
      <c r="E89" s="266"/>
      <c r="F89" s="285" t="s">
        <v>521</v>
      </c>
      <c r="G89" s="284"/>
      <c r="H89" s="266" t="s">
        <v>542</v>
      </c>
      <c r="I89" s="266" t="s">
        <v>517</v>
      </c>
      <c r="J89" s="266">
        <v>50</v>
      </c>
      <c r="K89" s="277"/>
    </row>
    <row r="90" spans="2:11" ht="15" customHeight="1">
      <c r="B90" s="286"/>
      <c r="C90" s="266" t="s">
        <v>118</v>
      </c>
      <c r="D90" s="266"/>
      <c r="E90" s="266"/>
      <c r="F90" s="285" t="s">
        <v>521</v>
      </c>
      <c r="G90" s="284"/>
      <c r="H90" s="266" t="s">
        <v>543</v>
      </c>
      <c r="I90" s="266" t="s">
        <v>517</v>
      </c>
      <c r="J90" s="266">
        <v>255</v>
      </c>
      <c r="K90" s="277"/>
    </row>
    <row r="91" spans="2:11" ht="15" customHeight="1">
      <c r="B91" s="286"/>
      <c r="C91" s="266" t="s">
        <v>544</v>
      </c>
      <c r="D91" s="266"/>
      <c r="E91" s="266"/>
      <c r="F91" s="285" t="s">
        <v>515</v>
      </c>
      <c r="G91" s="284"/>
      <c r="H91" s="266" t="s">
        <v>545</v>
      </c>
      <c r="I91" s="266" t="s">
        <v>546</v>
      </c>
      <c r="J91" s="266"/>
      <c r="K91" s="277"/>
    </row>
    <row r="92" spans="2:11" ht="15" customHeight="1">
      <c r="B92" s="286"/>
      <c r="C92" s="266" t="s">
        <v>547</v>
      </c>
      <c r="D92" s="266"/>
      <c r="E92" s="266"/>
      <c r="F92" s="285" t="s">
        <v>515</v>
      </c>
      <c r="G92" s="284"/>
      <c r="H92" s="266" t="s">
        <v>548</v>
      </c>
      <c r="I92" s="266" t="s">
        <v>549</v>
      </c>
      <c r="J92" s="266"/>
      <c r="K92" s="277"/>
    </row>
    <row r="93" spans="2:11" ht="15" customHeight="1">
      <c r="B93" s="286"/>
      <c r="C93" s="266" t="s">
        <v>550</v>
      </c>
      <c r="D93" s="266"/>
      <c r="E93" s="266"/>
      <c r="F93" s="285" t="s">
        <v>515</v>
      </c>
      <c r="G93" s="284"/>
      <c r="H93" s="266" t="s">
        <v>550</v>
      </c>
      <c r="I93" s="266" t="s">
        <v>549</v>
      </c>
      <c r="J93" s="266"/>
      <c r="K93" s="277"/>
    </row>
    <row r="94" spans="2:11" ht="15" customHeight="1">
      <c r="B94" s="286"/>
      <c r="C94" s="266" t="s">
        <v>39</v>
      </c>
      <c r="D94" s="266"/>
      <c r="E94" s="266"/>
      <c r="F94" s="285" t="s">
        <v>515</v>
      </c>
      <c r="G94" s="284"/>
      <c r="H94" s="266" t="s">
        <v>551</v>
      </c>
      <c r="I94" s="266" t="s">
        <v>549</v>
      </c>
      <c r="J94" s="266"/>
      <c r="K94" s="277"/>
    </row>
    <row r="95" spans="2:11" ht="15" customHeight="1">
      <c r="B95" s="286"/>
      <c r="C95" s="266" t="s">
        <v>49</v>
      </c>
      <c r="D95" s="266"/>
      <c r="E95" s="266"/>
      <c r="F95" s="285" t="s">
        <v>515</v>
      </c>
      <c r="G95" s="284"/>
      <c r="H95" s="266" t="s">
        <v>552</v>
      </c>
      <c r="I95" s="266" t="s">
        <v>549</v>
      </c>
      <c r="J95" s="266"/>
      <c r="K95" s="277"/>
    </row>
    <row r="96" spans="2:11" ht="15" customHeight="1">
      <c r="B96" s="289"/>
      <c r="C96" s="290"/>
      <c r="D96" s="290"/>
      <c r="E96" s="290"/>
      <c r="F96" s="290"/>
      <c r="G96" s="290"/>
      <c r="H96" s="290"/>
      <c r="I96" s="290"/>
      <c r="J96" s="290"/>
      <c r="K96" s="291"/>
    </row>
    <row r="97" spans="2:11" ht="18.75" customHeight="1">
      <c r="B97" s="292"/>
      <c r="C97" s="293"/>
      <c r="D97" s="293"/>
      <c r="E97" s="293"/>
      <c r="F97" s="293"/>
      <c r="G97" s="293"/>
      <c r="H97" s="293"/>
      <c r="I97" s="293"/>
      <c r="J97" s="293"/>
      <c r="K97" s="292"/>
    </row>
    <row r="98" spans="2:11" ht="18.75" customHeight="1">
      <c r="B98" s="272"/>
      <c r="C98" s="272"/>
      <c r="D98" s="272"/>
      <c r="E98" s="272"/>
      <c r="F98" s="272"/>
      <c r="G98" s="272"/>
      <c r="H98" s="272"/>
      <c r="I98" s="272"/>
      <c r="J98" s="272"/>
      <c r="K98" s="272"/>
    </row>
    <row r="99" spans="2:11" ht="7.5" customHeight="1">
      <c r="B99" s="273"/>
      <c r="C99" s="274"/>
      <c r="D99" s="274"/>
      <c r="E99" s="274"/>
      <c r="F99" s="274"/>
      <c r="G99" s="274"/>
      <c r="H99" s="274"/>
      <c r="I99" s="274"/>
      <c r="J99" s="274"/>
      <c r="K99" s="275"/>
    </row>
    <row r="100" spans="2:11" ht="45" customHeight="1">
      <c r="B100" s="276"/>
      <c r="C100" s="382" t="s">
        <v>553</v>
      </c>
      <c r="D100" s="382"/>
      <c r="E100" s="382"/>
      <c r="F100" s="382"/>
      <c r="G100" s="382"/>
      <c r="H100" s="382"/>
      <c r="I100" s="382"/>
      <c r="J100" s="382"/>
      <c r="K100" s="277"/>
    </row>
    <row r="101" spans="2:11" ht="17.25" customHeight="1">
      <c r="B101" s="276"/>
      <c r="C101" s="278" t="s">
        <v>509</v>
      </c>
      <c r="D101" s="278"/>
      <c r="E101" s="278"/>
      <c r="F101" s="278" t="s">
        <v>510</v>
      </c>
      <c r="G101" s="279"/>
      <c r="H101" s="278" t="s">
        <v>113</v>
      </c>
      <c r="I101" s="278" t="s">
        <v>58</v>
      </c>
      <c r="J101" s="278" t="s">
        <v>511</v>
      </c>
      <c r="K101" s="277"/>
    </row>
    <row r="102" spans="2:11" ht="17.25" customHeight="1">
      <c r="B102" s="276"/>
      <c r="C102" s="280" t="s">
        <v>512</v>
      </c>
      <c r="D102" s="280"/>
      <c r="E102" s="280"/>
      <c r="F102" s="281" t="s">
        <v>513</v>
      </c>
      <c r="G102" s="282"/>
      <c r="H102" s="280"/>
      <c r="I102" s="280"/>
      <c r="J102" s="280" t="s">
        <v>514</v>
      </c>
      <c r="K102" s="277"/>
    </row>
    <row r="103" spans="2:11" ht="5.25" customHeight="1">
      <c r="B103" s="276"/>
      <c r="C103" s="278"/>
      <c r="D103" s="278"/>
      <c r="E103" s="278"/>
      <c r="F103" s="278"/>
      <c r="G103" s="294"/>
      <c r="H103" s="278"/>
      <c r="I103" s="278"/>
      <c r="J103" s="278"/>
      <c r="K103" s="277"/>
    </row>
    <row r="104" spans="2:11" ht="15" customHeight="1">
      <c r="B104" s="276"/>
      <c r="C104" s="266" t="s">
        <v>54</v>
      </c>
      <c r="D104" s="283"/>
      <c r="E104" s="283"/>
      <c r="F104" s="285" t="s">
        <v>515</v>
      </c>
      <c r="G104" s="294"/>
      <c r="H104" s="266" t="s">
        <v>554</v>
      </c>
      <c r="I104" s="266" t="s">
        <v>517</v>
      </c>
      <c r="J104" s="266">
        <v>20</v>
      </c>
      <c r="K104" s="277"/>
    </row>
    <row r="105" spans="2:11" ht="15" customHeight="1">
      <c r="B105" s="276"/>
      <c r="C105" s="266" t="s">
        <v>518</v>
      </c>
      <c r="D105" s="266"/>
      <c r="E105" s="266"/>
      <c r="F105" s="285" t="s">
        <v>515</v>
      </c>
      <c r="G105" s="266"/>
      <c r="H105" s="266" t="s">
        <v>554</v>
      </c>
      <c r="I105" s="266" t="s">
        <v>517</v>
      </c>
      <c r="J105" s="266">
        <v>120</v>
      </c>
      <c r="K105" s="277"/>
    </row>
    <row r="106" spans="2:11" ht="15" customHeight="1">
      <c r="B106" s="286"/>
      <c r="C106" s="266" t="s">
        <v>520</v>
      </c>
      <c r="D106" s="266"/>
      <c r="E106" s="266"/>
      <c r="F106" s="285" t="s">
        <v>521</v>
      </c>
      <c r="G106" s="266"/>
      <c r="H106" s="266" t="s">
        <v>554</v>
      </c>
      <c r="I106" s="266" t="s">
        <v>517</v>
      </c>
      <c r="J106" s="266">
        <v>50</v>
      </c>
      <c r="K106" s="277"/>
    </row>
    <row r="107" spans="2:11" ht="15" customHeight="1">
      <c r="B107" s="286"/>
      <c r="C107" s="266" t="s">
        <v>523</v>
      </c>
      <c r="D107" s="266"/>
      <c r="E107" s="266"/>
      <c r="F107" s="285" t="s">
        <v>515</v>
      </c>
      <c r="G107" s="266"/>
      <c r="H107" s="266" t="s">
        <v>554</v>
      </c>
      <c r="I107" s="266" t="s">
        <v>525</v>
      </c>
      <c r="J107" s="266"/>
      <c r="K107" s="277"/>
    </row>
    <row r="108" spans="2:11" ht="15" customHeight="1">
      <c r="B108" s="286"/>
      <c r="C108" s="266" t="s">
        <v>534</v>
      </c>
      <c r="D108" s="266"/>
      <c r="E108" s="266"/>
      <c r="F108" s="285" t="s">
        <v>521</v>
      </c>
      <c r="G108" s="266"/>
      <c r="H108" s="266" t="s">
        <v>554</v>
      </c>
      <c r="I108" s="266" t="s">
        <v>517</v>
      </c>
      <c r="J108" s="266">
        <v>50</v>
      </c>
      <c r="K108" s="277"/>
    </row>
    <row r="109" spans="2:11" ht="15" customHeight="1">
      <c r="B109" s="286"/>
      <c r="C109" s="266" t="s">
        <v>542</v>
      </c>
      <c r="D109" s="266"/>
      <c r="E109" s="266"/>
      <c r="F109" s="285" t="s">
        <v>521</v>
      </c>
      <c r="G109" s="266"/>
      <c r="H109" s="266" t="s">
        <v>554</v>
      </c>
      <c r="I109" s="266" t="s">
        <v>517</v>
      </c>
      <c r="J109" s="266">
        <v>50</v>
      </c>
      <c r="K109" s="277"/>
    </row>
    <row r="110" spans="2:11" ht="15" customHeight="1">
      <c r="B110" s="286"/>
      <c r="C110" s="266" t="s">
        <v>540</v>
      </c>
      <c r="D110" s="266"/>
      <c r="E110" s="266"/>
      <c r="F110" s="285" t="s">
        <v>521</v>
      </c>
      <c r="G110" s="266"/>
      <c r="H110" s="266" t="s">
        <v>554</v>
      </c>
      <c r="I110" s="266" t="s">
        <v>517</v>
      </c>
      <c r="J110" s="266">
        <v>50</v>
      </c>
      <c r="K110" s="277"/>
    </row>
    <row r="111" spans="2:11" ht="15" customHeight="1">
      <c r="B111" s="286"/>
      <c r="C111" s="266" t="s">
        <v>54</v>
      </c>
      <c r="D111" s="266"/>
      <c r="E111" s="266"/>
      <c r="F111" s="285" t="s">
        <v>515</v>
      </c>
      <c r="G111" s="266"/>
      <c r="H111" s="266" t="s">
        <v>555</v>
      </c>
      <c r="I111" s="266" t="s">
        <v>517</v>
      </c>
      <c r="J111" s="266">
        <v>20</v>
      </c>
      <c r="K111" s="277"/>
    </row>
    <row r="112" spans="2:11" ht="15" customHeight="1">
      <c r="B112" s="286"/>
      <c r="C112" s="266" t="s">
        <v>556</v>
      </c>
      <c r="D112" s="266"/>
      <c r="E112" s="266"/>
      <c r="F112" s="285" t="s">
        <v>515</v>
      </c>
      <c r="G112" s="266"/>
      <c r="H112" s="266" t="s">
        <v>557</v>
      </c>
      <c r="I112" s="266" t="s">
        <v>517</v>
      </c>
      <c r="J112" s="266">
        <v>120</v>
      </c>
      <c r="K112" s="277"/>
    </row>
    <row r="113" spans="2:11" ht="15" customHeight="1">
      <c r="B113" s="286"/>
      <c r="C113" s="266" t="s">
        <v>39</v>
      </c>
      <c r="D113" s="266"/>
      <c r="E113" s="266"/>
      <c r="F113" s="285" t="s">
        <v>515</v>
      </c>
      <c r="G113" s="266"/>
      <c r="H113" s="266" t="s">
        <v>558</v>
      </c>
      <c r="I113" s="266" t="s">
        <v>549</v>
      </c>
      <c r="J113" s="266"/>
      <c r="K113" s="277"/>
    </row>
    <row r="114" spans="2:11" ht="15" customHeight="1">
      <c r="B114" s="286"/>
      <c r="C114" s="266" t="s">
        <v>49</v>
      </c>
      <c r="D114" s="266"/>
      <c r="E114" s="266"/>
      <c r="F114" s="285" t="s">
        <v>515</v>
      </c>
      <c r="G114" s="266"/>
      <c r="H114" s="266" t="s">
        <v>559</v>
      </c>
      <c r="I114" s="266" t="s">
        <v>549</v>
      </c>
      <c r="J114" s="266"/>
      <c r="K114" s="277"/>
    </row>
    <row r="115" spans="2:11" ht="15" customHeight="1">
      <c r="B115" s="286"/>
      <c r="C115" s="266" t="s">
        <v>58</v>
      </c>
      <c r="D115" s="266"/>
      <c r="E115" s="266"/>
      <c r="F115" s="285" t="s">
        <v>515</v>
      </c>
      <c r="G115" s="266"/>
      <c r="H115" s="266" t="s">
        <v>560</v>
      </c>
      <c r="I115" s="266" t="s">
        <v>561</v>
      </c>
      <c r="J115" s="266"/>
      <c r="K115" s="277"/>
    </row>
    <row r="116" spans="2:11" ht="15" customHeight="1">
      <c r="B116" s="289"/>
      <c r="C116" s="295"/>
      <c r="D116" s="295"/>
      <c r="E116" s="295"/>
      <c r="F116" s="295"/>
      <c r="G116" s="295"/>
      <c r="H116" s="295"/>
      <c r="I116" s="295"/>
      <c r="J116" s="295"/>
      <c r="K116" s="291"/>
    </row>
    <row r="117" spans="2:11" ht="18.75" customHeight="1">
      <c r="B117" s="296"/>
      <c r="C117" s="262"/>
      <c r="D117" s="262"/>
      <c r="E117" s="262"/>
      <c r="F117" s="297"/>
      <c r="G117" s="262"/>
      <c r="H117" s="262"/>
      <c r="I117" s="262"/>
      <c r="J117" s="262"/>
      <c r="K117" s="296"/>
    </row>
    <row r="118" spans="2:11" ht="18.75" customHeight="1"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</row>
    <row r="119" spans="2:11" ht="7.5" customHeight="1">
      <c r="B119" s="298"/>
      <c r="C119" s="299"/>
      <c r="D119" s="299"/>
      <c r="E119" s="299"/>
      <c r="F119" s="299"/>
      <c r="G119" s="299"/>
      <c r="H119" s="299"/>
      <c r="I119" s="299"/>
      <c r="J119" s="299"/>
      <c r="K119" s="300"/>
    </row>
    <row r="120" spans="2:11" ht="45" customHeight="1">
      <c r="B120" s="301"/>
      <c r="C120" s="381" t="s">
        <v>562</v>
      </c>
      <c r="D120" s="381"/>
      <c r="E120" s="381"/>
      <c r="F120" s="381"/>
      <c r="G120" s="381"/>
      <c r="H120" s="381"/>
      <c r="I120" s="381"/>
      <c r="J120" s="381"/>
      <c r="K120" s="302"/>
    </row>
    <row r="121" spans="2:11" ht="17.25" customHeight="1">
      <c r="B121" s="303"/>
      <c r="C121" s="278" t="s">
        <v>509</v>
      </c>
      <c r="D121" s="278"/>
      <c r="E121" s="278"/>
      <c r="F121" s="278" t="s">
        <v>510</v>
      </c>
      <c r="G121" s="279"/>
      <c r="H121" s="278" t="s">
        <v>113</v>
      </c>
      <c r="I121" s="278" t="s">
        <v>58</v>
      </c>
      <c r="J121" s="278" t="s">
        <v>511</v>
      </c>
      <c r="K121" s="304"/>
    </row>
    <row r="122" spans="2:11" ht="17.25" customHeight="1">
      <c r="B122" s="303"/>
      <c r="C122" s="280" t="s">
        <v>512</v>
      </c>
      <c r="D122" s="280"/>
      <c r="E122" s="280"/>
      <c r="F122" s="281" t="s">
        <v>513</v>
      </c>
      <c r="G122" s="282"/>
      <c r="H122" s="280"/>
      <c r="I122" s="280"/>
      <c r="J122" s="280" t="s">
        <v>514</v>
      </c>
      <c r="K122" s="304"/>
    </row>
    <row r="123" spans="2:11" ht="5.25" customHeight="1">
      <c r="B123" s="305"/>
      <c r="C123" s="283"/>
      <c r="D123" s="283"/>
      <c r="E123" s="283"/>
      <c r="F123" s="283"/>
      <c r="G123" s="266"/>
      <c r="H123" s="283"/>
      <c r="I123" s="283"/>
      <c r="J123" s="283"/>
      <c r="K123" s="306"/>
    </row>
    <row r="124" spans="2:11" ht="15" customHeight="1">
      <c r="B124" s="305"/>
      <c r="C124" s="266" t="s">
        <v>518</v>
      </c>
      <c r="D124" s="283"/>
      <c r="E124" s="283"/>
      <c r="F124" s="285" t="s">
        <v>515</v>
      </c>
      <c r="G124" s="266"/>
      <c r="H124" s="266" t="s">
        <v>554</v>
      </c>
      <c r="I124" s="266" t="s">
        <v>517</v>
      </c>
      <c r="J124" s="266">
        <v>120</v>
      </c>
      <c r="K124" s="307"/>
    </row>
    <row r="125" spans="2:11" ht="15" customHeight="1">
      <c r="B125" s="305"/>
      <c r="C125" s="266" t="s">
        <v>563</v>
      </c>
      <c r="D125" s="266"/>
      <c r="E125" s="266"/>
      <c r="F125" s="285" t="s">
        <v>515</v>
      </c>
      <c r="G125" s="266"/>
      <c r="H125" s="266" t="s">
        <v>564</v>
      </c>
      <c r="I125" s="266" t="s">
        <v>517</v>
      </c>
      <c r="J125" s="266" t="s">
        <v>565</v>
      </c>
      <c r="K125" s="307"/>
    </row>
    <row r="126" spans="2:11" ht="15" customHeight="1">
      <c r="B126" s="305"/>
      <c r="C126" s="266" t="s">
        <v>464</v>
      </c>
      <c r="D126" s="266"/>
      <c r="E126" s="266"/>
      <c r="F126" s="285" t="s">
        <v>515</v>
      </c>
      <c r="G126" s="266"/>
      <c r="H126" s="266" t="s">
        <v>566</v>
      </c>
      <c r="I126" s="266" t="s">
        <v>517</v>
      </c>
      <c r="J126" s="266" t="s">
        <v>565</v>
      </c>
      <c r="K126" s="307"/>
    </row>
    <row r="127" spans="2:11" ht="15" customHeight="1">
      <c r="B127" s="305"/>
      <c r="C127" s="266" t="s">
        <v>526</v>
      </c>
      <c r="D127" s="266"/>
      <c r="E127" s="266"/>
      <c r="F127" s="285" t="s">
        <v>521</v>
      </c>
      <c r="G127" s="266"/>
      <c r="H127" s="266" t="s">
        <v>527</v>
      </c>
      <c r="I127" s="266" t="s">
        <v>517</v>
      </c>
      <c r="J127" s="266">
        <v>15</v>
      </c>
      <c r="K127" s="307"/>
    </row>
    <row r="128" spans="2:11" ht="15" customHeight="1">
      <c r="B128" s="305"/>
      <c r="C128" s="287" t="s">
        <v>528</v>
      </c>
      <c r="D128" s="287"/>
      <c r="E128" s="287"/>
      <c r="F128" s="288" t="s">
        <v>521</v>
      </c>
      <c r="G128" s="287"/>
      <c r="H128" s="287" t="s">
        <v>529</v>
      </c>
      <c r="I128" s="287" t="s">
        <v>517</v>
      </c>
      <c r="J128" s="287">
        <v>15</v>
      </c>
      <c r="K128" s="307"/>
    </row>
    <row r="129" spans="2:11" ht="15" customHeight="1">
      <c r="B129" s="305"/>
      <c r="C129" s="287" t="s">
        <v>530</v>
      </c>
      <c r="D129" s="287"/>
      <c r="E129" s="287"/>
      <c r="F129" s="288" t="s">
        <v>521</v>
      </c>
      <c r="G129" s="287"/>
      <c r="H129" s="287" t="s">
        <v>531</v>
      </c>
      <c r="I129" s="287" t="s">
        <v>517</v>
      </c>
      <c r="J129" s="287">
        <v>20</v>
      </c>
      <c r="K129" s="307"/>
    </row>
    <row r="130" spans="2:11" ht="15" customHeight="1">
      <c r="B130" s="305"/>
      <c r="C130" s="287" t="s">
        <v>532</v>
      </c>
      <c r="D130" s="287"/>
      <c r="E130" s="287"/>
      <c r="F130" s="288" t="s">
        <v>521</v>
      </c>
      <c r="G130" s="287"/>
      <c r="H130" s="287" t="s">
        <v>533</v>
      </c>
      <c r="I130" s="287" t="s">
        <v>517</v>
      </c>
      <c r="J130" s="287">
        <v>20</v>
      </c>
      <c r="K130" s="307"/>
    </row>
    <row r="131" spans="2:11" ht="15" customHeight="1">
      <c r="B131" s="305"/>
      <c r="C131" s="266" t="s">
        <v>520</v>
      </c>
      <c r="D131" s="266"/>
      <c r="E131" s="266"/>
      <c r="F131" s="285" t="s">
        <v>521</v>
      </c>
      <c r="G131" s="266"/>
      <c r="H131" s="266" t="s">
        <v>554</v>
      </c>
      <c r="I131" s="266" t="s">
        <v>517</v>
      </c>
      <c r="J131" s="266">
        <v>50</v>
      </c>
      <c r="K131" s="307"/>
    </row>
    <row r="132" spans="2:11" ht="15" customHeight="1">
      <c r="B132" s="305"/>
      <c r="C132" s="266" t="s">
        <v>534</v>
      </c>
      <c r="D132" s="266"/>
      <c r="E132" s="266"/>
      <c r="F132" s="285" t="s">
        <v>521</v>
      </c>
      <c r="G132" s="266"/>
      <c r="H132" s="266" t="s">
        <v>554</v>
      </c>
      <c r="I132" s="266" t="s">
        <v>517</v>
      </c>
      <c r="J132" s="266">
        <v>50</v>
      </c>
      <c r="K132" s="307"/>
    </row>
    <row r="133" spans="2:11" ht="15" customHeight="1">
      <c r="B133" s="305"/>
      <c r="C133" s="266" t="s">
        <v>540</v>
      </c>
      <c r="D133" s="266"/>
      <c r="E133" s="266"/>
      <c r="F133" s="285" t="s">
        <v>521</v>
      </c>
      <c r="G133" s="266"/>
      <c r="H133" s="266" t="s">
        <v>554</v>
      </c>
      <c r="I133" s="266" t="s">
        <v>517</v>
      </c>
      <c r="J133" s="266">
        <v>50</v>
      </c>
      <c r="K133" s="307"/>
    </row>
    <row r="134" spans="2:11" ht="15" customHeight="1">
      <c r="B134" s="305"/>
      <c r="C134" s="266" t="s">
        <v>542</v>
      </c>
      <c r="D134" s="266"/>
      <c r="E134" s="266"/>
      <c r="F134" s="285" t="s">
        <v>521</v>
      </c>
      <c r="G134" s="266"/>
      <c r="H134" s="266" t="s">
        <v>554</v>
      </c>
      <c r="I134" s="266" t="s">
        <v>517</v>
      </c>
      <c r="J134" s="266">
        <v>50</v>
      </c>
      <c r="K134" s="307"/>
    </row>
    <row r="135" spans="2:11" ht="15" customHeight="1">
      <c r="B135" s="305"/>
      <c r="C135" s="266" t="s">
        <v>118</v>
      </c>
      <c r="D135" s="266"/>
      <c r="E135" s="266"/>
      <c r="F135" s="285" t="s">
        <v>521</v>
      </c>
      <c r="G135" s="266"/>
      <c r="H135" s="266" t="s">
        <v>567</v>
      </c>
      <c r="I135" s="266" t="s">
        <v>517</v>
      </c>
      <c r="J135" s="266">
        <v>255</v>
      </c>
      <c r="K135" s="307"/>
    </row>
    <row r="136" spans="2:11" ht="15" customHeight="1">
      <c r="B136" s="305"/>
      <c r="C136" s="266" t="s">
        <v>544</v>
      </c>
      <c r="D136" s="266"/>
      <c r="E136" s="266"/>
      <c r="F136" s="285" t="s">
        <v>515</v>
      </c>
      <c r="G136" s="266"/>
      <c r="H136" s="266" t="s">
        <v>568</v>
      </c>
      <c r="I136" s="266" t="s">
        <v>546</v>
      </c>
      <c r="J136" s="266"/>
      <c r="K136" s="307"/>
    </row>
    <row r="137" spans="2:11" ht="15" customHeight="1">
      <c r="B137" s="305"/>
      <c r="C137" s="266" t="s">
        <v>547</v>
      </c>
      <c r="D137" s="266"/>
      <c r="E137" s="266"/>
      <c r="F137" s="285" t="s">
        <v>515</v>
      </c>
      <c r="G137" s="266"/>
      <c r="H137" s="266" t="s">
        <v>569</v>
      </c>
      <c r="I137" s="266" t="s">
        <v>549</v>
      </c>
      <c r="J137" s="266"/>
      <c r="K137" s="307"/>
    </row>
    <row r="138" spans="2:11" ht="15" customHeight="1">
      <c r="B138" s="305"/>
      <c r="C138" s="266" t="s">
        <v>550</v>
      </c>
      <c r="D138" s="266"/>
      <c r="E138" s="266"/>
      <c r="F138" s="285" t="s">
        <v>515</v>
      </c>
      <c r="G138" s="266"/>
      <c r="H138" s="266" t="s">
        <v>550</v>
      </c>
      <c r="I138" s="266" t="s">
        <v>549</v>
      </c>
      <c r="J138" s="266"/>
      <c r="K138" s="307"/>
    </row>
    <row r="139" spans="2:11" ht="15" customHeight="1">
      <c r="B139" s="305"/>
      <c r="C139" s="266" t="s">
        <v>39</v>
      </c>
      <c r="D139" s="266"/>
      <c r="E139" s="266"/>
      <c r="F139" s="285" t="s">
        <v>515</v>
      </c>
      <c r="G139" s="266"/>
      <c r="H139" s="266" t="s">
        <v>570</v>
      </c>
      <c r="I139" s="266" t="s">
        <v>549</v>
      </c>
      <c r="J139" s="266"/>
      <c r="K139" s="307"/>
    </row>
    <row r="140" spans="2:11" ht="15" customHeight="1">
      <c r="B140" s="305"/>
      <c r="C140" s="266" t="s">
        <v>571</v>
      </c>
      <c r="D140" s="266"/>
      <c r="E140" s="266"/>
      <c r="F140" s="285" t="s">
        <v>515</v>
      </c>
      <c r="G140" s="266"/>
      <c r="H140" s="266" t="s">
        <v>572</v>
      </c>
      <c r="I140" s="266" t="s">
        <v>549</v>
      </c>
      <c r="J140" s="266"/>
      <c r="K140" s="307"/>
    </row>
    <row r="141" spans="2:11" ht="15" customHeight="1">
      <c r="B141" s="308"/>
      <c r="C141" s="309"/>
      <c r="D141" s="309"/>
      <c r="E141" s="309"/>
      <c r="F141" s="309"/>
      <c r="G141" s="309"/>
      <c r="H141" s="309"/>
      <c r="I141" s="309"/>
      <c r="J141" s="309"/>
      <c r="K141" s="310"/>
    </row>
    <row r="142" spans="2:11" ht="18.75" customHeight="1">
      <c r="B142" s="262"/>
      <c r="C142" s="262"/>
      <c r="D142" s="262"/>
      <c r="E142" s="262"/>
      <c r="F142" s="297"/>
      <c r="G142" s="262"/>
      <c r="H142" s="262"/>
      <c r="I142" s="262"/>
      <c r="J142" s="262"/>
      <c r="K142" s="262"/>
    </row>
    <row r="143" spans="2:11" ht="18.75" customHeight="1">
      <c r="B143" s="272"/>
      <c r="C143" s="272"/>
      <c r="D143" s="272"/>
      <c r="E143" s="272"/>
      <c r="F143" s="272"/>
      <c r="G143" s="272"/>
      <c r="H143" s="272"/>
      <c r="I143" s="272"/>
      <c r="J143" s="272"/>
      <c r="K143" s="272"/>
    </row>
    <row r="144" spans="2:11" ht="7.5" customHeight="1">
      <c r="B144" s="273"/>
      <c r="C144" s="274"/>
      <c r="D144" s="274"/>
      <c r="E144" s="274"/>
      <c r="F144" s="274"/>
      <c r="G144" s="274"/>
      <c r="H144" s="274"/>
      <c r="I144" s="274"/>
      <c r="J144" s="274"/>
      <c r="K144" s="275"/>
    </row>
    <row r="145" spans="2:11" ht="45" customHeight="1">
      <c r="B145" s="276"/>
      <c r="C145" s="382" t="s">
        <v>573</v>
      </c>
      <c r="D145" s="382"/>
      <c r="E145" s="382"/>
      <c r="F145" s="382"/>
      <c r="G145" s="382"/>
      <c r="H145" s="382"/>
      <c r="I145" s="382"/>
      <c r="J145" s="382"/>
      <c r="K145" s="277"/>
    </row>
    <row r="146" spans="2:11" ht="17.25" customHeight="1">
      <c r="B146" s="276"/>
      <c r="C146" s="278" t="s">
        <v>509</v>
      </c>
      <c r="D146" s="278"/>
      <c r="E146" s="278"/>
      <c r="F146" s="278" t="s">
        <v>510</v>
      </c>
      <c r="G146" s="279"/>
      <c r="H146" s="278" t="s">
        <v>113</v>
      </c>
      <c r="I146" s="278" t="s">
        <v>58</v>
      </c>
      <c r="J146" s="278" t="s">
        <v>511</v>
      </c>
      <c r="K146" s="277"/>
    </row>
    <row r="147" spans="2:11" ht="17.25" customHeight="1">
      <c r="B147" s="276"/>
      <c r="C147" s="280" t="s">
        <v>512</v>
      </c>
      <c r="D147" s="280"/>
      <c r="E147" s="280"/>
      <c r="F147" s="281" t="s">
        <v>513</v>
      </c>
      <c r="G147" s="282"/>
      <c r="H147" s="280"/>
      <c r="I147" s="280"/>
      <c r="J147" s="280" t="s">
        <v>514</v>
      </c>
      <c r="K147" s="277"/>
    </row>
    <row r="148" spans="2:11" ht="5.25" customHeight="1">
      <c r="B148" s="286"/>
      <c r="C148" s="283"/>
      <c r="D148" s="283"/>
      <c r="E148" s="283"/>
      <c r="F148" s="283"/>
      <c r="G148" s="284"/>
      <c r="H148" s="283"/>
      <c r="I148" s="283"/>
      <c r="J148" s="283"/>
      <c r="K148" s="307"/>
    </row>
    <row r="149" spans="2:11" ht="15" customHeight="1">
      <c r="B149" s="286"/>
      <c r="C149" s="311" t="s">
        <v>518</v>
      </c>
      <c r="D149" s="266"/>
      <c r="E149" s="266"/>
      <c r="F149" s="312" t="s">
        <v>515</v>
      </c>
      <c r="G149" s="266"/>
      <c r="H149" s="311" t="s">
        <v>554</v>
      </c>
      <c r="I149" s="311" t="s">
        <v>517</v>
      </c>
      <c r="J149" s="311">
        <v>120</v>
      </c>
      <c r="K149" s="307"/>
    </row>
    <row r="150" spans="2:11" ht="15" customHeight="1">
      <c r="B150" s="286"/>
      <c r="C150" s="311" t="s">
        <v>563</v>
      </c>
      <c r="D150" s="266"/>
      <c r="E150" s="266"/>
      <c r="F150" s="312" t="s">
        <v>515</v>
      </c>
      <c r="G150" s="266"/>
      <c r="H150" s="311" t="s">
        <v>574</v>
      </c>
      <c r="I150" s="311" t="s">
        <v>517</v>
      </c>
      <c r="J150" s="311" t="s">
        <v>565</v>
      </c>
      <c r="K150" s="307"/>
    </row>
    <row r="151" spans="2:11" ht="15" customHeight="1">
      <c r="B151" s="286"/>
      <c r="C151" s="311" t="s">
        <v>464</v>
      </c>
      <c r="D151" s="266"/>
      <c r="E151" s="266"/>
      <c r="F151" s="312" t="s">
        <v>515</v>
      </c>
      <c r="G151" s="266"/>
      <c r="H151" s="311" t="s">
        <v>575</v>
      </c>
      <c r="I151" s="311" t="s">
        <v>517</v>
      </c>
      <c r="J151" s="311" t="s">
        <v>565</v>
      </c>
      <c r="K151" s="307"/>
    </row>
    <row r="152" spans="2:11" ht="15" customHeight="1">
      <c r="B152" s="286"/>
      <c r="C152" s="311" t="s">
        <v>520</v>
      </c>
      <c r="D152" s="266"/>
      <c r="E152" s="266"/>
      <c r="F152" s="312" t="s">
        <v>521</v>
      </c>
      <c r="G152" s="266"/>
      <c r="H152" s="311" t="s">
        <v>554</v>
      </c>
      <c r="I152" s="311" t="s">
        <v>517</v>
      </c>
      <c r="J152" s="311">
        <v>50</v>
      </c>
      <c r="K152" s="307"/>
    </row>
    <row r="153" spans="2:11" ht="15" customHeight="1">
      <c r="B153" s="286"/>
      <c r="C153" s="311" t="s">
        <v>523</v>
      </c>
      <c r="D153" s="266"/>
      <c r="E153" s="266"/>
      <c r="F153" s="312" t="s">
        <v>515</v>
      </c>
      <c r="G153" s="266"/>
      <c r="H153" s="311" t="s">
        <v>554</v>
      </c>
      <c r="I153" s="311" t="s">
        <v>525</v>
      </c>
      <c r="J153" s="311"/>
      <c r="K153" s="307"/>
    </row>
    <row r="154" spans="2:11" ht="15" customHeight="1">
      <c r="B154" s="286"/>
      <c r="C154" s="311" t="s">
        <v>534</v>
      </c>
      <c r="D154" s="266"/>
      <c r="E154" s="266"/>
      <c r="F154" s="312" t="s">
        <v>521</v>
      </c>
      <c r="G154" s="266"/>
      <c r="H154" s="311" t="s">
        <v>554</v>
      </c>
      <c r="I154" s="311" t="s">
        <v>517</v>
      </c>
      <c r="J154" s="311">
        <v>50</v>
      </c>
      <c r="K154" s="307"/>
    </row>
    <row r="155" spans="2:11" ht="15" customHeight="1">
      <c r="B155" s="286"/>
      <c r="C155" s="311" t="s">
        <v>542</v>
      </c>
      <c r="D155" s="266"/>
      <c r="E155" s="266"/>
      <c r="F155" s="312" t="s">
        <v>521</v>
      </c>
      <c r="G155" s="266"/>
      <c r="H155" s="311" t="s">
        <v>554</v>
      </c>
      <c r="I155" s="311" t="s">
        <v>517</v>
      </c>
      <c r="J155" s="311">
        <v>50</v>
      </c>
      <c r="K155" s="307"/>
    </row>
    <row r="156" spans="2:11" ht="15" customHeight="1">
      <c r="B156" s="286"/>
      <c r="C156" s="311" t="s">
        <v>540</v>
      </c>
      <c r="D156" s="266"/>
      <c r="E156" s="266"/>
      <c r="F156" s="312" t="s">
        <v>521</v>
      </c>
      <c r="G156" s="266"/>
      <c r="H156" s="311" t="s">
        <v>554</v>
      </c>
      <c r="I156" s="311" t="s">
        <v>517</v>
      </c>
      <c r="J156" s="311">
        <v>50</v>
      </c>
      <c r="K156" s="307"/>
    </row>
    <row r="157" spans="2:11" ht="15" customHeight="1">
      <c r="B157" s="286"/>
      <c r="C157" s="311" t="s">
        <v>97</v>
      </c>
      <c r="D157" s="266"/>
      <c r="E157" s="266"/>
      <c r="F157" s="312" t="s">
        <v>515</v>
      </c>
      <c r="G157" s="266"/>
      <c r="H157" s="311" t="s">
        <v>576</v>
      </c>
      <c r="I157" s="311" t="s">
        <v>517</v>
      </c>
      <c r="J157" s="311" t="s">
        <v>577</v>
      </c>
      <c r="K157" s="307"/>
    </row>
    <row r="158" spans="2:11" ht="15" customHeight="1">
      <c r="B158" s="286"/>
      <c r="C158" s="311" t="s">
        <v>578</v>
      </c>
      <c r="D158" s="266"/>
      <c r="E158" s="266"/>
      <c r="F158" s="312" t="s">
        <v>515</v>
      </c>
      <c r="G158" s="266"/>
      <c r="H158" s="311" t="s">
        <v>579</v>
      </c>
      <c r="I158" s="311" t="s">
        <v>549</v>
      </c>
      <c r="J158" s="311"/>
      <c r="K158" s="307"/>
    </row>
    <row r="159" spans="2:11" ht="15" customHeight="1">
      <c r="B159" s="313"/>
      <c r="C159" s="295"/>
      <c r="D159" s="295"/>
      <c r="E159" s="295"/>
      <c r="F159" s="295"/>
      <c r="G159" s="295"/>
      <c r="H159" s="295"/>
      <c r="I159" s="295"/>
      <c r="J159" s="295"/>
      <c r="K159" s="314"/>
    </row>
    <row r="160" spans="2:11" ht="18.75" customHeight="1">
      <c r="B160" s="262"/>
      <c r="C160" s="266"/>
      <c r="D160" s="266"/>
      <c r="E160" s="266"/>
      <c r="F160" s="285"/>
      <c r="G160" s="266"/>
      <c r="H160" s="266"/>
      <c r="I160" s="266"/>
      <c r="J160" s="266"/>
      <c r="K160" s="262"/>
    </row>
    <row r="161" spans="2:11" ht="18.75" customHeight="1">
      <c r="B161" s="272"/>
      <c r="C161" s="272"/>
      <c r="D161" s="272"/>
      <c r="E161" s="272"/>
      <c r="F161" s="272"/>
      <c r="G161" s="272"/>
      <c r="H161" s="272"/>
      <c r="I161" s="272"/>
      <c r="J161" s="272"/>
      <c r="K161" s="272"/>
    </row>
    <row r="162" spans="2:11" ht="7.5" customHeight="1">
      <c r="B162" s="254"/>
      <c r="C162" s="255"/>
      <c r="D162" s="255"/>
      <c r="E162" s="255"/>
      <c r="F162" s="255"/>
      <c r="G162" s="255"/>
      <c r="H162" s="255"/>
      <c r="I162" s="255"/>
      <c r="J162" s="255"/>
      <c r="K162" s="256"/>
    </row>
    <row r="163" spans="2:11" ht="45" customHeight="1">
      <c r="B163" s="257"/>
      <c r="C163" s="381" t="s">
        <v>580</v>
      </c>
      <c r="D163" s="381"/>
      <c r="E163" s="381"/>
      <c r="F163" s="381"/>
      <c r="G163" s="381"/>
      <c r="H163" s="381"/>
      <c r="I163" s="381"/>
      <c r="J163" s="381"/>
      <c r="K163" s="258"/>
    </row>
    <row r="164" spans="2:11" ht="17.25" customHeight="1">
      <c r="B164" s="257"/>
      <c r="C164" s="278" t="s">
        <v>509</v>
      </c>
      <c r="D164" s="278"/>
      <c r="E164" s="278"/>
      <c r="F164" s="278" t="s">
        <v>510</v>
      </c>
      <c r="G164" s="315"/>
      <c r="H164" s="316" t="s">
        <v>113</v>
      </c>
      <c r="I164" s="316" t="s">
        <v>58</v>
      </c>
      <c r="J164" s="278" t="s">
        <v>511</v>
      </c>
      <c r="K164" s="258"/>
    </row>
    <row r="165" spans="2:11" ht="17.25" customHeight="1">
      <c r="B165" s="259"/>
      <c r="C165" s="280" t="s">
        <v>512</v>
      </c>
      <c r="D165" s="280"/>
      <c r="E165" s="280"/>
      <c r="F165" s="281" t="s">
        <v>513</v>
      </c>
      <c r="G165" s="317"/>
      <c r="H165" s="318"/>
      <c r="I165" s="318"/>
      <c r="J165" s="280" t="s">
        <v>514</v>
      </c>
      <c r="K165" s="260"/>
    </row>
    <row r="166" spans="2:11" ht="5.25" customHeight="1">
      <c r="B166" s="286"/>
      <c r="C166" s="283"/>
      <c r="D166" s="283"/>
      <c r="E166" s="283"/>
      <c r="F166" s="283"/>
      <c r="G166" s="284"/>
      <c r="H166" s="283"/>
      <c r="I166" s="283"/>
      <c r="J166" s="283"/>
      <c r="K166" s="307"/>
    </row>
    <row r="167" spans="2:11" ht="15" customHeight="1">
      <c r="B167" s="286"/>
      <c r="C167" s="266" t="s">
        <v>518</v>
      </c>
      <c r="D167" s="266"/>
      <c r="E167" s="266"/>
      <c r="F167" s="285" t="s">
        <v>515</v>
      </c>
      <c r="G167" s="266"/>
      <c r="H167" s="266" t="s">
        <v>554</v>
      </c>
      <c r="I167" s="266" t="s">
        <v>517</v>
      </c>
      <c r="J167" s="266">
        <v>120</v>
      </c>
      <c r="K167" s="307"/>
    </row>
    <row r="168" spans="2:11" ht="15" customHeight="1">
      <c r="B168" s="286"/>
      <c r="C168" s="266" t="s">
        <v>563</v>
      </c>
      <c r="D168" s="266"/>
      <c r="E168" s="266"/>
      <c r="F168" s="285" t="s">
        <v>515</v>
      </c>
      <c r="G168" s="266"/>
      <c r="H168" s="266" t="s">
        <v>564</v>
      </c>
      <c r="I168" s="266" t="s">
        <v>517</v>
      </c>
      <c r="J168" s="266" t="s">
        <v>565</v>
      </c>
      <c r="K168" s="307"/>
    </row>
    <row r="169" spans="2:11" ht="15" customHeight="1">
      <c r="B169" s="286"/>
      <c r="C169" s="266" t="s">
        <v>464</v>
      </c>
      <c r="D169" s="266"/>
      <c r="E169" s="266"/>
      <c r="F169" s="285" t="s">
        <v>515</v>
      </c>
      <c r="G169" s="266"/>
      <c r="H169" s="266" t="s">
        <v>581</v>
      </c>
      <c r="I169" s="266" t="s">
        <v>517</v>
      </c>
      <c r="J169" s="266" t="s">
        <v>565</v>
      </c>
      <c r="K169" s="307"/>
    </row>
    <row r="170" spans="2:11" ht="15" customHeight="1">
      <c r="B170" s="286"/>
      <c r="C170" s="266" t="s">
        <v>520</v>
      </c>
      <c r="D170" s="266"/>
      <c r="E170" s="266"/>
      <c r="F170" s="285" t="s">
        <v>521</v>
      </c>
      <c r="G170" s="266"/>
      <c r="H170" s="266" t="s">
        <v>581</v>
      </c>
      <c r="I170" s="266" t="s">
        <v>517</v>
      </c>
      <c r="J170" s="266">
        <v>50</v>
      </c>
      <c r="K170" s="307"/>
    </row>
    <row r="171" spans="2:11" ht="15" customHeight="1">
      <c r="B171" s="286"/>
      <c r="C171" s="266" t="s">
        <v>523</v>
      </c>
      <c r="D171" s="266"/>
      <c r="E171" s="266"/>
      <c r="F171" s="285" t="s">
        <v>515</v>
      </c>
      <c r="G171" s="266"/>
      <c r="H171" s="266" t="s">
        <v>581</v>
      </c>
      <c r="I171" s="266" t="s">
        <v>525</v>
      </c>
      <c r="J171" s="266"/>
      <c r="K171" s="307"/>
    </row>
    <row r="172" spans="2:11" ht="15" customHeight="1">
      <c r="B172" s="286"/>
      <c r="C172" s="266" t="s">
        <v>534</v>
      </c>
      <c r="D172" s="266"/>
      <c r="E172" s="266"/>
      <c r="F172" s="285" t="s">
        <v>521</v>
      </c>
      <c r="G172" s="266"/>
      <c r="H172" s="266" t="s">
        <v>581</v>
      </c>
      <c r="I172" s="266" t="s">
        <v>517</v>
      </c>
      <c r="J172" s="266">
        <v>50</v>
      </c>
      <c r="K172" s="307"/>
    </row>
    <row r="173" spans="2:11" ht="15" customHeight="1">
      <c r="B173" s="286"/>
      <c r="C173" s="266" t="s">
        <v>542</v>
      </c>
      <c r="D173" s="266"/>
      <c r="E173" s="266"/>
      <c r="F173" s="285" t="s">
        <v>521</v>
      </c>
      <c r="G173" s="266"/>
      <c r="H173" s="266" t="s">
        <v>581</v>
      </c>
      <c r="I173" s="266" t="s">
        <v>517</v>
      </c>
      <c r="J173" s="266">
        <v>50</v>
      </c>
      <c r="K173" s="307"/>
    </row>
    <row r="174" spans="2:11" ht="15" customHeight="1">
      <c r="B174" s="286"/>
      <c r="C174" s="266" t="s">
        <v>540</v>
      </c>
      <c r="D174" s="266"/>
      <c r="E174" s="266"/>
      <c r="F174" s="285" t="s">
        <v>521</v>
      </c>
      <c r="G174" s="266"/>
      <c r="H174" s="266" t="s">
        <v>581</v>
      </c>
      <c r="I174" s="266" t="s">
        <v>517</v>
      </c>
      <c r="J174" s="266">
        <v>50</v>
      </c>
      <c r="K174" s="307"/>
    </row>
    <row r="175" spans="2:11" ht="15" customHeight="1">
      <c r="B175" s="286"/>
      <c r="C175" s="266" t="s">
        <v>112</v>
      </c>
      <c r="D175" s="266"/>
      <c r="E175" s="266"/>
      <c r="F175" s="285" t="s">
        <v>515</v>
      </c>
      <c r="G175" s="266"/>
      <c r="H175" s="266" t="s">
        <v>582</v>
      </c>
      <c r="I175" s="266" t="s">
        <v>583</v>
      </c>
      <c r="J175" s="266"/>
      <c r="K175" s="307"/>
    </row>
    <row r="176" spans="2:11" ht="15" customHeight="1">
      <c r="B176" s="286"/>
      <c r="C176" s="266" t="s">
        <v>58</v>
      </c>
      <c r="D176" s="266"/>
      <c r="E176" s="266"/>
      <c r="F176" s="285" t="s">
        <v>515</v>
      </c>
      <c r="G176" s="266"/>
      <c r="H176" s="266" t="s">
        <v>584</v>
      </c>
      <c r="I176" s="266" t="s">
        <v>585</v>
      </c>
      <c r="J176" s="266">
        <v>1</v>
      </c>
      <c r="K176" s="307"/>
    </row>
    <row r="177" spans="2:11" ht="15" customHeight="1">
      <c r="B177" s="286"/>
      <c r="C177" s="266" t="s">
        <v>54</v>
      </c>
      <c r="D177" s="266"/>
      <c r="E177" s="266"/>
      <c r="F177" s="285" t="s">
        <v>515</v>
      </c>
      <c r="G177" s="266"/>
      <c r="H177" s="266" t="s">
        <v>586</v>
      </c>
      <c r="I177" s="266" t="s">
        <v>517</v>
      </c>
      <c r="J177" s="266">
        <v>20</v>
      </c>
      <c r="K177" s="307"/>
    </row>
    <row r="178" spans="2:11" ht="15" customHeight="1">
      <c r="B178" s="286"/>
      <c r="C178" s="266" t="s">
        <v>113</v>
      </c>
      <c r="D178" s="266"/>
      <c r="E178" s="266"/>
      <c r="F178" s="285" t="s">
        <v>515</v>
      </c>
      <c r="G178" s="266"/>
      <c r="H178" s="266" t="s">
        <v>587</v>
      </c>
      <c r="I178" s="266" t="s">
        <v>517</v>
      </c>
      <c r="J178" s="266">
        <v>255</v>
      </c>
      <c r="K178" s="307"/>
    </row>
    <row r="179" spans="2:11" ht="15" customHeight="1">
      <c r="B179" s="286"/>
      <c r="C179" s="266" t="s">
        <v>114</v>
      </c>
      <c r="D179" s="266"/>
      <c r="E179" s="266"/>
      <c r="F179" s="285" t="s">
        <v>515</v>
      </c>
      <c r="G179" s="266"/>
      <c r="H179" s="266" t="s">
        <v>480</v>
      </c>
      <c r="I179" s="266" t="s">
        <v>517</v>
      </c>
      <c r="J179" s="266">
        <v>10</v>
      </c>
      <c r="K179" s="307"/>
    </row>
    <row r="180" spans="2:11" ht="15" customHeight="1">
      <c r="B180" s="286"/>
      <c r="C180" s="266" t="s">
        <v>115</v>
      </c>
      <c r="D180" s="266"/>
      <c r="E180" s="266"/>
      <c r="F180" s="285" t="s">
        <v>515</v>
      </c>
      <c r="G180" s="266"/>
      <c r="H180" s="266" t="s">
        <v>588</v>
      </c>
      <c r="I180" s="266" t="s">
        <v>549</v>
      </c>
      <c r="J180" s="266"/>
      <c r="K180" s="307"/>
    </row>
    <row r="181" spans="2:11" ht="15" customHeight="1">
      <c r="B181" s="286"/>
      <c r="C181" s="266" t="s">
        <v>589</v>
      </c>
      <c r="D181" s="266"/>
      <c r="E181" s="266"/>
      <c r="F181" s="285" t="s">
        <v>515</v>
      </c>
      <c r="G181" s="266"/>
      <c r="H181" s="266" t="s">
        <v>590</v>
      </c>
      <c r="I181" s="266" t="s">
        <v>549</v>
      </c>
      <c r="J181" s="266"/>
      <c r="K181" s="307"/>
    </row>
    <row r="182" spans="2:11" ht="15" customHeight="1">
      <c r="B182" s="286"/>
      <c r="C182" s="266" t="s">
        <v>578</v>
      </c>
      <c r="D182" s="266"/>
      <c r="E182" s="266"/>
      <c r="F182" s="285" t="s">
        <v>515</v>
      </c>
      <c r="G182" s="266"/>
      <c r="H182" s="266" t="s">
        <v>591</v>
      </c>
      <c r="I182" s="266" t="s">
        <v>549</v>
      </c>
      <c r="J182" s="266"/>
      <c r="K182" s="307"/>
    </row>
    <row r="183" spans="2:11" ht="15" customHeight="1">
      <c r="B183" s="286"/>
      <c r="C183" s="266" t="s">
        <v>117</v>
      </c>
      <c r="D183" s="266"/>
      <c r="E183" s="266"/>
      <c r="F183" s="285" t="s">
        <v>521</v>
      </c>
      <c r="G183" s="266"/>
      <c r="H183" s="266" t="s">
        <v>592</v>
      </c>
      <c r="I183" s="266" t="s">
        <v>517</v>
      </c>
      <c r="J183" s="266">
        <v>50</v>
      </c>
      <c r="K183" s="307"/>
    </row>
    <row r="184" spans="2:11" ht="15" customHeight="1">
      <c r="B184" s="286"/>
      <c r="C184" s="266" t="s">
        <v>593</v>
      </c>
      <c r="D184" s="266"/>
      <c r="E184" s="266"/>
      <c r="F184" s="285" t="s">
        <v>521</v>
      </c>
      <c r="G184" s="266"/>
      <c r="H184" s="266" t="s">
        <v>594</v>
      </c>
      <c r="I184" s="266" t="s">
        <v>595</v>
      </c>
      <c r="J184" s="266"/>
      <c r="K184" s="307"/>
    </row>
    <row r="185" spans="2:11" ht="15" customHeight="1">
      <c r="B185" s="286"/>
      <c r="C185" s="266" t="s">
        <v>596</v>
      </c>
      <c r="D185" s="266"/>
      <c r="E185" s="266"/>
      <c r="F185" s="285" t="s">
        <v>521</v>
      </c>
      <c r="G185" s="266"/>
      <c r="H185" s="266" t="s">
        <v>597</v>
      </c>
      <c r="I185" s="266" t="s">
        <v>595</v>
      </c>
      <c r="J185" s="266"/>
      <c r="K185" s="307"/>
    </row>
    <row r="186" spans="2:11" ht="15" customHeight="1">
      <c r="B186" s="286"/>
      <c r="C186" s="266" t="s">
        <v>598</v>
      </c>
      <c r="D186" s="266"/>
      <c r="E186" s="266"/>
      <c r="F186" s="285" t="s">
        <v>521</v>
      </c>
      <c r="G186" s="266"/>
      <c r="H186" s="266" t="s">
        <v>599</v>
      </c>
      <c r="I186" s="266" t="s">
        <v>595</v>
      </c>
      <c r="J186" s="266"/>
      <c r="K186" s="307"/>
    </row>
    <row r="187" spans="2:11" ht="15" customHeight="1">
      <c r="B187" s="286"/>
      <c r="C187" s="319" t="s">
        <v>600</v>
      </c>
      <c r="D187" s="266"/>
      <c r="E187" s="266"/>
      <c r="F187" s="285" t="s">
        <v>521</v>
      </c>
      <c r="G187" s="266"/>
      <c r="H187" s="266" t="s">
        <v>601</v>
      </c>
      <c r="I187" s="266" t="s">
        <v>602</v>
      </c>
      <c r="J187" s="320" t="s">
        <v>603</v>
      </c>
      <c r="K187" s="307"/>
    </row>
    <row r="188" spans="2:11" ht="15" customHeight="1">
      <c r="B188" s="286"/>
      <c r="C188" s="271" t="s">
        <v>43</v>
      </c>
      <c r="D188" s="266"/>
      <c r="E188" s="266"/>
      <c r="F188" s="285" t="s">
        <v>515</v>
      </c>
      <c r="G188" s="266"/>
      <c r="H188" s="262" t="s">
        <v>604</v>
      </c>
      <c r="I188" s="266" t="s">
        <v>605</v>
      </c>
      <c r="J188" s="266"/>
      <c r="K188" s="307"/>
    </row>
    <row r="189" spans="2:11" ht="15" customHeight="1">
      <c r="B189" s="286"/>
      <c r="C189" s="271" t="s">
        <v>606</v>
      </c>
      <c r="D189" s="266"/>
      <c r="E189" s="266"/>
      <c r="F189" s="285" t="s">
        <v>515</v>
      </c>
      <c r="G189" s="266"/>
      <c r="H189" s="266" t="s">
        <v>607</v>
      </c>
      <c r="I189" s="266" t="s">
        <v>549</v>
      </c>
      <c r="J189" s="266"/>
      <c r="K189" s="307"/>
    </row>
    <row r="190" spans="2:11" ht="15" customHeight="1">
      <c r="B190" s="286"/>
      <c r="C190" s="271" t="s">
        <v>608</v>
      </c>
      <c r="D190" s="266"/>
      <c r="E190" s="266"/>
      <c r="F190" s="285" t="s">
        <v>515</v>
      </c>
      <c r="G190" s="266"/>
      <c r="H190" s="266" t="s">
        <v>609</v>
      </c>
      <c r="I190" s="266" t="s">
        <v>549</v>
      </c>
      <c r="J190" s="266"/>
      <c r="K190" s="307"/>
    </row>
    <row r="191" spans="2:11" ht="15" customHeight="1">
      <c r="B191" s="286"/>
      <c r="C191" s="271" t="s">
        <v>610</v>
      </c>
      <c r="D191" s="266"/>
      <c r="E191" s="266"/>
      <c r="F191" s="285" t="s">
        <v>521</v>
      </c>
      <c r="G191" s="266"/>
      <c r="H191" s="266" t="s">
        <v>611</v>
      </c>
      <c r="I191" s="266" t="s">
        <v>549</v>
      </c>
      <c r="J191" s="266"/>
      <c r="K191" s="307"/>
    </row>
    <row r="192" spans="2:11" ht="15" customHeight="1">
      <c r="B192" s="313"/>
      <c r="C192" s="321"/>
      <c r="D192" s="295"/>
      <c r="E192" s="295"/>
      <c r="F192" s="295"/>
      <c r="G192" s="295"/>
      <c r="H192" s="295"/>
      <c r="I192" s="295"/>
      <c r="J192" s="295"/>
      <c r="K192" s="314"/>
    </row>
    <row r="193" spans="2:11" ht="18.75" customHeight="1">
      <c r="B193" s="262"/>
      <c r="C193" s="266"/>
      <c r="D193" s="266"/>
      <c r="E193" s="266"/>
      <c r="F193" s="285"/>
      <c r="G193" s="266"/>
      <c r="H193" s="266"/>
      <c r="I193" s="266"/>
      <c r="J193" s="266"/>
      <c r="K193" s="262"/>
    </row>
    <row r="194" spans="2:11" ht="18.75" customHeight="1">
      <c r="B194" s="262"/>
      <c r="C194" s="266"/>
      <c r="D194" s="266"/>
      <c r="E194" s="266"/>
      <c r="F194" s="285"/>
      <c r="G194" s="266"/>
      <c r="H194" s="266"/>
      <c r="I194" s="266"/>
      <c r="J194" s="266"/>
      <c r="K194" s="262"/>
    </row>
    <row r="195" spans="2:11" ht="18.75" customHeight="1">
      <c r="B195" s="272"/>
      <c r="C195" s="272"/>
      <c r="D195" s="272"/>
      <c r="E195" s="272"/>
      <c r="F195" s="272"/>
      <c r="G195" s="272"/>
      <c r="H195" s="272"/>
      <c r="I195" s="272"/>
      <c r="J195" s="272"/>
      <c r="K195" s="272"/>
    </row>
    <row r="196" spans="2:11" ht="13.5">
      <c r="B196" s="254"/>
      <c r="C196" s="255"/>
      <c r="D196" s="255"/>
      <c r="E196" s="255"/>
      <c r="F196" s="255"/>
      <c r="G196" s="255"/>
      <c r="H196" s="255"/>
      <c r="I196" s="255"/>
      <c r="J196" s="255"/>
      <c r="K196" s="256"/>
    </row>
    <row r="197" spans="2:11" ht="21">
      <c r="B197" s="257"/>
      <c r="C197" s="381" t="s">
        <v>612</v>
      </c>
      <c r="D197" s="381"/>
      <c r="E197" s="381"/>
      <c r="F197" s="381"/>
      <c r="G197" s="381"/>
      <c r="H197" s="381"/>
      <c r="I197" s="381"/>
      <c r="J197" s="381"/>
      <c r="K197" s="258"/>
    </row>
    <row r="198" spans="2:11" ht="25.5" customHeight="1">
      <c r="B198" s="257"/>
      <c r="C198" s="322" t="s">
        <v>613</v>
      </c>
      <c r="D198" s="322"/>
      <c r="E198" s="322"/>
      <c r="F198" s="322" t="s">
        <v>614</v>
      </c>
      <c r="G198" s="323"/>
      <c r="H198" s="380" t="s">
        <v>615</v>
      </c>
      <c r="I198" s="380"/>
      <c r="J198" s="380"/>
      <c r="K198" s="258"/>
    </row>
    <row r="199" spans="2:11" ht="5.25" customHeight="1">
      <c r="B199" s="286"/>
      <c r="C199" s="283"/>
      <c r="D199" s="283"/>
      <c r="E199" s="283"/>
      <c r="F199" s="283"/>
      <c r="G199" s="266"/>
      <c r="H199" s="283"/>
      <c r="I199" s="283"/>
      <c r="J199" s="283"/>
      <c r="K199" s="307"/>
    </row>
    <row r="200" spans="2:11" ht="15" customHeight="1">
      <c r="B200" s="286"/>
      <c r="C200" s="266" t="s">
        <v>605</v>
      </c>
      <c r="D200" s="266"/>
      <c r="E200" s="266"/>
      <c r="F200" s="285" t="s">
        <v>44</v>
      </c>
      <c r="G200" s="266"/>
      <c r="H200" s="379" t="s">
        <v>616</v>
      </c>
      <c r="I200" s="379"/>
      <c r="J200" s="379"/>
      <c r="K200" s="307"/>
    </row>
    <row r="201" spans="2:11" ht="15" customHeight="1">
      <c r="B201" s="286"/>
      <c r="C201" s="292"/>
      <c r="D201" s="266"/>
      <c r="E201" s="266"/>
      <c r="F201" s="285" t="s">
        <v>45</v>
      </c>
      <c r="G201" s="266"/>
      <c r="H201" s="379" t="s">
        <v>617</v>
      </c>
      <c r="I201" s="379"/>
      <c r="J201" s="379"/>
      <c r="K201" s="307"/>
    </row>
    <row r="202" spans="2:11" ht="15" customHeight="1">
      <c r="B202" s="286"/>
      <c r="C202" s="292"/>
      <c r="D202" s="266"/>
      <c r="E202" s="266"/>
      <c r="F202" s="285" t="s">
        <v>48</v>
      </c>
      <c r="G202" s="266"/>
      <c r="H202" s="379" t="s">
        <v>618</v>
      </c>
      <c r="I202" s="379"/>
      <c r="J202" s="379"/>
      <c r="K202" s="307"/>
    </row>
    <row r="203" spans="2:11" ht="15" customHeight="1">
      <c r="B203" s="286"/>
      <c r="C203" s="266"/>
      <c r="D203" s="266"/>
      <c r="E203" s="266"/>
      <c r="F203" s="285" t="s">
        <v>46</v>
      </c>
      <c r="G203" s="266"/>
      <c r="H203" s="379" t="s">
        <v>619</v>
      </c>
      <c r="I203" s="379"/>
      <c r="J203" s="379"/>
      <c r="K203" s="307"/>
    </row>
    <row r="204" spans="2:11" ht="15" customHeight="1">
      <c r="B204" s="286"/>
      <c r="C204" s="266"/>
      <c r="D204" s="266"/>
      <c r="E204" s="266"/>
      <c r="F204" s="285" t="s">
        <v>47</v>
      </c>
      <c r="G204" s="266"/>
      <c r="H204" s="379" t="s">
        <v>620</v>
      </c>
      <c r="I204" s="379"/>
      <c r="J204" s="379"/>
      <c r="K204" s="307"/>
    </row>
    <row r="205" spans="2:11" ht="15" customHeight="1">
      <c r="B205" s="286"/>
      <c r="C205" s="266"/>
      <c r="D205" s="266"/>
      <c r="E205" s="266"/>
      <c r="F205" s="285"/>
      <c r="G205" s="266"/>
      <c r="H205" s="266"/>
      <c r="I205" s="266"/>
      <c r="J205" s="266"/>
      <c r="K205" s="307"/>
    </row>
    <row r="206" spans="2:11" ht="15" customHeight="1">
      <c r="B206" s="286"/>
      <c r="C206" s="266" t="s">
        <v>561</v>
      </c>
      <c r="D206" s="266"/>
      <c r="E206" s="266"/>
      <c r="F206" s="285" t="s">
        <v>80</v>
      </c>
      <c r="G206" s="266"/>
      <c r="H206" s="379" t="s">
        <v>621</v>
      </c>
      <c r="I206" s="379"/>
      <c r="J206" s="379"/>
      <c r="K206" s="307"/>
    </row>
    <row r="207" spans="2:11" ht="15" customHeight="1">
      <c r="B207" s="286"/>
      <c r="C207" s="292"/>
      <c r="D207" s="266"/>
      <c r="E207" s="266"/>
      <c r="F207" s="285" t="s">
        <v>459</v>
      </c>
      <c r="G207" s="266"/>
      <c r="H207" s="379" t="s">
        <v>460</v>
      </c>
      <c r="I207" s="379"/>
      <c r="J207" s="379"/>
      <c r="K207" s="307"/>
    </row>
    <row r="208" spans="2:11" ht="15" customHeight="1">
      <c r="B208" s="286"/>
      <c r="C208" s="266"/>
      <c r="D208" s="266"/>
      <c r="E208" s="266"/>
      <c r="F208" s="285" t="s">
        <v>457</v>
      </c>
      <c r="G208" s="266"/>
      <c r="H208" s="379" t="s">
        <v>622</v>
      </c>
      <c r="I208" s="379"/>
      <c r="J208" s="379"/>
      <c r="K208" s="307"/>
    </row>
    <row r="209" spans="2:11" ht="15" customHeight="1">
      <c r="B209" s="324"/>
      <c r="C209" s="292"/>
      <c r="D209" s="292"/>
      <c r="E209" s="292"/>
      <c r="F209" s="285" t="s">
        <v>84</v>
      </c>
      <c r="G209" s="271"/>
      <c r="H209" s="378" t="s">
        <v>461</v>
      </c>
      <c r="I209" s="378"/>
      <c r="J209" s="378"/>
      <c r="K209" s="325"/>
    </row>
    <row r="210" spans="2:11" ht="15" customHeight="1">
      <c r="B210" s="324"/>
      <c r="C210" s="292"/>
      <c r="D210" s="292"/>
      <c r="E210" s="292"/>
      <c r="F210" s="285" t="s">
        <v>462</v>
      </c>
      <c r="G210" s="271"/>
      <c r="H210" s="378" t="s">
        <v>623</v>
      </c>
      <c r="I210" s="378"/>
      <c r="J210" s="378"/>
      <c r="K210" s="325"/>
    </row>
    <row r="211" spans="2:11" ht="15" customHeight="1">
      <c r="B211" s="324"/>
      <c r="C211" s="292"/>
      <c r="D211" s="292"/>
      <c r="E211" s="292"/>
      <c r="F211" s="326"/>
      <c r="G211" s="271"/>
      <c r="H211" s="327"/>
      <c r="I211" s="327"/>
      <c r="J211" s="327"/>
      <c r="K211" s="325"/>
    </row>
    <row r="212" spans="2:11" ht="15" customHeight="1">
      <c r="B212" s="324"/>
      <c r="C212" s="266" t="s">
        <v>585</v>
      </c>
      <c r="D212" s="292"/>
      <c r="E212" s="292"/>
      <c r="F212" s="285">
        <v>1</v>
      </c>
      <c r="G212" s="271"/>
      <c r="H212" s="378" t="s">
        <v>624</v>
      </c>
      <c r="I212" s="378"/>
      <c r="J212" s="378"/>
      <c r="K212" s="325"/>
    </row>
    <row r="213" spans="2:11" ht="15" customHeight="1">
      <c r="B213" s="324"/>
      <c r="C213" s="292"/>
      <c r="D213" s="292"/>
      <c r="E213" s="292"/>
      <c r="F213" s="285">
        <v>2</v>
      </c>
      <c r="G213" s="271"/>
      <c r="H213" s="378" t="s">
        <v>625</v>
      </c>
      <c r="I213" s="378"/>
      <c r="J213" s="378"/>
      <c r="K213" s="325"/>
    </row>
    <row r="214" spans="2:11" ht="15" customHeight="1">
      <c r="B214" s="324"/>
      <c r="C214" s="292"/>
      <c r="D214" s="292"/>
      <c r="E214" s="292"/>
      <c r="F214" s="285">
        <v>3</v>
      </c>
      <c r="G214" s="271"/>
      <c r="H214" s="378" t="s">
        <v>626</v>
      </c>
      <c r="I214" s="378"/>
      <c r="J214" s="378"/>
      <c r="K214" s="325"/>
    </row>
    <row r="215" spans="2:11" ht="15" customHeight="1">
      <c r="B215" s="324"/>
      <c r="C215" s="292"/>
      <c r="D215" s="292"/>
      <c r="E215" s="292"/>
      <c r="F215" s="285">
        <v>4</v>
      </c>
      <c r="G215" s="271"/>
      <c r="H215" s="378" t="s">
        <v>627</v>
      </c>
      <c r="I215" s="378"/>
      <c r="J215" s="378"/>
      <c r="K215" s="325"/>
    </row>
    <row r="216" spans="2:11" ht="12.75" customHeight="1">
      <c r="B216" s="328"/>
      <c r="C216" s="329"/>
      <c r="D216" s="329"/>
      <c r="E216" s="329"/>
      <c r="F216" s="329"/>
      <c r="G216" s="329"/>
      <c r="H216" s="329"/>
      <c r="I216" s="329"/>
      <c r="J216" s="329"/>
      <c r="K216" s="330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PC-PC\PC</dc:creator>
  <cp:keywords/>
  <dc:description/>
  <cp:lastModifiedBy>PC</cp:lastModifiedBy>
  <dcterms:created xsi:type="dcterms:W3CDTF">2019-06-13T14:50:46Z</dcterms:created>
  <dcterms:modified xsi:type="dcterms:W3CDTF">2019-06-13T14:58:29Z</dcterms:modified>
  <cp:category/>
  <cp:version/>
  <cp:contentType/>
  <cp:contentStatus/>
</cp:coreProperties>
</file>